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acocearenseoffice-my.sharepoint.com/personal/bruno_izidorio_sinobras_com_br/Documents/Documentos/"/>
    </mc:Choice>
  </mc:AlternateContent>
  <xr:revisionPtr revIDLastSave="38948" documentId="8_{F15E4219-2C10-4657-A558-80A5180A4280}" xr6:coauthVersionLast="47" xr6:coauthVersionMax="47" xr10:uidLastSave="{4C6014D4-EC57-4A7F-BAAF-7DB29B692D58}"/>
  <bookViews>
    <workbookView xWindow="-120" yWindow="-120" windowWidth="20730" windowHeight="11040" tabRatio="575" firstSheet="2" activeTab="5" xr2:uid="{00000000-000D-0000-FFFF-FFFF00000000}"/>
  </bookViews>
  <sheets>
    <sheet name="NUMERARIO" sheetId="11" state="hidden" r:id="rId1"/>
    <sheet name="NUMERARIO COMPOSTO" sheetId="2" r:id="rId2"/>
    <sheet name="MAPA DE NACIONALIZAÇÃO" sheetId="5" r:id="rId3"/>
    <sheet name="TABELA DE NCM ATUALIZADA" sheetId="15" state="hidden" r:id="rId4"/>
    <sheet name="TABELA DE NCM" sheetId="6" r:id="rId5"/>
    <sheet name="BASE DE DADOS" sheetId="8" r:id="rId6"/>
  </sheets>
  <functionGroups builtInGroupCount="19"/>
  <definedNames>
    <definedName name="_xleta.IF" hidden="1" xlm="1">#NAME?</definedName>
    <definedName name="_xleta.T" hidden="1" xlm="1">#NAME?</definedName>
    <definedName name="_xlnm.Print_Area" localSheetId="0">NUMERARIO!$A$1:$I$97</definedName>
    <definedName name="_xlnm.Print_Area" localSheetId="1">'NUMERARIO COMPOSTO'!$A$1:$I$123</definedName>
    <definedName name="cambio">'MAPA DE NACIONALIZAÇÃO'!$R$3</definedName>
    <definedName name="Cliente">'MAPA DE NACIONALIZAÇÃO'!$A$5</definedName>
    <definedName name="FobTot">'MAPA DE NACIONALIZAÇÃO'!$O$23</definedName>
    <definedName name="frete">'MAPA DE NACIONALIZAÇÃO'!$P$23</definedName>
    <definedName name="gerenciador_nomes">'MAPA DE NACIONALIZAÇÃO'!$K$5:$K$22</definedName>
    <definedName name="interval_Bruto">'MAPA DE NACIONALIZAÇÃO'!$L$5:$L$22</definedName>
    <definedName name="interval_liq">'MAPA DE NACIONALIZAÇÃO'!$N$5:$N$22</definedName>
    <definedName name="interval_vlrFob">'MAPA DE NACIONALIZAÇÃO'!$O$5:$O$22</definedName>
    <definedName name="interval_vlrFret">'MAPA DE NACIONALIZAÇÃO'!$P$5:$P$22</definedName>
    <definedName name="intervalo_cifR">'MAPA DE NACIONALIZAÇÃO'!$R$5:$R$22</definedName>
    <definedName name="intervalo_COFINS">'MAPA DE NACIONALIZAÇÃO'!$Z$5:$Z$22</definedName>
    <definedName name="intervalo_ICMS">'MAPA DE NACIONALIZAÇÃO'!$AB$5:$AB$22</definedName>
    <definedName name="intervalo_II">'MAPA DE NACIONALIZAÇÃO'!$T$5:$T$22</definedName>
    <definedName name="intervalo_IPI">'MAPA DE NACIONALIZAÇÃO'!$V$5:$V$22</definedName>
    <definedName name="intervalo_PIS">'MAPA DE NACIONALIZAÇÃO'!$X$5:$X$22</definedName>
    <definedName name="intervalo_taxa">'MAPA DE NACIONALIZAÇÃO'!$Q$5:$Q$22</definedName>
    <definedName name="intervalo_totalCIF">'MAPA DE NACIONALIZAÇÃO'!$R$23</definedName>
    <definedName name="intervalo_totalII">'MAPA DE NACIONALIZAÇÃO'!$T$23</definedName>
    <definedName name="intervalototal_cofins">'MAPA DE NACIONALIZAÇÃO'!$Z$23</definedName>
    <definedName name="intervalototal_ICMS">'MAPA DE NACIONALIZAÇÃO'!$AB$23</definedName>
    <definedName name="intervalototal_IPI">'MAPA DE NACIONALIZAÇÃO'!$V$23</definedName>
    <definedName name="intervalototal_PIS">'MAPA DE NACIONALIZAÇÃO'!$X$23</definedName>
    <definedName name="taxaDolar">'MAPA DE NACIONALIZAÇÃO'!$B$5</definedName>
    <definedName name="TotalBru">'MAPA DE NACIONALIZAÇÃO'!$L$23</definedName>
    <definedName name="totalcofins_Per">'MAPA DE NACIONALIZAÇÃO'!$Y$23</definedName>
    <definedName name="Totalicm_per">'MAPA DE NACIONALIZAÇÃO'!$AA$23</definedName>
    <definedName name="TotalII_per">'MAPA DE NACIONALIZAÇÃO'!$S$23</definedName>
    <definedName name="TotalIPI_per">'MAPA DE NACIONALIZAÇÃO'!$U$23</definedName>
    <definedName name="totalPis_per">'MAPA DE NACIONALIZAÇÃO'!$W$23</definedName>
    <definedName name="TotalQuant">'MAPA DE NACIONALIZAÇÃO'!$K$23</definedName>
    <definedName name="TtlTot">'MAPA DE NACIONALIZAÇÃO'!$P$23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3" i="5" l="1"/>
  <c r="I10" i="2"/>
  <c r="F64" i="11" l="1"/>
  <c r="F65" i="11"/>
  <c r="B3" i="2"/>
  <c r="R11" i="2"/>
  <c r="M57" i="2"/>
  <c r="O74" i="2"/>
  <c r="O48" i="2"/>
  <c r="P112" i="2"/>
  <c r="N92" i="2"/>
  <c r="R61" i="2"/>
  <c r="P88" i="2"/>
  <c r="O11" i="2"/>
  <c r="S111" i="2"/>
  <c r="T20" i="2"/>
  <c r="R72" i="2"/>
  <c r="R114" i="2"/>
  <c r="R20" i="2"/>
  <c r="S109" i="2"/>
  <c r="P106" i="2"/>
  <c r="M21" i="2"/>
  <c r="M68" i="2"/>
  <c r="S76" i="2"/>
  <c r="P107" i="2"/>
  <c r="P108" i="2"/>
  <c r="P98" i="2"/>
  <c r="S112" i="2"/>
  <c r="P79" i="2"/>
  <c r="S122" i="2"/>
  <c r="O33" i="2"/>
  <c r="P89" i="2"/>
  <c r="N94" i="2"/>
  <c r="R13" i="2"/>
  <c r="S114" i="2"/>
  <c r="O37" i="2"/>
  <c r="O46" i="2"/>
  <c r="P99" i="2"/>
  <c r="O49" i="2"/>
  <c r="P110" i="2"/>
  <c r="R33" i="2"/>
  <c r="O71" i="2"/>
  <c r="O60" i="2"/>
  <c r="O73" i="2"/>
  <c r="O24" i="2"/>
  <c r="R14" i="2"/>
  <c r="T19" i="2"/>
  <c r="O31" i="2"/>
  <c r="S77" i="2"/>
  <c r="R59" i="2"/>
  <c r="O19" i="2"/>
  <c r="P105" i="2"/>
  <c r="O43" i="2"/>
  <c r="R69" i="2"/>
  <c r="P109" i="2"/>
  <c r="P96" i="2"/>
  <c r="R73" i="2"/>
  <c r="O47" i="2"/>
  <c r="M22" i="2"/>
  <c r="O69" i="2"/>
  <c r="N91" i="2"/>
  <c r="O57" i="2"/>
  <c r="R71" i="2"/>
  <c r="T21" i="2"/>
  <c r="P95" i="2"/>
  <c r="N95" i="2"/>
  <c r="O20" i="2"/>
  <c r="O14" i="2"/>
  <c r="R70" i="2"/>
  <c r="M19" i="2"/>
  <c r="P103" i="2"/>
  <c r="M56" i="2"/>
  <c r="S103" i="2"/>
  <c r="O22" i="2"/>
  <c r="O38" i="2"/>
  <c r="O39" i="2"/>
  <c r="P91" i="2"/>
  <c r="O40" i="2"/>
  <c r="O12" i="2"/>
  <c r="O59" i="2"/>
  <c r="O62" i="2"/>
  <c r="R52" i="2"/>
  <c r="R57" i="2"/>
  <c r="O45" i="2"/>
  <c r="R12" i="2"/>
  <c r="Q114" i="2"/>
  <c r="S110" i="2"/>
  <c r="O44" i="2"/>
  <c r="M18" i="2"/>
  <c r="O8" i="2"/>
  <c r="S9" i="2"/>
  <c r="R58" i="2"/>
  <c r="O72" i="2"/>
  <c r="R21" i="2"/>
  <c r="M76" i="2"/>
  <c r="O58" i="2"/>
  <c r="O21" i="2"/>
  <c r="R64" i="2"/>
  <c r="M59" i="2"/>
  <c r="P94" i="2"/>
  <c r="S79" i="2"/>
  <c r="O18" i="2"/>
  <c r="M72" i="2"/>
  <c r="P93" i="2"/>
  <c r="M20" i="2"/>
  <c r="P92" i="2"/>
  <c r="O56" i="2"/>
  <c r="P104" i="2"/>
  <c r="O23" i="2"/>
  <c r="O50" i="2"/>
  <c r="P111" i="2"/>
  <c r="R62" i="2"/>
  <c r="R22" i="2"/>
  <c r="R56" i="2"/>
  <c r="N105" i="2"/>
  <c r="O70" i="2"/>
  <c r="R74" i="2"/>
  <c r="M58" i="2"/>
  <c r="R98" i="2"/>
  <c r="R19" i="2"/>
  <c r="S63" i="2"/>
  <c r="N93" i="2"/>
  <c r="O61" i="2"/>
  <c r="R24" i="2"/>
  <c r="R50" i="2"/>
  <c r="R18" i="2"/>
  <c r="R31" i="2"/>
  <c r="T18" i="2"/>
  <c r="H89" i="11" l="1"/>
  <c r="E13" i="2" l="1"/>
  <c r="L23" i="5"/>
  <c r="E9" i="2" s="1"/>
  <c r="K23" i="5"/>
  <c r="B3" i="11"/>
  <c r="B8" i="11"/>
  <c r="N23" i="5" l="1"/>
  <c r="O23" i="5"/>
  <c r="E12" i="2" s="1"/>
  <c r="F10" i="11"/>
  <c r="E10" i="11"/>
  <c r="B10" i="11"/>
  <c r="B9" i="11"/>
  <c r="C9" i="11"/>
  <c r="H4" i="11"/>
  <c r="C4" i="11"/>
  <c r="H63" i="11"/>
  <c r="H64" i="11"/>
  <c r="H67" i="11"/>
  <c r="H68" i="11"/>
  <c r="H69" i="11"/>
  <c r="H70" i="11"/>
  <c r="H71" i="11"/>
  <c r="H72" i="11"/>
  <c r="H66" i="11"/>
  <c r="H73" i="11"/>
  <c r="I80" i="11"/>
  <c r="I81" i="11"/>
  <c r="I82" i="11"/>
  <c r="I79" i="11"/>
  <c r="D71" i="11"/>
  <c r="D68" i="11"/>
  <c r="D67" i="11"/>
  <c r="D66" i="11"/>
  <c r="H51" i="11"/>
  <c r="E40" i="11"/>
  <c r="I10" i="11"/>
  <c r="E46" i="11" s="1"/>
  <c r="V23" i="5" l="1"/>
  <c r="H20" i="2" s="1"/>
  <c r="Z23" i="5"/>
  <c r="H22" i="2" s="1"/>
  <c r="X23" i="5"/>
  <c r="H21" i="2" s="1"/>
  <c r="R23" i="5"/>
  <c r="Q23" i="5"/>
  <c r="E39" i="11"/>
  <c r="E41" i="11"/>
  <c r="E45" i="11"/>
  <c r="E47" i="11"/>
  <c r="E48" i="11"/>
  <c r="H14" i="11"/>
  <c r="E24" i="11"/>
  <c r="E38" i="11"/>
  <c r="E49" i="11"/>
  <c r="E50" i="11"/>
  <c r="E44" i="11"/>
  <c r="F83" i="11"/>
  <c r="E9" i="11"/>
  <c r="W23" i="5" l="1"/>
  <c r="C21" i="2" s="1"/>
  <c r="Y23" i="5"/>
  <c r="C22" i="2" s="1"/>
  <c r="AB23" i="5"/>
  <c r="H23" i="2" s="1"/>
  <c r="T23" i="5"/>
  <c r="S23" i="5" s="1"/>
  <c r="E51" i="11"/>
  <c r="C19" i="2" l="1"/>
  <c r="H19" i="2"/>
  <c r="U23" i="5"/>
  <c r="C20" i="2" s="1"/>
  <c r="AA23" i="5"/>
  <c r="C23" i="2" s="1"/>
  <c r="H14" i="2"/>
  <c r="E38" i="2"/>
  <c r="F82" i="11"/>
  <c r="F81" i="11"/>
  <c r="F79" i="11"/>
  <c r="F80" i="11"/>
  <c r="H115" i="2"/>
  <c r="F109" i="2"/>
  <c r="E12" i="11"/>
  <c r="F106" i="2"/>
  <c r="F105" i="2"/>
  <c r="F107" i="2"/>
  <c r="H51" i="2"/>
  <c r="I64" i="2" s="1"/>
  <c r="E48" i="2"/>
  <c r="E47" i="2"/>
  <c r="E46" i="2"/>
  <c r="E45" i="2"/>
  <c r="E44" i="2"/>
  <c r="E41" i="2"/>
  <c r="E39" i="2"/>
  <c r="D94" i="2"/>
  <c r="D93" i="2"/>
  <c r="D92" i="2"/>
  <c r="E50" i="2"/>
  <c r="E49" i="2"/>
  <c r="E40" i="2"/>
  <c r="E61" i="2"/>
  <c r="E24" i="2"/>
  <c r="H99" i="2"/>
  <c r="D106" i="2" l="1"/>
  <c r="D80" i="11" s="1"/>
  <c r="H12" i="11"/>
  <c r="F90" i="2"/>
  <c r="E51" i="2"/>
  <c r="E13" i="11"/>
  <c r="E25" i="11" l="1"/>
  <c r="H25" i="11" s="1"/>
  <c r="E15" i="11"/>
  <c r="E25" i="2" l="1"/>
  <c r="H25" i="2" s="1"/>
  <c r="H13" i="2"/>
  <c r="H13" i="11" s="1"/>
  <c r="H15" i="11" s="1"/>
  <c r="F108" i="2"/>
  <c r="H12" i="2" l="1"/>
  <c r="H15" i="2" s="1"/>
  <c r="E15" i="2" l="1"/>
  <c r="H20" i="11" l="1"/>
  <c r="E20" i="11" s="1"/>
  <c r="H22" i="11"/>
  <c r="E22" i="11" s="1"/>
  <c r="H21" i="11"/>
  <c r="E21" i="11" s="1"/>
  <c r="H19" i="11" l="1"/>
  <c r="E19" i="11" s="1"/>
  <c r="C19" i="11"/>
  <c r="H23" i="11"/>
  <c r="E23" i="11" s="1"/>
  <c r="H59" i="2"/>
  <c r="C20" i="11"/>
  <c r="C21" i="11"/>
  <c r="H57" i="2"/>
  <c r="E57" i="2" s="1"/>
  <c r="C22" i="11"/>
  <c r="H58" i="2"/>
  <c r="E58" i="2" s="1"/>
  <c r="E59" i="2" l="1"/>
  <c r="E32" i="11"/>
  <c r="E34" i="11" s="1"/>
  <c r="J19" i="2"/>
  <c r="C77" i="2"/>
  <c r="D69" i="11" s="1"/>
  <c r="H60" i="2"/>
  <c r="E20" i="2"/>
  <c r="C23" i="11"/>
  <c r="E22" i="2"/>
  <c r="E21" i="2"/>
  <c r="E19" i="2"/>
  <c r="H62" i="2" l="1"/>
  <c r="E62" i="2" s="1"/>
  <c r="C73" i="2"/>
  <c r="J20" i="2"/>
  <c r="C57" i="2"/>
  <c r="J21" i="2"/>
  <c r="C58" i="2"/>
  <c r="J22" i="2"/>
  <c r="C59" i="2"/>
  <c r="C60" i="2"/>
  <c r="H32" i="2"/>
  <c r="H32" i="11" s="1"/>
  <c r="H53" i="11" s="1"/>
  <c r="E23" i="2"/>
  <c r="E60" i="2" s="1"/>
  <c r="D95" i="2"/>
  <c r="H34" i="11" l="1"/>
  <c r="E63" i="2"/>
  <c r="D70" i="11"/>
  <c r="C69" i="2"/>
  <c r="D96" i="2"/>
  <c r="F89" i="2"/>
  <c r="F63" i="11" s="1"/>
  <c r="H34" i="2"/>
  <c r="E32" i="2"/>
  <c r="E34" i="2" s="1"/>
  <c r="H53" i="2"/>
  <c r="H63" i="2" s="1"/>
  <c r="H74" i="2" l="1"/>
  <c r="E74" i="2" s="1"/>
  <c r="H65" i="2"/>
  <c r="H75" i="2" s="1"/>
  <c r="E75" i="2" s="1"/>
  <c r="H70" i="2" l="1"/>
  <c r="F92" i="2" s="1"/>
  <c r="F66" i="11" s="1"/>
  <c r="I77" i="2"/>
  <c r="F95" i="2" s="1"/>
  <c r="F69" i="11" s="1"/>
  <c r="I78" i="2"/>
  <c r="H71" i="2"/>
  <c r="F93" i="2" s="1"/>
  <c r="F67" i="11" s="1"/>
  <c r="H72" i="2"/>
  <c r="H73" i="2"/>
  <c r="E73" i="2" s="1"/>
  <c r="I80" i="2" l="1"/>
  <c r="E70" i="2"/>
  <c r="E71" i="2"/>
  <c r="E72" i="2"/>
  <c r="F94" i="2"/>
  <c r="F68" i="11" s="1"/>
  <c r="F80" i="2" l="1"/>
  <c r="F97" i="2"/>
  <c r="F71" i="11" s="1"/>
  <c r="F96" i="2"/>
  <c r="F70" i="11" s="1"/>
  <c r="F73" i="11" l="1"/>
  <c r="F99" i="2"/>
  <c r="F74" i="11" s="1"/>
  <c r="I78" i="11" l="1"/>
  <c r="I104" i="2"/>
  <c r="I84" i="11" s="1"/>
  <c r="F100" i="2"/>
  <c r="F104" i="2" l="1"/>
  <c r="I110" i="2"/>
  <c r="F78" i="11"/>
  <c r="F110" i="2" l="1"/>
  <c r="F112" i="2" s="1"/>
  <c r="F84" i="11"/>
  <c r="I112" i="2"/>
  <c r="I113" i="2" s="1"/>
  <c r="I111" i="2"/>
  <c r="I85" i="11" s="1"/>
  <c r="F111" i="2" l="1"/>
  <c r="F85" i="11" s="1"/>
  <c r="F113" i="2"/>
  <c r="F86" i="11"/>
  <c r="F87" i="11" s="1"/>
  <c r="I86" i="11"/>
  <c r="I87" i="11" s="1"/>
  <c r="G89" i="11"/>
  <c r="G115" i="2"/>
  <c r="I115" i="2" s="1"/>
  <c r="I89" i="11" s="1"/>
  <c r="I123" i="2" l="1"/>
  <c r="I97" i="11"/>
</calcChain>
</file>

<file path=xl/sharedStrings.xml><?xml version="1.0" encoding="utf-8"?>
<sst xmlns="http://schemas.openxmlformats.org/spreadsheetml/2006/main" count="13461" uniqueCount="11372">
  <si>
    <t>CLIENTE:</t>
  </si>
  <si>
    <t>DATA FECHAMENTO:</t>
  </si>
  <si>
    <t>DADOS IMPORTAÇÃO / ENTRADA</t>
  </si>
  <si>
    <t>PRODUTO:</t>
  </si>
  <si>
    <t>NCM</t>
  </si>
  <si>
    <t>QTD</t>
  </si>
  <si>
    <t>PESO</t>
  </si>
  <si>
    <t>TAXA CAMBIO</t>
  </si>
  <si>
    <t>VALOR FOB</t>
  </si>
  <si>
    <t>USD</t>
  </si>
  <si>
    <t>R$</t>
  </si>
  <si>
    <t>FRETE INTERNACIONAL</t>
  </si>
  <si>
    <t>SEGURO INTERNACIONAL</t>
  </si>
  <si>
    <t>TOTAL CIF</t>
  </si>
  <si>
    <t>NACIONALIZAÇÃO</t>
  </si>
  <si>
    <t>I.P.I</t>
  </si>
  <si>
    <t>PIS</t>
  </si>
  <si>
    <t>COFINS</t>
  </si>
  <si>
    <t>ICMS</t>
  </si>
  <si>
    <t>TAXA SISCOMEX</t>
  </si>
  <si>
    <t>I.I</t>
  </si>
  <si>
    <t>TOTAL IMPOSTOS E TAXAS</t>
  </si>
  <si>
    <t>UNID</t>
  </si>
  <si>
    <t>KG</t>
  </si>
  <si>
    <t>MODAL</t>
  </si>
  <si>
    <t>TIPO</t>
  </si>
  <si>
    <t>CNTR</t>
  </si>
  <si>
    <t>DESPESASAS NACIONALIZAÇÃO</t>
  </si>
  <si>
    <t>TOTAL DESP. NAC.</t>
  </si>
  <si>
    <t>TOTAL NOTA FISCAL ENTRADA</t>
  </si>
  <si>
    <t>IR E CSLL</t>
  </si>
  <si>
    <t>IMPOSTOS LUCRO REAL / VENDA</t>
  </si>
  <si>
    <t>REDUÇÃO CRÉDITO TRIBUTOS</t>
  </si>
  <si>
    <t>SUBTOTAL</t>
  </si>
  <si>
    <t>BASE CALCULO S/ CRÉDITO</t>
  </si>
  <si>
    <t>FATOR</t>
  </si>
  <si>
    <t>TOTAL VALOR VENDA S/ IPI</t>
  </si>
  <si>
    <t>PRODUTO</t>
  </si>
  <si>
    <t>VALOR UNIT FOB/USD</t>
  </si>
  <si>
    <t>IMPOSTOS NACIONALIZAÇÃO</t>
  </si>
  <si>
    <t>I.I.</t>
  </si>
  <si>
    <t>VLR FOB/USD</t>
  </si>
  <si>
    <t>FRETE</t>
  </si>
  <si>
    <t>TTL/KG</t>
  </si>
  <si>
    <t>VALOR CIF</t>
  </si>
  <si>
    <t>USD $</t>
  </si>
  <si>
    <t>CONTA CORRENTE</t>
  </si>
  <si>
    <t>HISTORICO</t>
  </si>
  <si>
    <t>DEBITO</t>
  </si>
  <si>
    <t>CREDITO</t>
  </si>
  <si>
    <t>ADIANTAMENTO FECHAMENTO NACIONALIZAÇÃO</t>
  </si>
  <si>
    <t>FECHAMENTO DE CAMBIO</t>
  </si>
  <si>
    <t>DEBITO IMPOSTOS NACIONALIZAÇÃO</t>
  </si>
  <si>
    <t>DEBITO DESPESAS NACIONALIZAÇÃO</t>
  </si>
  <si>
    <t>TOTAL DESPESAS PROCESSO</t>
  </si>
  <si>
    <t>TOTAL REEMBOLSO</t>
  </si>
  <si>
    <t>DATA CHEGADA:</t>
  </si>
  <si>
    <t>PROCESSO</t>
  </si>
  <si>
    <t>SALDO ANTERIOR</t>
  </si>
  <si>
    <t>PAGTO EM TED</t>
  </si>
  <si>
    <t>PAGTO BOELTO P/ NACIONALIZAÇÃO</t>
  </si>
  <si>
    <t>IMPOSTOS DE SAIDA</t>
  </si>
  <si>
    <t>DIFERENÇA PIS</t>
  </si>
  <si>
    <t>DIFERENÇA COFINS</t>
  </si>
  <si>
    <t>IR / CSLL</t>
  </si>
  <si>
    <t>DIFERENÇA IPI</t>
  </si>
  <si>
    <t>DIFERENÇA ICMS</t>
  </si>
  <si>
    <t>MARCK-UP</t>
  </si>
  <si>
    <t>HONORARIO SCHILD</t>
  </si>
  <si>
    <t>DELIVERY FEE</t>
  </si>
  <si>
    <t>ESTIMATIVA CUSTO IMPORTAÇÃO DIRETA</t>
  </si>
  <si>
    <t>MARGEM CONTABIL</t>
  </si>
  <si>
    <t>DIFERENÇA RETIFICAÇÃO</t>
  </si>
  <si>
    <t>ST / ICMS</t>
  </si>
  <si>
    <t>TOTAL NOTA FISCAL SAIDA C/ IPI E ST ICMS</t>
  </si>
  <si>
    <t>DESPESA DE NACIONALIZAÇÃO</t>
  </si>
  <si>
    <t>TOTAL CUSTO IMPORTAÇÃO</t>
  </si>
  <si>
    <t>FRETE ENTREGA</t>
  </si>
  <si>
    <t>ESCOLTA EADI X ENTREGA</t>
  </si>
  <si>
    <t>DEMONSTRATIVO CUSTO FINAL PROCESSO</t>
  </si>
  <si>
    <t>DESPESAS EXTRAS</t>
  </si>
  <si>
    <t>CUSTO EFETIVO DE NACIONALIZAÇÃO</t>
  </si>
  <si>
    <t>LUCRO EFETIVO KG</t>
  </si>
  <si>
    <t>AFRMM</t>
  </si>
  <si>
    <t>GNRE ICMS/AL</t>
  </si>
  <si>
    <t>DESPESAS ARMADOR</t>
  </si>
  <si>
    <t>ARMAZENAGEM PORTO</t>
  </si>
  <si>
    <t>MARITIMO</t>
  </si>
  <si>
    <t xml:space="preserve">VENDA SERVIÇO </t>
  </si>
  <si>
    <t>CUSTO EFETIVO POR</t>
  </si>
  <si>
    <t>CERTIFICAÇÃO INMETRO</t>
  </si>
  <si>
    <t>MOVIMENTAÇÃO CNTR PORTO</t>
  </si>
  <si>
    <t>FOB/KG</t>
  </si>
  <si>
    <t>RFB</t>
  </si>
  <si>
    <t>EXONERAÇÃO</t>
  </si>
  <si>
    <t>INV</t>
  </si>
  <si>
    <t>USADO</t>
  </si>
  <si>
    <t>MINIMO</t>
  </si>
  <si>
    <t>MAXIMO</t>
  </si>
  <si>
    <t>DESPESA MACEIO</t>
  </si>
  <si>
    <t>BRUTO</t>
  </si>
  <si>
    <t xml:space="preserve">TAXA </t>
  </si>
  <si>
    <t>TOTAL NACIONALIZADO</t>
  </si>
  <si>
    <t>UNIDADE</t>
  </si>
  <si>
    <t>CUSTO FOB/KG</t>
  </si>
  <si>
    <t>LIQ</t>
  </si>
  <si>
    <t>ESCOLTA RJ</t>
  </si>
  <si>
    <t>ESCOLTA SP</t>
  </si>
  <si>
    <t>LIBERAÇÃO</t>
  </si>
  <si>
    <t>SALDO A RECEBER</t>
  </si>
  <si>
    <t>INMETRO</t>
  </si>
  <si>
    <t>MARGEM</t>
  </si>
  <si>
    <t>%</t>
  </si>
  <si>
    <r>
      <rPr>
        <sz val="10.5"/>
        <color rgb="FF000080"/>
        <rFont val="Arial"/>
        <family val="2"/>
      </rPr>
      <t>'-- Cavalinhas (Sardas e cavalas*) (Scomber scombrus, Sc</t>
    </r>
  </si>
  <si>
    <r>
      <rPr>
        <sz val="10.5"/>
        <color rgb="FF000080"/>
        <rFont val="Arial"/>
        <family val="2"/>
      </rPr>
      <t>TUBARÃO-AZUL EVISCERADO, S/CABEÇA, S/BARBATANAS, CONGELADO</t>
    </r>
  </si>
  <si>
    <t>Descrição</t>
  </si>
  <si>
    <t>Fob/KG</t>
  </si>
  <si>
    <t>Máximo</t>
  </si>
  <si>
    <t>IPI</t>
  </si>
  <si>
    <t>NT</t>
  </si>
  <si>
    <t>NÂO ENCONTRADO</t>
  </si>
  <si>
    <t>R</t>
  </si>
  <si>
    <t>Coluna1</t>
  </si>
  <si>
    <t>OUTROS PEIXES CONGELADOS</t>
  </si>
  <si>
    <t>-- Outras</t>
  </si>
  <si>
    <t>Em pedaços, sem pele</t>
  </si>
  <si>
    <t>-- Bacalhau-do-atlântico (Gadus morhua),
bacalhau-da-gr</t>
  </si>
  <si>
    <t>-- Saithe (Escamudo*) (Pollachius virens)</t>
  </si>
  <si>
    <t>-- Merluzas (Pescadas*) e abróteas (Merlucciusspp.,
Urophyci</t>
  </si>
  <si>
    <t>-- Polaca-do-alasca (Escamudo-do-alasca*) (Theragra cha</t>
  </si>
  <si>
    <t>OUTROS FILÉS DE PEIXES CONGELADOS</t>
  </si>
  <si>
    <t>-- Salmões-do-pacífico (Oncorhynchus nerka, Oncorhynchus gor</t>
  </si>
  <si>
    <t>-- Peixes chatos (Pleuronectidae, Bothidae, Cynoglossidae, S</t>
  </si>
  <si>
    <t>-- Atuns (do
gêneroThunnus), bonito- listrado (gaiado*) (Kats</t>
  </si>
  <si>
    <t>-- Peixes das
famíliasBregmacerotidae, Euclichthyidae, Gadid</t>
  </si>
  <si>
    <t>OUTRAS CARNES DE PEIXES CONGELADOS</t>
  </si>
  <si>
    <t>Bacalhau-do-atlântico
(Gadus morhua), bacalhau-da-groel</t>
  </si>
  <si>
    <t>FILÉS DE SAITH (POLLACHIUS VIRENS)
SEC.SALG.SALMOURA</t>
  </si>
  <si>
    <t>OUTS.FILÉS PEIXES D/FAMÍLIA BREGMACEROTIDAE) SEC.SAL.SAL</t>
  </si>
  <si>
    <t>-- Outros</t>
  </si>
  <si>
    <t>-- Bacalhau-do-atlântico (Gadus morhua), bacalhau-da-gr</t>
  </si>
  <si>
    <t>Bacalhau polar (Boreogadus saida),
saithe (Pollachius virens</t>
  </si>
  <si>
    <t>OUTROS PEIXES SALGADOS E EM SALMOURA</t>
  </si>
  <si>
    <t>Lulas</t>
  </si>
  <si>
    <t>-- Congelados</t>
  </si>
  <si>
    <t>CERDAS DE PORCO, LAV.ALVEJ.S/GOR. MMO TINTAS</t>
  </si>
  <si>
    <t>OUTRAS CERDAS DE JAVALI E DESPERDÍCIOS</t>
  </si>
  <si>
    <t>PÊLOS D/TEXUGO E OUTS PÊLOS P/ESCOVA</t>
  </si>
  <si>
    <t>TRIPAS DE OVINOS, INTEIRAS OU PEDAÇOS</t>
  </si>
  <si>
    <t>TRIPAS DE SUÍNOS, INTEIRAS OU PEDAÇOS</t>
  </si>
  <si>
    <t>- Penas do tipo utilizado para enchimento ou estofament</t>
  </si>
  <si>
    <t>OUTS.PROD.D/ORIGEM ANIMAL,IMPRÓP. P/ALIM.HUM.</t>
  </si>
  <si>
    <t>OUTRAS MUDAS DE PLANTAS ORNAMENTAIS</t>
  </si>
  <si>
    <t>OUTRAS FLORES SEUS BOTS.CORT. P/BUQÊS,ORN. FRESCOS</t>
  </si>
  <si>
    <t>OUTS.FLORES E BOTÕES,CORT.
P/BUQUÊS,ORNAM.</t>
  </si>
  <si>
    <t>OUTS.FOLHAGEM, FOLHAS,RAMOS SECOS,BRANQ.TING.
D/OUT.MODO</t>
  </si>
  <si>
    <t>OUTROS ALHOS FRESCOS OU REFRIGERADOS</t>
  </si>
  <si>
    <t>OUTROS ALHOS E PROD. ALIÁCEOS</t>
  </si>
  <si>
    <t>COUVE,REPOLHO,ETC. GEN."BRASSICA", FRESC.REF.</t>
  </si>
  <si>
    <t>ERVILHAS(PISUM SATIVUM),NÃO COZIDAS,CONG.</t>
  </si>
  <si>
    <t>-- Feijões (Vignaspp., Phaseolusspp.)</t>
  </si>
  <si>
    <t>OUTS.LEGUMES DE VAGEM CONG., Ñ COZ.
/COZ.</t>
  </si>
  <si>
    <t>MILHO DOCE,Ñ COZIDO OU COZ. ÁGUA,VAPOR,CONG.</t>
  </si>
  <si>
    <t>OUTROS PRODS. HORTÍCOLAS,Ñ COZIDOS,CONG.</t>
  </si>
  <si>
    <t>MISTURAS DE PRODUTOS HORTÍCOLAS, CONG.</t>
  </si>
  <si>
    <t>-- Cogumelos do gêneroAgaricus</t>
  </si>
  <si>
    <t>OUTROS COGUMELOS E TRUFAS CONSER. TRANSIT.</t>
  </si>
  <si>
    <t>OUTS.PROD.HORT.E MIST.CONS.A.SALG. SULF.OUTS.</t>
  </si>
  <si>
    <t>CEBOLAS,MESMO CORTADAS EM PEDAÇOS, SECAS</t>
  </si>
  <si>
    <t>-- Orelhas-de-judas (Auriculariaspp.)</t>
  </si>
  <si>
    <t>-- Tremelas (Tremellaspp.)</t>
  </si>
  <si>
    <t>-- Shitake (Lentinus edodes)</t>
  </si>
  <si>
    <t>OUTS.PROD.HORTIC. SEC.CORT.TRIT. S/OUTS.PREP.</t>
  </si>
  <si>
    <t>ALHO COMUM EM PÓ</t>
  </si>
  <si>
    <t>OUTS.PROD.HORT. MESMO, CORT.
PEDAÇOS, SECOS</t>
  </si>
  <si>
    <t>OUTS.FEIJÕES(VIGNA MUNGO),SECOS, EM GRÃOS</t>
  </si>
  <si>
    <t>NOZES SEM CASCA,
FRESCAS OU SECAS</t>
  </si>
  <si>
    <t>UVAS SECAS (PASSAS)</t>
  </si>
  <si>
    <t>PERAS FRESCAS</t>
  </si>
  <si>
    <t>MORANGO,Ñ COZ/COZ VAP/ÁGUA,CONG.MMO.
C/AÇ.</t>
  </si>
  <si>
    <t>FRAMBOESA, AMORA, Ñ COZ.CONG.MMO. C/AÇÚCAR</t>
  </si>
  <si>
    <t>- Outra</t>
  </si>
  <si>
    <t>AMEIXAS SECAS, SEM CAROÇO</t>
  </si>
  <si>
    <t>Outra</t>
  </si>
  <si>
    <t>- Chá verde (não fermentado) em embalagens imediatas de
cont</t>
  </si>
  <si>
    <t>CHÁ VERDE, Ñ FERMENTADO EM OUTRAS FORMAS</t>
  </si>
  <si>
    <t>- Chá preto (fermentado) e chá parcialmente fermentado, em e</t>
  </si>
  <si>
    <t>PIMENTA("PIPER"),NÃO TRITURADA, NEM EM PÓ</t>
  </si>
  <si>
    <t>PIMENTA("PIPER"), TRITURADA OU EM PÓ</t>
  </si>
  <si>
    <t>PIMENTÕES E PIMENTAS, SECOS Ñ TRITURADOS NEM EM PÓ</t>
  </si>
  <si>
    <t>PIMENTÕES E PIMENTAS, SECOS, TRITURADOS OU EM PÓ</t>
  </si>
  <si>
    <t>CANELA E FLOR DE CANELEIRA Ñ TRIT. NEM EM PÓ</t>
  </si>
  <si>
    <t>Outs.canela/flor canel. Ñ/triturs. nem em pó</t>
  </si>
  <si>
    <t>CANELA E FLOR DE CANELEIRA TRIT. OU EM PÓ</t>
  </si>
  <si>
    <t>SEMENTES DE COMINHO Ñ TRITURADOS NEM EM
PÓ</t>
  </si>
  <si>
    <t>SEMENTES D/BADIANA (ANIS-ESTRELADO) Ñ TRITUR.NEM EM PÓ</t>
  </si>
  <si>
    <t>GENGIBRE Ñ TRITURADO NEM EM PÓ</t>
  </si>
  <si>
    <t>GENGIBRE TRITURADO OU EM PÓ</t>
  </si>
  <si>
    <t>- Cúrcuma</t>
  </si>
  <si>
    <t>OUTRAS CEVADA, EM GRÃO</t>
  </si>
  <si>
    <t>Outros</t>
  </si>
  <si>
    <t>FARINHAS DE MISTURA DE TRIGO COM CENTEIO</t>
  </si>
  <si>
    <t>OUTS.FARINHAS D/CERS.,EXC. D/TRIGO/MIST.C/CENT. (MÉTEIL)</t>
  </si>
  <si>
    <t>FARINHAS, SÊMS. D/SAGU, D/RAÍZ/TUBÉRC.POS. 0714</t>
  </si>
  <si>
    <t>FARINHAS,SÊMOLAS E PÓS DOS PRODS. DO CAP.08</t>
  </si>
  <si>
    <t>AMIDO DE TRIGO</t>
  </si>
  <si>
    <t>AMIDO DE MILHO</t>
  </si>
  <si>
    <t>FÉCULA DE BATATA</t>
  </si>
  <si>
    <t>INULINA</t>
  </si>
  <si>
    <t>GLÚTEN DE TRIGO, MESMO SECO</t>
  </si>
  <si>
    <t>SEMENTES DE PRODS. HORTÍCULAS, P/SEMEADURA</t>
  </si>
  <si>
    <t>OUTS.PLANTAS E PARTES,FRUTOS
P/PERF.MED.ETC</t>
  </si>
  <si>
    <t>-- Próprias para alimentação humana</t>
  </si>
  <si>
    <t>OUTS.ALGAS PRÓPR. ALIM.HUMANA,FRESC.
REFR.CONG.SECAS/PÓ</t>
  </si>
  <si>
    <t>Estévia (Ka'a He'?) (Stevia rebaudiana)</t>
  </si>
  <si>
    <t>OUTS.PRODS. VEGETAIS P/ALIM. HUMANA,FRESC.REF.
CONG.SEC./P</t>
  </si>
  <si>
    <t>OUTS GOMAS,RES., GOMA-RESINAS,
BÁLSAMOS NAT.</t>
  </si>
  <si>
    <t>-- De alcaçuz (regoliz)</t>
  </si>
  <si>
    <t>SUCOS E EXTRATOS, DE LÚPULO</t>
  </si>
  <si>
    <t>DeGinkgo biloba, seco</t>
  </si>
  <si>
    <t>SUCOS E EXTRATOS, DE "GINSENG"</t>
  </si>
  <si>
    <t>Silimarina</t>
  </si>
  <si>
    <t>OUTROS SUCOS E EXTRATOS VEGETAIS</t>
  </si>
  <si>
    <t>MATÉRIAS PÉCTICAS (PECTINAS)</t>
  </si>
  <si>
    <t>OUTROS ÁGAR-ÁGAR, EXCETO POLIMERIZADO</t>
  </si>
  <si>
    <t>OUTS.PROD.MUCILAG., ESPESS. D/ALFARR.E S/SEM.</t>
  </si>
  <si>
    <t>De sementes de guar</t>
  </si>
  <si>
    <t>Carragenina (musgo-de- irlanda)</t>
  </si>
  <si>
    <t>OUTS.PROD. MUCILAGINOS E
ESPESS.DERIV.D/VEG.</t>
  </si>
  <si>
    <t>BAMBUS PARA CESTARIA OU ESPARTARIA</t>
  </si>
  <si>
    <t>ROTINS PARA CESTARIA OU
ESPARTARIA</t>
  </si>
  <si>
    <t>OUTS PRODS.DE ORIGEM VEGETAL, P/ENTRANÇAR</t>
  </si>
  <si>
    <t>GORD.,ÓLEOS D/PEIXE E FRAÇÕES.EXC.ÓLEO
D/FIG.</t>
  </si>
  <si>
    <t>Lanolina</t>
  </si>
  <si>
    <t>OUTS.SUBS.GORDA DERIV.D/SUARDA EXC. LANOLINA</t>
  </si>
  <si>
    <t>OUTROS ÓLEOS DE COCO EXCETO EM BRUTO</t>
  </si>
  <si>
    <t>- Óleo de rícino (mamona) e respectivas frações</t>
  </si>
  <si>
    <t>- Óleo de gergelim (sésamo) e respectivas frações</t>
  </si>
  <si>
    <t>OUTS.ÓLEOS, FRAÇÕES MMO. REF. Ñ QUIM.MODIFIC.</t>
  </si>
  <si>
    <t>GORDURAS / ÓLEOS ANIM.,SUAS FRAÇÕES
HIDROG.</t>
  </si>
  <si>
    <t>GORD, ÓLEOS VEGETAIS, SUAS FRAÇÕES HIDROG.</t>
  </si>
  <si>
    <t>Misturas de óleos refinados, em recipientes
com capacidade i</t>
  </si>
  <si>
    <t>OUTS.MIST.ALIM. D/GORD.,ÓLEOS ANIMAIS OU VEG.</t>
  </si>
  <si>
    <t>ÓLEO VEGETAL
EPOXIDADO</t>
  </si>
  <si>
    <t>OUTS.GORD.ÓLEOS VEG.ANIMS.COZ.DES . EXC.POS.1516</t>
  </si>
  <si>
    <t>PREP.,CONS. D/BONITOS- LISTRADOS,INT.
/PEDAÇOS</t>
  </si>
  <si>
    <t>PREP.,CONSERVAS.,
DE ATUNS, PICADOS</t>
  </si>
  <si>
    <t>PREP.,CONSERVAS., DE BONITOS-LISTR., PICADOS</t>
  </si>
  <si>
    <t>OUTS.PREPARAÇÕES E CONSERV.,DE OUTS.
PEIXES</t>
  </si>
  <si>
    <t>OUTROS AÇUCARES D/CANA BRUTO S/AROMAT./CORANTES</t>
  </si>
  <si>
    <t>OUTS.AÇÚCS.Ñ CITAD. ANT.E SACARINA
QUIM./PURA</t>
  </si>
  <si>
    <t>-- Que contenham, em peso, 99 % ou mais de lactose, expresso</t>
  </si>
  <si>
    <t>GLICOSE QUIM. PURA S/FRUT.OU C/20% -
EST.SECO</t>
  </si>
  <si>
    <t>XAROPE D/GLICOSE S/FRUT.OU C/20% - EST.SECO</t>
  </si>
  <si>
    <t>FRUTOSE QUIMICAMENTE PURA</t>
  </si>
  <si>
    <t>FRUTOSE C/MAIS D/50% NO ESTADO SECO D/FRUTOSE</t>
  </si>
  <si>
    <t>XAROPE D/FRUTOSE C/MAIS D/50% NO
ESTADO SECO D/FRUTOSE</t>
  </si>
  <si>
    <t>- Outros, incluindo o açúcar invertido e os outros açúcares</t>
  </si>
  <si>
    <t>MELAÇOS DE CANA</t>
  </si>
  <si>
    <t>OUTS.MELAÇOS DA EXTRAÇÃO,REFINO DO AÇÚCAR</t>
  </si>
  <si>
    <t>- Gomas de mascar (pastilhas elásticas),
mesmo revestidas de</t>
  </si>
  <si>
    <t>BOMBONS, CARAMELOS,CONFEIT. PASTILH.S/ CACAU</t>
  </si>
  <si>
    <t>OUTROS PRODUTOS DE PADARIA SEM
CACAU</t>
  </si>
  <si>
    <t>OUTRAS PREPS. C/CACAU Ñ CIT. ANTERIORMENTE</t>
  </si>
  <si>
    <t>PREP.À BASE D/FAR., SÊM.,AMIDO P/VEND A
RETAL.</t>
  </si>
  <si>
    <t>OUTS.PREP.P/ALIM. D/CRIANÇA P/VENDA A RETALHO</t>
  </si>
  <si>
    <t>OUTRAS</t>
  </si>
  <si>
    <t>EXTRATOS DE MALTE</t>
  </si>
  <si>
    <t>OUTS.PREPS.ALIMS. D/FARINHA P.&lt; 40% DE CACAU</t>
  </si>
  <si>
    <t>MASSAS ALIM.Ñ COZ., Ñ RECHEADAS,COM
OVOS</t>
  </si>
  <si>
    <t>OUTS.MASSAS ALIM.Ñ COZ.,Ñ RECH.ETC, S/OVOS</t>
  </si>
  <si>
    <t>MASSAS ALIMENTÍCIAS RECHEADAS,MMO
COZIDAS</t>
  </si>
  <si>
    <t>OUTRAS MASSAS ALIMENTÍCIAS</t>
  </si>
  <si>
    <t>TAPIOCA E SUCEDÂNEOS FLOC.,
GRUM.,GRÃOS ETC.</t>
  </si>
  <si>
    <t>PROD.À BASE D/CERS. OBT.P/EXP OU TORREFAÇÃO</t>
  </si>
  <si>
    <t>OUTS.GRÃOS CEREAIS PRÉ-COZ.PREP.OUTRO
MOD.</t>
  </si>
  <si>
    <t>OUTROS PÃES DE
ESPECIARIAS</t>
  </si>
  <si>
    <t>-- Bolachas e biscoitos, adicionados de edulcorantes</t>
  </si>
  <si>
    <t>Bolachas e biscoitos</t>
  </si>
  <si>
    <t>OUTS.PRODS.
/PADARIA,PASTELAR. D/INDS.DE BISCS.</t>
  </si>
  <si>
    <t>OUTS.PROD.HORTÍC., FRUT.,CONS.VIN.,ÁCID. ACÉTICO</t>
  </si>
  <si>
    <t>- Outros</t>
  </si>
  <si>
    <t>- Cogumelos do gêneroAgaricus</t>
  </si>
  <si>
    <t>OUTS.COGUMELOS E TRUFAS,PREP/CONS.
EXC.ÁCIDO ACÉTICO</t>
  </si>
  <si>
    <t>BATATA Ñ CONS. VINAGRE/ÁCIDO ACÉTICO, CONG.</t>
  </si>
  <si>
    <t>PROD.HORT.HOM.Ñ CONG.Ñ CONS.VIN./ÁC.
ACÉTICO</t>
  </si>
  <si>
    <t>BATATAS Ñ CONS. VINAGRE/ÁCIDO ACÉTICO,Ñ CONG.</t>
  </si>
  <si>
    <t>ERVILHAS Ñ CONG,Ñ CONS.VINAGRE/ÁC.
ACÉTICO</t>
  </si>
  <si>
    <t>ASPARGOS Ñ(CONG. CONS.)VIN./ÁCIDO ACÉTICO</t>
  </si>
  <si>
    <t>AZEITONAS,Ñ CONG.Ñ CONS.VIN./ÁCIDO
ACÉTICO</t>
  </si>
  <si>
    <t>- Milho doce (Zea maysvar.saccharata)</t>
  </si>
  <si>
    <t>-- Brotos (rebentos) de
bambu</t>
  </si>
  <si>
    <t>OUTS.PROD.HORT.Ñ CONG./CONS.VIN./ÁC. ACÉTICO</t>
  </si>
  <si>
    <t>Produtos hortícolas, fruta, cascas de fruta e
outras partes</t>
  </si>
  <si>
    <t>PREP.HOMOGENEIZ D/FRUTAS,OBTIDOS POR COZIM.</t>
  </si>
  <si>
    <t>OUTS.DOCES, GELÉIAS OBT.
P/COZIMENTO</t>
  </si>
  <si>
    <t>AMENDOINS PREPARADOS OU
CONSERVADOS</t>
  </si>
  <si>
    <t>OUTS.FRUTAS D/CASCA RIJA,CONS. D/OUTS.MODOS</t>
  </si>
  <si>
    <t>ABACAXIS CONSERVADOS
D/OUTROS MODOS</t>
  </si>
  <si>
    <t>- Citros (citrinos)</t>
  </si>
  <si>
    <t>CEREJAS CONSERVADAS DE OUTROS MODOS</t>
  </si>
  <si>
    <t>PÊSSEGOS / ÁGUA EDULC. INCLUÍDO OS XAROPES</t>
  </si>
  <si>
    <t>MORANGOS CONSERVADOS DE OUTROS MODOS</t>
  </si>
  <si>
    <t>OUTRAS MISTURAS CONSERVADAS DE OUTROS MODOS</t>
  </si>
  <si>
    <t>OUTRAS FRUTAS CONSERVADAS DE OUTROS MODOS</t>
  </si>
  <si>
    <t>OUTS.EXTRATOS, ESSÊNCIAS E CONCENTR.DE CAFÉ</t>
  </si>
  <si>
    <t>EXTRATOS, ESSÊNCIAS E CONCENTRADOS DE CHÁ</t>
  </si>
  <si>
    <t>OUTRAS LEVEDURAS VIVAS</t>
  </si>
  <si>
    <t>LEVEDURAS MORTAS;
OUTS.MICROORG. MORTOS</t>
  </si>
  <si>
    <t>PÓS PARA LEVEDAR, PREPARADOS</t>
  </si>
  <si>
    <t>Em embalagens
imediatas de conteúdo inferior ou igual a 1 kg</t>
  </si>
  <si>
    <t>OUTROS MOLHOS DE SOJA</t>
  </si>
  <si>
    <t>OUTRAS MOSTARDAS PREPARADAS</t>
  </si>
  <si>
    <t>OUTROS CONDIMENTOS E TEMPEROS COMPOSTOS</t>
  </si>
  <si>
    <t>Em embalagens imediatas de conteúdo inferior ou igual a 1 kg</t>
  </si>
  <si>
    <t>OUTROS MOLHOS, TEMPEROS E CONDIMENTOS</t>
  </si>
  <si>
    <t>CONCENT. D/PROTEÍNAS,SUBST. PROTÉICAS TEXTUR.</t>
  </si>
  <si>
    <t>Preparações do tipo utilizado para elaboração de bebida</t>
  </si>
  <si>
    <t>OUTS.PÓS C/AÇÚCAR E OUTS. EDULC. P/PUDINS</t>
  </si>
  <si>
    <t>SUPLEMENTOS ALIMENTARES</t>
  </si>
  <si>
    <t>CARAMEL.CONF. PASTS.E PRODS. SEMLH.,S/AÇÚCAR</t>
  </si>
  <si>
    <t>OUTS.PREP. ALIMENTÍCIAS Ñ ESPECIF.OUTS.POS.</t>
  </si>
  <si>
    <t>OUTRAS ÁGUAS, S/AÇÚCAR E EDULC., GELO E NEVE</t>
  </si>
  <si>
    <t>SÊMEAS,FARELOS E
OUTS.RESÍD.D/OUTS. CEREAIS</t>
  </si>
  <si>
    <t>ALIMENTOS P/CÃES OU GATOS, P/VENDA A RETALHO</t>
  </si>
  <si>
    <t>PREP.ALIM.COMPOST.
COMPLETOS P/ANIMAIS</t>
  </si>
  <si>
    <t>OUTS.PREP. P/ALIMENTAÇÃO DE ANIMAIS</t>
  </si>
  <si>
    <t>FUMO DEST./PARC.
FLS.SEC.AR QUENT, TPO VIRGÍNIA</t>
  </si>
  <si>
    <t>DESPERDÍCIOS DE FUMO (TABACO)</t>
  </si>
  <si>
    <t>SAL MARINHO, A
GRANEL, SEM AGREGADOS</t>
  </si>
  <si>
    <t>SAL DE MESA</t>
  </si>
  <si>
    <t>OUTROS SAIS</t>
  </si>
  <si>
    <t>ENXOFRE A GRANEL,
EXC.SUBLIM.,PREC., COLOIDAL</t>
  </si>
  <si>
    <t>OUTS.ENXOFRES,EXC. SUBLIM.PRECIP.E COLOIDAL</t>
  </si>
  <si>
    <t>GRAFITA NATURAL EM
PÓ OU EM ESCAMAS</t>
  </si>
  <si>
    <t>QQ.OUT.GRAFITA NATURAL EXCETO PÓ/ESCAMAS</t>
  </si>
  <si>
    <t>AREIAS SILICIOSAS E
AREIA QUARTZOSAS</t>
  </si>
  <si>
    <t>OUTRAS AREIAS NATURAIS MESMO CORADAS</t>
  </si>
  <si>
    <t>QUARTZO EM BRUTO
OU DESBASTADO</t>
  </si>
  <si>
    <t>CAULIM</t>
  </si>
  <si>
    <t>BENTONITA</t>
  </si>
  <si>
    <t>ARGILAS
REFRATÁRIAS</t>
  </si>
  <si>
    <t>OUTRAS ARGILAS</t>
  </si>
  <si>
    <t>MULITA</t>
  </si>
  <si>
    <t>SULFATO DE BÁRIO
NATURAL (BARITINA)</t>
  </si>
  <si>
    <t>Farinhas siliciosas fósseis (por exemplo, kieselguhr, tripoli</t>
  </si>
  <si>
    <t>Pedra-pomes;
esmeril/outs.abrs.nat.trat. term.</t>
  </si>
  <si>
    <t>ESMERIL,CORINDO, GRANADA E ABRAS. NATURAIS</t>
  </si>
  <si>
    <t>MÁRMORES E
TRAVERT.,EM BRUTO/DESBASTADOS</t>
  </si>
  <si>
    <t>TRAVERTINOS, CORTADOS EM BLOCOS,PLACAS,Q/R</t>
  </si>
  <si>
    <t>OUTRAS PEDRAS DE
CANTARIA OU CONSTRUÇÃO</t>
  </si>
  <si>
    <t>- Calhaus, cascalho,
pedras britadas, do tipo normalmente ut</t>
  </si>
  <si>
    <t>MÁRMORE EM GRÂNULOS, LASCAS E PÓS</t>
  </si>
  <si>
    <t>OUTS.GRÂNULOS,
LASCAS,PÓS,RESÍD.E ESC.IND.</t>
  </si>
  <si>
    <t>CARBONATO DE MAGNÉSIO NATURAL (MAGNESITA)</t>
  </si>
  <si>
    <t>MAGNÉSIA
ELETROFUNDIDA</t>
  </si>
  <si>
    <t>OUTS.ÓXIDOS DE MAGNÉSIO E MAGNÉSIAS</t>
  </si>
  <si>
    <t>Anidrita</t>
  </si>
  <si>
    <t>OUTROS GESSOS</t>
  </si>
  <si>
    <t>CAL VIVA</t>
  </si>
  <si>
    <t>CAL APAGADA</t>
  </si>
  <si>
    <t>CIMENTOS "PORTLAND",
BRANCOS, MMO COR. ARTIF.</t>
  </si>
  <si>
    <t>CIMENTOS "PORTLAND", COMUNS</t>
  </si>
  <si>
    <t>OUTROS CIMENTOS "PORTLAND"</t>
  </si>
  <si>
    <t>CIMENTOS ALUMINOSOS</t>
  </si>
  <si>
    <t>MICA EM BRUTO,CLIV. EM FOLS.OU LAMELAS IRREG.</t>
  </si>
  <si>
    <t>MICA EM PÓ</t>
  </si>
  <si>
    <t>ESTEATITA NATURAL,
NÃO TRITURADA NEM EM PÓ</t>
  </si>
  <si>
    <t>ESTEATITA NATURAL, TRITURADA OU EM PÓ</t>
  </si>
  <si>
    <t>-- Que contenha, em
peso, 97 % ou menos de fluoreto de cálci</t>
  </si>
  <si>
    <t>AREIA ZIRC.MICRONIZ. P/PREP.ESMALTE CERÂMICO</t>
  </si>
  <si>
    <t>TERRAS CORANTES</t>
  </si>
  <si>
    <t>OUTS MAT.MINERAIS,Ñ ESPEC.EM OUTS. POSIÇÕES</t>
  </si>
  <si>
    <t>OUTS. MINÉRIOS DE MANGANÊS E CONCENTRADOS</t>
  </si>
  <si>
    <t>OUTROS MINÉRIOS
D/COBRE E CONCENTRADOS</t>
  </si>
  <si>
    <t>BAUXITA CALCINADA</t>
  </si>
  <si>
    <t>OUTS.MINÉRIOS D/TITÂNIO E SEUS CONCENTRADOS</t>
  </si>
  <si>
    <t>OUTS.MINÉRIOS D/ZIRCÔNIO E S/CONCENTRADOS</t>
  </si>
  <si>
    <t>ANTRACITA,MESMO EM PÓ, MAS NÃO GLOMERADA</t>
  </si>
  <si>
    <t>Com granulometria igual ou superior a 80 mm</t>
  </si>
  <si>
    <t>Com granulometria inferior a 80 mm</t>
  </si>
  <si>
    <t>Outras</t>
  </si>
  <si>
    <t>BREU OBTIDO DE ALCATRÕES MINERAIS</t>
  </si>
  <si>
    <t>Di-isobutileno</t>
  </si>
  <si>
    <t>OUTRAS NAFTAS</t>
  </si>
  <si>
    <t>ÓLEOS LUBRIFICANTES SEM ADITIVO</t>
  </si>
  <si>
    <t>ÓLEOS
LUBRIFICANTES COM ADITIVO</t>
  </si>
  <si>
    <t>ÓLEOS MINERS. BRANCS.(ÓLEO D/VASIL.OU PARAF.)</t>
  </si>
  <si>
    <t>OUTS.ÓLEOS
D/PETRÓLEO OU D/MINERAIS BETUMS.</t>
  </si>
  <si>
    <t>PROPANO EM BRUTO, LIQUEFEITO</t>
  </si>
  <si>
    <t>OUTS.PROPANOS EXC.
EM BRUTO, LIQUEFEITOS</t>
  </si>
  <si>
    <t>BUTANOS LIQUEFEITOS</t>
  </si>
  <si>
    <t>OUTS.GASES D/PET.E
HID.GASOSOS LIQUEFEITOS</t>
  </si>
  <si>
    <t>OUTS.GASES D/PET.E HIDROCARB.,EM EST. GASOSO</t>
  </si>
  <si>
    <t>- Parafina que contenha, em peso, menos de 0,75
% de óleo</t>
  </si>
  <si>
    <t>CERA DE PETRÓLEO MICROCR.,CERAS MINERAIS</t>
  </si>
  <si>
    <t>COQUE DE PETRÓLEO
CALCINADO</t>
  </si>
  <si>
    <t>OUTRAS FORMAS DE IODO</t>
  </si>
  <si>
    <t>ENXOFRE SUBLIM.OU
PRECIP.,ENXOFRE COLOIDAL</t>
  </si>
  <si>
    <t>NEGROS DE ACETILENO (NEGROS DE CARBONO)</t>
  </si>
  <si>
    <t>OUTROS NEGROS DE
CARBONO</t>
  </si>
  <si>
    <t>OUTRAS FORMAS DE CARBONO</t>
  </si>
  <si>
    <t>ARGÔNIO (GASES
RAROS)</t>
  </si>
  <si>
    <t>NITROGÊNIO</t>
  </si>
  <si>
    <t>OUTROS SILÍCIOS</t>
  </si>
  <si>
    <t>FÓSFORO VERMELHO
OU AMORFO</t>
  </si>
  <si>
    <t>ARSÊNIO</t>
  </si>
  <si>
    <t>SELÊNIO</t>
  </si>
  <si>
    <t>CÁLCIO</t>
  </si>
  <si>
    <t>ESTRÔNCIO</t>
  </si>
  <si>
    <t>OUTS.METAIS ALCALINOS OU ALCALINOS- TERROSOS</t>
  </si>
  <si>
    <t>Liga de cério, com um teor de ferro inferior ou igual a 5 %,</t>
  </si>
  <si>
    <t>OUTS.METAIS D/TERR. RARAS,ESCÂNDIO, MMO.MIST.</t>
  </si>
  <si>
    <t>PENTÓXIDO DE DIFÓSFORO</t>
  </si>
  <si>
    <t>Com um teor de ferro inferior a 750 ppm</t>
  </si>
  <si>
    <t>OUTROS ÁCIDOS FOSFÓRICOS</t>
  </si>
  <si>
    <t>OUTROS ÁCIDOS POLIFOSFÓRICOS</t>
  </si>
  <si>
    <t>ÁCIDO ORTOBÓRICO</t>
  </si>
  <si>
    <t>OUTROS ÓXIDOS DE BORO E ÁCIDOS BÓRICOS</t>
  </si>
  <si>
    <t>FLUORETO DE
HIDROGÊNIO (ÁCIDO FLUORÍDRICO)</t>
  </si>
  <si>
    <t>ÁCIDO AMINOSSULFÔNICO (ÁCIDO SULFÂMICO)</t>
  </si>
  <si>
    <t>ÁCIDO FOSFÔNICO
(ÁCIDO FOSFOROSO)</t>
  </si>
  <si>
    <t>OUTROS ÁCIDOS
INORGÂNICOS D/FLÚOR</t>
  </si>
  <si>
    <t>OUTROS ÁCIDOS INORGÂNICOS</t>
  </si>
  <si>
    <t>DIÓXIDO DE CARBONO</t>
  </si>
  <si>
    <t>DIÓXIDO D/SILÍCIO, OBTIDO P/PRECIPITAÇÃO QUÍMICA</t>
  </si>
  <si>
    <t>DIÓXIDO DE SILÍCIO,
TIPO AEROGEL</t>
  </si>
  <si>
    <t>GEL DE SÍLICA</t>
  </si>
  <si>
    <t>OUTROS DIÓXIDOS DE SILÍCIO</t>
  </si>
  <si>
    <t>OUTS.COMP.OXIG. INORGÂNICOS D/ELEM. Ñ METAL.</t>
  </si>
  <si>
    <t>OUTS. HALOGENETOS/OXIAL. D/ELEM.Ñ METÁLICOS</t>
  </si>
  <si>
    <t>HIDRÓXIDO DE SÓDIO, SÓLIDO</t>
  </si>
  <si>
    <t>HIDRÓXIDO DE POTÁSSIO (POTASSA CÁUSTICA)</t>
  </si>
  <si>
    <t>HIDRÓXIDO DE MAGNÉSIO</t>
  </si>
  <si>
    <t>HIDRÓXIDO DE BÁRIO</t>
  </si>
  <si>
    <t>OUTS.ÓXIDOS,HIDR.,
PERÓXID., D/ESTRÔNCIO/BÁRIO</t>
  </si>
  <si>
    <t>ÓXIDO DE ZINCO (BRANCO DE ZINCO)</t>
  </si>
  <si>
    <t>Branco, que passe
através de uma peneira com abertura de mal</t>
  </si>
  <si>
    <t>OUTROS CORINDONS ARTIFICIAIS</t>
  </si>
  <si>
    <t>ALUMINA CALCINADA</t>
  </si>
  <si>
    <t>OUTROS ÓXIDOS DE ALUMÍNIO</t>
  </si>
  <si>
    <t>HIDRÓXIDO DE ALUMÍNIO</t>
  </si>
  <si>
    <t>TRIÓXIDO DE CROMO</t>
  </si>
  <si>
    <t>ÓXIDOS DE CROMO</t>
  </si>
  <si>
    <t>HIDRÓXIDOS DE CROMO</t>
  </si>
  <si>
    <t>DIÓXIDO DE MANGANÊS</t>
  </si>
  <si>
    <t>Com um teor de Fe2O3 igual ou superior a 85 %, em peso</t>
  </si>
  <si>
    <t>OUTROS ÓXIDOS
FÉRRICOS</t>
  </si>
  <si>
    <t>Óxido ferroso-férrico (óxido magnético de ferro), com um teo</t>
  </si>
  <si>
    <t>HIDRÓXIDOS DE
FERRO</t>
  </si>
  <si>
    <t>OUTROS ÓXIDOS DE FERRO</t>
  </si>
  <si>
    <t>ÓXIDO SALINO DE
COBALTO</t>
  </si>
  <si>
    <t>OUTROS ÓXIDOS E HIDRÓXIDOS DE COBALTO</t>
  </si>
  <si>
    <t>Tipo anátase</t>
  </si>
  <si>
    <t>OUTROS ÓXIDOS DE TITÂNIO</t>
  </si>
  <si>
    <t>MONÓXIDO DE CHUMBO (LITARGÍRIO, MASSICOTE)</t>
  </si>
  <si>
    <t>HIDROXILAMINA E SEUS SAIS INORGÂNICOS</t>
  </si>
  <si>
    <t>HIDRÓXIDO DE LÍTIO</t>
  </si>
  <si>
    <t>PENTÓXIDO DE
DIVANÁDIO</t>
  </si>
  <si>
    <t>OUTROS ÓXIDOS E HIDRÓXIDOS DE NÍQUEL</t>
  </si>
  <si>
    <t>DIÓXIDO DE ZIRCÔNIO</t>
  </si>
  <si>
    <t>TRIÓXIDO DE ANTIMÔNIO</t>
  </si>
  <si>
    <t>ÓXIDO DE CÁDMIO</t>
  </si>
  <si>
    <t>OUTS.ÓX.HID.E
PERÓX.,MET.;OUTRAS BASES INORG.</t>
  </si>
  <si>
    <t>FLUORETO DE ALUMÍNIO</t>
  </si>
  <si>
    <t>Fluoreto ácido de amônio</t>
  </si>
  <si>
    <t>OUTROS FLUORETOS</t>
  </si>
  <si>
    <t>- Hexafluoraluminato de sódio (criolita sintética)</t>
  </si>
  <si>
    <t>Fluossilicatos de sódio
ou de potássio</t>
  </si>
  <si>
    <t>OUTS.FLUOR.FLUOSS. FLUORALUM.COMP. D/FLÚOR</t>
  </si>
  <si>
    <t>CLORETO DE AMÔNIO</t>
  </si>
  <si>
    <t>Com um teor de CaCl2 igual ou superior a 98 %, em peso, em b</t>
  </si>
  <si>
    <t>OUTROS CLORETOS DE CÁLCIO</t>
  </si>
  <si>
    <t>Com um teor de MgCl2
inferior a 98 %, em peso, e de cálcio (</t>
  </si>
  <si>
    <t>OUTROS CLORETOS DE MAGNÉSIO</t>
  </si>
  <si>
    <t>CLORETO DE
ALUMÍNIO</t>
  </si>
  <si>
    <t>CLORETO COBRE I (CLOR. CUPROSO/MONOCLOR ETO)</t>
  </si>
  <si>
    <t>CLORETO DE FERRO</t>
  </si>
  <si>
    <t>Cloreto de cobalto</t>
  </si>
  <si>
    <t>Cloreto de zinco</t>
  </si>
  <si>
    <t>OUTROS CLORETOS</t>
  </si>
  <si>
    <t>HIDROXICLORETOS DE COBRE</t>
  </si>
  <si>
    <t>OXICLORETO DE ZIRCÔNIO</t>
  </si>
  <si>
    <t>HIDROXICLORETO DE ALUMÍNIO</t>
  </si>
  <si>
    <t>BROMETOS D/SÓDIO OU DE POTÁSSIO</t>
  </si>
  <si>
    <t>IODETOS DE POTÁSSIO</t>
  </si>
  <si>
    <t>HIPLOCORITO D/CÁLCIO COML. E OUTS.HIP.D/CÁLCIO</t>
  </si>
  <si>
    <t>CLORITO DE SÓDIO</t>
  </si>
  <si>
    <t>CLORATOS DE SÓDIO</t>
  </si>
  <si>
    <t>CLORATOS DE POTÁSSIO</t>
  </si>
  <si>
    <t>BROMATO DE SÓDIO</t>
  </si>
  <si>
    <t>Percloratos</t>
  </si>
  <si>
    <t>SULFETO DE DISSÓDIO</t>
  </si>
  <si>
    <t>HIDROGENOSSULFET O DE SÓDIO</t>
  </si>
  <si>
    <t>DISSULFETO DE MOLIBDÊNIO</t>
  </si>
  <si>
    <t>Sulfeto de zinco</t>
  </si>
  <si>
    <t>OUTROS SULFETOS</t>
  </si>
  <si>
    <t>DITIONITOS DE SÓDIO ESTABILIZADOS</t>
  </si>
  <si>
    <t>OUTROS DITIONITOS DE SÓDIO</t>
  </si>
  <si>
    <t>SULFOXILATO FORMALDEÍDO DE SÓDIO</t>
  </si>
  <si>
    <t>OUTROS SULFOXILATOS</t>
  </si>
  <si>
    <t>SULFITO DE DISSÓDIO</t>
  </si>
  <si>
    <t>OUTROS SULFITOS DE
SÓDIO</t>
  </si>
  <si>
    <t>OUTROS SULFITOS</t>
  </si>
  <si>
    <t>TIOSSULFATO DE SÓDIO</t>
  </si>
  <si>
    <t>SULFATO DISSÓDICO ANIDRO</t>
  </si>
  <si>
    <t>OUTROS SULFATOS DE SÓDIO</t>
  </si>
  <si>
    <t>SULFATOS DE MAGNÉSIO</t>
  </si>
  <si>
    <t>SULFATOS DE ALUMÍNIO</t>
  </si>
  <si>
    <t>SULFATO CUPRICO</t>
  </si>
  <si>
    <t>Com um teor de BaSO4 igual ou superior a 97,5
%, em peso</t>
  </si>
  <si>
    <t>SULFATOS DE
ANTIMÔNIO</t>
  </si>
  <si>
    <t>SULFATO DE LÍTIO</t>
  </si>
  <si>
    <t>SULFATO FERROSO</t>
  </si>
  <si>
    <t>Sulfatos de cromo</t>
  </si>
  <si>
    <t>Sulfatos de zinco</t>
  </si>
  <si>
    <t>OUTROS SULFATOS</t>
  </si>
  <si>
    <t>ALUMES</t>
  </si>
  <si>
    <t>PEROXOSSULFATOS (PERSULFATOS) DE
SÓDIO</t>
  </si>
  <si>
    <t>PEROXOSSULFATOS (PERSULFATOS) DE AMÔNIO</t>
  </si>
  <si>
    <t>OUTS. PEROXOSSULFATOS
(PERSULFATOS)</t>
  </si>
  <si>
    <t>NITRITOS DE SÓDIO</t>
  </si>
  <si>
    <t>OUTROS NITRATOS DE POTÁSSIO</t>
  </si>
  <si>
    <t>De cálcio, com um teor de nitrogênio (azoto) inferior ou igu</t>
  </si>
  <si>
    <t>OUTROS NITRATOS</t>
  </si>
  <si>
    <t>FOSFINATOS (HIPOFOSFITOS) DE
SÓDIO</t>
  </si>
  <si>
    <t>OUTROS FOSFINATOS</t>
  </si>
  <si>
    <t>FOSFATO MONO OU DISSÓDICO</t>
  </si>
  <si>
    <t>FOSFATO DE POTÁSSIO</t>
  </si>
  <si>
    <t>HIDROGENO- ORTOFOSFATO DE CÁLCIO</t>
  </si>
  <si>
    <t>OUTROS FOSFATOS DE CÁLCIO</t>
  </si>
  <si>
    <t>Fosfato de trissódio</t>
  </si>
  <si>
    <t>OUTROS FOSFATOS</t>
  </si>
  <si>
    <t>Grau alimentício, de acordo com o estabelecido pelaFood and</t>
  </si>
  <si>
    <t>OUTS.TRIFOSFATOS D/SÓDIO(TRIPOLIFOSF. D/SÓDIO)</t>
  </si>
  <si>
    <t>METAFOSFATO DE SÓDIO</t>
  </si>
  <si>
    <t>PIROFOSFATO DE SÓDIO</t>
  </si>
  <si>
    <t>OUTROS POLIFOSFATOS</t>
  </si>
  <si>
    <t>CARBONATO DISSÓDICO, ANIDRO</t>
  </si>
  <si>
    <t>OUTROS CARBONATOS DISSÓDICOS</t>
  </si>
  <si>
    <t>HIDROGENOCARBONA TO (BICARBONATO) DE SÓDIO</t>
  </si>
  <si>
    <t>CARBONATOS DE POTÁSSIO</t>
  </si>
  <si>
    <t>CARBONATOS DE CÁLCIO</t>
  </si>
  <si>
    <t>Com um teor de BaCO3 igual ou superior a 98 %, em peso</t>
  </si>
  <si>
    <t>CARBONATOS DE LÍTIO</t>
  </si>
  <si>
    <t>CARBONATOS DE ESTRÔNCIO</t>
  </si>
  <si>
    <t>De magnésio, de densidade aparente inferior a 200 kg/m3</t>
  </si>
  <si>
    <t>CARBONATOS DE ZIRCÔNIO</t>
  </si>
  <si>
    <t>CARBONATOS DE AMÔNIO,INCLUSIVE O COMERCIAL</t>
  </si>
  <si>
    <t>OUTROS CARBONATOS</t>
  </si>
  <si>
    <t>PEROXOCARBONATOS (PERCARBONATOS)</t>
  </si>
  <si>
    <t>CIANETO E OXICIANETO DE SÓDIO</t>
  </si>
  <si>
    <t>FERROCIANETO DE SÓDIO</t>
  </si>
  <si>
    <t>OUTROS FERROCIANETOS</t>
  </si>
  <si>
    <t>OUTROS FERRICIANETOS</t>
  </si>
  <si>
    <t>METASSILICATOS DE
SÓDIO</t>
  </si>
  <si>
    <t>OUTROS SILICATOS DE SÓDIO</t>
  </si>
  <si>
    <t>SILICATO DE
MAGNÉSIO</t>
  </si>
  <si>
    <t>Silicato de potássio</t>
  </si>
  <si>
    <t>OUTROS SILICATOS</t>
  </si>
  <si>
    <t>OUTROS BORATOS</t>
  </si>
  <si>
    <t>PEROXOBORATOS (PERBORATOS)</t>
  </si>
  <si>
    <t>DICROMATO DE POTÁSSIO</t>
  </si>
  <si>
    <t>PERMANGANATO DE POTÁSSIO</t>
  </si>
  <si>
    <t>OUTROS TUNGSTATOS (VOLFRAMATOS)</t>
  </si>
  <si>
    <t>TITANATOS DE BÁRIO OU DE BISMUTO</t>
  </si>
  <si>
    <t>TITANATO DE LANTÂNIO OU DE NEODÍMIO</t>
  </si>
  <si>
    <t>OUTROS FERRITOS E FERRATOS</t>
  </si>
  <si>
    <t>Vanadatos</t>
  </si>
  <si>
    <t>OUTROS ESTANATOS</t>
  </si>
  <si>
    <t>Aluminato de magnésio</t>
  </si>
  <si>
    <t>Zeólitas do tipo utilizado como trocadores de íons para</t>
  </si>
  <si>
    <t>OUTS SILIC. DUPLS/COMPLX.
D/CONS.QUÍM.DEF.OU Ñ</t>
  </si>
  <si>
    <t>OUTS.SAIS D/ÁC.OU PEROXOÁCIDOS INORGÂNICOS</t>
  </si>
  <si>
    <t>ÓXIDO CÉRICO</t>
  </si>
  <si>
    <t>OUTROS COMPOSTOS D/CÉRIO</t>
  </si>
  <si>
    <t>CLORETO DOS DEMAIS METAIS DAS TERRAS
RARAS</t>
  </si>
  <si>
    <t>COMP.ORG/INORG. D/MET.TER.RAR.,ÍTRIO, ESCÂNDIO.</t>
  </si>
  <si>
    <t>CARBONETO DE
CÁLCIO</t>
  </si>
  <si>
    <t>CARBONETO DE SILÍCIO</t>
  </si>
  <si>
    <t>CARBONETO DE BORO</t>
  </si>
  <si>
    <t>CARBONETO DE TUNGSTÊNIO (VOLFRÂMIO)</t>
  </si>
  <si>
    <t>OUTROS
CARBONETOS</t>
  </si>
  <si>
    <t>NITRETO DE BORO</t>
  </si>
  <si>
    <t>OUTS.HIDRETOS, NITRET.AZIDAS,SILIC.E BORETOS</t>
  </si>
  <si>
    <t>HIDROCARBONETOS ACÍCLICOS SATURADOS</t>
  </si>
  <si>
    <t>ETILENO NÃO
SATURADO</t>
  </si>
  <si>
    <t>PROPENO (PROPILENO) NÃO SATURADO</t>
  </si>
  <si>
    <t>ISOPRENO NÃO
SATURADO</t>
  </si>
  <si>
    <t>OUTS. HIDROCARBONETOS ACÍCLICOS Ñ SATURADOS</t>
  </si>
  <si>
    <t>CICLOEXANO</t>
  </si>
  <si>
    <t>Limoneno</t>
  </si>
  <si>
    <t>OUTS.HIDROCARB. CICLAN.,CICLEN.,OU CICLOTER.</t>
  </si>
  <si>
    <t>ESTIRENO</t>
  </si>
  <si>
    <t>CUMENO</t>
  </si>
  <si>
    <t>Naftaleno</t>
  </si>
  <si>
    <t>OUTROS HIDROCARBONETOS
CÍCLICOS</t>
  </si>
  <si>
    <t>CLOROMETANO (CLORETO DE METILA)</t>
  </si>
  <si>
    <t>DICLOROMETANO (CLORETO DE
METILENO)</t>
  </si>
  <si>
    <t>CLOROFÓRMIO (TRICLOROMETANO)</t>
  </si>
  <si>
    <t>TRICLOROETILENO</t>
  </si>
  <si>
    <t>TETRACLOROETILENO (PERCLOROETILENO)</t>
  </si>
  <si>
    <t>-- Difluorometano (HFC-
32)</t>
  </si>
  <si>
    <t>-- Pentafluoroetano (HFC-125), 1,1,1-
trifluoroetano (HFC-143</t>
  </si>
  <si>
    <t>1,1,1,2-Tetrafluoroetano
(HFC-134a)</t>
  </si>
  <si>
    <t>-- 1,1,1,2,3,3,3-
Heptafluoropropano (HFC-227ea), 1,1,1,2,2,3</t>
  </si>
  <si>
    <t>-- 2,3,3,3-
Tetrafluoropropeno
(HFO-1234yf), 1,3,3,3-tet</t>
  </si>
  <si>
    <t>-- Clorodifluorometano (HCFC-22)</t>
  </si>
  <si>
    <t>-- Diclorotrifluoroetanos (HCFC-123)</t>
  </si>
  <si>
    <t>-- Diclorofluoroetanos (HCFC-141, 141b)</t>
  </si>
  <si>
    <t>OUTS.DER.HALOG. D/HID.ACÍC.C/2 HALOGÊNIOS DIF.</t>
  </si>
  <si>
    <t>P-DICLOROBENZENO</t>
  </si>
  <si>
    <t>CLORETO DE BENZILA</t>
  </si>
  <si>
    <t>OUTS.DERIV. HALOGEN., UNICAMENTE COM BROMO</t>
  </si>
  <si>
    <t>4-CLORO-ALFA,ALFA, ALFA-
TRIFLUORTOLUENO</t>
  </si>
  <si>
    <t>OUTS.DERIV. HALOGEN.,UNIC.COM CLORO E FLÚOR</t>
  </si>
  <si>
    <t>OUTS.DER.HALOG. D/HIDROCARB.
AROMÁTICOS</t>
  </si>
  <si>
    <t>ÁCIDO METANOSSULFÔNICO</t>
  </si>
  <si>
    <t>OUTROS SAIS DO ÁCIDO
METANOSSULFÔNICO</t>
  </si>
  <si>
    <t>ÁCIDO DODECILBENZENOSSU LFÔNICO E SEUS SAIS</t>
  </si>
  <si>
    <t>NAFTALENOSSULFONA
TOS DE SÓDIO</t>
  </si>
  <si>
    <t>ÁCIDOS NAFTALENOSSULF. SEUS SAIS E ÉSTERES</t>
  </si>
  <si>
    <t>OUTS.DERS.SULFONS. D/HIDROCARBONETOS
,SAIS</t>
  </si>
  <si>
    <t>MONONITROTOLUENO S (MNT)</t>
  </si>
  <si>
    <t>Nitrobenzeno</t>
  </si>
  <si>
    <t>MONONITROETANO E NITROMETANOS</t>
  </si>
  <si>
    <t>4-Cloro-alfa,alfa,alfa- trifluor-3,5-dinitrotolueno</t>
  </si>
  <si>
    <t>ÁLCOOL PROPÍLICO</t>
  </si>
  <si>
    <t>ÁLCOOL
ISOPROPÍLICO</t>
  </si>
  <si>
    <t>-- Butan-1-ol (álcooln- butílico)</t>
  </si>
  <si>
    <t>ÁLCOOL ISOBUTÍLICO</t>
  </si>
  <si>
    <t>Álcoolsec-butílico (2- butanol)</t>
  </si>
  <si>
    <t>OCTANOL (ÁLCOOL OCTÍLICO) E SEUS ISÔMEROS</t>
  </si>
  <si>
    <t>ÁLCOOL LÁURICO</t>
  </si>
  <si>
    <t>ÁLCOOL CETÍLICO</t>
  </si>
  <si>
    <t>N-DECANOL</t>
  </si>
  <si>
    <t>OUTROS DECANÓIS</t>
  </si>
  <si>
    <t>METILATO DE SÓDIO</t>
  </si>
  <si>
    <t>Tetra-hidrolinalol (3,7- dimetiloctan-3-ol)</t>
  </si>
  <si>
    <t>Pentanol (álcool amílico)
e seus isômeros</t>
  </si>
  <si>
    <t>Linalol</t>
  </si>
  <si>
    <t>Geraniol</t>
  </si>
  <si>
    <t>Di-hidromircenol (2,6- dimetil-7-octen-2-ol)</t>
  </si>
  <si>
    <t>OUTROS ALCOÓIS TERPÊNICOS ACÍCLICOS</t>
  </si>
  <si>
    <t>OUTROS MONOALCOÓIS NÃO SATURADOS</t>
  </si>
  <si>
    <t>ETILENOGLICOL (ETANODIOL)</t>
  </si>
  <si>
    <t>PROPILENOGLICOL (PROPANO-1,2-DIOL)</t>
  </si>
  <si>
    <t>OUTROS ALCOÓIS DIÓIS, NÃO SATURADOS</t>
  </si>
  <si>
    <t>2-ETIL-2- (HIDROXIMETIL)PROP. 1,3-DIOL (TRIMETILOLPR.)</t>
  </si>
  <si>
    <t>PENTAERITRITOL
(PENTAERITRITA)</t>
  </si>
  <si>
    <t>MANITOL</t>
  </si>
  <si>
    <t>D-GLUCITOL (SORBITOL)</t>
  </si>
  <si>
    <t>GLICEROL</t>
  </si>
  <si>
    <t>OUTROS POLIALCOÓIS,NÃO SATURADOS</t>
  </si>
  <si>
    <t>HIDRATO DE CLORAL</t>
  </si>
  <si>
    <t>OUT.DERIV.HALOG. SULF.NITR.D/ÁLCOOIS ACÍCLICOS</t>
  </si>
  <si>
    <t>MENTOL</t>
  </si>
  <si>
    <t>ESTERÓIS E INOSITÓIS</t>
  </si>
  <si>
    <t>BORNEOL E ISOBORNEOL</t>
  </si>
  <si>
    <t>ÁLCOOL FENCHÍLICO (1,3,3-TRIMETIL-2-
NORBORN.)</t>
  </si>
  <si>
    <t>Terpineóis</t>
  </si>
  <si>
    <t>OUTS.ALC.CICLAN. CICLEN.E CICLOTERPÊNICOS</t>
  </si>
  <si>
    <t>ÁLCOOL BENZÍLICO</t>
  </si>
  <si>
    <t>2-feniletanol</t>
  </si>
  <si>
    <t>Dicofol</t>
  </si>
  <si>
    <t>OUTROS ÁLCOOIS
AROMÁTICOS</t>
  </si>
  <si>
    <t>FENOL (HIDROXIBENZENO) E SEUS SAIS</t>
  </si>
  <si>
    <t>CRESÓIS E SEUS SAIS</t>
  </si>
  <si>
    <t>-- Octilfenol, nonilfenol, e seus isômeros; sais destes prod</t>
  </si>
  <si>
    <t>BETA-NAFTOL E SEUS SAIS</t>
  </si>
  <si>
    <t>OUTROS NAFTÓIS E SEUS SAIS</t>
  </si>
  <si>
    <t>2,6-DI-TER-BUTIL-P- CRESOL E SEUS SAIS</t>
  </si>
  <si>
    <t>O-FENILFENOL E SEUS SAIS</t>
  </si>
  <si>
    <t>P-TER-BUTILFENOL E SEUS SAIS</t>
  </si>
  <si>
    <t>OUTROS MONOFENÓIS</t>
  </si>
  <si>
    <t>RESORCINOL E SEUS SAIS</t>
  </si>
  <si>
    <t>HIDROQUINONA E
SEUS SAIS</t>
  </si>
  <si>
    <t>4-4'- ISOPROPILIDENODIFE NOL E SEUS SAIS</t>
  </si>
  <si>
    <t>OUTROS POLIFENÓIS</t>
  </si>
  <si>
    <t>4-Cloro-m-cresol e seus sais</t>
  </si>
  <si>
    <t>OUTROS DERIV. HALOG. E SEUS SAIS COM CLORO</t>
  </si>
  <si>
    <t>2, 4, 6-Tribromofenol</t>
  </si>
  <si>
    <t>OUTS.DER.HAL.SULF. NITRA,NITR.D/FEN.- ALCOÓIS</t>
  </si>
  <si>
    <t>ÉTER METIL-TER-
BUTÍLICO (MTBE)</t>
  </si>
  <si>
    <t>Sevoflurano</t>
  </si>
  <si>
    <t>OUTS.ÉTERES ACIC. DERIV.HAL.SULFS.
NITRA.,NITRO.</t>
  </si>
  <si>
    <t>ÉTERES CICLAN. CICLEN.CICLOTERP. DERIV.HAL,ETC.</t>
  </si>
  <si>
    <t>Anetol</t>
  </si>
  <si>
    <t>ÉTER FENÍLICO</t>
  </si>
  <si>
    <t>ÉTER BENZÍLICO</t>
  </si>
  <si>
    <t>ÉTER FENILETIL- ISOAMÍLICO</t>
  </si>
  <si>
    <t>OUTROS ÉTERES AROMÁTICOS</t>
  </si>
  <si>
    <t>OUTS.DERIV.HALOG. SULFON.NITRADOS OU NITROS.</t>
  </si>
  <si>
    <t>2,2'-OXIDIETANOL (DIETILENOGLICOL)</t>
  </si>
  <si>
    <t>ÉTERES MONOBUTÍLICOS DO ETILENOGLICOL</t>
  </si>
  <si>
    <t>ÉTERES MONOBUTÍLICOS DO DIETILENOGLICOL</t>
  </si>
  <si>
    <t>ÉTER ETÍLICO DO ETILENOGLICOL</t>
  </si>
  <si>
    <t>OUTS.ÉTERES MONOALQUÍLICOS DO ETILENOGLICOL</t>
  </si>
  <si>
    <t>ÉTER ETÍLICO DO DIETILENOGLICOL</t>
  </si>
  <si>
    <t>Guaifenesina</t>
  </si>
  <si>
    <t>Trietilenoglicol</t>
  </si>
  <si>
    <t>Tetraetilenoglicol</t>
  </si>
  <si>
    <t>OUTROS ETILENOGLICÓIS E
SEUS ÉTERES</t>
  </si>
  <si>
    <t>Dipropilenoglicol</t>
  </si>
  <si>
    <t>ÉTERES DO MONO-,DI- E TRIPROPILENOGLICOL</t>
  </si>
  <si>
    <t>ÉTERES-ALCOÓIS DERIV.HAL.SULF. NITRADS.NITRO.</t>
  </si>
  <si>
    <t>Triclosan</t>
  </si>
  <si>
    <t>Eugenol</t>
  </si>
  <si>
    <t>OUTROS ÉTERES FENÓIS</t>
  </si>
  <si>
    <t>OUTS.ÉTER.-FEN.,
ÉTER.-ALC.-FEN.E DERIV.HALOG.</t>
  </si>
  <si>
    <t>OUTROS HIDROPEROX. DE
ALCOÓIS, ÉTERES. DERIV.</t>
  </si>
  <si>
    <t>1-CLORO-2,3- EPOXIPROPANO
(EPICLORIDRINA)</t>
  </si>
  <si>
    <t>OUTS.EPÓXIDOS, EPOXIALC.(ALC.FEN. ETER.)S/DERIV.</t>
  </si>
  <si>
    <t>OUTS.ACETAIS,SEMI- ACET.OUT.FUNÇÕES
OXIG.DER.</t>
  </si>
  <si>
    <t>Glioxal</t>
  </si>
  <si>
    <t>GLUTARALDEÍDO</t>
  </si>
  <si>
    <t>OUTROS DIALDEÍDOS</t>
  </si>
  <si>
    <t>Citral</t>
  </si>
  <si>
    <t>CITRONELAL (3,7- DIMETIL-6-OCTENAL)</t>
  </si>
  <si>
    <t>BERGAMAL (3,7- DIMETIL-2-METILENO-
6-OCTENAL)</t>
  </si>
  <si>
    <t>OUTROS MONOALDEÍDOS NÃO SATURADOS</t>
  </si>
  <si>
    <t>OUTROS ALDEÍDOS ACICL.SEM FUNC.
OXIGENADA</t>
  </si>
  <si>
    <t>-- Benzaldeído (aldeído benzoico)</t>
  </si>
  <si>
    <t>OUTS.ALDEÍDOS CÍCLICOS S/FUNÇÃO
OXIGENADA</t>
  </si>
  <si>
    <t>VANILINA (ALDEÍDO METILPROTOCATÉQUI CO)</t>
  </si>
  <si>
    <t>ETILVANILINA (ALDEIDO
ETILPROTOCATÉQUIC O)</t>
  </si>
  <si>
    <t>4-(4-HIDROXI-4- METILPENTIL)-3- CICLOEX.1- CARBOXIALDEÍDO</t>
  </si>
  <si>
    <t>OUTROS ALDEÍDOS- ALCOÓIS</t>
  </si>
  <si>
    <t>OUTS. ALD.ÉTERES, ALD.FENÓIS, ALDS.
C/FUNÇ.OXIG.</t>
  </si>
  <si>
    <t>PARAFORMALDEÍDO</t>
  </si>
  <si>
    <t>OUTS.DERIV.HAL. SULF.NITRADOS NITROS. POS.2912</t>
  </si>
  <si>
    <t>ACETONA SEM OUTRAS FUNÇÕES
OXIGENADAS</t>
  </si>
  <si>
    <t>BUTANONA (METILETILCETONA)</t>
  </si>
  <si>
    <t>4-METILPENTAN-2-ONA (METILISOBUTILCETON
A)</t>
  </si>
  <si>
    <t>Acetilacetona</t>
  </si>
  <si>
    <t>Diacetila</t>
  </si>
  <si>
    <t>OUTRAS DICETONAS</t>
  </si>
  <si>
    <t>Metilexilcetona</t>
  </si>
  <si>
    <t>METILISOPROPILCETO NA</t>
  </si>
  <si>
    <t>OUTS.CETONAS ACÍCLICAS S/FUNÇÃO
OXIGENADAS</t>
  </si>
  <si>
    <t>CICLOEXANONA</t>
  </si>
  <si>
    <t>Iononas</t>
  </si>
  <si>
    <t>Metiliononas</t>
  </si>
  <si>
    <t>Carvona</t>
  </si>
  <si>
    <t>OUTS.CET.CICLAN., CICLÊN.,CICLOT. S/FUNÇÃO OXIGEN.</t>
  </si>
  <si>
    <t>Acetofenona</t>
  </si>
  <si>
    <t>OUTS CETONAS AROMÁTICAS SEM FUNÇÕES OXIG.</t>
  </si>
  <si>
    <t>4-HIDROXI-4- METILPENTAN-2-ONA</t>
  </si>
  <si>
    <t>BENZOÍNA</t>
  </si>
  <si>
    <t>OUTRAS CETONAS- ALCOÓIS E CETONAS- ALDEÍDOS</t>
  </si>
  <si>
    <t>OUTS.CETONAS- FENÓIS ,CETONAS
C/FUNÇÃO OXIG.</t>
  </si>
  <si>
    <t>ANTRAQUINONA</t>
  </si>
  <si>
    <t>-- Coenzima Q10 (ubidecarenona (DCI))</t>
  </si>
  <si>
    <t>OUTRAS QUINONAS</t>
  </si>
  <si>
    <t>Bissulfito sódico de menadiona</t>
  </si>
  <si>
    <t>Ácido 2-hidroxi-4- metoxibenzofenona-5- sulfônico (suliso</t>
  </si>
  <si>
    <t>ÁCIDO FÓRMICO</t>
  </si>
  <si>
    <t>SAL DE SÓDIO, DO ÁCIDO FÓRMICO</t>
  </si>
  <si>
    <t>OUTROS SAIS DO
ÁCIDO FÓRMICO</t>
  </si>
  <si>
    <t>ÉSTERES DE GERANILA, DO ÁCIDO
FÓRMICO</t>
  </si>
  <si>
    <t>OUTROS ÉSTERES DO ÁCIDO FÓRMICO</t>
  </si>
  <si>
    <t>ÁCIDO ACÉTICO</t>
  </si>
  <si>
    <t>ACETATO DE SÓDIO</t>
  </si>
  <si>
    <t>OUTROS SAIS DO ÁCIDO ACÉTICO</t>
  </si>
  <si>
    <t>ACETATO DE ETILA</t>
  </si>
  <si>
    <t>ACETATO DE VINILA</t>
  </si>
  <si>
    <t>-- Acetato den-butila</t>
  </si>
  <si>
    <t>ACETATO DE LINALILA</t>
  </si>
  <si>
    <t>Triacetina</t>
  </si>
  <si>
    <t>OUTROS ACETATOS DE GLICERILA</t>
  </si>
  <si>
    <t>Den-propila</t>
  </si>
  <si>
    <t>Acetato de 2-etoxietila</t>
  </si>
  <si>
    <t>OUTROS ACET. D/MONOALC.ACICL. SAT.C/8 AT.CARB.</t>
  </si>
  <si>
    <t>ACETATO DE HEXENILA</t>
  </si>
  <si>
    <t>ACETATO DE BENZESTROL</t>
  </si>
  <si>
    <t>ACETATO DE TRICLORO-ALFA- FENILETILA</t>
  </si>
  <si>
    <t>ACETATO DE TRICLOROMETILFENIL CARBINILA</t>
  </si>
  <si>
    <t>DIACETATO DE ETILENOGLICOL</t>
  </si>
  <si>
    <t>ACETATO DE 2-TER- BUTILCICLOEXILA</t>
  </si>
  <si>
    <t>ACETATO DE BORNILA</t>
  </si>
  <si>
    <t>ACETATO DE DIMETILBENZILCARBIN
ILA</t>
  </si>
  <si>
    <t>OUTROS ÉSTERES DO ÁCIDO ACÉTICO</t>
  </si>
  <si>
    <t>ÁCIDO
MONOCLOROACÉTICO</t>
  </si>
  <si>
    <t>MONOCLOROACETATO DE SÓDIO</t>
  </si>
  <si>
    <t>ÁCIDO PROPIÔNICO</t>
  </si>
  <si>
    <t>SAIS DO ÁCIDO PROPIÔNICO</t>
  </si>
  <si>
    <t>ÉSTERES DO ÁCIDO PROPIÔNICO</t>
  </si>
  <si>
    <t>Ácidos butanoicos e seus sais</t>
  </si>
  <si>
    <t>BUTANOATO DE ETILA</t>
  </si>
  <si>
    <t>OUTROS ÉSTERES DO
ÁCIDO BUTANÓICO</t>
  </si>
  <si>
    <t>OUTS. ÁCIDOS PENTANÓICOS,SEUS SAIS/ÉSTERES</t>
  </si>
  <si>
    <t>ÁCIDO PALMÍTICO</t>
  </si>
  <si>
    <t>SAIS E ESTERES DO ÁCIDO PALMÍTICO</t>
  </si>
  <si>
    <t>SAIS DE ZINCO DO ÁCIDO ESTEÁRICO</t>
  </si>
  <si>
    <t>OUTROS SAIS DO ÁCIDO ESTEÁRICO</t>
  </si>
  <si>
    <t>ÉSTERES DO ÁCIDO ESTEÁRICO</t>
  </si>
  <si>
    <t>CLORETO DE CLOROACETILA</t>
  </si>
  <si>
    <t>2-ETILEXANOATO DE ESTANHO II</t>
  </si>
  <si>
    <t>CLORETO DE 2- ETILEXANOILA</t>
  </si>
  <si>
    <t>OUTS. SAIS, ÉSTERES DO ÁCIDO 2- ETILEXANÓICO</t>
  </si>
  <si>
    <t>ÁCIDO CAPRÍLICO</t>
  </si>
  <si>
    <t>MIRISTATO DE ISOPROPILA</t>
  </si>
  <si>
    <t>OUTS.SAIS/ESTS. D/ACIDS.
MIRÍSTICOS/CAPRÍLIC OS</t>
  </si>
  <si>
    <t>OUTS.AC.MONOCARB. ACIC.SATUR.S/DERIV.
HAL.ETC.</t>
  </si>
  <si>
    <t>ÁCIDO ACRÍLICO</t>
  </si>
  <si>
    <t>ÉSTERES DO ÁCIDO ACRÍLICO DE METILA</t>
  </si>
  <si>
    <t>ÉSTERES DO ÁCIDO ACRÍLICO DE ETILA</t>
  </si>
  <si>
    <t>ÉSTERES DO ÁCIDO ACRÍLICO DE BUTILA</t>
  </si>
  <si>
    <t>ÉSTERES DE 2- ETILEXILA DO ÁCIDO ACRÍLICO</t>
  </si>
  <si>
    <t>OUTROS ÉSTERES DO ÁCIDO ACRÍLICO</t>
  </si>
  <si>
    <t>ÁCIDO METACRÍLICO</t>
  </si>
  <si>
    <t>SAIS DO ÁCIDO METACRÍLICO</t>
  </si>
  <si>
    <t>ÉSTERES DO ÁCIDO METACRÍLICO DE
METILA</t>
  </si>
  <si>
    <t>Den-butila</t>
  </si>
  <si>
    <t>OUTROS ÉSTERES DO
ÁCIDO METACRÍLICO</t>
  </si>
  <si>
    <t>OUTS.SAIS E ÉSTERES DO ÁCIDO OLÉICO</t>
  </si>
  <si>
    <t>SORBATO DE
POTÁSSIO</t>
  </si>
  <si>
    <t>OUTS.SAIS E ÉSTERES DO ÁCIDO SÓRBICO</t>
  </si>
  <si>
    <t>OUTS. ÁCIDOS MONOCARB. ACIC.Ñ
SATUR.E DERIV.</t>
  </si>
  <si>
    <t>Aletrinas</t>
  </si>
  <si>
    <t>Permetrina</t>
  </si>
  <si>
    <t>Bifentrina</t>
  </si>
  <si>
    <t>OUTS.DERIV.DO ÁCIDO CICLOPROPANOCARB OXÍLICO</t>
  </si>
  <si>
    <t>OUTS.ÁCIDOS MONOCARB.CICLAN. CICLEN.CICLOT.</t>
  </si>
  <si>
    <t>Ácido benzoico</t>
  </si>
  <si>
    <t>SAIS DO ÁCIDO BENZÓICO DE SÓDIO</t>
  </si>
  <si>
    <t>SAIS DO ÁCIDO
BENZÓICO DE AMÔNIO</t>
  </si>
  <si>
    <t>ÉSTERES DO ÁCIDO BENZÓICO DE METILA</t>
  </si>
  <si>
    <t>ÉSTERES DO ÁCIDO
BENZÓICO DE BENZILA</t>
  </si>
  <si>
    <t>OUTROS.ÉSTERES DO ÁCIDO BENZÓICO</t>
  </si>
  <si>
    <t>PERÓXIDO DE
BENZOÍLA</t>
  </si>
  <si>
    <t>CLORETO DE BENZOÍLA</t>
  </si>
  <si>
    <t>Ibuprofeno</t>
  </si>
  <si>
    <t>OUTS.ÁCIDOS MONOCARB.AROMÁT. SEUS ANIDRIDOS</t>
  </si>
  <si>
    <t>ÁCIDO OXÁLICO E SEUS SAIS</t>
  </si>
  <si>
    <t>ÉSTERES DO ÁCIDO OXÁLICO</t>
  </si>
  <si>
    <t>ÁCIDO ADÍPICO</t>
  </si>
  <si>
    <t>SAIS E ÉSTERES DO
ÁCIDO ADÍPICO</t>
  </si>
  <si>
    <t>Ácido azelaico, seus sais e seus ésteres</t>
  </si>
  <si>
    <t>ÁCIDO SEBÁCICO</t>
  </si>
  <si>
    <t>OUTROS SAIS E ÉSTERES DO ÁCIDO SEBÁCICO</t>
  </si>
  <si>
    <t>-- Anidrido maleico</t>
  </si>
  <si>
    <t>DIOCTILSULFOSSUCCI
NATO DE SÓDIO</t>
  </si>
  <si>
    <t>SAIS E ÉSTERES DO ÁCIDO MALÉICO</t>
  </si>
  <si>
    <t>ÁCIDO FUMÁRICO, SEUS SAIS E SEUS
ÉSTERES</t>
  </si>
  <si>
    <t>OUTS.ÁC. POLICARBOX.ACICLS.E SEUS ANIDRIDOS</t>
  </si>
  <si>
    <t>- Ácidos policarboxílicos ciclânicos, ciclênicos ou
cic</t>
  </si>
  <si>
    <t>ORTOFTALATOS DE DIOCTILA</t>
  </si>
  <si>
    <t>ORTOFTALATOS DE DINONILA OU DE
DIDECILA</t>
  </si>
  <si>
    <t>OUTROS ÉSTERES DO ÁCIDO ORTOFTÁLICO</t>
  </si>
  <si>
    <t>ANIDRIDO FTÁLICO</t>
  </si>
  <si>
    <t>ÁCIDO TEREFTÁLICO E SEUS SAIS</t>
  </si>
  <si>
    <t>ÁCIDO M-FTÁLICO E SEUS SAIS</t>
  </si>
  <si>
    <t>ÉSTERES DE DIOCTILA DO ÁCIDO TEREFTÁLICO</t>
  </si>
  <si>
    <t>OUTROS ÉSTERES DO ÁCIDO TEREFTÁLICO</t>
  </si>
  <si>
    <t>SAIS E ÉSTERES DO ÁCIDO TRIMELÍTICO</t>
  </si>
  <si>
    <t>ANIDRIDO TRIMELÍTICO (AC.1,3- DIOXO-5-ISOBENZOF.)</t>
  </si>
  <si>
    <t>OUTS.ÁC. POLICARBOX.AROMÁT. E SEUS ANIDRIDOS</t>
  </si>
  <si>
    <t>ÁCIDO LÁCTICO, SEUS SAIS E SEUS ÉSTERES</t>
  </si>
  <si>
    <t>ÁCIDO TARTÁRICO</t>
  </si>
  <si>
    <t>ÁCIDO CÍTRICO</t>
  </si>
  <si>
    <t>SAIS E ÉSTERES DO ÁCIDO CÍTRICO</t>
  </si>
  <si>
    <t>GLUCONATO DE CÁLCIO</t>
  </si>
  <si>
    <t>ÁCIDO GLUCÔNICO, SEUS SAIS E ÉSTERES</t>
  </si>
  <si>
    <t>URSODIOL (ÁCIDO URSODEOXICÓLICO)</t>
  </si>
  <si>
    <t>ÁCIDOS BILIARES, SEUS SAIS,ÉSTERES, DERIVADOS</t>
  </si>
  <si>
    <t>ÁCIDO 12-
HIDROXIESTEÁRICO</t>
  </si>
  <si>
    <t>OUTS.ÁCIDOS CARBOXÍLICOS D/FUNÇÃO OXIGENADA</t>
  </si>
  <si>
    <t>ÁCIDO SALICÍLICO</t>
  </si>
  <si>
    <t>SAIS DO ÁCIDO SALICÍLICO</t>
  </si>
  <si>
    <t>Ácidoo-acetilsalicílico</t>
  </si>
  <si>
    <t>OUTROS SAIS DO ÁCIDO O- ACETILSALICÍLICO</t>
  </si>
  <si>
    <t>ÉSTERES DO ÁCIDO O- ACETILSALICÍLICO</t>
  </si>
  <si>
    <t>OUTROS ÉSTERES DO ÁCIDO SALICÍLICO E S/SAIS</t>
  </si>
  <si>
    <t>Metilparabeno</t>
  </si>
  <si>
    <t>Propilparabeno</t>
  </si>
  <si>
    <t>OUTS.SAIS E ÉSTERES DO ÁCIDO P- HIDROXIBENZ.</t>
  </si>
  <si>
    <t>ÁCIDO GÁLICO, SEUS SAIS E SEUS ÉSTERES</t>
  </si>
  <si>
    <t>TETRAKIS(3(3,5D.T. BUTIL.4.HIDROX.) PROPION.)PNT.</t>
  </si>
  <si>
    <t>3-(3,5-DI-TER-BUTIL-4- HIDROXF.)PROP. D/OCTADEC.</t>
  </si>
  <si>
    <t>OUTS.ACID.CARBOX. FUNÇÃO FENOL SEUS DERIVS.</t>
  </si>
  <si>
    <t>Cetoprofeno</t>
  </si>
  <si>
    <t>OUTROS SAIS DO
ÁCIDO DEIDROCÓLICO</t>
  </si>
  <si>
    <t>OUTS.ACID.CARBOX. D/FUNÇ ALD/.CET. S/FUNÇ OXIG.</t>
  </si>
  <si>
    <t>Ácido fenoxiacético, seus
sais, seus ésteres</t>
  </si>
  <si>
    <t>ÁCIDO 2,4- DICLOROFENOXIACÉTI CO,SAIS E ÉSTERES</t>
  </si>
  <si>
    <t>OUTS.DERIVADOS D/AC.
FENOXIACÉTICOS, SAIS,ÉST.</t>
  </si>
  <si>
    <t>OUTS.ÁC.CARB. C/FUNC.OXIG.SUPL.E S/ANID.,S/DER.</t>
  </si>
  <si>
    <t>ÉSTERES FOSFÓRICOS E SAIS
DE TRIBUTILA</t>
  </si>
  <si>
    <t>Diclorvós (DDVP)</t>
  </si>
  <si>
    <t>Clorfenvinfós</t>
  </si>
  <si>
    <t>OUTS.EST. FOSFÓRICOS,S/SAIS,
LACTOFOSF.DERIV.</t>
  </si>
  <si>
    <t>OUTS.ÉSTERES TIOFOSFÓRICOS,SAIS E DERIVADOS</t>
  </si>
  <si>
    <t>Fosfito de alquila de C3 a
C13 ou de alquil-arila</t>
  </si>
  <si>
    <t>Fosetil Al</t>
  </si>
  <si>
    <t>Fosfito de tris(2,4-di-ter- butilfenila)</t>
  </si>
  <si>
    <t>OUTS.NITRATOS D/ÉSTERES, ÁCIDOS INORGÂNICOS</t>
  </si>
  <si>
    <t>SULFATOS DE
ALQUILA DE C6 A C22</t>
  </si>
  <si>
    <t>OUTS.SULF.DE ÉSTERES DE ÁCIDOS INORGÂNICOS</t>
  </si>
  <si>
    <t>SILICATOS DE ETILA</t>
  </si>
  <si>
    <t>OUTS.SILIC.DE ÉSTERES DE ÁCIDOS INORGÂNICOS</t>
  </si>
  <si>
    <t>OUTS.ÉSTER.D/AC. INORG.EXC.HALOG D/HIDR,S/DER</t>
  </si>
  <si>
    <t>SAIS DA MONOMETILAMINA</t>
  </si>
  <si>
    <t>OUTROS SAIS DA DIMETILAMINA</t>
  </si>
  <si>
    <t>OUTROS SAIS DA TRIMETILAMINA</t>
  </si>
  <si>
    <t>MONOETILAMINA E SEUS SAIS</t>
  </si>
  <si>
    <t>Trietilamina</t>
  </si>
  <si>
    <t>Dietilamina sais,exc. etansilato(ethamsylate)</t>
  </si>
  <si>
    <t>OUTRAS ETILAMINAS,
SAIS E DERIVADOS</t>
  </si>
  <si>
    <t>DI-N-PROPILAMINA E SEUS SAIS</t>
  </si>
  <si>
    <t>MONOISOPROPILAMIN
A E SEUS SAIS</t>
  </si>
  <si>
    <t>Metildialquilaminas</t>
  </si>
  <si>
    <t>OUTS.MONOALQUIL.E DIALQUILAMINAS,DE C10 A C18</t>
  </si>
  <si>
    <t>OUTS.MONOAMINAS ACÍC.S/DER.SAIS
DEST.PRODS.</t>
  </si>
  <si>
    <t>ETILENODIAMINA E SEUS SAIS</t>
  </si>
  <si>
    <t>HEXAMETILENODIAMIN
A E SEUS SAIS</t>
  </si>
  <si>
    <t>TRIETILENOTETRAMIN A E SEUS SAIS</t>
  </si>
  <si>
    <t>OUTS POLIAMINAS ACÍCLICAS S/DERIV.,
SEUS SAIS</t>
  </si>
  <si>
    <t>MONOCICLOEXILAMIN A E SEUS SAIS</t>
  </si>
  <si>
    <t>Dicicloexilamina</t>
  </si>
  <si>
    <t>OUTRAS CICLOEXILAMINAS E SAIS</t>
  </si>
  <si>
    <t>OUTS.MONOAMINAS CICLA.CICLE.CICLO. DER.SAIS</t>
  </si>
  <si>
    <t>ANILINA E SEUS SAIS</t>
  </si>
  <si>
    <t>ÁCIDO SULFANÍLICO E SEUS SAIS</t>
  </si>
  <si>
    <t>OUTS. ÁCIDOS AMINOBENZENOSULF
ÔNICOS E SAIS</t>
  </si>
  <si>
    <t>OUTROS CLOROANILINAS E SEUS SAIS</t>
  </si>
  <si>
    <t>OUTROS NITROANILINAS E
SEUS SAIS</t>
  </si>
  <si>
    <t>OUTROS DERIVADOS DA ANILINA E SEUS SAIS</t>
  </si>
  <si>
    <t>1-NAFTILAMINA(ALFA),
2-NAFTILAMINA(BETA), E SAIS</t>
  </si>
  <si>
    <t>2,4-XILIDINA E SEUS SAIS</t>
  </si>
  <si>
    <t>OUTRAS XILIDINAS, SEUS DERIVADOS E
SEUS SAIS</t>
  </si>
  <si>
    <t>OUTS.MONOAMINAS AROMÁTICAS, S/DERIV.,S/SAIS</t>
  </si>
  <si>
    <t>M-FENILENODIAMINA E
SEUS SAIS</t>
  </si>
  <si>
    <t>O,M,P- FENILENODIAMINA, DIAMINOTOLUENOS, S/SAIS</t>
  </si>
  <si>
    <t>DERIV.SULF.DE FENILENODIAMINAS,
SAIS E DERIV.</t>
  </si>
  <si>
    <t>N,N'-DI-SEC-BUTIL-P- FENILENODIAMINA</t>
  </si>
  <si>
    <t>N-ISOPROPIL-N'-FENIL-
P-FENILENODIAMINA</t>
  </si>
  <si>
    <t>N-(1,3-Dimetilbutil)-N'- fenil-p-fenilenodiamina</t>
  </si>
  <si>
    <t>OUTROS DERIVADOS DA
FENILENODIAMINAS E SAIS</t>
  </si>
  <si>
    <t>OUTROS SAIS DA FENILENODIAMINAS</t>
  </si>
  <si>
    <t>3,3'-diclorobenzidina</t>
  </si>
  <si>
    <t>4-4'- DIAMINODIFENILMETA NO</t>
  </si>
  <si>
    <t>OUTROS DIAMINODIFENILMETA
NOS</t>
  </si>
  <si>
    <t>OUTS.POLIAMINAS AROMÁTICAS,SAIS E DERIVADOS</t>
  </si>
  <si>
    <t>MONOETANOLAMINA E
SEUS SAIS</t>
  </si>
  <si>
    <t>DIETANOLAMINA E SEUS SAIS</t>
  </si>
  <si>
    <t>Monoisopropanolamina</t>
  </si>
  <si>
    <t>OUTROS PROPANOLAMINAS SAIS E DERIVADOS</t>
  </si>
  <si>
    <t>ORFENADRINA E OUTROS SAIS</t>
  </si>
  <si>
    <t>CLORIDRATO DE AMBROXOL</t>
  </si>
  <si>
    <t>N,N-DIMETIL-2- AMINOETANOL,SEUS SAIS PROTS.</t>
  </si>
  <si>
    <t>TAMOXIFEN E SEU CITRATO</t>
  </si>
  <si>
    <t>Propranolol e seus sais</t>
  </si>
  <si>
    <t>OUTS.AMINOALCOÓIS, S/ÉTERES E SEUS
ÉSTERES</t>
  </si>
  <si>
    <t>-- Ácidos aminohidroxinaftalenossu lfônicos e seus sais</t>
  </si>
  <si>
    <t>P-AMINOFENOL E
SEUS SAIS</t>
  </si>
  <si>
    <t>O-AMINOFENÓIS,M- AMINOFENÓIS E SEUS SAIS</t>
  </si>
  <si>
    <t>NITROANISIDINAS E
SEUS SAIS</t>
  </si>
  <si>
    <t>OUTS.AMINONAFTÓIS, AMINOFENÓIS S/ÉT. ÉST.,SAIS</t>
  </si>
  <si>
    <t>AMINOANTRAQUINONA
S E SEUS SAIS</t>
  </si>
  <si>
    <t>OUTS. AMINOALDEÍDOS, AMINOCETONAS, AMINOQS.</t>
  </si>
  <si>
    <t>Lisina</t>
  </si>
  <si>
    <t>ÉSTERES E SAIS, DA LISINA</t>
  </si>
  <si>
    <t>ÁCIDO GLUTÂMICO</t>
  </si>
  <si>
    <t>SAIS DO ÁCIDO GLUTÂMICO</t>
  </si>
  <si>
    <t>GLICINA E SEUS SAIS</t>
  </si>
  <si>
    <t>ÁCIDO ETILENODIAMINOTETR
ACÉTICO E SEUS SAIS</t>
  </si>
  <si>
    <t>ÁCIDO DIETILENOTRIAMINOP ENTACÉTICO,SEUS SAIS</t>
  </si>
  <si>
    <t>OUTS SAIS E DERIVADOS D/ALFA- FENILGLICINA</t>
  </si>
  <si>
    <t>DICLOFENACO DE SÓDIO</t>
  </si>
  <si>
    <t>Diclofenaco</t>
  </si>
  <si>
    <t>OUTROS AMINOÁCIDOS,SAIS E ÉSTERES</t>
  </si>
  <si>
    <t>FENILEPRINA E
OUTROS SAIS</t>
  </si>
  <si>
    <t>Metildopa</t>
  </si>
  <si>
    <t>TIROSINA SEUS DERIVADOS E SAIS</t>
  </si>
  <si>
    <t>OUTS. AMINOALCOOISFENÓI S, AMINOACIDOSFENÓIS</t>
  </si>
  <si>
    <t>COLINA E SEUS SAIS</t>
  </si>
  <si>
    <t>LECITINAS E OUTROS FOSFOAMINOLIPÍDIOS</t>
  </si>
  <si>
    <t>BETAÍNA E SEUS SAIS</t>
  </si>
  <si>
    <t>DERIVADOS DA
COLINA</t>
  </si>
  <si>
    <t>CLORETO DE 3- CLORO-2- HIDROXIPROPILTRIME TILAM.</t>
  </si>
  <si>
    <t>HALOGENETOS D/ALQUIL-TRIMETIL.
C/ALQ.D/C6 A C22</t>
  </si>
  <si>
    <t>HAL.D/DIALQUIL- DIMETILAMÔNIO, C/ALQUILA D/C6/C22</t>
  </si>
  <si>
    <t>OUTS.SAIS,HID.D/AM. QUAT.LECITINAS,
FOSFOAMINOL</t>
  </si>
  <si>
    <t>OUTS. ACETOACETAMIDA E DERV. SAIS D/PRODUTO</t>
  </si>
  <si>
    <t>N,n-dimetilformamida</t>
  </si>
  <si>
    <t>OUTRAS FORMAMIDAS; ACETAMIDAS</t>
  </si>
  <si>
    <t>Acrilamida</t>
  </si>
  <si>
    <t>Metacrilamidas</t>
  </si>
  <si>
    <t>OUTROS DERIVADOS DE ACRILAMIDA</t>
  </si>
  <si>
    <t>N,N'-(DIESTEAROIL)
ETILENODIAMINA</t>
  </si>
  <si>
    <t>OUTS.AMIDAS(INCL. CARB.)ACIC.DER.SAIS D/PRODS.</t>
  </si>
  <si>
    <t>Diuron</t>
  </si>
  <si>
    <t>UREÍNAS, OUTROS SAIS E DERIVADOS</t>
  </si>
  <si>
    <t>ACETAMINOFEN (PARACETAMOL)</t>
  </si>
  <si>
    <t>OUTROS DERIVADOS E SAIS DA ACETANILIDA</t>
  </si>
  <si>
    <t>Anilidas dos ácidos hidroxinaftoicos e seus derivados; sais</t>
  </si>
  <si>
    <t>Carbaril</t>
  </si>
  <si>
    <t>Propoxur</t>
  </si>
  <si>
    <t>OUTRAS ACETAMIDAS E DERIVADOS</t>
  </si>
  <si>
    <t>Flutamida</t>
  </si>
  <si>
    <t>Aspartame</t>
  </si>
  <si>
    <t>Diflubenzurom</t>
  </si>
  <si>
    <t>Triflumurom</t>
  </si>
  <si>
    <t>Buclosamida</t>
  </si>
  <si>
    <t>OUTRAS AMIDAS CÍCLICAS, SAIS E DERIVADOS</t>
  </si>
  <si>
    <t>SACARINA E SEUS
SAIS</t>
  </si>
  <si>
    <t>OUTROS IMIDAS, DERIVADOS E SAIS</t>
  </si>
  <si>
    <t>Aspartato de L-arginina</t>
  </si>
  <si>
    <t>OUTRAS ARGININAS E
SAIS</t>
  </si>
  <si>
    <t>Guanidina</t>
  </si>
  <si>
    <t>N, não'-difenilguanidina</t>
  </si>
  <si>
    <t>Clorexidina e seus sais</t>
  </si>
  <si>
    <t>OUTROS SAIS E DERIVADOS DA GUANIDINA</t>
  </si>
  <si>
    <t>Amitraz</t>
  </si>
  <si>
    <t>N-(3,7-DIMETIL-7- HIDROXIOCTILIDENO)
ANTRANIL.METIL.</t>
  </si>
  <si>
    <t>OUTROS IMINAS, SEUS DERIVADOS E SAIS</t>
  </si>
  <si>
    <t>ACRILONITRILA</t>
  </si>
  <si>
    <t>1-CIANOGUANIDINA (DICIANDIAMIDA)</t>
  </si>
  <si>
    <t>OUTROS SAIS DE VERAPAMIL</t>
  </si>
  <si>
    <t>Ciflutrina</t>
  </si>
  <si>
    <t>Cipermetrina</t>
  </si>
  <si>
    <t>Deltametrina</t>
  </si>
  <si>
    <t>Cialotrina (cyhalothrin)</t>
  </si>
  <si>
    <t>OUTS.DER.ÉSTERES, ÁLCOOL ALFA-CIANO- 3-FENOX.</t>
  </si>
  <si>
    <t>Clorotalonil</t>
  </si>
  <si>
    <t>CIANOACRILATOS DE
ETILA</t>
  </si>
  <si>
    <t>OUTROS COMPOSTOS DE FUNÇÃO NITRILA</t>
  </si>
  <si>
    <t>Azodicarbonamida</t>
  </si>
  <si>
    <t>OUTROS COMPOSTOS AZÓICOS</t>
  </si>
  <si>
    <t>Metiletilacetoxima</t>
  </si>
  <si>
    <t>OUTROS ACETOXIMAS,
SEUS DERIVADOS E SAIS</t>
  </si>
  <si>
    <t>OUTS.DER. ORGÂNICOS D/HIDRAZINA/HIDROXIL AMINA</t>
  </si>
  <si>
    <t>Di-isocianato de difenilmetano</t>
  </si>
  <si>
    <t>MISTURA D/ISÔMEROS, D/DIISOCIAN., D/TOLUENO</t>
  </si>
  <si>
    <t>OUTROS DIISOCIANATOS DE TOLUENO</t>
  </si>
  <si>
    <t>ISOCIANATO DE 3,4-
DICLOROFENILA</t>
  </si>
  <si>
    <t>OUTROS ISOCIANATOS</t>
  </si>
  <si>
    <t>SAIS DO ÁCIDO
CICLÂMICO, DE SÓDIO</t>
  </si>
  <si>
    <t>OUTROS ÁCIDOS CICLÂMICOS E SEUS SAIS</t>
  </si>
  <si>
    <t>OUTS.COMP.DE OUTS. FUNÇÕES
NITROGENADAS</t>
  </si>
  <si>
    <t>EPTC (TIOCARBAMATOS)</t>
  </si>
  <si>
    <t>Cartap</t>
  </si>
  <si>
    <t>OUTROS TIOCARBAMATOS</t>
  </si>
  <si>
    <t>ZIRAM; DIMETILDITIOCARBAM ATO DE SÓDIO</t>
  </si>
  <si>
    <t>DIETILDITIOCARBAMAT O DE ZINCO</t>
  </si>
  <si>
    <t>DIBUTILDITIOCARBAM ATO DE ZINCO</t>
  </si>
  <si>
    <t>OUTROS DITIOCARBAMATOS</t>
  </si>
  <si>
    <t>MONOSSULFETO DE TETRAMETILTIOURAM A</t>
  </si>
  <si>
    <t>Thiram</t>
  </si>
  <si>
    <t>OUTROS DISSULFETOS DE TIOURAMA</t>
  </si>
  <si>
    <t>TETRASSULFETOS DE
TIOURAMA</t>
  </si>
  <si>
    <t>DL-Metionina, com um teor de cinzas sulfatadas superior a 0,</t>
  </si>
  <si>
    <t>OUTRAS METIONINAS</t>
  </si>
  <si>
    <t>ÁCIDO TIOGLICÓLICO E SEUS SAIS</t>
  </si>
  <si>
    <t>CISTEÍNA</t>
  </si>
  <si>
    <t>OUTROS TIÓIS, SAIS E
DERIVADOS</t>
  </si>
  <si>
    <t>Tiouréia</t>
  </si>
  <si>
    <t>Tiofanato-metila</t>
  </si>
  <si>
    <t>OUTROS TIOAMIDAS, SEUS DERIVADOS E
SAIS</t>
  </si>
  <si>
    <t>3-(Metiltio)propanal</t>
  </si>
  <si>
    <t>Ácido 2-hidroxi-4- (metiltio)butanoico e seu sal cálcico</t>
  </si>
  <si>
    <t>Metomil</t>
  </si>
  <si>
    <t>OUTS. TIOÉTERES, TIOÉSTERES, SAIS, DERIVADOS</t>
  </si>
  <si>
    <t>OUTS FOSFOROTIOATOS,
SEUS DERIVADOS, SAIS</t>
  </si>
  <si>
    <t>OUTROS FOSFORODITIOATOS, SEUS DERIV. E SAIS</t>
  </si>
  <si>
    <t>Acefato</t>
  </si>
  <si>
    <t>OUTRAS SULFONAS</t>
  </si>
  <si>
    <t>Captan</t>
  </si>
  <si>
    <t>Ditiocarbonatos (xantatos
e xantogenatos)</t>
  </si>
  <si>
    <t>OUTROS TIOCOMPOSTOS ORGÂNICOS</t>
  </si>
  <si>
    <t>-- 3,9-Dióxido de 3,9- dimetil-2,4,8,10-tetraoxa-
3,9-dif</t>
  </si>
  <si>
    <t>Ácido fosfonometiliminodiacétic o; ácido aminotrimetilen</t>
  </si>
  <si>
    <t>Etidronato dissódico</t>
  </si>
  <si>
    <t>Glifosato e seu sal de monoisopropilamina</t>
  </si>
  <si>
    <t>Glufosinato de amônio</t>
  </si>
  <si>
    <t>-- Triclorfom (ISO)</t>
  </si>
  <si>
    <t>OUTROS COMPOSTOS ORGANOSSILÍCICOS</t>
  </si>
  <si>
    <t>SAIS D/DIBUTIL- ESTANHO E D/DIOCTIL EST.,ÉSTERES</t>
  </si>
  <si>
    <t>OUTS.COMPOSTOS ORGANOMETÁLICOS DO ESTANHO</t>
  </si>
  <si>
    <t>OUTROS COMPOSTOS ORGANOARSENIAIS</t>
  </si>
  <si>
    <t>OUTROS COMPOSTOS ORGANO- INORGÂNICOS</t>
  </si>
  <si>
    <t>-- Tetra-hidrofurano</t>
  </si>
  <si>
    <t>2-FURALDEÍDO (FURFURAL)</t>
  </si>
  <si>
    <t>ÁLCOOL FORFURÍLICO</t>
  </si>
  <si>
    <t>-- Sucralose</t>
  </si>
  <si>
    <t>OUTS.COMP. HETEROC.C/CICLO FURANO,Ñ/CONDEN.</t>
  </si>
  <si>
    <t>LACTONAS</t>
  </si>
  <si>
    <t>PIPERONAL</t>
  </si>
  <si>
    <t>Eucaliptol</t>
  </si>
  <si>
    <t>CLORIDRATO DE AMIODARONA</t>
  </si>
  <si>
    <t>1,3,4,6,7,8-HEXAIDRO-
4,6,6,7,8,8- HEXAMETILCICLOPEN.</t>
  </si>
  <si>
    <t>Carbosulfan ((dibutilaminotio) metilcarbamato de 2,3-di- hidro</t>
  </si>
  <si>
    <t>OUTS.COMPS. HETEROC. D/HETEROÁTOMOS D/OXIG.</t>
  </si>
  <si>
    <t>Dipirona</t>
  </si>
  <si>
    <t>OUTS.FENAZONAS (ANTIPIRINAS), SEUS DERIVADOS</t>
  </si>
  <si>
    <t>OUTROS SAIS DA FENILBUTAZONA</t>
  </si>
  <si>
    <t>OUTS.COMP.C/ESTR. D/UM CICLO PIRAZOL Ñ/COND.</t>
  </si>
  <si>
    <t>OUTROS HIDANTOÍNAS E SEUS DERIVADOS</t>
  </si>
  <si>
    <t>METRONIDAZOL E SEUS SAIS</t>
  </si>
  <si>
    <t>Tinidazol</t>
  </si>
  <si>
    <t>OUTS.COMP.
C/ESTRUT.C/UM CICLO NITROIMIDAZOL</t>
  </si>
  <si>
    <t>ECONAZOL E SEU NITRATO</t>
  </si>
  <si>
    <t>NITRATO DE
MICONAZOL</t>
  </si>
  <si>
    <t>NITRATO DE ISOCONAZOL</t>
  </si>
  <si>
    <t>Clotrimazol</t>
  </si>
  <si>
    <t>OUTS.COMP HETEROCÍCLIC. C/CICLO BENZ. CLORADO</t>
  </si>
  <si>
    <t>CIMETIDINA E SEUS
SAIS</t>
  </si>
  <si>
    <t>Imidazol</t>
  </si>
  <si>
    <t>HISTIDINA E SEUS SAIS</t>
  </si>
  <si>
    <t>OUTS.COMP.C/UM CICLO IMIDAZOL, Ñ CONDENSADO</t>
  </si>
  <si>
    <t>Piridina</t>
  </si>
  <si>
    <t>SAIS DA PIRIDINA</t>
  </si>
  <si>
    <t>PIPERIDINA E SEUS SAIS</t>
  </si>
  <si>
    <t>OUTS.COMP.HETER. C/FLÚOR/BROMO,LIG. COVAL.</t>
  </si>
  <si>
    <t>Picloram</t>
  </si>
  <si>
    <t>CLORPIRIFÓS</t>
  </si>
  <si>
    <t>OUTS.COMP. HETEROCS.C/CLORO, S/ FLÚOR/BROMO</t>
  </si>
  <si>
    <t>Nimodipina</t>
  </si>
  <si>
    <t>OUT.CUJA ESTR.CONT. FUNÇ.ÉTER,ÉSTER Ñ FUN.ÁLC.</t>
  </si>
  <si>
    <t>OUT.COMP.ESTRUT. CICLO PIRID.(HIDROG.
/Ñ)N-SUBS.</t>
  </si>
  <si>
    <t>OUTS.COMP. C/ESTRUT.C/UM CICLO D/PIRID.Ñ COND.</t>
  </si>
  <si>
    <t>OUTS.DERIVADOS D/ÁCIDO
QUINOLINOCARBOXÍLI CO</t>
  </si>
  <si>
    <t>OUTS.COMP.C/CICLO QUINOLEÍNA OU ISOQ. S/COND.</t>
  </si>
  <si>
    <t>MALONILURÉIA (ÁCIDO BARBITÚRICO) E SEUS SAIS</t>
  </si>
  <si>
    <t>FENOBARBITAL E SEUS SAIS</t>
  </si>
  <si>
    <t>OUTS.DERIV. D/MANOLINURÉIA;SAIS DESTES PROD.</t>
  </si>
  <si>
    <t>Praziquantel</t>
  </si>
  <si>
    <t>NORFLOXACINA E SEU
NICOTINATO</t>
  </si>
  <si>
    <t>ENROFLOXACINA; SAIS DE PIPERAZINA</t>
  </si>
  <si>
    <t>OUTS.COMPS.
HETEROCS.,COM CICLO PIPERAZINA</t>
  </si>
  <si>
    <t>OUTS.COMPS. HETEROCS.CICLO PIRIMIDINA,HALOG.</t>
  </si>
  <si>
    <t>Diazinon</t>
  </si>
  <si>
    <t>OUTS.COMP.HETER. CICLO PIRIMIDINA, ENXOFRE S/H.</t>
  </si>
  <si>
    <t>Trimetoprima</t>
  </si>
  <si>
    <t>Aciclovir</t>
  </si>
  <si>
    <t>Nicarbazina</t>
  </si>
  <si>
    <t>OUTS.COMP. C/PIRIMIDINA S/HALOGÊNIOS/ENXOF RE</t>
  </si>
  <si>
    <t>OUTS.COMP.C/UM CICLO,PIRIMIDINA OU
PIPERAZINA</t>
  </si>
  <si>
    <t>MELAMINA</t>
  </si>
  <si>
    <t>2,4,6- TRICLOROTRIAZINA (CLORETO CIANÚRICO)</t>
  </si>
  <si>
    <t>Atrazina</t>
  </si>
  <si>
    <t>OUT.COMP. HETEROCÍC.CICL. TRIAZINA,C/CLORO LIG.</t>
  </si>
  <si>
    <t>N,n,n- triidroxietilexaidrotriazina</t>
  </si>
  <si>
    <t>Hexazinona</t>
  </si>
  <si>
    <t>Metribuzim</t>
  </si>
  <si>
    <t>OUT.COMP.HETEROC. CICLO TRIAZINA, S/CLORO COV.</t>
  </si>
  <si>
    <t>Ametrina</t>
  </si>
  <si>
    <t>OUTS.COMP.
HETEROC.C/1 CICLO D/TRIAZINA,Ñ COND</t>
  </si>
  <si>
    <t>-- 6-Hexanolactama (épsilon-caprolactama)</t>
  </si>
  <si>
    <t>Piracetam</t>
  </si>
  <si>
    <t>OUTRAS LACTAMAS</t>
  </si>
  <si>
    <t>OUTS.EST.C/1CICL.PIR. Ñ COND.CICL. INDOL S/COND.</t>
  </si>
  <si>
    <t>OUTS.COMP.
HETEROCICL.C/CICL. DIAZEPINA(HIDROG.)</t>
  </si>
  <si>
    <t>Carbamazepina</t>
  </si>
  <si>
    <t>MALEATO DE ENALAPRIL</t>
  </si>
  <si>
    <t>OUTROS COMP. C/ESTRUTURA C/UM CICLO PIRROL</t>
  </si>
  <si>
    <t>ALBENDAZOL E SEU SULFÓXIDO</t>
  </si>
  <si>
    <t>Mebendazol</t>
  </si>
  <si>
    <t>Flubendazol</t>
  </si>
  <si>
    <t>Fembendazol</t>
  </si>
  <si>
    <t>OUTS.COMP. C/ESTRUTURA C/UM
CICLO IMIDAZOL</t>
  </si>
  <si>
    <t>Triadimenol</t>
  </si>
  <si>
    <t>OUTS.COMP.C/ESTR. C/1 CICLO.TRIAZOL Ñ CONDENS.</t>
  </si>
  <si>
    <t>OUTS.COMP. HETEROCÍCL.
HETEROÁTOMOS D/NITR.</t>
  </si>
  <si>
    <t>Tiabendazol</t>
  </si>
  <si>
    <t>OUTS.COMP. HETEROC.C/UM CICLO
TIAZOL Ñ COND.</t>
  </si>
  <si>
    <t>2- MERCAPTOBENZOTIAZ OL E SEUS SAIS</t>
  </si>
  <si>
    <t>2,2'-DITIO-BIS
(BENZOTIAZOL)</t>
  </si>
  <si>
    <t>2-(TERBUTILAMINOTIO) BENZOTIAZOL</t>
  </si>
  <si>
    <t>2- (CICLOEXILAMINOTIO)
BENZOTIAZOL</t>
  </si>
  <si>
    <t>2- (DICICLOEXILAMINOTI O) BENZOTIAZOL</t>
  </si>
  <si>
    <t>2-(4-MORFOLINILTIO)
BENZOTIAZOL</t>
  </si>
  <si>
    <t>OUTRAS BENZOTIAZÓIS- SULFENAMIDAS</t>
  </si>
  <si>
    <t>OUTS.COMP.
HETEROCS.C/CICLOS DE BENZOTIAZOL</t>
  </si>
  <si>
    <t>OUTS.COMP. HETEROCS.COM CICLOS FENOTIAZINA</t>
  </si>
  <si>
    <t>MORFOLINA E SEUS
SAIS</t>
  </si>
  <si>
    <t>4,4'-ditiodimorfolina</t>
  </si>
  <si>
    <t>OUTS.COMP.C/ESTR. C/1CICLO OXAZINA EXC.HET.ENX</t>
  </si>
  <si>
    <t>OUTS.COMP.C/3 HET. N.O.EXC.AC.NUCL., SAIS 2934991</t>
  </si>
  <si>
    <t>Propiconazol</t>
  </si>
  <si>
    <t>OUTS.COMP. HETEROC. C/HETEROÁTOMOS
NITR/OXIG.</t>
  </si>
  <si>
    <t>OUTS.COMP. HETEROC. C/HETEROÁTOMOS D/ENXF.</t>
  </si>
  <si>
    <t>Tebutiuron</t>
  </si>
  <si>
    <t>LEVAMISOL E SEUS SAIS</t>
  </si>
  <si>
    <t>OUTS.COMP.C/ESTR. HET.ENXOFRE,D/ENX.E
NITROG.</t>
  </si>
  <si>
    <t>Lamivudina</t>
  </si>
  <si>
    <t>OUTROS COMPOSTOS HETEROCÍCLICOS</t>
  </si>
  <si>
    <t>Sulfadiazina e seu sal sódico</t>
  </si>
  <si>
    <t>Sulpirida</t>
  </si>
  <si>
    <t>Sulfametazina (4,6- dimetil-2-
sulfanilamidopirimidina) e</t>
  </si>
  <si>
    <t>Ftalilsulfatiazol</t>
  </si>
  <si>
    <t>Piroxicam</t>
  </si>
  <si>
    <t>Sulfametoxazol</t>
  </si>
  <si>
    <t>Toluenossulfonamidas</t>
  </si>
  <si>
    <t>VITAMINA A1 ÁLCOOL (RETINOL)</t>
  </si>
  <si>
    <t>ACETATO DE VITAMINA A1 ÁLCOOL</t>
  </si>
  <si>
    <t>PALMITATO DE VITAMINA A1 ÁLCOOL</t>
  </si>
  <si>
    <t>OUTRAS VITAMINAS A E SEUS DERIVADOS</t>
  </si>
  <si>
    <t>CLORIDRATO DE VITAMINA B1</t>
  </si>
  <si>
    <t>MONONITRATO DE VITAMINA B1</t>
  </si>
  <si>
    <t>OUTRAS VITAMINAS B1 E SEUS DERIVADOS</t>
  </si>
  <si>
    <t>VITAMINA B2 (RIBOFLAVINA)</t>
  </si>
  <si>
    <t>5'-FOSFATO SÓDICO DE VITAMINA B2</t>
  </si>
  <si>
    <t>D-PANTOTENATO DE CÁLCIO</t>
  </si>
  <si>
    <t>OUTROS DERIVADOS DA VITAMINA B3 OU B5</t>
  </si>
  <si>
    <t>Vitamina B6</t>
  </si>
  <si>
    <t>CLORIDRATO DE PIRIDOXINA, NÃO
MISTURADO</t>
  </si>
  <si>
    <t>OUTS DERIV. DA VITAMINA B6, NÃO MISTURADOS</t>
  </si>
  <si>
    <t>VITAMINA B12
(CIANOCOBALAMINA)</t>
  </si>
  <si>
    <t>Cobamamida</t>
  </si>
  <si>
    <t>OUTROS DERIVADOS DA VITAMINA B12</t>
  </si>
  <si>
    <t>VITAMINA C (ÁCIDO L-
OU DL-ASCÓRBICO)</t>
  </si>
  <si>
    <t>ASCORBATO DE SÓDIO</t>
  </si>
  <si>
    <t>OUTROS DERIVADOS
DA VITAMINA C</t>
  </si>
  <si>
    <t>D- OU DL-ALFA- TOCOFEROL, NÃO MISTURADOS</t>
  </si>
  <si>
    <t>ACETATO DE D- / DL- ALFA-TOCOFEROL,Ñ
MISTURADO</t>
  </si>
  <si>
    <t>OUTRAS VITAMINAS E E SEUS DERIVADOS</t>
  </si>
  <si>
    <t>VITAMINA B9  (ÁCIDO
FÓLICO) E SEUS SAIS</t>
  </si>
  <si>
    <t>OUTROS DERIVADOS DA VITAMINA B9</t>
  </si>
  <si>
    <t>VITAMINA D3
(COLECALCIFEROL), NÃO MISTURADA</t>
  </si>
  <si>
    <t>OUTRAS VITAMINAS D E SEUS DERIVADOS</t>
  </si>
  <si>
    <t>VITAMINA H (BIOTINA),
NÃO MISTURADA</t>
  </si>
  <si>
    <t>VITAMINAS K E SEUS DERIVADOS, NÃO MISTURADOS</t>
  </si>
  <si>
    <t>ÁCIDO NICOTÍNICO,
NÃO MISTURADO</t>
  </si>
  <si>
    <t>Nicotinamida</t>
  </si>
  <si>
    <t>OUTROS DERIVADOS DO ÁCIDO NICOTÍNICO</t>
  </si>
  <si>
    <t>OUTRAS VITAMINAS E DERIVADOS, Ñ MISTURADOS</t>
  </si>
  <si>
    <t>OUTS VITAMINAS, INCLUÍDOS CONCENTR.NATURAIS</t>
  </si>
  <si>
    <t>PREDNISONA (DEIDROCORTISONA)</t>
  </si>
  <si>
    <t>DEXAMETASONA E SEUS ACETATOS</t>
  </si>
  <si>
    <t>OUTS DER.HAL. D/HORM. CORTICOSSUPRA- RENAIS</t>
  </si>
  <si>
    <t>OUTROS ESTROGÊNIOS E
PROGESTOGÊNIOS</t>
  </si>
  <si>
    <t>Espironolactona</t>
  </si>
  <si>
    <t>OUTS.HORM. CORTICOSSUPRA- RENAIS,DERIVADOS</t>
  </si>
  <si>
    <t>OUTROS HORMÔNIOS, PROSTAGLANDINAS,
ETC.</t>
  </si>
  <si>
    <t>RUTOSÍDIO (RUTINA) E SEUS DERIVADOS</t>
  </si>
  <si>
    <t>ESTEVIOSÍDIO</t>
  </si>
  <si>
    <t>OUTS.HETEROSÍDIOS, SAIS,ÉTERES, ÉSTERES, DER.</t>
  </si>
  <si>
    <t>CAFEÍNA</t>
  </si>
  <si>
    <t>OUTS.COMP. TEOFILINA E
AMINOFILINA,DERIV.E SAIS</t>
  </si>
  <si>
    <t>OUTROS AÇÚCARES QUIMICAMENTE PUROS</t>
  </si>
  <si>
    <t>ÁCIDO LACTOBIÔNICO</t>
  </si>
  <si>
    <t>Maltitol</t>
  </si>
  <si>
    <t>OUTROS ÉTERES, ÉSTERES DE AÇÚCAR E SAIS</t>
  </si>
  <si>
    <t>AMPICILINA E SEUS SAIS</t>
  </si>
  <si>
    <t>AMOXICILINA E SEUS SAIS</t>
  </si>
  <si>
    <t>PENICILINA V POTÁSSICA</t>
  </si>
  <si>
    <t>PENICILINA G POTÁSSICA</t>
  </si>
  <si>
    <t>PENICILINA G BENZATÍNICA</t>
  </si>
  <si>
    <t>PENICILINA G PROCAÍNICA</t>
  </si>
  <si>
    <t>OUTRAS PENICILINAS G, DERIVADOS E SAIS</t>
  </si>
  <si>
    <t>SULFATOS DE ESTROPTOMICINA</t>
  </si>
  <si>
    <t>ESTREPTOMICINAS E OUTROS DERIVADOS E SAIS</t>
  </si>
  <si>
    <t>CLORIDRATO DE TETRACICLINA</t>
  </si>
  <si>
    <t>Oxitetraciclina</t>
  </si>
  <si>
    <t>OUTRAS TETRACICLINAS, SAIS
E DERIVADOS</t>
  </si>
  <si>
    <t>CLORANFENICOL, PALMITATO, SUCCINATO, HEMISSUC.</t>
  </si>
  <si>
    <t>OUTROS SAIS E DERIVADOS DO
CLORANFENICOL</t>
  </si>
  <si>
    <t>Claritromicina</t>
  </si>
  <si>
    <t>CLORIDRATO DE LINCOMICINA</t>
  </si>
  <si>
    <t>FOSFATO DE CLINDAMICINA</t>
  </si>
  <si>
    <t>OUTROS LINCOMICINA, SEUS DERIVADOS E SAIS</t>
  </si>
  <si>
    <t>CEFTRIAXONA E SEUS SAIS</t>
  </si>
  <si>
    <t>CEFOPERAZONA E SEUS SAIS; CEFAZOLINA SÓDICA</t>
  </si>
  <si>
    <t>CEFACLOR/CEFALEXIN A MONOIDR.CEFALOT. SÓDICA</t>
  </si>
  <si>
    <t>OUTS. CEFALOSPORINAS, CEFAMICINAS,SAIS, DERIV.</t>
  </si>
  <si>
    <t>SULFATO DE NEOMICINA</t>
  </si>
  <si>
    <t>SULFATO DE
GENTAMICINA</t>
  </si>
  <si>
    <t>OUTROS AMINOGLUCOSÍDIOS E SEUS SAIS</t>
  </si>
  <si>
    <t>OUTROS
MACROLÍDIOS E SEUS SAIS</t>
  </si>
  <si>
    <t>MONENSINA SÓDICA</t>
  </si>
  <si>
    <t>SULFATO DE COLISTINA</t>
  </si>
  <si>
    <t>OUTROS POLIPEPTÍDIOS E SAIS</t>
  </si>
  <si>
    <t>GRISEOFULVINA E SEUS SAIS</t>
  </si>
  <si>
    <t>FUMARATO DE TIAMULINA</t>
  </si>
  <si>
    <t>OUTROS ANTIBIÓTICOS</t>
  </si>
  <si>
    <t>OUTROS COMPOSTOS ORGÂNICOS</t>
  </si>
  <si>
    <t>Para a saúde animal</t>
  </si>
  <si>
    <t>MED. C/PENICILINA G BENZATÍNICA, Ñ
DOSES, Ñ RET.</t>
  </si>
  <si>
    <t>OUTROS MED. C/PENICILINA E DERIV. Ñ DOSES,Ñ RET</t>
  </si>
  <si>
    <t>MED.C/OUTS CEFALOSPORINAS/CE
FAM.Ñ DOS./RET.</t>
  </si>
  <si>
    <t>OUTS.MEDIC.C/OUTS. ANTIBIÓTICOS, Ñ DOSES,Ñ RET.</t>
  </si>
  <si>
    <t>MED.C/PERMETRINA, E OUTS. Ñ DOSES, Ñ
RET.</t>
  </si>
  <si>
    <t>Ácidoo-acetilsalicílico;o- acetilsalicilato de alumínio; sali</t>
  </si>
  <si>
    <t>MED.
C/PARACETAMOL/BRO MOPRIDA Ñ DOS./RET.</t>
  </si>
  <si>
    <t>OUTS.MED.C/PRODS. POS.2933 Ñ DOSES, Ñ RET.</t>
  </si>
  <si>
    <t>COMPLEXO DE FERRO
DEXTRANA</t>
  </si>
  <si>
    <t>OUTS.MED.C/PRODS. MISTURADOS, Ñ DOS.
/Ñ RET.</t>
  </si>
  <si>
    <t>MED.C/OUTS
PENICILINAS E DER., EM DOSES/RET.</t>
  </si>
  <si>
    <t>MED.C/INSULINA EM DOSES/RETALHOS</t>
  </si>
  <si>
    <t>MED.C/OUTS.HORM.
POL./PROT., DOSES/RETALHOS</t>
  </si>
  <si>
    <t>OUTS.MED. C/HORMÔNIOS,SEM ANTIB.,DOSES/RET.</t>
  </si>
  <si>
    <t>OUTS.MED.C/COMPS. D/FUNÇÃO AMINA,
DOSES,RET.</t>
  </si>
  <si>
    <t>OUTS.MED.COMP. HETEROC.HETEROAT. NITR.,DOSES</t>
  </si>
  <si>
    <t>OUTS.MED.C/PRODS. P/FINS TERAP.,EM
DOSES/RET.</t>
  </si>
  <si>
    <t>PENSOS ADESIV. CIRÚRG,D/OBS.DIRETA D/FERIDAS</t>
  </si>
  <si>
    <t>PENSOS ADESIV. IMPERMS.APLICS.NAS
MUCOSAS</t>
  </si>
  <si>
    <t>PENSOS COM FECHO DE CORRER P/FERIMENTOS</t>
  </si>
  <si>
    <t>OUTS.PENSOS E ARTIGOS C/UMA
CAMADA ADESIVA</t>
  </si>
  <si>
    <t>Campos cirúrgicos, de falso tecido (tecido não tecido)</t>
  </si>
  <si>
    <t>OUTS.PASTAS,GAZES ATAD.P/MED.VET.
DENT.OUTS.</t>
  </si>
  <si>
    <t>MATERIAIS P/SUTURAS CIRÚRGICAS, D/AÇO INOXIDÁVEL</t>
  </si>
  <si>
    <t>OUTS.CATEGUTES
ESTERILS.,P/SUTURAS CIRÚRGICAS</t>
  </si>
  <si>
    <t>PREP.OPACIF. P/EXAME RAD. À BASE DE IOEXOL</t>
  </si>
  <si>
    <t>À BASE DE IOCARMATO DE
DIMEGLUMINA OU DE IODIXANOL</t>
  </si>
  <si>
    <t>OUTS.PREPARAÇÕES OPACIF.P/EX. RADIOGRÁFICOS</t>
  </si>
  <si>
    <t>OUTROS PRODUTOS PARA OBTURAÇÃO DENTÁRIA</t>
  </si>
  <si>
    <t>- Preparações apresentadas sob a forma de gel concebidas par</t>
  </si>
  <si>
    <t>Bolsas p/uso em colost., ileostomia/urostomia</t>
  </si>
  <si>
    <t>Outros equips. Identifics.
p/uso em ostomia</t>
  </si>
  <si>
    <t>ADUBOS,FERT. ORIGEM ANIMAL, VEGETAL,MISTURAS</t>
  </si>
  <si>
    <t>Que contenha, em peso, mais de 45 % de
nitrogênio (azoto), c</t>
  </si>
  <si>
    <t>URÉIA C/TEOR DE NITROGÊNIO Ñ SUPERIOR A 45%</t>
  </si>
  <si>
    <t>SULFATO DE AMÔNIO</t>
  </si>
  <si>
    <t>OUTS.SAIS DUPLOS, MIST.DE SULF/NITR.DE
AMÔNIO</t>
  </si>
  <si>
    <t>Que contenha, em peso, 16,3 % ou menos de nitrogênio (azoto)</t>
  </si>
  <si>
    <t>OUTROS NITRATOS DE
SÓDIO</t>
  </si>
  <si>
    <t>- Sais duplos e misturas de nitrato de cálcio e de nitrato d</t>
  </si>
  <si>
    <t>OUTS.FERTILIZ. MINERAIS OU QUÍM.,
NITROGENADOS</t>
  </si>
  <si>
    <t>-- Que contenham, em peso, 35 % ou mais de pentóxido de difó</t>
  </si>
  <si>
    <t>OUTS.ADUBOS/FERT. MINER./QUÍMIC, FOSFATADOS</t>
  </si>
  <si>
    <t>OUTS.CLORETOS DE POTÁSSIO</t>
  </si>
  <si>
    <t>Que contenha, em peso, 52 % ou menos de óxido de potássio (K</t>
  </si>
  <si>
    <t>OUTS.ADUBOS OU FERT.MIN.OU QUÍM, POTÁSSICOS</t>
  </si>
  <si>
    <t>- Produtos do presente Capítulo apresentados em tabletes ou</t>
  </si>
  <si>
    <t>ADUBOS,FERT. C/NITROGÊNIO/FOSFÓ RO/POTÁSSIO</t>
  </si>
  <si>
    <t>- Hidrogeno-ortofosfato de diamônio (fosfato de diamônio ou</t>
  </si>
  <si>
    <t>- Di-hidrogeno- ortofosfato de amônio (fosfato de monoamônio</t>
  </si>
  <si>
    <t>OUTS.ADUBOS/FERT. COM NITROGÊNIO E FÓSFORO</t>
  </si>
  <si>
    <t>ADUBOS/FERT.MIN. QUÍM.C/FÓSFORO E POTÁSSIO</t>
  </si>
  <si>
    <t>OUTS.ADUBOS FERT. MIN.TABL.SEM.PESO Ñ&gt;10KG</t>
  </si>
  <si>
    <t>Taninos</t>
  </si>
  <si>
    <t>SAIS,ÉTERES, ÉSTERES,OUTS.DERIV.
DOS TANINOS</t>
  </si>
  <si>
    <t>PRODUTOS TANANTES ORGÂNICOS
SINTÉTICOS</t>
  </si>
  <si>
    <t>OUTRAS PREPARAÇÕES TANANTES</t>
  </si>
  <si>
    <t>OUTS.MATÉRIAS CORANTES D/ORIGEM
VEGETAL</t>
  </si>
  <si>
    <t>PREP.À BASE MATÉRIAS CORANTES. VEG/ANIMAL</t>
  </si>
  <si>
    <t>CORANTES DISPERSOS E SUAS
PREPARAÇÕES</t>
  </si>
  <si>
    <t>CORANTES ÁCIDOS, MMO METAL.,E PREPARAÇÕES</t>
  </si>
  <si>
    <t>CORANTES
MORDENTES E SUAS PREPARAÇÕES</t>
  </si>
  <si>
    <t>CORANTES BÁSICOS E SUAS PREPARAÇÕES</t>
  </si>
  <si>
    <t>CORANTES DIRETOS E
SUAS PREPARAÇÕES</t>
  </si>
  <si>
    <t>Indigo bluesegundo Colour Index 73000</t>
  </si>
  <si>
    <t>Dibenzantrona</t>
  </si>
  <si>
    <t>OUTS.CORANTES À CUBA, E PREPARAÇÕES</t>
  </si>
  <si>
    <t>CORANTES REAGENTES E PREPARAÇÕES À BASE</t>
  </si>
  <si>
    <t>PIGMENTOS E PREP.À BASE DESSES PIGMENTOS</t>
  </si>
  <si>
    <t>Carotenoides</t>
  </si>
  <si>
    <t>Preparações que contenham beta- caroteno, ésteres metíli</t>
  </si>
  <si>
    <t>CORANTES SOLÚVEIS
EM SOLVENTES</t>
  </si>
  <si>
    <t>Corantes azoicos</t>
  </si>
  <si>
    <t>OUTS.MATS. CORANTES ORGS. SINTS.SUAS PREPS.</t>
  </si>
  <si>
    <t>DERIVS.D/ÁCIDO 4,4-
BIS-(1,3,5)TRIAZINIL 6 AMINOEST.</t>
  </si>
  <si>
    <t>OUTROS DERIVADOS DO ESTILBENO</t>
  </si>
  <si>
    <t>OUTS.PROD. ORGÂNICOS SINT.
AVIV.FLUORESCENTS.</t>
  </si>
  <si>
    <t>OUTRAS MATS. CORANTES ORGÂNICAS SINTÉTICAS</t>
  </si>
  <si>
    <t>Pigmentos tipo rutilo</t>
  </si>
  <si>
    <t>OUTS.PIGMENTOS C/80% OU+DE DIÓXIDO DE TITÂNIO</t>
  </si>
  <si>
    <t>PIGMENTO C/MICA REV.C/PELIC.
D/DIÓXIDO D/TITÂNIO</t>
  </si>
  <si>
    <t>OUTS.PIGMENTOS À BASE D/DIÓXIDO DE TITÂNIO</t>
  </si>
  <si>
    <t>PIGMENTOS PREPARS.
À BASE D/COMPS. D/CROMO</t>
  </si>
  <si>
    <t>ULTRAMAR E SUAS PREPARAÇÕES</t>
  </si>
  <si>
    <t>OUTS.PIGMENTOS
PREP.À BASE D/SULF. D/ZINCO</t>
  </si>
  <si>
    <t>PIGMENTOS PREPARS. À BASE D/COMPS. D/CÁDMIO</t>
  </si>
  <si>
    <t>PIGMENTOS,PREP.À BASE
D/HEXACIANOFERRAT OS</t>
  </si>
  <si>
    <t>OUTRAS MATÉRIAS CORANTES E PREPARAÇÕES</t>
  </si>
  <si>
    <t>HALOFOSF.D/CÁLCIO, ESTRÔNCIO,S/SUBST. RADIOAT.</t>
  </si>
  <si>
    <t>OUTS.PROD. INORGÂNICOS S/SUBST.RADIOATIVAS</t>
  </si>
  <si>
    <t>OUTS.PIGM. OPACIFICANTES, PREPS.SEMELHANTES</t>
  </si>
  <si>
    <t>Engobos</t>
  </si>
  <si>
    <t>COMPOS. VITRIFICÁVEIS E
PREPS.SEMELHANTES</t>
  </si>
  <si>
    <t>- Polimentos (Esmaltes metálicos*) líquidos e preparaçõ</t>
  </si>
  <si>
    <t>FRITAS DE VIDRO,PÓ, GRÂNULOS,
LAMELAS/FLOCOS</t>
  </si>
  <si>
    <t>OUTS.VIDROS,PÓ, GRÂNULOS,LAMELAS
OU FLOCOS</t>
  </si>
  <si>
    <t>TINTAS À BASE D/POLIÉSTERES, MEIO Ñ AQUOSO</t>
  </si>
  <si>
    <t>À base de polímeros acrílicos, apresentadas
em sortidos</t>
  </si>
  <si>
    <t>OUTS.TINTAS à BASE D/POLíMS.ACRíLS.OU VINíLICOS</t>
  </si>
  <si>
    <t>VERNIZ.À BASE D/POL. ACRIL/VINIL.DISP.
/DISSOLVIDO</t>
  </si>
  <si>
    <t>SOLUÇÕES DEFINIDO NOTA 4,DO PRESENTE CAPIT.</t>
  </si>
  <si>
    <t>OUTS.TINTAS BASE
POL.SINT.NAT.MEIO Ñ AQUOSO</t>
  </si>
  <si>
    <t>OUTS.VERNIZES BASE POL.SINT.NAT.MEIO Ñ AQ.</t>
  </si>
  <si>
    <t>SOLUÇÕES D/SILICONE,DISP.
/DISSOLV.MEIO Ñ AQ.</t>
  </si>
  <si>
    <t>OUTRAS SOLUÇÕES DEF.NOTA 4,D/CAP. MEIO Ñ AQ.</t>
  </si>
  <si>
    <t>TINTAS BASE D/POL.
ACR.VINÍLICOS,EM MEIO AQ.</t>
  </si>
  <si>
    <t>VERNIZ BASE D/POL. ACR.VINÍLICOS,EM MEIO AQ.</t>
  </si>
  <si>
    <t>TINTAS BASE
D/POLITETRAFLUORET ILENO,MEIO AQ.</t>
  </si>
  <si>
    <t>OUTS.TINTAS BASE POL.SINT.,DISP,DISS., MEIO AQ.</t>
  </si>
  <si>
    <t>OUTS.VERNIZ.BASE D/POL.SINT.,ARTIF.,
MEIO AQ.</t>
  </si>
  <si>
    <t>OUTROS VERNIZES</t>
  </si>
  <si>
    <t>Pigmentos a água preparados, do tipo utilizado para aca</t>
  </si>
  <si>
    <t>SECANTES PREPARADOS</t>
  </si>
  <si>
    <t>FOLHAS PARA MARCAR A FERRO</t>
  </si>
  <si>
    <t>Alumínio em pó ou em lamelas, empastado com
solvente do tipo</t>
  </si>
  <si>
    <t>OUTS.PIGMENTOS EM MEIO Ñ AQ. P/VENDA A RET.</t>
  </si>
  <si>
    <t>CORES SORTIDAS, P/PINTURA ART., ATIV.
EDUCATIVA</t>
  </si>
  <si>
    <t>OUTRAS CORES P/PINTURA ARTIST., ATIV.EDUCATIVA</t>
  </si>
  <si>
    <t>Mástique de vidraceiro, cimentos de resina e
outras mástique</t>
  </si>
  <si>
    <t>OUTS.MASTIQUES,CIM. D/RES.,INDUTOS P/PINTURA</t>
  </si>
  <si>
    <t>TINTAS DE
IMPRESSÃO PRETAS</t>
  </si>
  <si>
    <t>OUTRAS TINTAS DE IMPRESSÃO</t>
  </si>
  <si>
    <t>OUTRAS TINTAS
D/ESCREVER OU DESENHAR</t>
  </si>
  <si>
    <t>OUTROS ÓLEOS ESSENCIAIS DE LARANJA</t>
  </si>
  <si>
    <t>ÓLEOS ESSENCIAIS DE
LIMÃO</t>
  </si>
  <si>
    <t>OUTROS ÓLEOS ESSENCIAIS D/CÍTRICOS</t>
  </si>
  <si>
    <t>ÓLEOS ESSENCIAIS DE
HORTELÃ-PIMENTA</t>
  </si>
  <si>
    <t>ÓLEOS ESSEN. D/MENTHA JAPONESA ARVENSIS</t>
  </si>
  <si>
    <t>Dementha spearmint
(Mentha viridis L.)</t>
  </si>
  <si>
    <t>OUTROS ÓLEOS ESSENCIAIS D/OUTRAS MENTAS</t>
  </si>
  <si>
    <t>ÓLEO ESSENCIAL DE
CITRONELA</t>
  </si>
  <si>
    <t>ÓLEO ESSENCIAL DE CEDRO</t>
  </si>
  <si>
    <t>Delemongrass</t>
  </si>
  <si>
    <t>ÓLEO ESSENCIAL DE EUCALIPTO</t>
  </si>
  <si>
    <t>ÓLEOS ESSENCIAIS DE ALFAZEMA OU DE LAVANDA</t>
  </si>
  <si>
    <t>OUTROS ÓLEOS ESSENCIAIS, EXCETO
CÍTRICOS</t>
  </si>
  <si>
    <t>ÁGUAS DEST.AROM., SOLUÇ.AQ.D/ÓL. ESSENCIAIS</t>
  </si>
  <si>
    <t>OLEORRESINAS DE
EXTRAÇÃO</t>
  </si>
  <si>
    <t>- Do tipo utilizado para as indústrias alimentares ou d</t>
  </si>
  <si>
    <t>OUTS. MIST.D/SUBST. ODORÍFERAS
P/PERFUMARIA</t>
  </si>
  <si>
    <t>PERFUMES (EXTRATOS)</t>
  </si>
  <si>
    <t>ÁGUAS-DE-COLÔNIA</t>
  </si>
  <si>
    <t>PRODUTOS DE MAQUILAGEM PARA OS LÁBIOS</t>
  </si>
  <si>
    <t>SOMBRA,DELINEADOR,
LÁPIS P/ SOBRANC.,E RÍMEL</t>
  </si>
  <si>
    <t>OUTROS PROD.DE MAQUILAGEM PARA OS OLHOS</t>
  </si>
  <si>
    <t>PREPARAÇÕES PARA
MANICUROS E PEDICUROS</t>
  </si>
  <si>
    <t>PÓS, INCLUÍDOS OS COMPACTOS</t>
  </si>
  <si>
    <t>CREMES BELEZA,
NUTRITIVOS E LOÇÕES TÔNICAS</t>
  </si>
  <si>
    <t>OUTS.PRODUTOS D/BELEZA OU D/MAQUILAGEM</t>
  </si>
  <si>
    <t>XAMPUS PARA OS
CABELOS</t>
  </si>
  <si>
    <t>OUTRAS PREPARAÇÕES CAPILARES</t>
  </si>
  <si>
    <t>DENTIFRÍCIOS</t>
  </si>
  <si>
    <t>FIO DENTAL</t>
  </si>
  <si>
    <t>DESODORANTES CORPORAIS, ANTIPERSP.LÍQUIDOS</t>
  </si>
  <si>
    <t>OUTS. DESODORANTES CORPORAIS E
ANTIPERSP.</t>
  </si>
  <si>
    <t>AGARBATE E PREP. ODOR.Q.ATUEM
P/COMBUSTÃO</t>
  </si>
  <si>
    <t>OUTS.PREP. P/PERFUMAR
/DESODORIZAR AMBIENTE</t>
  </si>
  <si>
    <t>OUTS.PRODS. D/PERFUMARIA/TOUCA DOR,PREPARS.</t>
  </si>
  <si>
    <t>OUTS.SABÕES E PRODUTOS TENSOAT. D/TOUCADOR</t>
  </si>
  <si>
    <t>OUTS.SABÕES E PRODUTOS TENSOATIVOS</t>
  </si>
  <si>
    <t>SABÕES SOB OUTRAS FORMAS DE TOUCADOR</t>
  </si>
  <si>
    <t>- Produtos e preparações orgânicos tensoativos para lavagem</t>
  </si>
  <si>
    <t>-- Ácidos sulfônicos de alquilbenzenos lineares e seus</t>
  </si>
  <si>
    <t>Alquilsulfonato de sódio, secundário</t>
  </si>
  <si>
    <t>Acetato de oleilamina</t>
  </si>
  <si>
    <t>-- Não iônicos</t>
  </si>
  <si>
    <t>- Preparações
acondicionadas para venda a retalho</t>
  </si>
  <si>
    <t>MIST.D/AGENTES ORG. D/SUP.C/PROD.NÃO IÔNICOS</t>
  </si>
  <si>
    <t>OUTRAS MISTURAS D/AGENTES ORG.
D/SUPERFÍCIE</t>
  </si>
  <si>
    <t>SOLUÇÕES OU EMULSÕES HIDROALCOÓLICAS</t>
  </si>
  <si>
    <t>SOLUÇÕES D/PROD. TENS.D/SUBP.3402.11
/3402.19</t>
  </si>
  <si>
    <t>DETERGENTES À BASE D/NONIFENOL ETOXILADO</t>
  </si>
  <si>
    <t>OUTROS
DETERGENTES</t>
  </si>
  <si>
    <t>OUTS.PREP. TENSOATIVAS P/LIMP.
MESMO C/SABÃO</t>
  </si>
  <si>
    <t>OUTS.PREP.C/ÓLEOS D/PETR.,MIN. BETUMINOSOS</t>
  </si>
  <si>
    <t>OUTS.PREP. LUBRIFICS.ANTIAD.
ANTIFERRUGEM,ETC</t>
  </si>
  <si>
    <t>CERAS ARTIFICIAIS D/POLIETILENO GLICOL</t>
  </si>
  <si>
    <t>CERAS PREPARADAS D/POLIETILENO
GLICOL</t>
  </si>
  <si>
    <t>CERAS ARTIFICIAIS D/POLIET. EMULSIONÁVEIS</t>
  </si>
  <si>
    <t>OUTRAS CERAS
ARTIFICIAIS D/POLIETILENO</t>
  </si>
  <si>
    <t>De dímero de alquilceteno com dois grupos alternadosn-alquil</t>
  </si>
  <si>
    <t>OUTRAS CERAS
ARTIFICIAIS</t>
  </si>
  <si>
    <t>OUTRAS CERAS PREPARADAS</t>
  </si>
  <si>
    <t>PREP.P/BRILHO
D/CARROÇARIA E PRODS.SEMELH.</t>
  </si>
  <si>
    <t>PASTAS, PÓS E OUTS. PREPARAÇÕES P/AREAR</t>
  </si>
  <si>
    <t>OUTS.ENCÁUSTICAS,
PREP.P/DAR BRILHO A PINTURA</t>
  </si>
  <si>
    <t>VELAS, PAVIOS, CÍRIOS E ARTIGOS SEMELHANTES</t>
  </si>
  <si>
    <t>Massas ou pastas para
modelar</t>
  </si>
  <si>
    <t>OUTS. MASSAS/PASTAS COMP.P/CRIAN.
/DENTISTAS</t>
  </si>
  <si>
    <t>OUTRAS GELATINAS E SEUS DERIVADOS</t>
  </si>
  <si>
    <t>OUTS.DERIV. D/GELATINA; ICTIOCOLA,ORIGEM ANIMAL</t>
  </si>
  <si>
    <t>PEPTONAS E PEPTONATOS</t>
  </si>
  <si>
    <t>OUTROS DERIVADOS
DAS PEPTONAS</t>
  </si>
  <si>
    <t>Proteínas de soja em pó, com um teor de proteínas igual ou s</t>
  </si>
  <si>
    <t>OUTS.MATÉRIAS PROTÉICAS E
DERIVADOS</t>
  </si>
  <si>
    <t>DEXTRINA E OUTS. AMIDOS/FÉCULAS MODIFICADOS</t>
  </si>
  <si>
    <t>COLAS À BASE D/AMIDOS, D/FÉCULAS,
D/DEXTRINA</t>
  </si>
  <si>
    <t>PROD.UTIL.C/COLA, BASE CIANOACRILATOS P&lt;1K</t>
  </si>
  <si>
    <t>OUTS.PROD.UTILIZ. COMO COLA,PESO Ñ SUP.1KG</t>
  </si>
  <si>
    <t>ADESIVOS À BASE DE BORRACHA</t>
  </si>
  <si>
    <t>ADESIVOS B.PLÁST., DISPERSOS, P/DISPERSAR ETC.</t>
  </si>
  <si>
    <t>OUTS.ADESIVOS À BASE D/PLÁSTICOS</t>
  </si>
  <si>
    <t>OUTROS ADESIVOS E COLAS PREPARADAS</t>
  </si>
  <si>
    <t>COALHO E SEUS CONCENTRADOS</t>
  </si>
  <si>
    <t>ALFA-AMILASE (ASPERGILLUS ORYZAE)</t>
  </si>
  <si>
    <t>OUTRAS AMILAZES E SEUS CONCENTRADOS</t>
  </si>
  <si>
    <t>PAPAÍNA</t>
  </si>
  <si>
    <t>OUTRAS PROTEASES E SEUS CONCENTRADOS</t>
  </si>
  <si>
    <t>LISOZIMA E SEU
CLORIDRATO</t>
  </si>
  <si>
    <t>OUTRAS ENZIMAS E SEUS CONCENTRADOS</t>
  </si>
  <si>
    <t>ENZIMAS PREPARADAS À BASE
DE CELULOSE</t>
  </si>
  <si>
    <t>ENZIMA PREP. BASE D/TRANSGLUTAMINAS E</t>
  </si>
  <si>
    <t>OUTRAS ENZIMAS
PREPARADAS</t>
  </si>
  <si>
    <t>FOGOS DE ARTIFÍCIO</t>
  </si>
  <si>
    <t>- Combustíveis líquidos e combustíveis gasosos liquefeitos,</t>
  </si>
  <si>
    <t>OUTS. ARTIGOS D/MAT.INFLAM.DA NOTA 2 DO CAP.</t>
  </si>
  <si>
    <t>CHAPAS,FILMES,FOT. P/RAIO X SENSIB.UMA FACE</t>
  </si>
  <si>
    <t>FILMES REVEL. INSTANT. P/FOTOGRAFIA A CORES</t>
  </si>
  <si>
    <t>FILMES REV.INSTANT.
P/FOTOGRAFIA MONOCROM.</t>
  </si>
  <si>
    <t>OUTS. CHAP.SENS. POL.FOT.ALUM.LADO SUP.255MM</t>
  </si>
  <si>
    <t>OUTS. CHAP.SENS.
POL.FOT.POLIÉST. LADO&gt;255MM</t>
  </si>
  <si>
    <t>OUTS. CHAP.SENS. POL.FOTOSSENSÍV.L SUP.255MM</t>
  </si>
  <si>
    <t>OUTS. CHAP.SENS.
OUT.PROC.AL.LADO SUP.255MM</t>
  </si>
  <si>
    <t>OUTS. CHAPAS SENS. OUT.PROC.LADO SUP. 255MM</t>
  </si>
  <si>
    <t>FILMES P/ARTES
GRÁFICAS,LADO SUP. 255MM</t>
  </si>
  <si>
    <t>OUTS.CHAPAS SENSIB. LADO SUP.255MM</t>
  </si>
  <si>
    <t>OUTS.CHAPAS E FILMES PLANOS
FOTOGRÁFICOS</t>
  </si>
  <si>
    <t>OUTS.FILM.D/LARG. SUP.610MM COMP.ATÉ 200M</t>
  </si>
  <si>
    <t>FILMES FOTO COR. LARG.&gt;105MM,&lt;
610MM, ROLOS</t>
  </si>
  <si>
    <t>FILMES ART.GRÁF. LARG.&gt;105MM,&lt; 610MM,ROLOS</t>
  </si>
  <si>
    <t>Fotopolimerizáveis, sensibilizadas à base de
compostos</t>
  </si>
  <si>
    <t>OUTS.FILM.MON.LARG.
&gt;105MM,&lt; 610MM, ROLOS</t>
  </si>
  <si>
    <t>PAPEL,CARTÃO,FOT. COR.SENS.LARG.
&gt;610MM,ROL.</t>
  </si>
  <si>
    <t>OUTS.PAP.CART.
P/FOT.CORES, ROLOS</t>
  </si>
  <si>
    <t>OUTS. PAPÉIS, CARTÕES,FOTO. SENS.,ROLOS</t>
  </si>
  <si>
    <t>Chapas, filmes, papéis, cartões e têxteis,
fotográficos</t>
  </si>
  <si>
    <t>À base de negro de fumo ou de um corante e resinas termoplás</t>
  </si>
  <si>
    <t>OUTS.REVELADORES P/USO FOTOGRÁFICOS</t>
  </si>
  <si>
    <t>OUTS.PREP.QUÍMICAS, P/USOS FOTOGRÁFICOS</t>
  </si>
  <si>
    <t>GRAFITA ARTIFICIAL</t>
  </si>
  <si>
    <t>PASTA CARBONADA PARA ELETRODOS</t>
  </si>
  <si>
    <t>OUTS.PREP.C/GRAFITA
OU CARB.PASTA,BLOC. ETC.</t>
  </si>
  <si>
    <t>CARVÕES ATIVADOS</t>
  </si>
  <si>
    <t>FARINHAS SILICIOSAS FÓSSEIS</t>
  </si>
  <si>
    <t>BENTONITA ATIVADA</t>
  </si>
  <si>
    <t>OUTRAS ARGILAS, TERRAS ATIVADAS</t>
  </si>
  <si>
    <t>OUTROS MAT.MIN.
ATIV.NEGROS DE ORIGEM ANIMAL</t>
  </si>
  <si>
    <t>Lignossulfonatos</t>
  </si>
  <si>
    <t>ESSÊNC.D/TEREMB. D/PINHEIRO/FAB.PAST. D/PAPEL</t>
  </si>
  <si>
    <t>OUTS.ESSÊNC. TERPÊNICAS D/FAB. D/MAD,PAPEL</t>
  </si>
  <si>
    <t>COLOFÔNIAS E ÁCIDOS RESÍNICOS</t>
  </si>
  <si>
    <t>SAIS DE COLOFÔNIAS OU DE ÁCIDOS RESÍNICOS</t>
  </si>
  <si>
    <t>GOMAS ÉSTERES</t>
  </si>
  <si>
    <t>Colofônias oxidadas, hidrogenadas,
desidrogenadas, polimeriz</t>
  </si>
  <si>
    <t>ABIETATOS D/MET./ D/BENZILA; HIDROAB. D/METILA</t>
  </si>
  <si>
    <t>OUTROS DERIV. D/COLOFÔNIA / ÁCIDOS RESÍNICOS</t>
  </si>
  <si>
    <t>Apresentadas em formas ou embalagens exclusivamente par</t>
  </si>
  <si>
    <t>-- Acondicionadas em embalagens com um conteúdo de peso líqu</t>
  </si>
  <si>
    <t>OUTS.INSETS.EMB. P/USO DOMISS. S/BROMOMET.
/BROMOCLOROMET.</t>
  </si>
  <si>
    <t>À base de acefato ou
deBacillus thuringiensis</t>
  </si>
  <si>
    <t>INSETICIDAS à BASE DE FOSFETO DE ALUMíNIO</t>
  </si>
  <si>
    <t>OUTS.INSETICIDAS,
APRESENTADOS D/OUTRO MODO</t>
  </si>
  <si>
    <t>OUTS.FUNGICS.EMB. P/USO DOMIS. S/BROMOMET.
/BROMOCLOROMET.</t>
  </si>
  <si>
    <t>FUNGICIDAS à BASE DE MANCOZEB OU DE MANEB</t>
  </si>
  <si>
    <t>FUNGICIDAS à BASE D/COMPOSTOS D/ARSÊNIO,COBRE OU CROMO</t>
  </si>
  <si>
    <t>FUNGICIDASà BASE DE PROPICONAZOL</t>
  </si>
  <si>
    <t>OUTS.FUNGICIDAS, APRESENTADOS
D/OUTRO MODO</t>
  </si>
  <si>
    <t>HERBICS.C/2,4-D,2,4- DB,MCPA OU D/DERS. D/2,4-D OU 2,4-DB</t>
  </si>
  <si>
    <t>Outros, à base de
atrazina ou de diuron</t>
  </si>
  <si>
    <t>HERBICS. C/GLIFOSATO/SEUS
SAIS,D/IMAZAQUIM OU D/LACTOFEN</t>
  </si>
  <si>
    <t>Outros, à base de dicloreto de paraquate, de propanil ou de</t>
  </si>
  <si>
    <t>HERBICIDAS à BASE DE IMAZETAPIR</t>
  </si>
  <si>
    <t>Outros, à base de ametrina ou de hexazinona</t>
  </si>
  <si>
    <t>OUTS.HERBICIDAS APRESENTADOS D/OUTRO MODO</t>
  </si>
  <si>
    <t>Outs regul.d/cresc. d/plantas.apres.out.modo</t>
  </si>
  <si>
    <t>DESINFS.EMB.P/USO DOMISS.S/BROMOMET.
/BROMOCLOROMET.</t>
  </si>
  <si>
    <t>OUTS. DESINFETANTES,Ñ APRES.VENDA RETALHO</t>
  </si>
  <si>
    <t>OUTS.RODENTS.E SEM.P/USO DOM. C/BROMOMET.
/BROMOCLOROMET.</t>
  </si>
  <si>
    <t>OUTS.RODENTS.E SEM.P/USO DOM. S/BROMOMET.
/BROMOCLOROMET.</t>
  </si>
  <si>
    <t>ACARICIDAS Á BASE D/AMITRAZ,
CLORFENVINFOS, PROPARGITE</t>
  </si>
  <si>
    <t>OUTS.ACARICIDAS. APRESENTADOS D/OUT.MODO</t>
  </si>
  <si>
    <t>RATICIDAS</t>
  </si>
  <si>
    <t>OUTS.RODENTICIDAS E PRODUTOS SEMELHANTES</t>
  </si>
  <si>
    <t>APRESTOS PREP. P/IND.TÊXTIL E IND.
SEMELHANTE</t>
  </si>
  <si>
    <t>PROD.IGNÍFUGOS P/IND.TÊXTIL OU IND. SEMELHANTE</t>
  </si>
  <si>
    <t>OUTS.IMPERMEABILIZ. P/IND.TÊXTIL OU
SEMELHANTE</t>
  </si>
  <si>
    <t>OUTS.PROD.E PREP. ACEL.D/TING.P/IND.
TÊXTIL SEM.</t>
  </si>
  <si>
    <t>OUTS.IMPERMEAB. P/INDÚSTRIA D/PAPEL, SEMELH.</t>
  </si>
  <si>
    <t>OUTS.APRESTOS ACEL.TING.ETC.,P/IND.
PAPEL,SEM.</t>
  </si>
  <si>
    <t>OUTS.PROD.,PREP. ACEL.D/TING.P/IND. COURO,SEM.</t>
  </si>
  <si>
    <t>PASTAS E PÓS PARA
SOLDAR</t>
  </si>
  <si>
    <t>OUTS.PREP.P/AUX. SOLDA MET.ENCH., REV.D/ELET.</t>
  </si>
  <si>
    <t>PREP. ANTIDETONANTE À
BASE D/COMP. D/CHUMBO</t>
  </si>
  <si>
    <t>MELHORAD.P/ÍNDICE VISCOSID.C/ÓLEO D/PETR.MIN.</t>
  </si>
  <si>
    <t>Antidesgastes, anticorrosivos ou antioxidantes, que contenha</t>
  </si>
  <si>
    <t>ADITIVO DISPERSANTE
SEM CINZAS</t>
  </si>
  <si>
    <t>ADITIVOS DETERGENTES METÁLICOS</t>
  </si>
  <si>
    <t>Outras preparações que
contenham, pelo menos, um de quaisque</t>
  </si>
  <si>
    <t>OUTS.ADITIVOS C/ÓLEO D/PETR.,ETC. P/ÓLEO LUBR.</t>
  </si>
  <si>
    <t>OUTS.ADITIVOS P/ÓLEOS
LUBRIFICANTES</t>
  </si>
  <si>
    <t>OUTS.ADITIVOS PREP. P/ÓLEOS MINERAIS, ETC.</t>
  </si>
  <si>
    <t>- Preparações denominadas "aceleradores de
vulcanização"</t>
  </si>
  <si>
    <t>- Plastificantes compostos para borracha ou plástico</t>
  </si>
  <si>
    <t>-- Misturas de oligômeros de 2,2,4-
trimetil-1,2-di-hidroquin</t>
  </si>
  <si>
    <t>Que contenham derivados N-substituídos dep-fenilenodiamina</t>
  </si>
  <si>
    <t>Que contenham fosfitos de alquila, de arila ou de
alqui</t>
  </si>
  <si>
    <t>OUTS.COMPOSIç.E CARGAS P/APARS.
EXTINTORES, GRANADAS,ETC.</t>
  </si>
  <si>
    <t>OUTROS SOLV./DIL. COMP.OUTS.PREP. P/REM.TINT./VERNIZES</t>
  </si>
  <si>
    <t>CATALIZ.EM SUP. C/SUBST.ATIVA O NÍQUEL/COMP.</t>
  </si>
  <si>
    <t>Em colmeia cerâmica ou metálica para conversão catalítica de</t>
  </si>
  <si>
    <t>OUTS.CATALIZ.EM SUP.C/SUBST.ATIVA, MET.PREC.</t>
  </si>
  <si>
    <t>OUTROS CATALIZADORES EM SUPORTE</t>
  </si>
  <si>
    <t>Tendo como substância ativa óxidos de terras raras</t>
  </si>
  <si>
    <t>OUTS.INIC.D/REAC., ACEL.,PREP. CATALÍTICAS</t>
  </si>
  <si>
    <t>CIMENTO,ARGAMAS., BASE MAGNESITA CALCINADA</t>
  </si>
  <si>
    <t>OUTS.CIMENTOS E ARGAMASSAS</t>
  </si>
  <si>
    <t>Que contenham grafita e 50 % ou mais, em peso, de coríndon</t>
  </si>
  <si>
    <t>PREP.BASE D/CROMO- MAGNESITA,ZIRCÔNIO, ETC.</t>
  </si>
  <si>
    <t>OUTS.CONCR., COMPOS.SEMELH. REFRATÁRIOS</t>
  </si>
  <si>
    <t>MISTURAS DE ALQUILBENZENOS</t>
  </si>
  <si>
    <t>Fluidos para freios (travões) hidráulicos e
outros líquidos</t>
  </si>
  <si>
    <t>PREP. ANTICONGELANTES E LÍQ. P/DESCONGELAÇÃO</t>
  </si>
  <si>
    <t>MEIOS D/CULTURA PREP.P/DESENV. D/MICRORGANISMOS</t>
  </si>
  <si>
    <t>-- Para a malária (paludismo)</t>
  </si>
  <si>
    <t>-- Para a zika e outras doenças transmitidas por mosqui</t>
  </si>
  <si>
    <t>Reagentes para determinação de componentes do sangue ou</t>
  </si>
  <si>
    <t>Reagentes para determinação de glicose no sangue, sobre</t>
  </si>
  <si>
    <t>ÁCIDO ESTEÁRICO</t>
  </si>
  <si>
    <t>ÁLCOOL ESTEÁRICO</t>
  </si>
  <si>
    <t>AGLUTIN.PREP. P/MOLDES/NÚCLEOS DE FUNDIÇÃO</t>
  </si>
  <si>
    <t>CARBON.METAL.Ñ
AGLOM.MIST.OU C/AGLUT.METAL.</t>
  </si>
  <si>
    <t>- Aditivos preparados para cimentos, argamassas ou concretos</t>
  </si>
  <si>
    <t>- Argamassas e concretos (betões), não refratários</t>
  </si>
  <si>
    <t>OUTS.PROD.PREP.À BASE D/COMP. ORGÂNICOS</t>
  </si>
  <si>
    <t>Ácidos graxos (gordos) dimerizados; preparações que contenha</t>
  </si>
  <si>
    <t>Preparações que contenham estearoilbenzoilmetano e palmitoil</t>
  </si>
  <si>
    <t>Preparações que contenham triglicerídios
dos ácidos caprílic</t>
  </si>
  <si>
    <t>Misturas de ésteres dimetílicos dos ácidos adípico, glu</t>
  </si>
  <si>
    <t>Que contenham isocianatos de hexametileno ou outros iso</t>
  </si>
  <si>
    <t>Que contenham aminas
graxas de C8 a C22</t>
  </si>
  <si>
    <t>Reticulantes para silicones</t>
  </si>
  <si>
    <t>Preparações desincrustantes, anticorrosivas ou antioxid</t>
  </si>
  <si>
    <t>Mistura eutética de difenila e óxido de difenila</t>
  </si>
  <si>
    <t>Misturas de polietilenoglicóis</t>
  </si>
  <si>
    <t>Polipropilenoglicol líquido</t>
  </si>
  <si>
    <t>Cal sodada; carbonato de cálcio hidrófugo</t>
  </si>
  <si>
    <t>Preparações à base de
sílica em suspensão coloidal; nitreto</t>
  </si>
  <si>
    <t>Preparações utilizadas na elaboração de meios de cultur</t>
  </si>
  <si>
    <t>Adubos (fertilizantes)
foliares que contenham zinco ou manga</t>
  </si>
  <si>
    <t>Preparações à base de óxido de alumínio e óxido de zircônio,</t>
  </si>
  <si>
    <t>Triisocianato de tiofosfato de fenila ou de trifenilmet</t>
  </si>
  <si>
    <t>Metilato de sódio em metanol</t>
  </si>
  <si>
    <t>Maneb; mancozeb; cloreto de benzalcônio</t>
  </si>
  <si>
    <t>Que contenham clorodifluorometano e
pentafluoroetano</t>
  </si>
  <si>
    <t>Que contenham clorodifluorometano e
clorotetrafluoroeta</t>
  </si>
  <si>
    <t>-- Que contenham, em massa, 15 % ou mais de 1,1,1-trifl</t>
  </si>
  <si>
    <t>-- Outras, não mencionadas nas
subposições acima, que c</t>
  </si>
  <si>
    <t>-- Outras, não mencionadas nas subposições acima, que c</t>
  </si>
  <si>
    <t>Com carga</t>
  </si>
  <si>
    <t>Sem carga</t>
  </si>
  <si>
    <t>OUTS.POLIETILENOS C/CARGA,DENS. = &gt; 0,94</t>
  </si>
  <si>
    <t>OUTS.POLIETILENOS
S/CARGA.DENS.SUP. A 0,94 INC</t>
  </si>
  <si>
    <t>Nas formas previstas na Nota 6 a) deste Capítulo</t>
  </si>
  <si>
    <t>OUTS.COPOLÍMEROS
D/ETILENO / ACETATO D/VINILA</t>
  </si>
  <si>
    <t>- Copolímeros de etileno e alfa-olefina, de densidade i</t>
  </si>
  <si>
    <t>POLIETILENO CLOROSSULFONADO,
EM FORMA PRIM.</t>
  </si>
  <si>
    <t>POLIETILENO CLORADO, EM FORMAS PRIMÁRIAS</t>
  </si>
  <si>
    <t>OUTS.POLÍMEROS D/ETILENO,FORMAS
PRIMÁRIAS</t>
  </si>
  <si>
    <t>POLIPROPILENO C/CARGA,EM FORMAS PRIMÁRIAS</t>
  </si>
  <si>
    <t>POLIPROPILENO SEM CARGA, FORMAS
PRIMÁRIAS</t>
  </si>
  <si>
    <t>- Poli-isobutileno</t>
  </si>
  <si>
    <t>COPOLÍMEROS D/PROPILENO EM
FORMA PRIMÁRIA</t>
  </si>
  <si>
    <t>OUTS.POLÍMEROS PROPILENO,FORMA PRIMÁRIA</t>
  </si>
  <si>
    <t>POLIESTIRENO EXPANSÍVEL S/CARGA,
FORMA PRIM.</t>
  </si>
  <si>
    <t>OUTS.POLIESTIRENO EM FORMA PRIMÁRIA</t>
  </si>
  <si>
    <t>COPOLÍMEROS D/ESTIRENO-
ACRILONITRILA (SAN)</t>
  </si>
  <si>
    <t>COPOLÍMEROS D/ACRIL.BUTADIENO ESTIRENO</t>
  </si>
  <si>
    <t>COPOLÍMEROS D/METACRIL.
D/METILBUTADIENO- EST.</t>
  </si>
  <si>
    <t>COPOLÍMEROS D/ACRILON.-ESTIR.- ACRIL.D/BUTILA</t>
  </si>
  <si>
    <t>OUTS. POLÍMEROS D/ESTIRENO,FORMA PRIMÁRIA</t>
  </si>
  <si>
    <t>POLI(CLORETO VINILA) OBTIDO PROC. D/SUSPENSÃO</t>
  </si>
  <si>
    <t>POLI(CLORETO D/VINILA),OBTIDO PROC.D/EMULSÃO</t>
  </si>
  <si>
    <t>OUTROS POLICLORETOS VINILA NÃO MISTURADOS</t>
  </si>
  <si>
    <t>OUTS.POLICLORETOS VINILA NÃO PLASTIFICADOS</t>
  </si>
  <si>
    <t>OUTROS POLICLORETOS DE VINILA PLASTIFICADOS</t>
  </si>
  <si>
    <t>COPOL.D/CLOR. ACETATO D/VINILA, FORMAS PRIMS.</t>
  </si>
  <si>
    <t>Com acetato de vinila, com um ácido dibásico ou com álcool v</t>
  </si>
  <si>
    <t>OUTS.POLIM.D/CLOR. D/VINILIDENO,FORMAS PRIMS.</t>
  </si>
  <si>
    <t>OUTS. POLITETRAFLUORETIL
ENO,FORMAS PRIMS.</t>
  </si>
  <si>
    <t>COPOL.D/FLUOR. D/VINILID.E HEXAFLUORPROPILEN O</t>
  </si>
  <si>
    <t>OUTS.POLÍMEROS FLUORADOS,EM FORMAS PRIMS.</t>
  </si>
  <si>
    <t>Poli(cloreto de vinila) clorado</t>
  </si>
  <si>
    <t>Com grupos álcool vinílico, nas formas previstas na Nota 6 b</t>
  </si>
  <si>
    <t>COPOLÍMEROS D/ACET.D/VINILA EM DISP.AQUOSA</t>
  </si>
  <si>
    <t>OUTS.COPOLÍMEROS D/ACETATO D/VINILA</t>
  </si>
  <si>
    <t>- Poli(álcool vinílico), mesmo que contenha grupos acetato n</t>
  </si>
  <si>
    <t>OUTS.COPOL. D/ACETATO D/VINILA, FORMS.PRIMÁRS.</t>
  </si>
  <si>
    <t>POLI(BUTIRAL DE VINILA)</t>
  </si>
  <si>
    <t>POLI (VINILPIRROLIDONA) IODADA</t>
  </si>
  <si>
    <t>OUTS.POLÍMEROS DE VINILA, FORMAS PRIMÁRIAS</t>
  </si>
  <si>
    <t>POLI(METACRILATO DE METILA), FORMAS PRIMÁRIAS</t>
  </si>
  <si>
    <t>POLI(ÁCIDO ACRÍLICO) SAIS,EM LIQUÍDOS OU PASTAS</t>
  </si>
  <si>
    <t>SAL SÓDICO D/ÁCIDO ACRÍL.SOLÚVEL,EM BLOCOS</t>
  </si>
  <si>
    <t>OUTS.POLÍMEROS ACRÍLICOS,EM LÍQUIDOS/PASTAS</t>
  </si>
  <si>
    <t>POLI(ÁCIDO ACRÍLICO) SAIS EM SOLV. ORGÂNICO</t>
  </si>
  <si>
    <t>Copolímero de metacrilato de 2-di- isopropilaminoetila e meta</t>
  </si>
  <si>
    <t>OUTS.DISP.EM SOLV. ORG.D/POLÍMEROS
ACRÍLICOS</t>
  </si>
  <si>
    <t>POLI(ÁCIDO ACRÍLICO) E SAIS,DISPERSÃO AQUOSA</t>
  </si>
  <si>
    <t>OUTS.POLÍMEROS ACRÍLICOS C/OU
S/SOLVENTES</t>
  </si>
  <si>
    <t>POLI(ÁCIDO ACRÍLICO) E SEUS SAIS</t>
  </si>
  <si>
    <t>SAL SÓDICO DO POLI (ÁC.ACRILAM.)SOLÚV.
EM ÁGUA</t>
  </si>
  <si>
    <t>CARBOXIPOLIMETILEN O, EM PÓ</t>
  </si>
  <si>
    <t>Poli(acrilato de sódio),
com capacidade de absorção de uma s</t>
  </si>
  <si>
    <t>COPOL.D/POLI (ACRILATO D/POTAS.E POLI(ACRILAM.)</t>
  </si>
  <si>
    <t>Copolímero de acrilato
de etila, acrilato den- butila e acril</t>
  </si>
  <si>
    <t>Copolímero de acrilato de potássio e ácido acrílico, com cap</t>
  </si>
  <si>
    <t>OUTS.POLÍMEROS
ACRÍLICOS, EM BLOCOS</t>
  </si>
  <si>
    <t>POLIDEXTROSE SEM CARGA, EM LÍQUIDO OU PASTA</t>
  </si>
  <si>
    <t>OUTS.POLIACETAIS
S/CARGA,EM LÍQUIDO OU PASTA</t>
  </si>
  <si>
    <t>POLIDEX.S/CARGA, BLOCOS IRREG.ETC.Ñ ESTABILIZ.</t>
  </si>
  <si>
    <t>OUTS.POLIACS. S/CARGA,BLOCOS
IRREG.ETC.Ñ EST.</t>
  </si>
  <si>
    <t>Em grânulos, de diâmetro de partícula superior a 2 mm, segun</t>
  </si>
  <si>
    <t>OUTROS POLIACETAIS</t>
  </si>
  <si>
    <t>-- Metilfosfonato de bis (polioxietileno)</t>
  </si>
  <si>
    <t>Politetrametilenoeterglico
l</t>
  </si>
  <si>
    <t>Polietilenoglicol 400</t>
  </si>
  <si>
    <t>Copolímeros de óxido de
etileno</t>
  </si>
  <si>
    <t>OUTRAS RESINAS EPÓXIDAS COM CARGA</t>
  </si>
  <si>
    <t>COPOLÍMERO D/TETRABROMOBISFE NOL A, E EPICL.</t>
  </si>
  <si>
    <t>Outras, nas formas previstas na Nota 6 a) deste Capítulo</t>
  </si>
  <si>
    <t>OUTRAS RESINAS EPÓXIDAS SEM CARGA</t>
  </si>
  <si>
    <t>Nas formas previstas na Nota 6 b) deste Capítulo, com transm</t>
  </si>
  <si>
    <t>OUTROS POLICARBONATOS EM FORMAS PRIMÁRIAS</t>
  </si>
  <si>
    <t>-- De um índice de viscosidade de 78 ml/g ou mais</t>
  </si>
  <si>
    <t>Poli(ácido láctico) formas
primárias</t>
  </si>
  <si>
    <t>OUTROS POLIÉSTERES NÃO SATURADOS</t>
  </si>
  <si>
    <t>POLI(TEREFTALATO
D/BUTILENO)C/CARG. FIBR.VIDRO</t>
  </si>
  <si>
    <t>Outros, nas formas previstas na Nota 6 a) deste Capítulo</t>
  </si>
  <si>
    <t>OUTROS POLI (TEREFTALATO DE
BUTILENO)</t>
  </si>
  <si>
    <t>Poli(épsilon-
caprolactona)</t>
  </si>
  <si>
    <t>Copolímero de tereftalato de dimetila, cicloexanodimetanol e</t>
  </si>
  <si>
    <t>OUTROS
POLIÉSTERES</t>
  </si>
  <si>
    <t>POLIAMIDA-12 EM LÍQUIDOS E PASTAS</t>
  </si>
  <si>
    <t>POLIAMIDA- 6/POLIAMIDA-6,6,
S/CARGA, LÍQ./PASTAS</t>
  </si>
  <si>
    <t>POLIAMIDAS-6,9 OU 6,10 OU 6-12,EM LÍQ. E
PASTAS</t>
  </si>
  <si>
    <t>POLIAMIDA-12 BLOCO IRREG,PEDAÇO, GRUMOS,ETC.</t>
  </si>
  <si>
    <t>POLIAMIDA- 6/POLIAMIDA-6,6,
C/CARGA,PEDAÇO, ETC.</t>
  </si>
  <si>
    <t>POLIAMIDA-6, SEM CARGA</t>
  </si>
  <si>
    <t>POLIAMIDA-6,6, SEM CARGA</t>
  </si>
  <si>
    <t>POLIAMIDAS -6,9 OU
-6,10/-6,12,BLOCO IRREGUL.ETC.</t>
  </si>
  <si>
    <t>Obtidas por condensação de ácidos graxos (gordos) dimerizado</t>
  </si>
  <si>
    <t>OUTRAS POLIAMIDAS</t>
  </si>
  <si>
    <t>RESINAS URÉICAS;
RESINAS DE TIORÉIA</t>
  </si>
  <si>
    <t>OUTS.RESINAS MELAMÍNICAS SEM CARGA</t>
  </si>
  <si>
    <t>-- Poli(isocianato de fenil
metileno) (MDI bruto, MDI p</t>
  </si>
  <si>
    <t>FENOL-FORMALDEÍDO, SOLÚVEL, PURO/MODIFICADO</t>
  </si>
  <si>
    <t>OUTS.RES.FENÓLICAS,
LIPOSSOLÚVEIS, PURAS,MOD.</t>
  </si>
  <si>
    <t>FENOL-FORMALDEÍDO</t>
  </si>
  <si>
    <t>OUTRAS RESINAS FENÓLICAS</t>
  </si>
  <si>
    <t>POLIURETANOS, SOLUÇ.SOLV.ORG.EM LÍQ.E PASTAS</t>
  </si>
  <si>
    <t>POLIURETANOS, DISP. AQUOSA, EM LÍQ.E PASTAS</t>
  </si>
  <si>
    <t>OUTS.POLIURETANOS, EM LÍQUIDOS E PASTAS</t>
  </si>
  <si>
    <t>POLIUR.HIDROX.C/PR. ADES.EM BLOCOS, PED.,ETC</t>
  </si>
  <si>
    <t>OUTROS POLIURETANOS,EM BLOCOS,PEDAÇOS, ETC</t>
  </si>
  <si>
    <t>ÓLEOS HIDROLISADOS DE DIMETILDICLOROSILAN
O</t>
  </si>
  <si>
    <t>ÓLEOS POLIDIMETILSILOXANO
,ETC.EM DISPERSÃO</t>
  </si>
  <si>
    <t>Copolímeros de dimetilsiloxano com compostos vinílicos,</t>
  </si>
  <si>
    <t>OUTROS ÓLEOS DE SILICONE</t>
  </si>
  <si>
    <t>ELASTÔMEROS DE VULCANIZAÇÃO QUENTE</t>
  </si>
  <si>
    <t>OUTROS ELASTÔMEROS</t>
  </si>
  <si>
    <t>RESINAS DE SILICONE</t>
  </si>
  <si>
    <t>OUTROS SILICONES EM FORMAS PRIMÁRIAS</t>
  </si>
  <si>
    <t>RES.D/PETRÓLEO, D/CUMARONA,
D/INDENO,C/CARGA</t>
  </si>
  <si>
    <t>RES.D/PETRÓLEO HIDROGS.COR GARD.
&lt;3,ASTM D 1544, S/CARGA</t>
  </si>
  <si>
    <t>OUTRAS RES. D/PETRóLEO, D/CUMARONA, D/INDENO S/CARGA</t>
  </si>
  <si>
    <t>- Poli(1,3-fenileno
metilfosfonato)</t>
  </si>
  <si>
    <t>POLI(SULFETO DE FENILENO), COM CARGA</t>
  </si>
  <si>
    <t>OUTS.POLIT., POLISSULFETOS,
POLISSULF.,C/CARGA</t>
  </si>
  <si>
    <t>POLIETILENAMINAS, SEM CARGA, EM FORMA PRIMARIAS</t>
  </si>
  <si>
    <t>POLIETERSULFONAS (PES) E SEUS COPOLÍMEROS, SEM
CARGA</t>
  </si>
  <si>
    <t>OUTS.POLITERP., POLISSULFE., POLISSULFO.,S/CARG</t>
  </si>
  <si>
    <t>Com um teor de carboximetilcelulose igual ou superior a 75 %</t>
  </si>
  <si>
    <t>OUTROS CARBOXIMETILCELUL
OSE</t>
  </si>
  <si>
    <t>Com um teor de sais igual ou superior a 75 %, em peso</t>
  </si>
  <si>
    <t>OUTROS SAIS DE CARBOXIMETILCELUL
OSE</t>
  </si>
  <si>
    <t>METIL-,ETIL- E PROPILCELULOSE, HIDROXILADAS</t>
  </si>
  <si>
    <t>OUTRAS METILCELULOSES, EM
FORMAS PRIMÁRIAS</t>
  </si>
  <si>
    <t>OUTRAS ETILCELULOSES, EM FORMAS PRIMÁRIAS</t>
  </si>
  <si>
    <t>OUTROS ÉTERES DE
CELULOSE</t>
  </si>
  <si>
    <t>CELULOSE MICROCRISTALINA, EM PÓ</t>
  </si>
  <si>
    <t>OUTRAS CELULOSES
MICROCRISTALINAS</t>
  </si>
  <si>
    <t>ÁCIDO ALGÍNICO, SEUS SAIS E SEUS ÉSTERES</t>
  </si>
  <si>
    <t>GOMA XANTANA, EM
FORMAS PRIMÁRIAS</t>
  </si>
  <si>
    <t>Dextrana</t>
  </si>
  <si>
    <t>QUITOSAN, (CHITOSAN), SEUS SAIS OU DERIVADOS</t>
  </si>
  <si>
    <t>SULFATO DE CONDROITINA E SEUS SAIS, EM FORMA PRIMáRIA</t>
  </si>
  <si>
    <t>OUTS.POLÍMEROS NATURAIS, INCL.
MODIFICADOS</t>
  </si>
  <si>
    <t>PERM.D/ÍONS,BASE D/COPOLÍM.ESTIR. DIVINILB.SUL.</t>
  </si>
  <si>
    <t>OUTS.PERM.D/ÍONS BASE D/POLIESTIR. E
COPOLÍM.</t>
  </si>
  <si>
    <t>OUTS.PERMUTADOR D/ÍONS, BASE D/POLÍMEROS</t>
  </si>
  <si>
    <t>- De outro plástico</t>
  </si>
  <si>
    <t>MONOFILAMENTOS DE POLÍMEROS DE ETILENO</t>
  </si>
  <si>
    <t>MONOFILAMENTOS D/POLÍMEROS D/CLOR.
D/VINILA</t>
  </si>
  <si>
    <t>MONOFILAMENTOS DE OUTROS PLÁSTICOS</t>
  </si>
  <si>
    <t>OUTRAS VARAS, BASTOES E PERFIS
D/OUTS.PLÁST.</t>
  </si>
  <si>
    <t>TRIPAS ARTIFICIAIS D/PROTEÍNAS ENDURECIDAS</t>
  </si>
  <si>
    <t>Fibrosas, de celulose regenerada, de diâmetro
igual ou super</t>
  </si>
  <si>
    <t>OUTRAS TRIPAS ARTIF.D/PLÁSTICOS CELULÓSICOS</t>
  </si>
  <si>
    <t>TUBOS RÍGIDOS DE POLÍMEROS DE
ETILENO</t>
  </si>
  <si>
    <t>TUBOS RÍGIDOS DE POLÍMEROS DE PROPILENO</t>
  </si>
  <si>
    <t>TUBOS RÍGIDOS DE POLÍMER.DE CLORETO
D/VINILA</t>
  </si>
  <si>
    <t>-- De outro plástico</t>
  </si>
  <si>
    <t>-- Tubos flexíveis podendo suportar uma pressão de, pelo men</t>
  </si>
  <si>
    <t>OUTS.TUBOS Ñ REF. D/OUTS.MAT.D/COPOL. D/ETIL.</t>
  </si>
  <si>
    <t>OUTS.TUBOS NÃO REFORÇADOS D/POLIPROPILENO</t>
  </si>
  <si>
    <t>OUTS.TUBOS Ñ REFORÇADOS D/TEREF.D/ETILENO</t>
  </si>
  <si>
    <t>OUTS.TUBOS NÃO REFORÇADOS D/SILICONES</t>
  </si>
  <si>
    <t>OUTS.TUBOS Ñ REFORÇADOS D/OUTS. MAT.PLÁST.</t>
  </si>
  <si>
    <t>OUTS.TUBOS Ñ REFORÇADOS OUTS. MAT.,C/ACESS.</t>
  </si>
  <si>
    <t>OUTROS TUBOS DE MATÉRIA PLÁSTICA</t>
  </si>
  <si>
    <t>Do tipo utilizado em linhas de sangue para hemodiálise</t>
  </si>
  <si>
    <t>OUTROS ACESSÓRIOS PARA TUBOS
PLÁSTICOS</t>
  </si>
  <si>
    <t>REVEST.D/PAVIM. PARED.TETOS,D/POL. CLOR.VINILA</t>
  </si>
  <si>
    <t>De polipropileno</t>
  </si>
  <si>
    <t>De poli(cloreto de vinila)</t>
  </si>
  <si>
    <t>De densidade igual ou superior a 0,94, espessura inferior ou</t>
  </si>
  <si>
    <t>De densidade inferior a 0,94, com óleo de parafina e carga (</t>
  </si>
  <si>
    <t>OUTS.CHAPAS, FOL. ET.D/POLíMEROS DE ETILENO</t>
  </si>
  <si>
    <t>De largura inferior ou igual a 12,5 cm e espessura inferior</t>
  </si>
  <si>
    <t>De largura inferior ou igual a 1 m e espessura inferior ou i</t>
  </si>
  <si>
    <t>OUTS.CHAP.FLS.TIR. D/POLIM.PR.BIAX. ORIENTADOS</t>
  </si>
  <si>
    <t>OUTS.CHAP.FOLHAS, TIRAS,D/POLÍMEROS D/PROP.</t>
  </si>
  <si>
    <t>OUTS.CHAPAS, FOLHAS,TIRAS,D/POL. D/ESTIRENO</t>
  </si>
  <si>
    <t>OUTS.CHAP.POLI (CLOR.VINILA)TRANSP. ESP.&lt;=250MI.</t>
  </si>
  <si>
    <t>OUTS.CHAP.POLI (CLOR.VINIL)TRANP. C/PLAST.&gt;=6%</t>
  </si>
  <si>
    <t>OUTS.CHAP.FLS. PLAST.Ñ ALV.Ñ REFOR. Ñ ESTRATIF.</t>
  </si>
  <si>
    <t>OUTS.CHAPAS, FOLHAS,PEL.D/POLI (MET.D/METILA)</t>
  </si>
  <si>
    <t>OUTS.CHAPAS, FOLHAS, ETC D/POLI. ACRÍLICOS</t>
  </si>
  <si>
    <t>CHAPAS,ETC. D/POLICARBONATOS,
S/SUPORTE,ETC.</t>
  </si>
  <si>
    <t>CHAP.,TEREFTALATO POLIETILENO,&lt;5 MICR. S/SUP</t>
  </si>
  <si>
    <t>OUTS.CHAPAS,FLS. TEREF.POL.ESPES.
=&lt;40 MÍCRON</t>
  </si>
  <si>
    <t>Com largura superior a 12 cm, sem qualquer trabalho à superf</t>
  </si>
  <si>
    <t>OUTS.CHAPAS,FLS. D/TEREFTALATO
D/POLIETILENO</t>
  </si>
  <si>
    <t>OUTS.CHAPAS,FLS. D/POLIÉSTERES Ñ SATURADOS</t>
  </si>
  <si>
    <t>OUTS.CHAPAS,FLS.DE OUTROS
POLIÉSTERES</t>
  </si>
  <si>
    <t>CHAP.ETC.DE CELULOSE REGENERADA S/SUPORTE</t>
  </si>
  <si>
    <t>De espessura inferior ou igual a 0,75 mm</t>
  </si>
  <si>
    <t>OUTS.CHAPAS.FLS. TIRAS D/ACETATO DA CELULOSE</t>
  </si>
  <si>
    <t>OUTS.CHAPAS,FLS, TIR.DE OUTS.DER.DA CELULOSE</t>
  </si>
  <si>
    <t>CHAPAS,ETC.POLI (BUTIRAL DE VINILA), S/SUPORTE</t>
  </si>
  <si>
    <t>OUTS.CHAPAS, FOLHAS,TIRAS DE POLIAMIDAS</t>
  </si>
  <si>
    <t>OUTS.CHAPAS,FLS, TIRAS DE RESINAS FENÓLICAS</t>
  </si>
  <si>
    <t>OUTS.CHAPAS, FOLHAS,TIRAS DE SILICONE</t>
  </si>
  <si>
    <t>OUTS.CHAPAS, FOLHAS,D/POLI (ÁLCOOL VINÍLICO)</t>
  </si>
  <si>
    <t>OUTS.CHAPAS,FLS, D/POLÍMEROS D/FLUOR.D/VINILA</t>
  </si>
  <si>
    <t>OUTS.CHAPAS, FOLHAS,TIRAS DE POLIIMIDA</t>
  </si>
  <si>
    <t>OUTS.CHAPAS,FLS, TIRAS D/PLÁST.Ñ
ALVEOLARES</t>
  </si>
  <si>
    <t>CHAPA,TIRA,ETC. D/POLÍMERO ESTIRENO ALVEOLAR</t>
  </si>
  <si>
    <t>CHAPA,TIRA,ETC. POLÍMERO CLOR.
D/VINILA ALVEOL.</t>
  </si>
  <si>
    <t>Com base poliéster, de células abertas, com um número de por</t>
  </si>
  <si>
    <t>OUTS CHAPAS ETC. D/POLIURETANOS
ALVEOLARES</t>
  </si>
  <si>
    <t>CHAPA FLS.CELULOSE REGEN.PRODS. ALVEOLARES</t>
  </si>
  <si>
    <t>CHAPAS,ETC.D/RESINA MELAMINA- FORMALDEÍDO</t>
  </si>
  <si>
    <t>OUTS.CHAPAS ETC. D/OUTS.PLÁSTS. C/SUP.D/POLIET.</t>
  </si>
  <si>
    <t>OUTS.CHAPAS,FLS, ETC.D/PLÁST. ESTRATIFICADO</t>
  </si>
  <si>
    <t>OUTS.CHAPAS,ETC. POLI(TEREFTAL. D/ETILENO),ETC.</t>
  </si>
  <si>
    <t>OUTS.CHAPAS, FOLHAS,TIRAS, LÂMINAS D/PLÁSTICO</t>
  </si>
  <si>
    <t>- Banheiras, boxes para chuveiros (polibãs*), pias e la</t>
  </si>
  <si>
    <t>ASSENTOS E TAMPAS DE PLÁST. P/SANITÁRIOS</t>
  </si>
  <si>
    <t>OUTS ART.USO D/HIGIENE, P/SANITÁRIOS, PLÁSTICOS</t>
  </si>
  <si>
    <t>Estojos de plástico, do tipo utilizado para acondiciona</t>
  </si>
  <si>
    <t>CAIXAS E ARTIGOS SEMELHANTES DE
PLÁSTICO</t>
  </si>
  <si>
    <t>De capacidade inferior ou igual a 1.000 cm3</t>
  </si>
  <si>
    <t>OUTS.SACOS,BOLSAS, CART.D/POLÍMERO
D/ETILENO</t>
  </si>
  <si>
    <t>OUTS.SACOS,BOLSAS, CARTUCHOS DE
PLÁSTICO</t>
  </si>
  <si>
    <t>Recipientes para gás liquefeito de petróleo (GLP)</t>
  </si>
  <si>
    <t>BOBINAS,CARRETÉIS, SUPORT.SEMELH. D/PLÁSTICO</t>
  </si>
  <si>
    <t>ROLHAS,TAMPAS,SEM. P/FECHAR RECIP. D/PLÁSTICO</t>
  </si>
  <si>
    <t>PALETES SIMPLES, PALETES-CAIXAS E OUTROS ESTRADOS PARA</t>
  </si>
  <si>
    <t>OUTROS</t>
  </si>
  <si>
    <t>SERVIÇOS D/MESA, OUTS.UTENS.COZ. D/PLÁSTICO</t>
  </si>
  <si>
    <t>OUTS.ARTIGOS,DE HIGIENE,TOUCADOR, D/PLÁSTICO</t>
  </si>
  <si>
    <t>- Reservatórios, cisternas, cubas e recipientes análogos, de</t>
  </si>
  <si>
    <t>PORTAS,JANELAS, CAIXILHOS,ALIZAR., SOLEIR.,PLÁST</t>
  </si>
  <si>
    <t>- Postigos, estores (incluindo as venezianas) e artigos</t>
  </si>
  <si>
    <t>ARTEFATOS D/APETRECH. D/POLIESTIRENO EXPANDIDO (EPS)</t>
  </si>
  <si>
    <t>OUTS.ARTEFATOS D/APETRECH. D/CONSTR.,DE PLáSTICOS</t>
  </si>
  <si>
    <t>ARTIGOS D/ESCRITÓRIO E ESCOLARES, D/PLÁSTICO</t>
  </si>
  <si>
    <t>VESTUÁRIO/ACESSÓRI OS D/PLÁSTICO
(LUVAS,ETC.)</t>
  </si>
  <si>
    <t>GUARNIÇÕES P/MÓVEIS, CARROÇARIAS
D/PLÁSTICO</t>
  </si>
  <si>
    <t>ESTATUETAS/OBJETO S D/ORNAMENT. DE PLÁSTICO</t>
  </si>
  <si>
    <t>Arruelas (anilhas)</t>
  </si>
  <si>
    <t>CORREIAS PLÁSTICAS DE TRANSMISSÃO</t>
  </si>
  <si>
    <t>CORREIAS PLÁSTICAS
TRANSPORTADORAS</t>
  </si>
  <si>
    <t>Bolsas p/uso medic. (hemodiálise e semelh.)</t>
  </si>
  <si>
    <t>ARTIGOS D/LABORATÓRIO E
FARMÁCIA D/PLÁSTICO</t>
  </si>
  <si>
    <t>Acessórios do tipo utilizado em linhas de sangue para hemodi</t>
  </si>
  <si>
    <t>De tetrafluoretileno e éter
perfluorometilvinil</t>
  </si>
  <si>
    <t>OUTROS ANéIS D/SEçãO TRANSV. CIRC.("O-RANGS")</t>
  </si>
  <si>
    <t>OUTS.OBRAS D/PLÁST. E OUTS.MAT.POS.
3901/3914</t>
  </si>
  <si>
    <t>LÁTEX DE BORR.NAT., MESMO PRÉ- VULCANIZADO</t>
  </si>
  <si>
    <t>BORRACHA NATURAL TECNICAM.ESPECIFIC.
(TSNR)</t>
  </si>
  <si>
    <t>BORRACHA NATURAL EM OUTRAS FORMAS</t>
  </si>
  <si>
    <t>LÁTEX D/BORRACHA D/ESTIRENO-
BUTADIENO(SBR)</t>
  </si>
  <si>
    <t>BORRACHA D/ESTIRENO-BUTAD., CHAP.FLS. E TIRAS</t>
  </si>
  <si>
    <t>OUTS. BORRACHAS D/ESTIRENO-
BUTADIENO (SBR)</t>
  </si>
  <si>
    <t>BORRACHA DE ISOBUTENO- ISOPRENO</t>
  </si>
  <si>
    <t>OUTS.BORR. D/ISOBUTENO- ISOPRENO HALOGENADA</t>
  </si>
  <si>
    <t>OUTRAS BORRACHAS
DE CLOROPRENO</t>
  </si>
  <si>
    <t>OUTS. BORRACHAS DE ACRILONITRILA- BUTADIENO</t>
  </si>
  <si>
    <t>BORRACHA D/ISOPRENO, EM
FORMAS PRIMÁRIAS</t>
  </si>
  <si>
    <t>- Borracha de etileno- propileno-dieno não conjugado (EPDM)</t>
  </si>
  <si>
    <t>BORRACHA ESTIRENO-
ISOPRENO-ESTIRENO</t>
  </si>
  <si>
    <t>OUTRAS BORRACHAS SINT./ARTIF.,FORMA PRIMÁRIA</t>
  </si>
  <si>
    <t>BORR. REGENERADA, FORM.PRIM.OU EM
CHAP.,TIR.</t>
  </si>
  <si>
    <t>DESP.RES.SUC.E APARAS DE BORR.Ñ ENDURECIDA</t>
  </si>
  <si>
    <t>BORR.ETILENO- PROPILENO-DIENO,Ñ CONJUGADO,ñ
VULCANIZADA</t>
  </si>
  <si>
    <t>OUTS.BORR.ADIC. D/NEGRO D/FUMO/SÍLICA, ñ VULCANIZADA</t>
  </si>
  <si>
    <t>PREP.BASE,P/FABR. D/GOMAS D/MASC. CHAP.FOLH.TIR.ñ VULCAN.</t>
  </si>
  <si>
    <t>OUTS.BORR.MIST. EM CHAPAS,FOLHAS E TIRAS,ñ VULCANIZADA</t>
  </si>
  <si>
    <t>OUTS.BORR.MIST.,Ñ VULCAN, FORMAS PRIMÁRIAS</t>
  </si>
  <si>
    <t>OUTS.FORMAS E ARTIGOS D/BORR. Ñ VULCANIZADA</t>
  </si>
  <si>
    <t>FIOS DE BORRACHA VULCAN. RECOBS. C/SILICONE</t>
  </si>
  <si>
    <t>OUTROS FIOS DE BORRACHA VULCANIZADA</t>
  </si>
  <si>
    <t>CORDAS DE BORRACHA VULCANIZADA</t>
  </si>
  <si>
    <t>CHAPAS,FOLHAS E TIRAS D/BORRACHA
ALVEOLAR</t>
  </si>
  <si>
    <t>VARETAS,PERFIS,ETC, D/BORR.ALVEOLAR,Ñ ENDUR.</t>
  </si>
  <si>
    <t>CHAPAS,FOLHAS, TIRAS,D/BORRACHA,Ñ
ALVEOLAR</t>
  </si>
  <si>
    <t>VARET.,PERFIS,ETC, D/BORR.Ñ ENDUR.,Ñ ALVEOLAR</t>
  </si>
  <si>
    <t>TUBOS D/BORR.VULC. Ñ REFORÇ.S/ACOSS.
S/ACESS.</t>
  </si>
  <si>
    <t>Com uma pressão de ruptura igual ou superior a 17,3 MPa</t>
  </si>
  <si>
    <t>OUTS.TUBOS D/BORR. VULCANIZ.COM
ACESSÓRIOS</t>
  </si>
  <si>
    <t>OUTS.TUBOS BOR. VULC.REFOR./MET.
S/ACESSÓRIO</t>
  </si>
  <si>
    <t>OUTS.TUBOS BOR. VULC.REF.C/METAL
C/ACESSÓRIO</t>
  </si>
  <si>
    <t>TUB.D/BORR.VULC. REFORÇ.MAT.TÊXTEIS S/ACESS.</t>
  </si>
  <si>
    <t>Com uma pressão de ruptura igual ou superior
a 17,3 MPa</t>
  </si>
  <si>
    <t>OUTS.TUB.D/BOR. VULC.REF.MAT. TÊXTEIS C/ACESS.</t>
  </si>
  <si>
    <t>TUBOS D/BORR.VULC. REF.DE OUTS.MAT.
S/ACESS.</t>
  </si>
  <si>
    <t>OUTS.TUB.D/BORR. VULC.REF.D/OUTS.
MAT.C/ACESS.</t>
  </si>
  <si>
    <t>CORREIAS TRANSPORT.D/BORR. REF.COM METAL</t>
  </si>
  <si>
    <t>CORREIAS TRANSPORT.D/BORR.
REF.C/MAT.TÊXTEIS</t>
  </si>
  <si>
    <t>OUTS.CORREIAS TRANSPORTADORAS D/BORRACHA</t>
  </si>
  <si>
    <t>-- Correias de transmissão sem fim, de
seção trapezoidal, es</t>
  </si>
  <si>
    <t>-- Correias de transmissão sem fim, de seção trapezoidal, nã</t>
  </si>
  <si>
    <t>-- Correias de transmissão sem fim,
síncronas, com uma circu</t>
  </si>
  <si>
    <t>-- Correias de transmissão sem fim, síncronas, com uma circu</t>
  </si>
  <si>
    <t>OUTRAS CORREIAS DE
TRANSMISSÃO</t>
  </si>
  <si>
    <t>- Do tipo utilizado em automóveis de passageiros (inclu</t>
  </si>
  <si>
    <t>OUTS.PNEUM.D/BORR., P/ÔNIBUS/CAMINHÕES,
NOV.</t>
  </si>
  <si>
    <t>- Do tipo utilizado em motocicletas</t>
  </si>
  <si>
    <t>- Do tipo utilizado em
bicicletas</t>
  </si>
  <si>
    <t>Nas seguintes medidas: 4,00-15; 4,00-18; 4,00-
19; 5,00-</t>
  </si>
  <si>
    <t>Outros, com seção de largura igual ou superior a 1.143 mm (4</t>
  </si>
  <si>
    <t>PROTETORES ("FLAPS") DE BORRACHA</t>
  </si>
  <si>
    <t>OUTS.PROT.,BANDAS D/RODAGEM,"FLAPS" D/BORR.</t>
  </si>
  <si>
    <t>Para pneumáticos do tipo utilizado em ônibus ou caminhõ</t>
  </si>
  <si>
    <t>OUTS.CÂMARAS-D/AR- D/BORR.P/AUTO/ÔNIB.
/CAMIN.</t>
  </si>
  <si>
    <t>- Do tipo utilizado em bicicletas</t>
  </si>
  <si>
    <t>OUTRAS CÂMARAS-
D/AR-D/BORRACHA</t>
  </si>
  <si>
    <t>PRESERVATIVOS D/BORR.VULCANIZ.,Ñ ENDURECIDA</t>
  </si>
  <si>
    <t>BOLSAS P/GELO OU ÁGUA QUENTE,
D/BORRACHA</t>
  </si>
  <si>
    <t>OUTS.ARTIGOS D/HIGIENE,FARMÁCIA, D/BORRACHA</t>
  </si>
  <si>
    <t>-- Do tipo utilizado em medicina, cirurgia,
odontologia</t>
  </si>
  <si>
    <t>OUTRAS LUVAS DE BORRACHA, P/QQ.USO</t>
  </si>
  <si>
    <t>OUTS.VESTUÁRIOS E ACESSÓRIOS
D/BORRACHA</t>
  </si>
  <si>
    <t>OBRAS D/BORR. ALVEOLAR, P/VEÍC. TRAT.MÁQUINAS</t>
  </si>
  <si>
    <t>OUTRAS OBRAS D/BORRACHA
ALVEOLAR</t>
  </si>
  <si>
    <t>-- Revestimentos para pisos (pavimentos) e tapetes</t>
  </si>
  <si>
    <t>BORRACHAS DE
APAGAR</t>
  </si>
  <si>
    <t>JUNTAS,GAXETAS E SEMELHANTES, DE BORRACHA</t>
  </si>
  <si>
    <t>DEFENSAS,MMO INFLÁVEIS,
P/ATRACAÇÃO D/EMB.</t>
  </si>
  <si>
    <t>OUTROS ARTIGOS INFLÁVEIS</t>
  </si>
  <si>
    <t>Tampões vedadores para condensadores, de
EPDM, com perfuraçõ</t>
  </si>
  <si>
    <t>OUTRAS OBRAS DE BORR.VULC.Ñ ENDURECIDA</t>
  </si>
  <si>
    <t>BORRACHA E SUAS OBRAS D/BORR.
ENDURECIDA</t>
  </si>
  <si>
    <t>PELE OVINOS SIMPLESM.CURTIDAS
AO CROMO</t>
  </si>
  <si>
    <t>OUTROS COUROS/PELES INTEIROS DE BOVINOS</t>
  </si>
  <si>
    <t>COUROS CAPRINOS, CURT./CROMO,
C/ACABAMENTO</t>
  </si>
  <si>
    <t>COUROS D/SUÍNOS, PREPARS. APÓS CURTIMENTA</t>
  </si>
  <si>
    <t>COUROS E PELES ENVERNIZADOS OU
REVESTIDOS</t>
  </si>
  <si>
    <t>ARTS.D/SELEIRO, CORREEIRO,D/COURO NAT.REC.</t>
  </si>
  <si>
    <t>ARTIGOS D/SELEIRO, CORREEIRO,D/OUTS.
MATÉRIAS</t>
  </si>
  <si>
    <t>MALAS,MALETS., C/SUP.EXT.COU.NAT., REC.ENVERN.</t>
  </si>
  <si>
    <t>De plástico</t>
  </si>
  <si>
    <t>MALAS,MALETAS, C/SUPERF.EXT.D/MAT. TÊXTEIS</t>
  </si>
  <si>
    <t>MALAS,MALETAS, C/SUPERFÍCIE D/OUTS. MATÉRIAS</t>
  </si>
  <si>
    <t>BOLSAS,C/SUPERF. EXT.D/COURO NAT. REC.ENVERN.</t>
  </si>
  <si>
    <t>De folhas de plástico</t>
  </si>
  <si>
    <t>BOLSAS,C/SUPERFÍCIE EXT.D/MATÉRIAS
TÊXTEIS</t>
  </si>
  <si>
    <t>BOLSAS,C/SUPERFÍCIE EXT.D/OUTRAS MATÉRIAS</t>
  </si>
  <si>
    <t>ART.D/BOLSO C/SUPERF.EX. D/COURO NAT.REC.
ENV.</t>
  </si>
  <si>
    <t>-- Com a superfície exterior de folhas de plástico ou d</t>
  </si>
  <si>
    <t>OUTS.ARTIGOS D/BOLSO DE OUTRAS MATÉRIAS</t>
  </si>
  <si>
    <t>OUTS ART.C/SUPERF. EXT.D/COURO NAT. REC.ENV.</t>
  </si>
  <si>
    <t>-- Com a superfície exterior de folhas de
plástico ou d</t>
  </si>
  <si>
    <t>OUTS.ART.C/SUPERF. EXT.D/OUTS.MATÉRIAS</t>
  </si>
  <si>
    <t>VEST.DE COURO NATURAL OU
RECONSTITUÍDO</t>
  </si>
  <si>
    <t>LUVAS,MITEN.,ETC EM COURO NAT.REC. PRAT.ESP.</t>
  </si>
  <si>
    <t>LUVAS,MITENES E SEMELHAN.D/COURO
NAT.,REC.</t>
  </si>
  <si>
    <t>CINTOS,CINTURÕES, BANDOLEIRAS OU TALABARTES</t>
  </si>
  <si>
    <t>OUTS.ACESS.VEST., D/COURO
NAT/RECONSTITUÍDO</t>
  </si>
  <si>
    <t>OUTRAS OBRAS D/COURO NAT.OU RECONSTITUÍDO</t>
  </si>
  <si>
    <t>PELETERIA CURTIDA
DE OUTROS ANIMAIS</t>
  </si>
  <si>
    <t>VESTUÁRIO E SEUS ACESSÓRIOS DE PELETERIA</t>
  </si>
  <si>
    <t>OUTROS ARTIGOS DE
PELETERIA</t>
  </si>
  <si>
    <t>PELETERIA ARTIFICIAL E SUAS OBRAS</t>
  </si>
  <si>
    <t>- De cascas ou de
caroços</t>
  </si>
  <si>
    <t>Outros carvões vegetal mesmo aglomerado</t>
  </si>
  <si>
    <t>OUTRAS MADEIRAS
TROPICAIS EM BRUTO</t>
  </si>
  <si>
    <t>OUTS.MAD.TROP.OBT. P/CORTE POLIDO,ESP.
&lt;6MM</t>
  </si>
  <si>
    <t>OUTS.FLS.D/ MADEIRAS TROPICAIS,
ESPESS.&lt;6MM</t>
  </si>
  <si>
    <t>OUTS.F.MAD.OBT. CORTE D/MAD. ESTRAT.ESP.&lt;6MM</t>
  </si>
  <si>
    <t>OUTRAS FOLHAS DE MADEIRA,
D/ESPESSURA &lt;6MM</t>
  </si>
  <si>
    <t>De bambu perf. tacos fris. etc., ñ coniferas</t>
  </si>
  <si>
    <t>Outras madeiras perf.
etc., não coniferas</t>
  </si>
  <si>
    <t>PAINÉIS"ORIENTED STRAND",WAFERB.,
BTO.POLIDO</t>
  </si>
  <si>
    <t>OUTS.PAINÉIS" ORIENTED STRAND BOARD",WAFERB.</t>
  </si>
  <si>
    <t>PAINÉIS FIBRAS MAD.,
Ñ TRAB.MEC.D&gt;5mm</t>
  </si>
  <si>
    <t>Recobertos em ambas as faces com papel impregnado de me</t>
  </si>
  <si>
    <t>PAINÉIS FIBRAS MAD.,
Ñ TRAB.MEC.D&gt;9mm</t>
  </si>
  <si>
    <t>OUTS.PAINÉIS FIBR. MAD.LENH.DEN.&gt;9mm</t>
  </si>
  <si>
    <t>OUTS.PAINÉIS FIBR. MAD.LENH.DEN.&gt;0,
8g/cm3</t>
  </si>
  <si>
    <t>OUTS.PAINÉIS FIBR. MAD.LENH.DEN.&lt;0,
5g/cm3</t>
  </si>
  <si>
    <t>Mad.comp.folheada.e
estrat.semelh.de bambu</t>
  </si>
  <si>
    <t>-- Outras, com, pelo menos, uma camada exterior de madeira n</t>
  </si>
  <si>
    <t>-- Outras, com ambas as camadas exteriores de
madeira d</t>
  </si>
  <si>
    <t>-- Outras, com ambas as camadas exteriores de madeira de con</t>
  </si>
  <si>
    <t>MAD."DENSIFICADA", EM BLOC.
/PRANCHAS/PERFIS</t>
  </si>
  <si>
    <t>- De madeira tropical</t>
  </si>
  <si>
    <t>- Outras</t>
  </si>
  <si>
    <t>CAIXAS,CAIXOTES, ENGRADADOS,ETC.DE
MADEIRA</t>
  </si>
  <si>
    <t>OUTROS ARMAÇÕES E CABOS DE MADEIRA</t>
  </si>
  <si>
    <t>- Postes e vigas, exceto os produtos das subposições 4418.81</t>
  </si>
  <si>
    <t>-- De bambu ou com, pelo menos, a camada superior de ba</t>
  </si>
  <si>
    <t>-- Outros, de camadas múltiplas</t>
  </si>
  <si>
    <t>Outros painéis montados p/soalhos</t>
  </si>
  <si>
    <t>-- Vigas em I</t>
  </si>
  <si>
    <t>-- Painéis celulares de
madeira</t>
  </si>
  <si>
    <t>-- Tábuas para cortar pão, outras tábuas para cortar e</t>
  </si>
  <si>
    <t>-- Pauzinhos (hashi ou fachi)</t>
  </si>
  <si>
    <t>-- De madeira tropical</t>
  </si>
  <si>
    <t>OUTS.ARTIGOS P/JOALH., OURIVESARIA,
D/MADEIRA</t>
  </si>
  <si>
    <t>CABIDES P/VESTUÁRIO DE MADEIRA</t>
  </si>
  <si>
    <t>- Urnas funerárias (caixões)</t>
  </si>
  <si>
    <t>-- De bambu</t>
  </si>
  <si>
    <t>ROLHAS DE CORTIÇA NATURAL</t>
  </si>
  <si>
    <t>OUTRAS OBRAS DE CORTIÇA NATURAL</t>
  </si>
  <si>
    <t>CORTIÇA AGLOM. CUBOS,BLOCOS, CHAPAS,SEMELH.</t>
  </si>
  <si>
    <t>OUTRAS FORMAS D/CORTIÇA AGLOMERADA</t>
  </si>
  <si>
    <t>Esteiras, capachos, divisórias, de bambu</t>
  </si>
  <si>
    <t>Esteiras, capachos, divisórias,de ratã</t>
  </si>
  <si>
    <t>Outs.esteiras,capachos, divis. d/mat. Vegetal</t>
  </si>
  <si>
    <t>OUTS. MATÉRIAS P/ENTRANÇAR DE
bambu</t>
  </si>
  <si>
    <t>OUTS. MATÉRIAS P/ENTRANÇAR DE ratã</t>
  </si>
  <si>
    <t>OUTS. MATÉRIAS P/ENTRANÇAR DE MAT.VEGETAIS</t>
  </si>
  <si>
    <t>OUTS. MATÉRIAS P/ENTRANÇAR</t>
  </si>
  <si>
    <t>OBRAS D/CESTARIA de
bambu</t>
  </si>
  <si>
    <t>OBRAS D/CESTARIA de
ratã</t>
  </si>
  <si>
    <t>Outras OBRAS D/CESTARIA d/mats.
vegetais</t>
  </si>
  <si>
    <t>OUTRAS OBRAS DE CESTARIA</t>
  </si>
  <si>
    <t>EM ROLOS</t>
  </si>
  <si>
    <t>PASTS.QUÍMS.D/MAD. BISSULF.BRANQ./SEMI. Ñ CON.</t>
  </si>
  <si>
    <t>PASTAS DE LÍNTERES DE ALGODÃO</t>
  </si>
  <si>
    <t>Em tiras ou rolos de largura não superior a 15 cm ou em folh</t>
  </si>
  <si>
    <t>PAPEL/CARTÃO P/FABR.PAP. FOTOSSENSÍVEIS.ETC</t>
  </si>
  <si>
    <t>OUTS.PAPÉIS PRÓPRIOS P/FAB. D/PAPEL D/PAREDE</t>
  </si>
  <si>
    <t>Fabricado principalmente a partir de pasta branqueada ou pas</t>
  </si>
  <si>
    <t>OUTS.PAPÉIS FAB. OBT.BRANQ., MECÂNICO</t>
  </si>
  <si>
    <t>OUTS.PAPÉIS PES.
&gt;=40G/M2,&lt;150G/M2, EM ROLOS</t>
  </si>
  <si>
    <t>OUTS.PAP.PESO
&gt;=40G/M2,&lt;150G/M2, ROLOS,KRAFT</t>
  </si>
  <si>
    <t>OUTS.PAPÉIS PESO
&gt;=40G/M2,&lt;150G/M2, EM ROLOS</t>
  </si>
  <si>
    <t>Em que nenhum lado exceda 360 mm, quando não dobradas</t>
  </si>
  <si>
    <t>Em tiras de largura não superior a 15 cm ou em folhas em que</t>
  </si>
  <si>
    <t>OUTROS PAPÉIS DE
DESENHO</t>
  </si>
  <si>
    <t>OUTROS PAPÉIS KRAFT</t>
  </si>
  <si>
    <t>OUTS. PAPÉIS DE PESO &gt;=40G/M2,MAS
Ñ&lt;150G/M2</t>
  </si>
  <si>
    <t>Em tiras ou rolos de largura não superior a 15
cm ou em folh</t>
  </si>
  <si>
    <t>OUTROS PAPÉIS DE PESO&gt;150G/M2 DE DESENHO</t>
  </si>
  <si>
    <t>OUTROS PAPÉIS DE
PESO&gt;150G/M2</t>
  </si>
  <si>
    <t>De peso inferior ou igual a 57 g/m2, em que 65 % ou mais, em</t>
  </si>
  <si>
    <t>OUTS.PAPÉIS C/10% D/FIB.OBT.PROC.MEC.
ROLOS</t>
  </si>
  <si>
    <t>OUTS.PAPÉIS.LD.
&lt;435MM E O OUT.
&lt;297MM,FOLHAS</t>
  </si>
  <si>
    <t>OUTS.PAPÉIS P/FAB. D/PAP.HIG.,TOALH., LENÇO,ETC.</t>
  </si>
  <si>
    <t>PAPEL,CARTÃO P/COB.,DENOM."
KRAFTLINER",CRU</t>
  </si>
  <si>
    <t>OUTS.PAPÉIS,CART. P/COB.DENOM." KRAFTLINER"</t>
  </si>
  <si>
    <t>De rigidez dielétrica igual ou superior a 600 V
(método ASTM</t>
  </si>
  <si>
    <t>OUTS.PAPÉIS,CART. KRAFT.D/PESO
&lt;150G/M2, CRUS</t>
  </si>
  <si>
    <t>OUTROS PAPÉIS, CARTÕES KRAFT,
PESO &lt;=150G/M2</t>
  </si>
  <si>
    <t>OUTS.PAP.CART. KRAFT,PESO/M2
+150G,-225G,CRUS</t>
  </si>
  <si>
    <t>OUTS.PAP.CART. KRAFT.PESO/M2
+225G,CRUS</t>
  </si>
  <si>
    <t>De peso superior a 15 g/m2, mas não superior a 25 g/m2, com</t>
  </si>
  <si>
    <t>OUTROS PAPÉIS- FELTRO E CARTÕES-
FELTRO</t>
  </si>
  <si>
    <t>-- De peso não superior a 150 g/m2</t>
  </si>
  <si>
    <t>OUTROS PAPÉIS DE
PESO &gt;150,&lt;225G/M2</t>
  </si>
  <si>
    <t>-- De peso igual ou
superior a 225 g/m2</t>
  </si>
  <si>
    <t>PAPEL-PERGAMINHO, CARTÃO-PERGAMINHO</t>
  </si>
  <si>
    <t>PAPEL IMPERMEÁVEL
A GORDURAS</t>
  </si>
  <si>
    <t>PAPEL VEGETAL, EM ROLOS OU EM FOLHAS</t>
  </si>
  <si>
    <t>- Papel cristal e outro papel calandrado
transparente ou tra</t>
  </si>
  <si>
    <t>PAPEL E CARTÃO OBTIDOS P/COLAGEM DE FOLHAS</t>
  </si>
  <si>
    <t>- Papel e cartão ondulados (canelados*),
mesmo perfurad</t>
  </si>
  <si>
    <t>- PapelKraft, encrespado ou plissado, mesmo gofrado, estampa</t>
  </si>
  <si>
    <t>OUTS.PAP.CART. ONDUL.ENCRESP.
PLISS.EST.PERF.</t>
  </si>
  <si>
    <t>PAPEL AUTOCOPIATIVO,EM ROLOS OU FOLHAS</t>
  </si>
  <si>
    <t>OUTS.PAPEL- CARBONO DUPLC.
ROLOS E FOLHAS</t>
  </si>
  <si>
    <t>De largura não superior a 15 cm</t>
  </si>
  <si>
    <t>Papel revestido ou recoberto em uma face, do tipowet strengt</t>
  </si>
  <si>
    <t>Em que nenhum lado exceda 360 mm, quando
não dobradas</t>
  </si>
  <si>
    <t>Metalizados</t>
  </si>
  <si>
    <t>Papel revestido ou recoberto em uma face,
do tipowet strengt</t>
  </si>
  <si>
    <t>OUTS PAP.KRAFT Ñ ESCR.BRAN.PES.FIBR.
&gt;150G/M2</t>
  </si>
  <si>
    <t>OUTS.P.KRAFT Ñ ESC. IMPRES.OUTS.FIN.
GRÁFICAS</t>
  </si>
  <si>
    <t>OUTS. PAPÉIS/CARTÕES DE
CAMADAS MÚLTIPLAS</t>
  </si>
  <si>
    <t>OUTROS PAPÉIS E CARTÕES</t>
  </si>
  <si>
    <t>OUTS PAP.CART. ALCATROADOS
BETUMIN. ASFALT.</t>
  </si>
  <si>
    <t>OUTROS PAPÉIS E CARTÕES  AUTO-
ADESIVOS</t>
  </si>
  <si>
    <t>OUTS PAPÉIS E CARTÕES GOMADOS
OU ADESIVOS</t>
  </si>
  <si>
    <t>OUTS.PAP.B.C/SILIC. EXC. GOFRADOS&gt;150G/M2
L&lt;15CM LD&lt;360MM</t>
  </si>
  <si>
    <t>OUT.P.BR.REC.POLIET.
&gt;150G/M2 L&lt;15CM LD&lt;360MM</t>
  </si>
  <si>
    <t>OUT.P.POLIET./POLIP. P&gt;150G/M2 L&lt;15CM LD&lt;360MM</t>
  </si>
  <si>
    <t>OUTS.PAP.BRANC. GOFRADOS NA FACE RECOB.OU REVESTIDA</t>
  </si>
  <si>
    <t>OUT.P.BRAN. PESO&gt;150G/M2 L&lt;15CM LADO&lt;360MM</t>
  </si>
  <si>
    <t>OUT.P.CART.BRANQ. IMPREGNADOS PESO&gt;150G/M2</t>
  </si>
  <si>
    <t>OUTS.PAP.CART. RECOB.OU REV. DE SILICONE</t>
  </si>
  <si>
    <t>OUTS.PAP.CART.REC. D/POLIET.ESTRAT.
C/ALUMÍNIO</t>
  </si>
  <si>
    <t>OUTS.PAP.,CART RECOBERTOS OU REVESTIDOS</t>
  </si>
  <si>
    <t>OUTROS PAPÉIS E CARTÕES
IMPREGNADOS</t>
  </si>
  <si>
    <t>OUTS.P./CART.IMP. REV.CERA,PARAF.EST.
GLICEROL</t>
  </si>
  <si>
    <t>OUTS.PAP.CART. PASTA,MANTAS.FIB.DE
CELULOSE</t>
  </si>
  <si>
    <t>BLOCOS E CHAPAS, FILTRANTES D/PASTA D/PAPEL</t>
  </si>
  <si>
    <t>PAPEL P/CIGARROS EM CADERNOS OU EM
TUBOS</t>
  </si>
  <si>
    <t>- Em rolos de largura não superior a 5 cm</t>
  </si>
  <si>
    <t>OUTS.PAP.P/CIGARR., MMO CORT.DIMENS.
PRÓPIAS</t>
  </si>
  <si>
    <t>- Papel de parede e revestimentos para parede semelhantes, c</t>
  </si>
  <si>
    <t>OUTS.PAPÉIS E REVESTIMENTO
D/PAREDES</t>
  </si>
  <si>
    <t>PAPEL AUTOCOPIATIVO, MESMO EM CAIXAS</t>
  </si>
  <si>
    <t>PAPEL-CARBONO E SEMELHANTES MMO
EM CAIXAS</t>
  </si>
  <si>
    <t>OUTS.PAPÉIS AUTOCOP., ESTÊNCEIS,CHAP. OFFSET</t>
  </si>
  <si>
    <t>ENVELOPE DE PAPEL
OU CARTÃO</t>
  </si>
  <si>
    <t>- Aerogramas, cartões- postais não ilustrados e cartões para</t>
  </si>
  <si>
    <t>CX.SAC.SEM.PAP. CART.C/ SORTID.ART.
P/CORRESP.</t>
  </si>
  <si>
    <t>- Lenços, lenços (toalhitas) demaquilantes e toalhas de mão</t>
  </si>
  <si>
    <t>TOALHAS E GUARDANAPOS
D/MESA DE PAPEL</t>
  </si>
  <si>
    <t>VESTUÁRIO E ACESSÓRIOS D/PAPEL, FIB.CELULOSE</t>
  </si>
  <si>
    <t>OUTS.ART.D/PAPEL P/TOUC.HIGIENE E
HOSPITALAR</t>
  </si>
  <si>
    <t>- Caixas de papel ou cartão, ondulados (canelados*)</t>
  </si>
  <si>
    <t>- Caixas e cartonagens, dobráveis, de papel ou
cartão, não o</t>
  </si>
  <si>
    <t>- Sacos cuja base tenha largura igual ou superior a 40 cm</t>
  </si>
  <si>
    <t>OUTS.SACOS,BOLSAS E CARTUCHOS
D/PAPEL</t>
  </si>
  <si>
    <t>OUTS.EMBALAGENS D/PAPEL,INC.CAPAS D/DISCO</t>
  </si>
  <si>
    <t>CARTONAGENS P/ESCR.,LOJAS E
SEMELH.D/PAPEL</t>
  </si>
  <si>
    <t>LIVROS D/REG. CONTAB.BLOC.NOTAS, SEM.D/PAPEL</t>
  </si>
  <si>
    <t>CADERNOS D/PAPEL
OU CARTÃO</t>
  </si>
  <si>
    <t>- Classificadores, encadernações (exceto as capas para livro</t>
  </si>
  <si>
    <t>- Formulários em blocos de papel múltiplas vias,
mesmo com f</t>
  </si>
  <si>
    <t>ÁLBUNS P/AMOSTRAS E COLEÇÕES</t>
  </si>
  <si>
    <t>OUTS.ART.D/ESCRIT. PAPELAR.,ESC.
D/PAPEL/CART.</t>
  </si>
  <si>
    <t>ETIQUETAS IMPRESSAS D/PAPEL
OU CARTÃO</t>
  </si>
  <si>
    <t>OUTS.ETIQUETAS D/QQ.ESPÉCIE D/PAPEL/CARTÃO</t>
  </si>
  <si>
    <t>OUTS.CARRETÉIS, BOBINAS E SEM.
D/PAPEL/CARTÃO</t>
  </si>
  <si>
    <t>OUTROS PAPEL- FILTRO E CARTÃO-
FILTRO</t>
  </si>
  <si>
    <t>- Papel-diagrama para aparelhos registradores, em bobinas, e</t>
  </si>
  <si>
    <t>BANDEJAS,TRAVES. PRAT.XÍC.ETC.DE de
bambu</t>
  </si>
  <si>
    <t>Outs.BANDEJAS, TRAVES.PRAT.ETC.DE PAP./CARTÃO</t>
  </si>
  <si>
    <t>ARTIGS. MOLDADOS/PRENSAD
OS D/PASTA D/PAPEL</t>
  </si>
  <si>
    <t>De rigidez dielétrica igual ou superior a 600 V (método ASTM</t>
  </si>
  <si>
    <t>Em tiras ou rolos de largura superior a 15 cm,
mas não super</t>
  </si>
  <si>
    <t>OUTS PAP.,CARTÕES CORTADOS FORMA PRÓPRIA</t>
  </si>
  <si>
    <t>LIVRO,BROCH.SEM.EM FL.SOLTS.MMO
DOBRADAS</t>
  </si>
  <si>
    <t>DICIONÁRIOS/ENCICLO PÉDIAS,MMO EM FASCÍCULOS</t>
  </si>
  <si>
    <t>OUTS.LIVROS.BROCH. SEM.MMO.FOLHAS
SOLTAS</t>
  </si>
  <si>
    <t>OUTS.JORNAIS E PUBL.PERIÓDICOS IMPRESSOS</t>
  </si>
  <si>
    <t>ÁLBUNS/LIVR.ILUSTR.E ALB P/DES/COL
P/CRIANÇAS</t>
  </si>
  <si>
    <t>MÚSICA MANUSCRITA OU IMPRESSA, ILUSTRADA OU NÃO</t>
  </si>
  <si>
    <t>- Sob a forma de livros
ou brochuras</t>
  </si>
  <si>
    <t>OUTS.SELOS POSTAIS, FISCAIS E SEMELHANTES</t>
  </si>
  <si>
    <t>DECALCOMANIAS VITRIFICÁVEIS</t>
  </si>
  <si>
    <t>OUTS. DECALCOMANIAS D/QUALQUER ESPÉCIE</t>
  </si>
  <si>
    <t>Cartões-postais impressos ou ilustrados; cartões impres</t>
  </si>
  <si>
    <t>CALENDÁRIOS QQ. ESPÉCIE INC.BLOC. CALENDÁRIOS</t>
  </si>
  <si>
    <t>IMPRESSOS PUBL. CATÁLOGOS COML. TEC.SEMELH.</t>
  </si>
  <si>
    <t>OUTS.IMPRESS.PUBL., CATÁLOGOS.COML. E SEM.</t>
  </si>
  <si>
    <t>ESTAMPAS,GRAVURAS E FOTOGRAFIAS</t>
  </si>
  <si>
    <t>OUTROS IMPRESSOS, ESTAMPAS, GRAVURAS, ETC.</t>
  </si>
  <si>
    <t>SEDA CRUA NÃO FIADA</t>
  </si>
  <si>
    <t>FIOS D/DESPERD. D/SEDA Ñ ACOND. P/VEND.RETAL.</t>
  </si>
  <si>
    <t>TECIDOS D/" BOURRETTE" ESTAMP. TINT.C/FIOS COL.</t>
  </si>
  <si>
    <t>OUTS.TEC.C/85% D/SEDA,ESTAMP. TINTOS DIV.COR.</t>
  </si>
  <si>
    <t>OUTROS TECIDOS D/SEDA C/85% D/SEDA</t>
  </si>
  <si>
    <t>TECIDOS D/SEDA OU DE DESPERDÍCIOS D/SEDA</t>
  </si>
  <si>
    <t>DESPERDÍCIOS DA PENTEAÇÃO DE LÃ OU D/PÊLOS FINOS</t>
  </si>
  <si>
    <t>- Que contenham menos de 85 %, em peso, de lã</t>
  </si>
  <si>
    <t>OUTS.FIOS D/LÃ PENT. Ñ VEND.RET.85% LÃ, RETORC.</t>
  </si>
  <si>
    <t>FIOS D/PÊLOS FINOS, PENTEAD.,Ñ VENDA
RETALHO</t>
  </si>
  <si>
    <t>TECIDOS.DE LÃ CARDADA, PESO&lt;=300G/M2</t>
  </si>
  <si>
    <t>OUTS.TECIDOS D/LÃ/PÊLOS FIN.,CARD.
85%D/PESO</t>
  </si>
  <si>
    <t>TECIDOS D/LÃ/PÊLOS FINOS,CARDS.FILAM. SINT/ART.</t>
  </si>
  <si>
    <t>OUTS.TEC.D/LÃ,PÊLOS FIN.CARD.C/FIB.SINT.
ARTIFIC.</t>
  </si>
  <si>
    <t>OUTROS TECIDOS DE LÃ OU DE PÊLOS FINOS CARDADOS</t>
  </si>
  <si>
    <t>OUTS.TECIDOS DE LÃ PENTEADA
C/FILAMENTO SINT.</t>
  </si>
  <si>
    <t>LINHAS COST.ALG. CRU,Ñ RET.SUP.5000 DECITEX</t>
  </si>
  <si>
    <t>LINHAS D/ALGODÃO P/COSTURA, VENDA
RETALHO</t>
  </si>
  <si>
    <t>FIOS D/ALG.SIMPLES Ñ PENT. &gt;=714,29 DECITEX</t>
  </si>
  <si>
    <t>-- De título inferior a 714,29 decitex, mas não
inferio</t>
  </si>
  <si>
    <t>FIOS D/ALG.PENT. CRUS,&lt;232,56 E Ñ&lt;192, 31DECITEX</t>
  </si>
  <si>
    <t>-- De título inferior a 192,31 decitex, mas não
inferio</t>
  </si>
  <si>
    <t>FIOS RETORCIDOS Ñ PENT. &gt;=714,29 DECITEX</t>
  </si>
  <si>
    <t>FIOS RETORCIDOS Ñ
PENT.&lt;125 DECITEX</t>
  </si>
  <si>
    <t>-- De título inferior a 192,31 decitex, mas não inferio</t>
  </si>
  <si>
    <t>-- De título inferior a 106,38 decitex, mas não
inferio</t>
  </si>
  <si>
    <t>FIOS RETORCIDOS PENT.85% ALG.&lt;83,33 DECITEX</t>
  </si>
  <si>
    <t>FIOS D/ALG.SIMP.Ñ PENT.-85%ALG.&gt;=714,
29DECITEX</t>
  </si>
  <si>
    <t>-- De título inferior a 714,29 decitex, mas não inferio</t>
  </si>
  <si>
    <t>FIOS RETORCID.Ñ PENT.&gt;=714,
29DECITEX PESO -85%</t>
  </si>
  <si>
    <t>- Que contenham pelo menos 85 %, em peso,
de algodão</t>
  </si>
  <si>
    <t>OUTROS FIOS D/ALGODÃO P/VENDA RETALHO</t>
  </si>
  <si>
    <t>-- Em ponto de tafetá, de peso não superior a 100
g/m2</t>
  </si>
  <si>
    <t>-- Em ponto de tafetá, de peso superior a 100 g/m2</t>
  </si>
  <si>
    <t>OUTROS TECIDOS CRUS,PTO SARJADO,
TEXTURA =&lt;4</t>
  </si>
  <si>
    <t>OUTS.TECIDOS ALGODÃO,CRUS, C/PESO&gt;200G/M</t>
  </si>
  <si>
    <t>TECIDO PTO. SARJADO/DIAGON,
TEXTURA &lt;4 BRANQ.</t>
  </si>
  <si>
    <t>OUTROS TECIDOS BRANQUEADOS DE ALGODÃO</t>
  </si>
  <si>
    <t>TEC.TINTOS PTO.SARJ.
/DIAG.TEXTURA Ñ SUPERIOR 4</t>
  </si>
  <si>
    <t>OUTROS TECIDOS TINTOS DE ALGODÃO</t>
  </si>
  <si>
    <t>-- Em ponto de tafetá, de
peso superior a 100 g/m2</t>
  </si>
  <si>
    <t>TEC.FIOS DIV.CORES PT.SARJ/DIAG TEXTURA &lt; 4</t>
  </si>
  <si>
    <t>OUTROS TECIDOS DE FIOS DE DIVERSAS
CORES</t>
  </si>
  <si>
    <t>-- Em ponto de tafetá, de peso não superior a 100 g/m2</t>
  </si>
  <si>
    <t>TEC.ESTAMPADOS PT. SARJ/DIAG.TEXTURA &lt; 4</t>
  </si>
  <si>
    <t>OUTROS TECIDOS ESTAMPADOS DE
ALGODÃO</t>
  </si>
  <si>
    <t>TEC.D/ALG.CRUS, PONTO SARJ.DIAG. PESO &gt;200G/M</t>
  </si>
  <si>
    <t>OUTS.TEC. D/ALGODÃO,CRUS,
C/PESO &gt;200G/M2</t>
  </si>
  <si>
    <t>TEC.D/ALG.BRANQ. PTO D/TAFETÁ,PESO
&gt;200G/M2</t>
  </si>
  <si>
    <t>TEC.D/ALG.BRANQ. PTO SARJ.DIAG.
PESO&gt;200G/M2</t>
  </si>
  <si>
    <t>OUTS.TEC.D/ALGODÃO BRANQ. PESO&gt;200G/M2</t>
  </si>
  <si>
    <t>TEC.D/ALG.TINT. PONTO D/TAFETÁ,
PESO &gt;200G/M</t>
  </si>
  <si>
    <t>TEC.D/ALG.TINT. PONTO D/TAFETÁ, PESO &gt;200G/M</t>
  </si>
  <si>
    <t>OUTS.TECIDOS D/ALGODÃO TINTOS
C/PESO &gt;200G/M</t>
  </si>
  <si>
    <t>Com fios tintos emindigo bluesegundo Color Index 73000</t>
  </si>
  <si>
    <t>OUTS.TEC.D/ALGODÃO DEN."DENIM",
PESO&gt;200G/M2</t>
  </si>
  <si>
    <t>TEC.D/ALG.DIV.COR. PTO SARJ./DIAG. PESO&gt;200G/M</t>
  </si>
  <si>
    <t>OUTS.TEC.D/ALG. D/DIV.CORES,PESO
&gt;200G/M</t>
  </si>
  <si>
    <t>OUTS.TEC.D/ALG. ESTAMPADOS D/PESO
&gt;200G/M</t>
  </si>
  <si>
    <t>TEC.D/ALG.BRANQ. SINT.ARTIF. PTO.
TAFETÁ,&lt;200G/M</t>
  </si>
  <si>
    <t>OUTROS TEC.ALG. BRANQ.SINT.ARTIF. PESO&lt;200G/M</t>
  </si>
  <si>
    <t>TEC.D/ALG.TINTO SINT. ARTIF.PTO.TAFETÁ,
&lt;200G/M</t>
  </si>
  <si>
    <t>TEC.D/ALG.TINTO SINT. ART.PTO.SARJ.DIAG.
&lt;200G/M</t>
  </si>
  <si>
    <t>OUTS.TEC.D/ALG. TINTOS SINT.ARTIF.
PESO &lt;200G/M</t>
  </si>
  <si>
    <t>TEC.ALG.DIV.COR. SINT.ARTIF.PTO. TAFETÁ,&lt;200G/M</t>
  </si>
  <si>
    <t>TEC.D/ALG.DIV.COR. SINT.ARTIF.PTO.SARJ.
&lt;200G/M</t>
  </si>
  <si>
    <t>OUTROS TEC.D/ALG. DIV.COR.SINT.ARTIF.
&lt;200G/</t>
  </si>
  <si>
    <t>TEC.D/ALG.EST.SINT. ARTIF.PTO.TAFETÁ,
&lt;200G/M</t>
  </si>
  <si>
    <t>TECIDO ALGODAO&lt;85%, CRU/FIBRA SINT/ART. TAFETA,P&gt;200G/M2</t>
  </si>
  <si>
    <t>TECIDO ALGODAO&lt;85%, CRU/FIBRA SINT/ART. SARJADO,P&gt;200G/M2</t>
  </si>
  <si>
    <t>TECIDO ALGODAO&lt;85%, BRANQ/FIBR.SINT/ART.
SARJAD.P&gt;200G/M2</t>
  </si>
  <si>
    <t>OUTS.TECIDOS ALGODAO&lt;85%, BRANQ/FIBRA SINT/ART.P&gt;200G/M2</t>
  </si>
  <si>
    <t>TECIDO ALGODAO&lt;85%, TINTO/FIBR.SINT/ART. TAFETA,P&gt;200G/M2</t>
  </si>
  <si>
    <t>TECIDO ALGODAO&lt;85%, TINTO/FIBR.SINT/ART.
SARJAD.P&gt;200G/M2</t>
  </si>
  <si>
    <t>OUTS.TECIDOS ALGODAO&lt;85%, TINTO/FIBRA SINT/ART. P&gt;200G/M2</t>
  </si>
  <si>
    <t>OUTS.TECIDOS ALGODAO&lt;85%, DENIM/FIBRA
SINT/ART.P&gt;200G/M2</t>
  </si>
  <si>
    <t>OUTS.TECIDOS ALGODAO&lt;85%, COLOR/FIBRA SINT/ART.P&gt;200G/M2</t>
  </si>
  <si>
    <t>OUTS.TECIDOS D/ALGODÃO TINTOS, PESO &lt;200G/M</t>
  </si>
  <si>
    <t>OUTS.TECIDOS D/ALG. DIV.CORES,PESO
&lt;200G/M</t>
  </si>
  <si>
    <t>OUTS.FIB.TÊXTEIS VEG.ESTOPAS, DESPERD.TRAB.</t>
  </si>
  <si>
    <t>FIOS DE LINHO
SIMPLES</t>
  </si>
  <si>
    <t>FIOS D/LINHO RETORCIDOS RETORCIDOS/MÚLTIPL OS</t>
  </si>
  <si>
    <t>FIOS SIMPLES DE JUTA</t>
  </si>
  <si>
    <t>FIOS D/JUTA RETORCIDOS OU RETORC.MÚLTIPLOS</t>
  </si>
  <si>
    <t>- Fios de cairo (fibra de
coco)</t>
  </si>
  <si>
    <t>FIOS DE CÂNHAMO</t>
  </si>
  <si>
    <t>OUTS.FIOS D/FIBR. TÊXTEIS VEGETAIS, FIOS D/PAPEL</t>
  </si>
  <si>
    <t>TECS.D/LINHO CRUS, BRANQ.CONT.PELO MENOS 85% D/LINHO</t>
  </si>
  <si>
    <t>OUTS.TEC.D/LINHO CONT.PELO MENOS 85% DE LINHO</t>
  </si>
  <si>
    <t>TECIDOS D/LINHO, CRUS,BRANQUEADOS- 85%D/LINHO</t>
  </si>
  <si>
    <t>OUTS.TECIDOS D/LINHO CONT.-85%
D/LINHO</t>
  </si>
  <si>
    <t>TECIDOS DE ANIAGEM DE JUTA, CRUS</t>
  </si>
  <si>
    <t>OUTS.TEC.D/JUTA E FIBRAS TÊXTEIS
LIBERIANAS</t>
  </si>
  <si>
    <t>TEC.D/OUTS.FIBRAS TÊXTEIS VEG.,FIOS D/PAPEL</t>
  </si>
  <si>
    <t>LINHAS P/COSTURAR D/POLIÉSTER,Ñ VENDA
RETAL.</t>
  </si>
  <si>
    <t>LINHAS P/COSTURAR D/POLIÉSTER,VENDA RETALHO</t>
  </si>
  <si>
    <t>LINHAS P/COSTUR. D/OUTS.FILAMENTOS
SINTÉTICOS</t>
  </si>
  <si>
    <t>LINHAS P/COSTUR. D/OUTS FILAMENTOS ARTIFICIAIS</t>
  </si>
  <si>
    <t>FIOS DE ALTA TENACIDADE DE
ARAMIDAS</t>
  </si>
  <si>
    <t>FIOS DE ALTA TENACIDADE DE NÁILON</t>
  </si>
  <si>
    <t>FIO DE ALTA TENACIDADE, DE
OUTS.POLIAMIDAS</t>
  </si>
  <si>
    <t>De copolímero de ácidop-hidroxibenzoico e ácido hidroxinafto</t>
  </si>
  <si>
    <t>FIOS TEXTURIZADOS, D/NÁILON,TINTOS,TIT.
&lt;=50 TEX</t>
  </si>
  <si>
    <t>FIOS TEXTURIZADOS D/OUTS.,D/NÁILON,TIT.
&lt;=50 TEX</t>
  </si>
  <si>
    <t>FIOS TEXTURIZADOS D/OUTS.POLIAM.,TIT.
&lt;=50 TEX</t>
  </si>
  <si>
    <t>OUTS.FIOS TEXTURIZADOS D/NÁILON,TIT.&gt;50TEX</t>
  </si>
  <si>
    <t>OUTS.FIOS TEXT. D/OUTS.POLIAMIDAS, TIT.&gt;50TEX</t>
  </si>
  <si>
    <t>Crus</t>
  </si>
  <si>
    <t>Tintos</t>
  </si>
  <si>
    <t>MULTIFILAMENTO D/POLIPROP.D/TÍTULO
&gt;110TEX</t>
  </si>
  <si>
    <t>OUTROS FIOS TEXTURIZADOS</t>
  </si>
  <si>
    <t>Outs.fios elastôms. SIMP., TORÇÃO&lt;=50VOLT.
/MET</t>
  </si>
  <si>
    <t>FIO D/ARAMIDA,SIMPL., TORÇÃO&lt;=50VOLTAS/ METRO</t>
  </si>
  <si>
    <t>FIOS SIMPL.D/NÁILON, C/OU S/TORÇÃO&lt;50VOLTAS/ M</t>
  </si>
  <si>
    <t>FIOS SIMPL.OUTS.POL. S/OU C/TORÇÃO&lt;50VOLTAS/
M</t>
  </si>
  <si>
    <t>FIOS SIMPL. POLIÉSTERES ORIEN. S/C TORÇ.50VOL/M</t>
  </si>
  <si>
    <t>FIOS SIMPL.OUTS. POLIPROPIL. S/C
TORÇ.&lt;50VOL/M</t>
  </si>
  <si>
    <t>De polietileno, com tenacidade igual ou superior a 26 c</t>
  </si>
  <si>
    <t>OUTS.FIOS SIMPLES,
S/C TORÇÃO&lt;50VOLTAS/M ETRO</t>
  </si>
  <si>
    <t>FIOS SIMP.D/ARAMIDA, C/TORÇÃO&gt;50VOLTAS/ METRO</t>
  </si>
  <si>
    <t>FIOS SIMP. D/POLIÉSTERES S/C TORÇÃO &gt;50VOL./M</t>
  </si>
  <si>
    <t>-- De polipropileno</t>
  </si>
  <si>
    <t>OUTROS FIOS RETORCIDOS DE
ARAMIDA</t>
  </si>
  <si>
    <t>OUTROS FIOS D/NÁILON E OUTRAS POLIAMIDAS</t>
  </si>
  <si>
    <t>FIO DE POLIÉSTERES, RETORCIDOS
MÚLTIPLOS</t>
  </si>
  <si>
    <t>FIO D/OUTS.FILAMS. SINT.RETORCIDOS
MÚLTIPLOS</t>
  </si>
  <si>
    <t>Crus ou branqueados</t>
  </si>
  <si>
    <t>FIOS SIMP.RAIOM VISC.C/TORC&gt;120V/M,
Ñ RETALHOS</t>
  </si>
  <si>
    <t>OUTS.FIOS RETORCIDOS,DE RAIOM VISCOSE</t>
  </si>
  <si>
    <t>OUTS.FIOS FILAMS. ARTIF.RETORCS.
/RETORC.MÚLT.</t>
  </si>
  <si>
    <t>MONOFILAMENTOS De
elastômeros c/larg.&lt;5mm</t>
  </si>
  <si>
    <t>Outs.monofilam.de polipropileno C/LARG.
&lt;5MM</t>
  </si>
  <si>
    <t>OUTS. MONOFILAMENTOS SINTÉTICOS C/LARG.
&lt;5MM</t>
  </si>
  <si>
    <t>OUTS.LÂMINAS/SEM., MAT.TÊXTEIS.SINT. LARG.&lt;5MM</t>
  </si>
  <si>
    <t>Monofilamentos artificiais, de título igual ou superior a 67</t>
  </si>
  <si>
    <t>FIOS D/FILAMENTOS SINTÉTICOS P/VENDA RETALHO</t>
  </si>
  <si>
    <t>TECIDOS D/FIO ALTA TENAC.D/ARAMIDA, S/FIO BORR.</t>
  </si>
  <si>
    <t>OUTS.TECIDOS D/FIO D/ALT.TEN.NÁILON, S/FIO BORR.</t>
  </si>
  <si>
    <t>TECIDOS DE ARAMIDA, (POLIAMIDA,NÁILON, POLIEST.)</t>
  </si>
  <si>
    <t>TECIDO D/FIO D/ALTA TEN.NÁILON ETC,C/FIO BORR.</t>
  </si>
  <si>
    <t>TECIDOS OBTS. D/LÂMINAS SINTÉTICAS OU SEMELH.</t>
  </si>
  <si>
    <t>- "Tecidos" mencionados na Nota 9 da Seção XI</t>
  </si>
  <si>
    <t>OUTS.TECIDOS CRUS/BRANQ.=&gt;85%
EM PESO</t>
  </si>
  <si>
    <t>TECIDOS TINT.D/FIL. D/NÁILON,OUTS.
POLIAM.&gt;=85%</t>
  </si>
  <si>
    <t>TEC.FILAM.NÁILON, OUTS.POLIAM.&gt;=85%, DIV.CORES</t>
  </si>
  <si>
    <t>TEC.FILAM.NÁILON, OUTS.POLIAM.&gt;=85%,
ESTAMPAD.</t>
  </si>
  <si>
    <t>TEC.FILAM.POLIÉSTER TEXTUR.&gt;=85%, CRUS/BRANQ.</t>
  </si>
  <si>
    <t>TEC.FILAM.POLIÉSTER TEXTUR.&gt;=85%,TINT.,
S/BORR.</t>
  </si>
  <si>
    <t>TEC.FILAM.POLIÉSTER TEXTUR.&gt;=85%,TINT., C/BORR.</t>
  </si>
  <si>
    <t>TEC.FILAM.POLIÉSTER TEXT.&gt;=85%,FIOS DIV.
CORES</t>
  </si>
  <si>
    <t>TEC.FILAM.POLIÉSTER TEXTUR.&gt;=85%, ESTAMPADOS</t>
  </si>
  <si>
    <t>-- Que contenham pelo menos 85 %, em peso,
de filamentos de</t>
  </si>
  <si>
    <t>OUTS.TECID. D/FILAMENTS.SINT.
&gt;=85% D/POLIÉSTER</t>
  </si>
  <si>
    <t>TEC.FILAMENTOS SINTÉTICOS&gt;=85%,
CRUS/BRANQS.</t>
  </si>
  <si>
    <t>OUTS.TECIDOS D/FILAM. SINTÉTICOS&gt;=85%, TINTOS</t>
  </si>
  <si>
    <t>OUTS.TEC.D/FILAM. SINTÉTICOS&gt;=85%, D/DIVS.CORES</t>
  </si>
  <si>
    <t>OUTS.TECIDOS D/FILAM. SINTÉTICOS&gt;=85%, ESTAMP.</t>
  </si>
  <si>
    <t>OUTS.TEC.D/FIL. SINTÉTICO&lt;85%, C/ALG.CRU/BRANQ.</t>
  </si>
  <si>
    <t>OUTS.TEC.D/FIL. SINTÉTICO&lt;85%,
C/ALGODÃO,TINTO</t>
  </si>
  <si>
    <t>OUTS.TEC.D/FIL. SINTÉTICO&lt;85%, C/ALG.DIV.CORES</t>
  </si>
  <si>
    <t>OUTS.TEC.C/&lt;85% D/FIL.SINTÉTICO
C/ALG.ESTAMP.</t>
  </si>
  <si>
    <t>OUTS.TECIDOS D/FIL. SINTÉTICO&lt;85%, CRU/BRANQ.</t>
  </si>
  <si>
    <t>OUTS.TECIDOS D/FILAMS.SINTÉTICOS,
&lt;85%,TINTOS</t>
  </si>
  <si>
    <t>OUTS.TECS.D/FILAMS. SINTÉTICOS&lt;85%,DIV. CORES</t>
  </si>
  <si>
    <t>OUTS.TECS.D/FILAMS. SINTÉTICOS&lt;85%,
ESTAMP.</t>
  </si>
  <si>
    <t>TEC.OBT.D/FIOS D/ALTA TENAC. D/RAIOM VISCOSE</t>
  </si>
  <si>
    <t>TEC.C/&lt;85% D/FIL. ARTIF.CRUS OU
BRANQUEADOS</t>
  </si>
  <si>
    <t>TECIDOS C/&lt;85% D/FIL. ARTIFICIAIS, TINTOS</t>
  </si>
  <si>
    <t>TECIDOS C/&lt;85% D/FIL. ARTIFICIAIS
ESTAMPADOS</t>
  </si>
  <si>
    <t>OUTS.TEC.D/FIL. ARTIFICIAIS CRUS/BRANQUEADOS</t>
  </si>
  <si>
    <t>OUTS.TECIDOS D/FIL.
ARTIFICIAIS,TINTOS</t>
  </si>
  <si>
    <t>OUTS.TEC.D/FIL. ARTIFICIAIS D/DIVERSAS CORES</t>
  </si>
  <si>
    <t>OUTS.TEC.D/FIL. ARTIFICIAIS,
ESTAMPADOS</t>
  </si>
  <si>
    <t>CABOS FIL. SINTÉTICOS DE
polipropileno</t>
  </si>
  <si>
    <t>- De acetato de celulose</t>
  </si>
  <si>
    <t>FIBRAS D/ARAMIDA,Ñ CARDADAS,Ñ PENT., ETC.</t>
  </si>
  <si>
    <t>FIBRAS D/NÁILON, OUTS.POLIAM.,Ñ CARDADAS,ETC</t>
  </si>
  <si>
    <t>BICOMPONENTES, D/DIFERENTES PONTOS D/FUSãO</t>
  </si>
  <si>
    <t>FIBRAS SINT. DESCONT. D/POLIÉSTERES, Ñ CARDADAS,ETC.</t>
  </si>
  <si>
    <t>FIBRAS SINT.DESC/Ñ CARD./PENT ACRÍL.
/MODACR.</t>
  </si>
  <si>
    <t>FIBRAS SINT.DESC/Ñ CARD./PENT POLIPROPILENO</t>
  </si>
  <si>
    <t>FIBRAS, BICOMPONENTES,
D/DIF.PONTO D/FUSÃO</t>
  </si>
  <si>
    <t>FIBRAS SINTÉTICAS DE POLI(ÁLCOOL VINÍLICO)</t>
  </si>
  <si>
    <t>OUTS.FIBR.SINT. DESCONT.Ñ CARD.
/PENT.P/FIAÇÃO</t>
  </si>
  <si>
    <t>FIBRAS ART.DESC.Ñ CARD./PENT.D/RAIOM VISCOSE</t>
  </si>
  <si>
    <t>OUTRAS FIBRAS ART. DESC.Ñ CARD./PENT.
P/FIAÇÃO</t>
  </si>
  <si>
    <t>DESPERDÍCIOS DE FIBRAS SINTÉTICAS</t>
  </si>
  <si>
    <t>DESPERDÍCIOS DE
FIBRAS ARTIFICIAIS</t>
  </si>
  <si>
    <t>OUTS.FIBRAS SINT. ART.DESC.CARD/PENT. P/FIAÇÃO</t>
  </si>
  <si>
    <t>FIBRAS ART.DESC., CARDADAS, PENT.
P/FIAÇÃO</t>
  </si>
  <si>
    <t>LINHAS P/COSTURAR D/FIBRAS SINT. DESCONTÍNUAS</t>
  </si>
  <si>
    <t>LINHAS P/COSTURAR D/FIBRAS ART.
DESCONTÍNUAS</t>
  </si>
  <si>
    <t>FIOS D/FIBRAS SINT. DESC.D/NÁILON/POL., SIMPLES</t>
  </si>
  <si>
    <t>FIOS D/FIBR. D/ARAMIDA&gt;=85%,
RETORC./R.MÚLTIPLO</t>
  </si>
  <si>
    <t>FIOS C/=&gt;85% D/FIBR. DESC.D/POLIÉSTER, SIMPLES</t>
  </si>
  <si>
    <t>FIOS C/=&gt;85% D/FIBR. DESC.D/POLIÉSTER,
RET.MÚLT.</t>
  </si>
  <si>
    <t>FIOS C/=&gt;85% D/FIBR. DESC.ACRIL.,MODAC., SIMPLES</t>
  </si>
  <si>
    <t>FIOS C/=&gt;85% D/FIBR. DESC.ACR.,MODAC.
RET/MÚLT.</t>
  </si>
  <si>
    <t>OUTS.FIOS C/=&gt;85% DE FIBR.SINT.DESC. SIMPLES</t>
  </si>
  <si>
    <t>OUTS.FIOS RET.
/MÚLTIPLOS C/=&gt;85% D/FIBRA SINT.</t>
  </si>
  <si>
    <t>FIOS D/FIBR.DESC. D/POL.COMB/FIBRAS. ART.DESC.</t>
  </si>
  <si>
    <t>FIOS D/FIBR.DESC. D/POLIÉSTER.COMB.
C/ALGODÃO</t>
  </si>
  <si>
    <t>OUTS.FIOS D/FIBRAS DESCONTÍNUAS D/POLIÉSTER</t>
  </si>
  <si>
    <t>OUTS.FIOS D/FIBR. DESC.ACRIL.MODAC.
C/LÃ/PÊLOS</t>
  </si>
  <si>
    <t>OUTS.FIOS D/FIBR. DESC.ACRIL.OU MODACRÍLICAS</t>
  </si>
  <si>
    <t>OUTS.FIOS D/FIBRAS SINTÉTICAS
DESCONTÍNUAS</t>
  </si>
  <si>
    <t>De raiom viscose, exceto modal</t>
  </si>
  <si>
    <t>De modal</t>
  </si>
  <si>
    <t>De liocel</t>
  </si>
  <si>
    <t>De raiom viscose, exceto
modal</t>
  </si>
  <si>
    <t>- De fibras sintéticas descontínuas, que contenham pelo meno</t>
  </si>
  <si>
    <t>- De fibras sintéticas descontínuas, que contenham menos de</t>
  </si>
  <si>
    <t>TEC.C/=&gt;85% D/FIBRAS SINT.DESC. CRUS/BRANQ.</t>
  </si>
  <si>
    <t>OUTS.TEC.C/=&gt;85% D/FIBR.SINT.DESC. D/POLIÉSTER</t>
  </si>
  <si>
    <t>OUTS.TEC.=&gt;85% FIBR. DESC. ACRÍLICA/MODACRÍLIC
A</t>
  </si>
  <si>
    <t>OUTROS TECIDOS DE ARAMIDA&gt;=85% EM PESO</t>
  </si>
  <si>
    <t>OUTS TECIDOS D/FIB. SINT.DESC.C/=&gt;85% FIB.DESC.</t>
  </si>
  <si>
    <t>TECIDOS C/&lt;85% FIBRAS DESC.POL. TAFETÁ&lt;170/M2</t>
  </si>
  <si>
    <t>TEC.C/-85% FIBRA DESC.D/POLIÉSTER, PTO TAFETÁ</t>
  </si>
  <si>
    <t>TEC.-85% FIBRAS DESC.POL.TAF.ALG. TINT.&lt;170G/M2</t>
  </si>
  <si>
    <t>OUTS.TEC. TINTOS&lt;85% FIB. DESC.SINT.ALG.
&lt;170G/M2</t>
  </si>
  <si>
    <t>TEC.DIV.CORES,&lt;85% FIB.DESC.POL.TAF.
&lt;170G/M2</t>
  </si>
  <si>
    <t>TEC.DIV.CORES,&lt;85% FIB.DESC.POL.DIAG. TÊXT.&lt;4</t>
  </si>
  <si>
    <t>OUTS.TEC.&lt;85% D/FIBRAS DESC.
POLIÉSTER&lt;170G/M</t>
  </si>
  <si>
    <t>TEC.EST.&lt;85%FIBRAS DESC.POL.TAF.COMB. C/ALG.</t>
  </si>
  <si>
    <t>TEC.EST.&lt;85%FIBRAS DESC.POL.DIAG.COMB.
C/ALG.</t>
  </si>
  <si>
    <t>TEC.&lt;85%D/FIBR. DESC.POL.TAF. CRU/BRANQ.,C/ALG.</t>
  </si>
  <si>
    <t>TEC.&lt;85%D/FIBR. DESC.POL.DIAG.
CRU/BRANQ,C/ALG.</t>
  </si>
  <si>
    <t>OUTS.TEC.&lt;85%FIBRA DESC.POL. CRU/BRANQ,C/ALG</t>
  </si>
  <si>
    <t>TEC.TINTOS&lt;85% FIBR. DESC.POL.TAF.COMB.
C/ALG.</t>
  </si>
  <si>
    <t>TEC.&lt;85% FIBR.DESC. POL.DIAG.TINT.COMB. C/ALG.</t>
  </si>
  <si>
    <t>OUTS.TEC. TINTOS&lt;85%FIBR. DESC.POL.COMB.
C/ALG.</t>
  </si>
  <si>
    <t>OUTS.TEC. TINTOS&lt;85%FIBR. DESC.SINT.COMB. C/ALG.</t>
  </si>
  <si>
    <t>TECIDOS&lt;85% FIBR. DESC.POL.TAFETÁ COMB.C/ALG.</t>
  </si>
  <si>
    <t>TEC.&lt;85%FIBR.DESC. CORES,C/ALG.PONTO
SARJADO</t>
  </si>
  <si>
    <t>OUTS.TEC.&lt;85% FIBRAS DESC.POL., CORES, C/ALG.</t>
  </si>
  <si>
    <t>OUTS.TEC.&lt;85% FIBRAS DESC.SINT.,
CORES, C/ALG.</t>
  </si>
  <si>
    <t>TEC.&lt;85% FIBR.DESC. POL.TAF.EST.C/ALG.
&gt;170G/M2</t>
  </si>
  <si>
    <t>TEC.&lt;85% FIBR.DESC. POL.DIAG.EST.C/ALG.
&gt;170G/M2</t>
  </si>
  <si>
    <t>OUTS.TEC.FIBR.POL. C/FIBR.DESC.D/RAIOM VISCOSE</t>
  </si>
  <si>
    <t>OUTS.TEC.FIBRAS POL.C/FIL. SINTÉTICOS/ARTIFICIAI
S</t>
  </si>
  <si>
    <t>OUTS.TECIDOS FIBRA POL.C/LÃ OU PÊLOS FINOS</t>
  </si>
  <si>
    <t>OUTS.TECIDOS D/FIBRAS DESC. D/POLIÉSTER</t>
  </si>
  <si>
    <t>OUTS.TEC.D/FIBRAS DESC./ACRÍLICAS, MODACR.</t>
  </si>
  <si>
    <t>OUTS.TEC.D/FIBRAS SINT.DESC.C/FIL.SINT. OU ART.</t>
  </si>
  <si>
    <t>OUTS.TECIDOS D/FIBRAS SINT. DESCONTÍNUAS</t>
  </si>
  <si>
    <t>TEC.FIBR.ART.DESC. PESO 85% CRU/BRANQUEADO</t>
  </si>
  <si>
    <t>TEC.TINTOS FIB.ART. DESC.PESO 85% FIBRAS ART.</t>
  </si>
  <si>
    <t>TEC.FIBR.ART.DESC. PESO 85% FIBR.ART.
DIV.CORES</t>
  </si>
  <si>
    <t>TEC.FIBRAS.ART. DESC.PESO 85% ESTAMPADOS</t>
  </si>
  <si>
    <t>TEC.&lt;85%FIBRAS ART. DESC.C/FIL.SINT.
CRU/BRANQ.</t>
  </si>
  <si>
    <t>TEC.&lt;85%FIBRAS ART. DESC.C/FIL.SINT.ART. TINTOS</t>
  </si>
  <si>
    <t>TEC.&lt;85%FIBR.ART. DESC.C/FIL.SINT.ART.
DIV.CORES</t>
  </si>
  <si>
    <t>TEC.&lt;85%FIBRAS ART. DESC.C/FIL.SINT.ART. ESTAMP.</t>
  </si>
  <si>
    <t>TEC.&lt;85%FIBR.ART. DESC.C/LÃ/PÊLOS
FINOS,TINTOS</t>
  </si>
  <si>
    <t>TEC.&lt;85%FIBR.ART. DESC.C/LÃ/PÊLOS FIN., DIV.COR.</t>
  </si>
  <si>
    <t>TEC.&lt;85%FIBR.ART. DESC.C/ALGODÃO,
CRU/BRANQ.</t>
  </si>
  <si>
    <t>TEC.&lt;85%FIBRAS ART. DESC.C/ALGODÃO, TINTOS</t>
  </si>
  <si>
    <t>TEC.&lt;85%FIBRAS ART. DESC.C/ALGODÃO,DIV.
CORES</t>
  </si>
  <si>
    <t>OUTROS TECIDOS C/FIBRAS ART.DESC. CRU/BRANQ.</t>
  </si>
  <si>
    <t>OUTROS TECIDOS C/FIBRAS ART.DESC.
TINTOS</t>
  </si>
  <si>
    <t>OUTROS TECIDOS C/FIBRAS ART.DESC. DIV.CORES</t>
  </si>
  <si>
    <t>OUTS.TECIDOS C/FIBRAS ART.DESC.
ESTAMPADOS</t>
  </si>
  <si>
    <t>PASTAS("OUATES") DE ALGODÃO</t>
  </si>
  <si>
    <t>OUTS ARTIGOS DE PASTAS ("OUATES") DE
ALGODÃO</t>
  </si>
  <si>
    <t>PASTAS ("OUATES") D/OUTS.FIBRAS.SINT.
/ARTIFICIAL</t>
  </si>
  <si>
    <t>OUTS.ARTIGOS D/PASTA D/FIBRAS
SINT.OU ART.</t>
  </si>
  <si>
    <t>OUTRAS PASTAS ("OUATES") OUTS.ART. D/PASTAS</t>
  </si>
  <si>
    <t>"TONTISSES",NÓS E BOLOTAS,D/FIBRAS
D/ARAMIDA</t>
  </si>
  <si>
    <t>"TONTISSES",NÓS E BOLOTAS,D/OUTS. MAT.TÊXTEIS</t>
  </si>
  <si>
    <t>- Feltros agulhados e artigos obtidos por
costura por e</t>
  </si>
  <si>
    <t>OUTS.FELTR.Ñ IMPREG.Ñ REV./REC. D/LÃ/PÊLO FINO</t>
  </si>
  <si>
    <t>OUTS.FELTR.Ñ IMPR.Ñ REV./REC.,OUTS.MAT.
TÊXTEIS</t>
  </si>
  <si>
    <t>OUTS.FELTR.MESMO IMPREG.REC.REV. ESTRATIFIC.</t>
  </si>
  <si>
    <t>FALSOS TECIDOS VER. D/ARAMIDA
C/PESO&lt;25/M2</t>
  </si>
  <si>
    <t>FALSOS TECIDOS D/POLIÉSTER C/PESO&lt;25/M2</t>
  </si>
  <si>
    <t>FALSOS TECIDOS D/POLIPROPILENO
C/PESO &lt;25/M2</t>
  </si>
  <si>
    <t>OUTS.FALSOS TEC. REV.FIL.SINT.,ART. PESO&lt;25G/M2</t>
  </si>
  <si>
    <t>OUTS.FALS.TEC.VER. POL.ALTA DENS.&gt;25,
&lt;70G/M2</t>
  </si>
  <si>
    <t>OUTS.FALS.TEC. REVEST.D/ARAMIDA,
&gt;25,&lt;70G/M2</t>
  </si>
  <si>
    <t>FALSOS TECS. REVESTS. D/POLIÉSTER &gt;25
&lt;70G/M2</t>
  </si>
  <si>
    <t>FALSOS TECS. REVESTS. D/POLIPROPILENO &gt;25
&lt;70G/M2</t>
  </si>
  <si>
    <t>FALSOS TECS. REVESTS.D/RAIOM VISCOSE &gt;25 &lt;70G/M2</t>
  </si>
  <si>
    <t>OUTS.FALS.TEC. REVEST.FIL.SINT.,ART.
&gt;25,&lt;70G/M2</t>
  </si>
  <si>
    <t>OUTS.FALS.TEC.REV. POL.ALTA DENS,&gt;70,
&lt;150G/M2</t>
  </si>
  <si>
    <t>OUTS.FALS.TEC. REVEST.D/ARAMIDA,
&gt;70,&lt;150G/M2</t>
  </si>
  <si>
    <t>FALSOS TECS. REVESTS. D/POLIéSTER ALTA DENS.&gt;70 &lt;150G/M2</t>
  </si>
  <si>
    <t>FALSOS TECS. REVESTS.D/POLIP. ALTA DENS.&gt;70
&lt;150G/M2</t>
  </si>
  <si>
    <t>FALSOS TECS.REVS. D/RAIOM VISCOSE ALTA DENS.&gt;70
&lt;150G/M2</t>
  </si>
  <si>
    <t>OUTS.FALS.TEC. REVEST.FIL.SINT.,ART.
&gt;70,&lt;150G/M2</t>
  </si>
  <si>
    <t>OUTS.FALS.TEC. REVEST.D/ARAMIDA,
&gt;150G/M2</t>
  </si>
  <si>
    <t>FALSOS TECS. REVESTS. D/POLIéSTER
&gt;150G/M2</t>
  </si>
  <si>
    <t>FALSOS TECS. REVESTS. D/POLIPROPILENO
&gt;150G/M2</t>
  </si>
  <si>
    <t>OUTS.FALS.TEC. REVEST.FIL.SINT.,ART.
&gt;150G/M2</t>
  </si>
  <si>
    <t>FALSOS TECIDOS, D/POLIESTER PESO&lt;=25G/M2</t>
  </si>
  <si>
    <t>OUROS TECIDOS, PESO Ñ/SUPERIOR A 25G/M2</t>
  </si>
  <si>
    <t>OUTS.FALS.TEC.REV. POL.ALTA DENS.&gt;25,
&lt;70G/M2</t>
  </si>
  <si>
    <t>FALSOS TECS.REC. D/POLIESTER C/PESO&gt;25 &lt;70G/M2</t>
  </si>
  <si>
    <t>FALSOS TECS.REC. D/POLIPROPILENO C/PESO&gt;25 &lt;70G/M2</t>
  </si>
  <si>
    <t>FALSOS TECS.REC. D/RAIOM VISCOSE
C/PESO&gt;25 &lt;70G/M2</t>
  </si>
  <si>
    <t>OUTS.FALSOS TEC. REV.REC.C/PESO&gt;25,
&lt;70G/M2</t>
  </si>
  <si>
    <t>OUTS.FALS.TEC.REV. POL.ALTA DENS.&gt;70,
&lt;150G/M2</t>
  </si>
  <si>
    <t>FALSOS TECS.REV. POLIéSTER ALTA DENS.&gt;70 &lt;150G/M2</t>
  </si>
  <si>
    <t>FALSOS TECS.REV. POLIPROPILENO ALTA
DENS.&gt;70 &lt;150G/M2</t>
  </si>
  <si>
    <t>OUTS.FALSOS TEC. REV.REC.C/PESO&gt;70,
&lt;150G/M2</t>
  </si>
  <si>
    <t>FALSOS TECS.REVS. RECOBS.D/POLIéSTER
C/PESO&gt;150G/M2</t>
  </si>
  <si>
    <t>FALSOS TECS.REVS. RECOBS. D/POLIPROPILENO C/PESO&gt;150G/M2</t>
  </si>
  <si>
    <t>OUTROS FALSOS TECIDOS REVS. RECOBS. C/PESO
&gt;150G/M2</t>
  </si>
  <si>
    <t>FIOS/CORDAS, D/BORRACHA,
RECOBERT.D/TÊXTEIS</t>
  </si>
  <si>
    <t>FIOS ALT.TEN.POL. NÁILON OUTS.POL. REV.C/BORR.</t>
  </si>
  <si>
    <t>FIOS D/ALTA TEN. D/POL.,NÁILON,REV.
C/PLÁSTICO</t>
  </si>
  <si>
    <t>OUTS.FIOS TÊXTEIS/LÂMINAS,ETC. C/BORR./PLÁST.</t>
  </si>
  <si>
    <t>FIOS METALIZ.P/FIOS TÊXTEIS,C/METAIS
PRECIOSOS</t>
  </si>
  <si>
    <t>FIOS METALIZ.P/FIOS TÊXTEIS.REV. P/ENROLAMENT.</t>
  </si>
  <si>
    <t>OUTS.FIOS METALIZ. CONST.P/FIOS
TÊXTEIS,LÂMINAS</t>
  </si>
  <si>
    <t>Fios revestidos por enrolamento, lâminas e formas semelhante</t>
  </si>
  <si>
    <t>OUTROS CORDÉIS/CORDAS/CA
BOS D/SISAL/AGAVE</t>
  </si>
  <si>
    <t>CORDÉIS P/ATAD., ENFARD.D/POLIETIL.
/POLIPROP.</t>
  </si>
  <si>
    <t>OUTS.CORDÉIS, CABOS,CORDAS,
D/POLIETIL./POLIPR.</t>
  </si>
  <si>
    <t>CORDÉIS,CABOS, CORDAS DE NÁILON</t>
  </si>
  <si>
    <t>CORDÉIS,CABOS, CORDAS,DE OUTRAS
POLIAMIDAS</t>
  </si>
  <si>
    <t>CORDÉIS,CABOS, CORDAS,ETC.D/OUTS. FIBRAS SINT.</t>
  </si>
  <si>
    <t>OUTROS CORDÉIS, CORDAS,CABOS DE
ALGODÃO</t>
  </si>
  <si>
    <t>CORDÉIS,CORDA, CABO D/JUTA INF.Nº. MÉTRICO 0,75</t>
  </si>
  <si>
    <t>OUTS.CORDÉIS, CABOS,CORDAS,REC.
PLÁST./BORR.</t>
  </si>
  <si>
    <t>REDES CONFEC. P/PESCA MAT.TÊXTEIS SINT./ARTIF.</t>
  </si>
  <si>
    <t>OUTS.REDES CONFEC. D/MAT.TÊXTEIS SINT.
/ARTIF.</t>
  </si>
  <si>
    <t>OUTS.REDES D/MALHAS CONFEC. D/MAT.TÊXTEIS</t>
  </si>
  <si>
    <t>ART.D/FIOS,LÂMINAS, FORM.SEM.,Ñ ESP.
D/ALGODÃO</t>
  </si>
  <si>
    <t>OUTS.ART.D/FIOS, LÂMINAS,FORM.SEM., CORD.,ETC</t>
  </si>
  <si>
    <t>Feitos à mão</t>
  </si>
  <si>
    <t>TAPETES DE LÃ FEITOS À MÁQUINA</t>
  </si>
  <si>
    <t>TAPETES D/OUTRAS MATÉRIAS TÊXTEIS</t>
  </si>
  <si>
    <t>- Tapetes denominadosKelimouKili m,SchumacksouSoumak, Karamani</t>
  </si>
  <si>
    <t>TAPETES REV.P/PAV. AVEL.Ñ CONFEC.,SINT.
OU ART.</t>
  </si>
  <si>
    <t>TAPETES REV.P/PAV. AVEL.Ñ CONFEC.,
D/OUT.MAT.</t>
  </si>
  <si>
    <t>TAPETES REV.P/PAV. AVEL.CONFEC.,D/LÃ, PÊLO FIN.</t>
  </si>
  <si>
    <t>TAPETES REV.P/PAV. AVEL.CONFEC.,D/MAT.
TÊXTEIS</t>
  </si>
  <si>
    <t>TAPETES REV.P/PAV. AVEL.CONFEC.OUT. MAT.TÊXTIL</t>
  </si>
  <si>
    <t>TAPETES REV.P/PAV.Ñ AVEL.Ñ CONFEC.,MAT.
SINT.</t>
  </si>
  <si>
    <t>TAPETES REV.P/PAV.Ñ AVEL.Ñ CONFEC.,OUT. MAT.</t>
  </si>
  <si>
    <t>TAPETES,REV.P/PAV. TUFADOS,DE
LÃ/PÊLOS FINOS</t>
  </si>
  <si>
    <t>-- Grama (relva)</t>
  </si>
  <si>
    <t>TAPETES,REV.P/PAV. TUFADOS,OUTS.MATS. TÊXTEIS</t>
  </si>
  <si>
    <t>OUTS.TAPETES,REV. P/PAV.D/FELTRO,
MESMO CONF.</t>
  </si>
  <si>
    <t>OUTS.TAPETES,REV. P/PAV.D/MAT.TÊXTIL CONFEC.</t>
  </si>
  <si>
    <t>VELUD.,PELÚCIAS, P/TRAMA,CORT./CAN.
D/ALGODÃO</t>
  </si>
  <si>
    <t>TECIDOS D/FROCO ("CHENILLE"),DE ALGODÃO</t>
  </si>
  <si>
    <t>VELUDOS,PELÚCIAS, P/TRAMA,CORT.FIBR.
SINT.ART.</t>
  </si>
  <si>
    <t>OUTS.VELUDOS, PELÚCIAS,P/TRAMA, FIBR.SINT.ART.</t>
  </si>
  <si>
    <t>TECIDOS D/FROCO ("CHENILLE") D/FIBR.
SINT.ART.</t>
  </si>
  <si>
    <t>VELUDOS E PELÚCIAS D/FIBR.SINT./ARTIF. OBTIOS P/URDIDURA</t>
  </si>
  <si>
    <t>VELUDOS,PELÚCIAS, TEC.D/FROCO,OUTS.
MAT.TÊXT.</t>
  </si>
  <si>
    <t>- Tecidos atoalhados (turcos), de algodão</t>
  </si>
  <si>
    <t>- Tecidos atoalhados (turcos), de outras
matérias têxteis</t>
  </si>
  <si>
    <t>TECIDOS TUFADOS</t>
  </si>
  <si>
    <t>TECIDOS EM PONTO D/GAZE D/OUTS.MATS. TÊXTEIS</t>
  </si>
  <si>
    <t>TULES,FILÓ E TEC. D/MALHAS C/NÓS D/ALGODÃO</t>
  </si>
  <si>
    <t>TULES,FILÓ,TEC. D/MALHAS C/NÓS, OUTS.MAT.TÊXT.</t>
  </si>
  <si>
    <t>RENDAS D/FABR. MECÂNICA D/FIBR. SINT.ARTIFICIAIS</t>
  </si>
  <si>
    <t>RENDAS D/FABRICAÇÃO MECÂNICA D/ALGODÃO</t>
  </si>
  <si>
    <t>RENDAS D/FABRIC. MECÂNICA D/OUTS. MAT.TÊXTEIS</t>
  </si>
  <si>
    <t>OUTRAS RENDAS D/FABRICAÇÃO
MANUAL</t>
  </si>
  <si>
    <t>- Fitas de veludo, de pelúcias, de tecidos de froco (chenill</t>
  </si>
  <si>
    <t>- Outras fitas que contenham, em peso, 5
% ou mais de fios d</t>
  </si>
  <si>
    <t>OUTRAS FITAS DE ALGODÃO</t>
  </si>
  <si>
    <t>OUTRAS FITAS D/FIBRAS SINTÉTICAS/ARTIFICIAI
S</t>
  </si>
  <si>
    <t>OUTRAS FITAS DE OUTS.MATÉRIAS TÊXTEIS</t>
  </si>
  <si>
    <t>FITAS S/TRAMA, D/FIOS/FIBR. PARALELIZ. E
COLADOS</t>
  </si>
  <si>
    <t>ETIQUETAS,EMBLS. ETC.D/MATS.TÊXTEIS, TECIDOS</t>
  </si>
  <si>
    <t>OUTS.,ETIQUETAS, EMBLEMAS E SEMELHANTES</t>
  </si>
  <si>
    <t>ENTRANÇADOS EM PEÇAS</t>
  </si>
  <si>
    <t>ARTS. D/PASSAMANARIA/ORN AMENTAIS,ANÁLOGOS</t>
  </si>
  <si>
    <t>Tecidos de fios de metal e tecidos de fios metálicos ou</t>
  </si>
  <si>
    <t>BORDADOS QUÍM.
/AÉREOS,BORD. C/FUNDO RECORT.</t>
  </si>
  <si>
    <t>BORDADOS D/ALGODÃO EM PEÇA/TIRAS/MOTIVOS</t>
  </si>
  <si>
    <t>OUTS.BORDADOS D/FIBRAS SINT.OU ARTIFICIAIS</t>
  </si>
  <si>
    <t>OUTS.BORDADOS DE OUTRAS MATÉRIAS TÊXTEIS</t>
  </si>
  <si>
    <t>Artigos têxteis acolchoados em peça, constituídos por uma ou</t>
  </si>
  <si>
    <t>- Tecidos revestidos de cola ou de matérias amiláceas,</t>
  </si>
  <si>
    <t>OUTS.TEC.REV. COLA/MAT.AMILÁCEA P/ENCAD.SEM.</t>
  </si>
  <si>
    <t>TELAS P/PNEUM. D/NÁILON,POLIAM. IMPREG.C/BORR.</t>
  </si>
  <si>
    <t>OUTS.TELAS PNEUMÁT. D/NÁILON/OUTS. POLIAMIDAS</t>
  </si>
  <si>
    <t>TELAS P/PNEUMÁTICOS DE
POLIÉSTERES</t>
  </si>
  <si>
    <t>OUTS.TELAS P/PNEUM. D/FIO ALT.TEN. D/RAIOM VISC.</t>
  </si>
  <si>
    <t>TECIDOS IMPREG.REV. REC.,ESTR.D/POLI (CL.
VINILA)</t>
  </si>
  <si>
    <t>TECIDOS IMPREG.REV. REC.,ESTR. D/POLIURETANO</t>
  </si>
  <si>
    <t>TECIDOS IMPREG.REV. REC.,ESTRAT.D/OUTS.
PLÁST.</t>
  </si>
  <si>
    <t>OUTS.LINÓLEOS REC. REV.P/PAV.CONST. P/INDUTO</t>
  </si>
  <si>
    <t>REVESTIMENTO P/PAREDES DE
MATÉRIAS TÊXTEIS</t>
  </si>
  <si>
    <t>- Fitas adesivas de largura não superior a 20 cm</t>
  </si>
  <si>
    <t>TECIDOS DE MALHA
C/BORRACHA</t>
  </si>
  <si>
    <t>OUTS.TECIDOS COM BORRACHA</t>
  </si>
  <si>
    <t>OUTS.TECS.IMPREG.
/REVESTS.
/RECOBERTOS,ETC.</t>
  </si>
  <si>
    <t>MECHAS MAT.TÊXTEIS TECIDAS ENTRANÇADAS/TRIC.</t>
  </si>
  <si>
    <t>MANGUEIRAS/TUBOS SEMELH.D/MATÉRIAS
TÊXTEIS</t>
  </si>
  <si>
    <t>CORREIAS TRANSPORT./TRANSM. D/MATÉRIA TÊXTIL</t>
  </si>
  <si>
    <t>- Tecidos, feltros e tecidos forrados de feltro,
combinados</t>
  </si>
  <si>
    <t>GAZES/TELA P/PENEIR. D/MAT.TÊXTIL SINT. ART.,PEÇA</t>
  </si>
  <si>
    <t>OUTS.GAZES/TELAS P/PENEIRAR,MMO
CONFEC.</t>
  </si>
  <si>
    <t>-- De peso inferior a 650 g/m2</t>
  </si>
  <si>
    <t>-- De peso igual ou
superior a 650 g/m2</t>
  </si>
  <si>
    <t>- Tecidos filtrantes e tecidos espessos, do tipo utilizado e</t>
  </si>
  <si>
    <t>OUTS.PRODS/ARTEFS. D/MAT.TÊXTEIS,USOS
TÉCNS.</t>
  </si>
  <si>
    <t>TEC.D/MALHA D/ALGODÃO, DENOMIN."FELPA
LONGA"</t>
  </si>
  <si>
    <t>TEC.FELPA LONGA/PÊLO COMPR. FIBR.SINT./ART.</t>
  </si>
  <si>
    <t>TEC.D/OUT.MAT. TÊXTIL,DENOM."FELPA LONGA"</t>
  </si>
  <si>
    <t>TECIDOS ATOALHADOS DE ALGODÃO</t>
  </si>
  <si>
    <t>TECIDOS ATOALHADOS D/FIBRAS SINT.
/ARTIFICIAIS</t>
  </si>
  <si>
    <t>TECIDOS ATOALHADOS DE
OUTRAS MAT.TÊXTEIS</t>
  </si>
  <si>
    <t>OUTROS VELUDOS E PELÚCIAS D/ALGODÃO</t>
  </si>
  <si>
    <t>OUTS.VELUDOS E PELÚCIAS DE FIBRAS
SINT/ART.</t>
  </si>
  <si>
    <t>OUTS.VELUDOS E PELÚCIAS DE OUTS. MAT.TÊXTEIS</t>
  </si>
  <si>
    <t>TECIDOS D/MALHA FIBRA SINT./ART.,
ELASTÔM.=&gt;5%</t>
  </si>
  <si>
    <t>TECIDOS D/MALHA D/FIBRAS SINT/ART., L&lt;=30CM</t>
  </si>
  <si>
    <t>TECIDOS DE MALHA
DE ALGODÃO,L&lt;=30CM</t>
  </si>
  <si>
    <t>OUTS.TECIDOS DE MALHA DE FIBRAS SINT.L&lt;=30CM</t>
  </si>
  <si>
    <t>TEC.D/MALHA DE ALGODãO,TINTOS,
L&gt;30CM,ELAST&gt;=5%</t>
  </si>
  <si>
    <t>TEC. D/MALHA D/FIBRAS SINTéTS. CRUS/BRANQS., L&gt;30CM,E&gt;=5%</t>
  </si>
  <si>
    <t>TEC. D/MALHA D/FIBRAS SINTéTICAS, TINTOS,L&gt;30CM,E&gt;=5%</t>
  </si>
  <si>
    <t>TEC. D/MAL. D/FIBS. SINTS.D/FIOS DIVS. CORES,L&gt;30CM,E&gt;=5%</t>
  </si>
  <si>
    <t>TEC.D/MALHA D/FIBRAS SINTéTICAS, ESTAMPADOS,L&gt;30CM,
E&gt;=5%</t>
  </si>
  <si>
    <t>TEC. D/FIBRAS ARTIFICIAIS,TINTOS, L&gt;30CM,ELAST&gt;=5%</t>
  </si>
  <si>
    <t>TEC. D/MALHA DE OUTS.MAT.TêXTEIS, TINTOS,L&gt;30CM,E&gt;=5%</t>
  </si>
  <si>
    <t>OUTROS TECIDOS D/MALHA D/FIBRAS SINTéTICAS,L&gt;30CM,</t>
  </si>
  <si>
    <t>TEC.MALHA-URDIDURA ALGODÃO CRUS OU BRANQ.</t>
  </si>
  <si>
    <t>TECIDOS D/MALHA- URDIDURA D/ALGODÃO,TINGIDOS</t>
  </si>
  <si>
    <t>TECIDOS MALHA- URDIDURA ALG.C/FIOS DIV.CORES</t>
  </si>
  <si>
    <t>-- Outros, crus ou branqueados</t>
  </si>
  <si>
    <t>-- Outros, tintos</t>
  </si>
  <si>
    <t>-- Outros, de fios de diversas cores</t>
  </si>
  <si>
    <t>-- Outros, estampados</t>
  </si>
  <si>
    <t>TECIDOS MALHA- URDIDURA FIBRA ART. CRU/BRANQ.</t>
  </si>
  <si>
    <t>OUTROS TECIDOS MALHA-URDIDURA</t>
  </si>
  <si>
    <t>OUTROS TECIDOS MALHA DE LÃ OU PÊLOS FINOS</t>
  </si>
  <si>
    <t>OUTS.TEC.D/MALHA D/ALGODÃO CRU/BRANQUEADO</t>
  </si>
  <si>
    <t>OUTS.TECIDOS MALHA DE ALGODÃO TINGIDOS</t>
  </si>
  <si>
    <t>OUTS.TEC.MALHA D/ALGODÃO COM FIOS DIV.CORES</t>
  </si>
  <si>
    <t>De náilon ou de outras poliamidas</t>
  </si>
  <si>
    <t>De poliésteres</t>
  </si>
  <si>
    <t>De náilon ou de outras
poliamidas</t>
  </si>
  <si>
    <t>OUTROS TECIDOS D/MALHA FIBRAS ART.
TINGIDOS</t>
  </si>
  <si>
    <t>OUTS.TEC.DE MALHA, DE OUTS.MATÉRIAS TÊXTEIS</t>
  </si>
  <si>
    <t>CASACOS/SEML.MAL. MASC.EXC.6103 DE
ALGODÃO</t>
  </si>
  <si>
    <t>CASACOS/SEML.MAL. MASC.EXC.6103 FIBR. SINT/ART.</t>
  </si>
  <si>
    <t>CASACOS/SEML.MAL. MASC.EXC.6103
LÃ/PÊLO FINO</t>
  </si>
  <si>
    <t>CASACOS/SEML.MAL. MASC.EXC.6103 OUTS. M.TÊXT.</t>
  </si>
  <si>
    <t>CASACOS/SEML.MAL. FEM.EXC.6104 LÃ/PÊLO
FINO</t>
  </si>
  <si>
    <t>CASACOS/SEML.MAL. FEM.EXC.6104 DE ALGODÃO</t>
  </si>
  <si>
    <t>CASACOS/SEML.MAL. FEM.EXC.6104 FIBR.
SINT./ART.</t>
  </si>
  <si>
    <t>CASACOS/SEML.MAL. FEM.EXC.6104 OUTS. MAT.TÊXT.</t>
  </si>
  <si>
    <t>TERNOS MALHA DE FIBRAS SINTÉTICAS,
USO MASC.</t>
  </si>
  <si>
    <t>CONJUNTOS MALHA DE ALGODÃO, USO MASC.</t>
  </si>
  <si>
    <t>CONJUNTOS MALHA DE FIBRA SINTÉTICA,
USO MASC.</t>
  </si>
  <si>
    <t>CONJUNTOS MALHA OUTS.MAT.TÊXTEIS, USO MASC.</t>
  </si>
  <si>
    <t>PALETÓS(CASACOS) MALHA ALGODÃO,USO
MASC.</t>
  </si>
  <si>
    <t>PALETÓS(CASACOS) MALHA D/FIBR.SINT.
USO MASC.</t>
  </si>
  <si>
    <t>PALETÓS(CASACOS) MALHA OUTS.MATS. TÊXTEIS</t>
  </si>
  <si>
    <t>CALÇAS,JARD.BERM. SHORT MALHA
LÃ/PÊLO MASC.</t>
  </si>
  <si>
    <t>CALÇAS,JARD.BERM. SHORT MALHA ALG. MASC.</t>
  </si>
  <si>
    <t>CALÇAS,JARD.BERM. SHORT MALHA FIBR.
SINTÉTICA</t>
  </si>
  <si>
    <t>CALÇAS,JARD.BERM. SHORT MALHA/MAT. TÊX.MASC.</t>
  </si>
  <si>
    <t>CONJUNTOS MALHA DE ALGODÃO, USO
FEMININO</t>
  </si>
  <si>
    <t>CONJUNTOS MALHA DE FIBRA SINTÉTICA, USO FEM.</t>
  </si>
  <si>
    <t>CONJUNTOS MALHA D/OUT.MATS.TÊXTEIS,
USO FEM.</t>
  </si>
  <si>
    <t>BLAZERS(CASACOS) MALHA DE ALGODÃO, USO FEM.</t>
  </si>
  <si>
    <t>BLAZERS(CASACOS) MALHA D/FIBRA SINT.,
USO FEM.</t>
  </si>
  <si>
    <t>BLAZERS(CASACOS) MALHA D/OUTS.MAT. TÊXT.,FEM.</t>
  </si>
  <si>
    <t>VESTIDOS D/MALHA
DE LÃ/PÊLOS FINOS</t>
  </si>
  <si>
    <t>VESTIDOS D/MALHA DE ALGODÃO</t>
  </si>
  <si>
    <t>VESTIDOS D/MALHA DE FIBRAS
SINTÉTICAS</t>
  </si>
  <si>
    <t>VESTIDOS D/MALHA DE FIBRAS ARTIFICIAIS</t>
  </si>
  <si>
    <t>VESTIDOS D/MALHA DE OUTS.MATS.
TÊXTEIS</t>
  </si>
  <si>
    <t>SAIAS E SAIAS- CALÇAS MALHA DE LÃ/PÊLO FINO</t>
  </si>
  <si>
    <t>SAIAS E SAIAS- CALÇAS MALHA DE
ALGODÃO</t>
  </si>
  <si>
    <t>SAIAS E SAIAS- CALÇAS MALHA
D/FIBRAS SINTÉTICA</t>
  </si>
  <si>
    <t>SAIAS E SAIAS- CALÇAS MALHA D/OUTS.MAT.TÊXTEIS</t>
  </si>
  <si>
    <t>CALÇAS,JARD.BERM. SHORT MALHA
LÃ/PÊLO,FEM</t>
  </si>
  <si>
    <t>CALÇAS,JARD.BERM. SHORT MALHA ALGODÃO,FEM.</t>
  </si>
  <si>
    <t>CALÇAS,JARD.BERM. SHORT MALHA FIBRA
SINT.FEM.</t>
  </si>
  <si>
    <t>CALÇAS,JARD.BERM. SHORT OUT.MAT. TÊXTIL,FEM.</t>
  </si>
  <si>
    <t>CAMISAS D/MALHA DE ALGODÃO, USO
MASCULINO</t>
  </si>
  <si>
    <t>CAMISAS D/MALHA D/FIBRAS SINT./ART., USO MASC.</t>
  </si>
  <si>
    <t>CAMISAS D/MALHA D/OUTS.MATS.TÊXT.,
USO MASC.</t>
  </si>
  <si>
    <t>CAMISAS, BLUSAS D/MALHA D/ALGODÃO, USO FEM.</t>
  </si>
  <si>
    <t>CAMISAS, BLUSAS D/MALHA FIBRA
SINT/ART.,FEM.</t>
  </si>
  <si>
    <t>CAMISAS, BLUSAS D/MALHA OUTS.MAT. TÊXTEIS,FEM</t>
  </si>
  <si>
    <t>CUECAS E CEROULAS
D/MALHA DE ALGODÃO</t>
  </si>
  <si>
    <t>CUECAS E CEROULAS D/MALHA FIBRA SINT.
/ART.</t>
  </si>
  <si>
    <t>CUECAS E CEROULAS DE OUTS.MATÉRIAS
TÊXTEIS</t>
  </si>
  <si>
    <t>CAMISOLÕES/PIJAMAS MALHA DE ALGODÃO, MASC.</t>
  </si>
  <si>
    <t>CAMISOLÕES/PIJAMAS MALHA FIBR.SINT/ART.
MASC.</t>
  </si>
  <si>
    <t>CAMISOLÕES/PIJAMAS D/OUTS.MAT.TÊXTEIS MASC.</t>
  </si>
  <si>
    <t>ROUPA/BANHO, ROBES,ETC.MASC.
MALHA ALGODÃO</t>
  </si>
  <si>
    <t>ROUPA/BANHO, ROBES,ETC.MASC. MALH.F.SINT/ART.</t>
  </si>
  <si>
    <t>COMBINAÇÕES, ANÁGUAS,ETC.MALHA
FIB.SINT./ART.</t>
  </si>
  <si>
    <t>COMBINAÇÕES, ANÁGUAS,ETC. MALHA/OUTS.M.TÊXT.</t>
  </si>
  <si>
    <t>CALCINHAS, DE MALHA
DE ALGODÃO</t>
  </si>
  <si>
    <t>CALCINHA MALHA D/FIBRAS SINTÉTICAS/ARTIFICIAI S</t>
  </si>
  <si>
    <t>CALCINHA MALHA DE OUTRAS MATÉRIAIS TÊXTEIS</t>
  </si>
  <si>
    <t>CAMISOLAS E PIJAMAS MALHA DE ALGODÃO FEM.</t>
  </si>
  <si>
    <t>CAMISOLAS E PIJAMAS MALHA FIBRA SINT/ART.FEM.</t>
  </si>
  <si>
    <t>CAMISOLAS E PIJAMAS MALHA OUTS.MAT. TÊXT.FEM.</t>
  </si>
  <si>
    <t>OUTS.COMB.ANÁGUAS SEM.MALHA ALGODÃO, FEM.</t>
  </si>
  <si>
    <t>OUTS.COMB.ANÁGUAS SEM.MALHA F. SINT/ART.FEM.</t>
  </si>
  <si>
    <t>OUTS.COMB.ANÁGUAS SEM.MALHA OUTS.M. TÊXTEIS</t>
  </si>
  <si>
    <t>CAMISETA "T-SHIRTS", ETC.DE MALHA DE ALGODÃO</t>
  </si>
  <si>
    <t>CAMISETAS(T.SHIRTS) CAMISET.INT.MALHA.
/M.TÊXTIL</t>
  </si>
  <si>
    <t>SUÉTERES,PULOV. CARDIGÃ,COLETES, SEMELH.D/LÃ</t>
  </si>
  <si>
    <t>SUÉTERES,PULOV. CARD.COL.SEML.C. CACHEMIRA</t>
  </si>
  <si>
    <t>OUTS.SUÉTS.PUL. CARD.COL.SEM., D/PÊLOS FINOS</t>
  </si>
  <si>
    <t>SUÉTS.PULOV.CARD. COL.SEM.,MALHA
D/ALGODÃO</t>
  </si>
  <si>
    <t>SUÉTS.PULOV.CARD. COL.SEMELH.,FIBRA SINT./ART.</t>
  </si>
  <si>
    <t>SUÉTS.PULOV.CARD. COL.SEMELH.OUTS.M.
TÊXTEIS</t>
  </si>
  <si>
    <t>VEST./ACESSÓRIOS P/BEBÊ MALHA DE ALGODÃO</t>
  </si>
  <si>
    <t>VEST./ACESSÓRIOS P/BEBÊ MALHA FIBR.
SINTÉTICA</t>
  </si>
  <si>
    <t>VEST./ACESSÓRIOS P/BEBÊ D/MALHA D/LÃ/PELOS FINOS</t>
  </si>
  <si>
    <t>VEST./ACESSÓRIOS P/BEBÊ MALHA OUT.
MAT.TÊXTIL</t>
  </si>
  <si>
    <t>ABRIGOS P/ESPORTE MALHA DE ALGODÃO</t>
  </si>
  <si>
    <t>ABRIGOS P/ESPORTE, D/MALHA D/FIBRA
SINTÉTICA</t>
  </si>
  <si>
    <t>ABRIGOS P/ESPORTE MALHA D/OUTS.MATS. TÊXTEIS</t>
  </si>
  <si>
    <t>- Macacões (Fatos- macacos*) e conjuntos,
de esqui</t>
  </si>
  <si>
    <t>SHORTS,SUNGAS D/BANHO FIBR. SINTÉTICA MASC.</t>
  </si>
  <si>
    <t>SHORTS,SUNGAS D/BANHO OUTS.MATS.
TÊXT.MASC.</t>
  </si>
  <si>
    <t>MAIÔS,BIQUINIS D/BANHO MALHA D/FIBRA SINT.FEM.</t>
  </si>
  <si>
    <t>MAIÔS,BIQUINIS D/BANHO OUTS.MAT.
TÊXTEIS, FEM.</t>
  </si>
  <si>
    <t>VEST.CONFEC.C/TEC. MALHA POS.
5903/5906/5907</t>
  </si>
  <si>
    <t>VESTUÁRIO TECIDO
MALHA DE ALGODÃO</t>
  </si>
  <si>
    <t>VESTUÁRIO TECIDO FIBRAS SINT.
/ARTIFICIAIS</t>
  </si>
  <si>
    <t>VESTUÁRIO TECIDOS MALHA D/OUTS.MATS.
TÊXTEIS</t>
  </si>
  <si>
    <t>De fibras sintéticas, de título inferior a 67 decitex p</t>
  </si>
  <si>
    <t>De fibras sintéticas, de título igual ou superior a
67</t>
  </si>
  <si>
    <t>MEIAS-CALÇAS MALHA ALGODÃO</t>
  </si>
  <si>
    <t>OUTS.MEIAS-CALÇAS D/OUTRAS MATÉRIAS
TÊXTEIS</t>
  </si>
  <si>
    <t>MEIAS FEM.ATÉ/ACIMA JOELHO&lt;67DC. SINT/ART.</t>
  </si>
  <si>
    <t>MEIAS FEM.AC/AT JOELHO&lt;67DC.F.SIM.
ALGODÃO</t>
  </si>
  <si>
    <t>MEIAS FEM. AC/AT JOELHO&lt;67DC.OUTS. MAT.TÊXTEIS</t>
  </si>
  <si>
    <t>OUTRAS MEIAS- CALÇAS E SEMEL.
MALHA D/FIB.SINT.</t>
  </si>
  <si>
    <t>OUT.MEIAS-CALÇAS MALHA DE OUT.MATS. TÊXTEIS</t>
  </si>
  <si>
    <t>-- De fibras sintéticas, de
título inferior a 67 decite</t>
  </si>
  <si>
    <t>-- De fibras sintéticas, de título igual ou superior a</t>
  </si>
  <si>
    <t>MEIAS-CALÇAS MALHA
ALGODÃO</t>
  </si>
  <si>
    <t>OUTS.MEIAS-CALÇAS D/OUTRAS MATÉRIAS TÊXTEIS</t>
  </si>
  <si>
    <t>MEIAS FEM.ATÉ/ACIMA JOELHO&lt;67DC.
SINT/ART.</t>
  </si>
  <si>
    <t>MEIAS FEM. AC/AT JOELHO&lt;67DC.F.SIM. ALGODÃO</t>
  </si>
  <si>
    <t>MEIAS FEM. AC/AT JOELHO&lt;67DC.OUTS.
MAT.TÊXTEIS</t>
  </si>
  <si>
    <t>OUTS.MEIAS-CALÇAS SEMELH.D/LÃ/PÊLOS FINOS</t>
  </si>
  <si>
    <t>OUTRAS MEIAS E SEMELH.MALHA DE
ALGODÃO</t>
  </si>
  <si>
    <t>- Impregnadas, revestidas, recobertas ou
estratificadas, de</t>
  </si>
  <si>
    <t>LUVAS/SEMELHANTES MALHA D/LÃ/PÊLOS FINOS</t>
  </si>
  <si>
    <t>LUVAS E SEMELHANTES MALHA
DE ALGODÃO</t>
  </si>
  <si>
    <t>LUVAS/SEMELHANTES MALHA D/FIBRAS SINTÉTICAS</t>
  </si>
  <si>
    <t>LUVAS E SEMELHANTES DE
OUTS.MAT.TÊXTEIS</t>
  </si>
  <si>
    <t>XALES,ECHARPES, LENÇO D/PESCOÇO, ETC.D/MALHA</t>
  </si>
  <si>
    <t>Gravatas, gravatas-
borboletas eplastrons</t>
  </si>
  <si>
    <t>OUTROS ACESSÓRIOS DE VEST.CONFEC. D/MALHA</t>
  </si>
  <si>
    <t>PARTES DE VEST.OU DE ACESSÓRIOS DE
MALHA</t>
  </si>
  <si>
    <t>- De lã ou de pelos finos</t>
  </si>
  <si>
    <t>- De algodão</t>
  </si>
  <si>
    <t>- De fibras sintéticas ou
artificiais</t>
  </si>
  <si>
    <t>- De outras matérias têxteis</t>
  </si>
  <si>
    <t>- De fibras sintéticas ou artificiais</t>
  </si>
  <si>
    <t>- De outras matérias
têxteis</t>
  </si>
  <si>
    <t>TERNOS D/LÃ OU DE PÊLOS FINOS, MASCULINO</t>
  </si>
  <si>
    <t>TERNOS DE FIBRAS SINTÉTICAS,
MASCULINO</t>
  </si>
  <si>
    <t>CONJUNTOS DE ALGODÃO,MASCULINO</t>
  </si>
  <si>
    <t>CONJUNTOS D/FIBRAS SINTÉTICAS,
MASCULINO</t>
  </si>
  <si>
    <t>CONJUNTOS D/OUTS. MATÉRIAS TÊXTEIS, MASCULINO</t>
  </si>
  <si>
    <t>PALETÓS DE
ALGODÃO,MASCULINO</t>
  </si>
  <si>
    <t>PALETÓS DE FIBRAS SINTÉTICAS,USO MASCULINO</t>
  </si>
  <si>
    <t>PALETÓS DE OUT. MATÉRIAS TÊXTEIS,
USO MASC.</t>
  </si>
  <si>
    <t>CALÇAS,JARD.BERM. SHORTS D/ALGODÃO, MASC.</t>
  </si>
  <si>
    <t>CALÇAS,JARD.BERM. SHORTS D/FIBRA SINT.
MASC.</t>
  </si>
  <si>
    <t>CALÇAS,JARD.BERM. SHORTS OUTS.MAT. TÊXT.MASC.</t>
  </si>
  <si>
    <t>TAILLEURS D/FIBRAS SINTÉTICAS P/USO
FEMININO</t>
  </si>
  <si>
    <t>TAILLEURS DE OUTS. MATS.TÊXTEIS,USO FEMININO</t>
  </si>
  <si>
    <t>CONJUNTOS DE ALGODÃO, USO
FEMININO</t>
  </si>
  <si>
    <t>CONJUNTOS DE FIBRAS SINTÉTICAS, USO FEM.</t>
  </si>
  <si>
    <t>CONJUNTOS DE OUTRAS MATÉRIAS
TÊXTEIS,FEM.</t>
  </si>
  <si>
    <t>BLAZERS(CASACOS) D/ALGODÃO, USO FEMININO</t>
  </si>
  <si>
    <t>BLAZERS(CASACOS) DE FIBRAS
SINTÉTICAS, FEM.</t>
  </si>
  <si>
    <t>BLAZERS(CASACOS) DE OUTS.MATS. TÊXTEIS, FEM.</t>
  </si>
  <si>
    <t>VESTIDOS DE LÃ OU
PÊLOS FINOS</t>
  </si>
  <si>
    <t>VESTIDOS DE ALGODÃO</t>
  </si>
  <si>
    <t>VESTIDOS DE FIBRAS
SINTÉTICAS</t>
  </si>
  <si>
    <t>VESTIDOS DE FIBRAS
ARTIFICIAIS</t>
  </si>
  <si>
    <t>VESTIDOS DE OUTRAS MATÉRIAS TÊXTEIS</t>
  </si>
  <si>
    <t>SAIAS E SAIAS- CALÇAS DE LÃ OU
PÊLOS FINOS</t>
  </si>
  <si>
    <t>SAIAS E SAIAS- CALÇAS DE ALGODÃO</t>
  </si>
  <si>
    <t>SAIAS E SAIAS- CALÇAS DE FIBRAS
SINTÉTICAS</t>
  </si>
  <si>
    <t>SAIAS E SAIAS- CALÇAS DE OUTS. MATS.TÊXTEIS</t>
  </si>
  <si>
    <t>CALÇAS,JARD.BERM. SHORTS D/LÃ/PÊLO
FINO,FEM.</t>
  </si>
  <si>
    <t>CALÇAS,JARD.BERM. SHORTS DE ALGODÃO, FEM.</t>
  </si>
  <si>
    <t>CALÇAS,JARD.BERM. SHORTS DE FIBRAS
SINT.,FEM.</t>
  </si>
  <si>
    <t>CALÇAS,JARD.BERM. SHORTS D/OUTS.M. TÊXT.FEM.</t>
  </si>
  <si>
    <t>CAMISAS DE ALGODÃO, USO
MASCULINO</t>
  </si>
  <si>
    <t>CAMISAS D/FIBRAS SINTÉTICAS/ARTIFICIAI S, MASC.</t>
  </si>
  <si>
    <t>CAMISAS DE LÃ OU
D/PÊLOS FINOS, MASC.</t>
  </si>
  <si>
    <t>CAMISAS DE OUTS. MATS.TÊXTEIS,USO MASCULINO</t>
  </si>
  <si>
    <t>CAMISAS BLUSAS D/SEDA/DESP.D/SEDA,
USO FEM.</t>
  </si>
  <si>
    <t>CAMISAS,BLUSAS DE ALGODÃO, USO FEMININO</t>
  </si>
  <si>
    <t>CAMISAS,BLUSAS DE FIBRA SINT/ART.,USO
FEM.</t>
  </si>
  <si>
    <t>CAMISAS,BLUSAS D/OUTS.MATS. TÊXTEIS,USO FEM.</t>
  </si>
  <si>
    <t>CUECAS E CEROULAS
DE ALGODÃO</t>
  </si>
  <si>
    <t>CUECAS E CEROULAS DE OUTS.MAT.TÊXTEIS</t>
  </si>
  <si>
    <t>CAMISOLÕES E PIJAMAS DE
ALGODÃO,USO MASC.</t>
  </si>
  <si>
    <t>CAMISOLÕES E PIJAMAS D/FIBRAS SINT/ART.MASC.</t>
  </si>
  <si>
    <t>OUTS.(CAMISETAS, ROBES,SEM.)
D/ALGODÃO,MASC.</t>
  </si>
  <si>
    <t>OUTS.(CAMISETAS, ROB.,SEM.)FIBR. SINT/ART MASC.</t>
  </si>
  <si>
    <t>OUTS.(CAMISETAS, ROB.,SEM.)OUTS.M.
TÊXT.MASC.</t>
  </si>
  <si>
    <t>COMBINAÇÕES E ANÁGUAS FIBRAS SINT/ART.,FEM.</t>
  </si>
  <si>
    <t>CAMISOLAS E PIJAMAS D/ALGODÃO, USO
FEMININO</t>
  </si>
  <si>
    <t>CAMISOLAS E PIJAMAS FIBRAS SINT/ART.,USO FEM.</t>
  </si>
  <si>
    <t>CAMISOLAS E PIJAMAS D/OUTS.MATS.
TÊXTEIS, FEM.</t>
  </si>
  <si>
    <t>OUTS.(CORPETES, ROBES,SEM.)DE ALGODÃO, FEM.</t>
  </si>
  <si>
    <t>OUTS.(CORPETES, ROBES,SEM.)FIBR.
SINT/ART.FEM.</t>
  </si>
  <si>
    <t>VEST.E ACESSÓRIOS P/BEBÊS DE ALGODÃO</t>
  </si>
  <si>
    <t>VEST.E ACESSÓRIOS P/BEBÊS FIBRAS
SINTÉTICAS</t>
  </si>
  <si>
    <t>VEST.E ACESSÓRIOS P/BEBÊS D/OUTS.MAT. TÊXTEIS</t>
  </si>
  <si>
    <t>VEST.CONFEC.DAS MATS. DAS POS. 5602
OU 5603</t>
  </si>
  <si>
    <t>- Outro vestuário, do tipo abrangido pela posição 62.01</t>
  </si>
  <si>
    <t>- Outro vestuário, do tipo abrangido pela posição
62.02</t>
  </si>
  <si>
    <t>OUTRO VESTUÁRIO DE USO MASCULINO</t>
  </si>
  <si>
    <t>OUTRO VESTUÁRIO DE
USO FEMININO</t>
  </si>
  <si>
    <t>SUNGAS D/BANHO, SHORTS, EXC.
D/MALHA, MASC.</t>
  </si>
  <si>
    <t>MAIÔS, BIQUINIS, D/USO FEMININO, EXC. D/MALHA</t>
  </si>
  <si>
    <t>OUTRO VESTUÁRIO, USO MASCULINO DE ALGODÃO</t>
  </si>
  <si>
    <t>OUTRO VESTUÁRIO MASC.,FIBRAS SINT.
/ARTIFICIAIS</t>
  </si>
  <si>
    <t>OUTRO VESTUÁRIO MASC.D/OUTS.MATS. TÊXTEIS</t>
  </si>
  <si>
    <t>OUTRO VESTUÁRIO, USO FEMININO DE
ALGODÃO</t>
  </si>
  <si>
    <t>OUTRO VESTUÁRIO FEM.,FIBRAS SINT.
/ARTIFICIAIS</t>
  </si>
  <si>
    <t>OUTRO VESTUÁRIO FEMININO,D/OUTS.
MATS.TÊXTEIS</t>
  </si>
  <si>
    <t>- Sutiãs e bustiês (sutiãs de cós alto*)</t>
  </si>
  <si>
    <t>CINTAS E CINTAS- CALÇAS,MESMO DE
MALHA</t>
  </si>
  <si>
    <t>- Modeladores de torso inteiro (Cintas-sutiãs*)</t>
  </si>
  <si>
    <t>SUTIÃS,CINTAS, ESPARTILHOS,MESMO
DE MALHA</t>
  </si>
  <si>
    <t>LENÇOS DE ASSOAR E DE BOLSO,DE ALGODÃO</t>
  </si>
  <si>
    <t>LENÇOS D/ASSOAR E D/BOLSO,OUTS.MATS.
TÊXTEIS</t>
  </si>
  <si>
    <t>XALES,ECHARPES E SEM.D/SEDA OU DESP. D/SEDA</t>
  </si>
  <si>
    <t>XALES,ECHARPES, VÉUS,SEM.D/FIBRAS
SINTÉTICAS</t>
  </si>
  <si>
    <t>XALES,ECHARPES, VÉUS,SEM.D/FIBRAS ARTIFICIAIS</t>
  </si>
  <si>
    <t>XALES,ECHARPES, VÉUS,SEM.DE
ALGODÃO</t>
  </si>
  <si>
    <t>OUTS.XALES E SEMELHANTES D/OUTS.MATS.TÊXT.</t>
  </si>
  <si>
    <t>GRAVATAS,GRAV- BORB.,PLASTR.SEDA E
DESPERD.</t>
  </si>
  <si>
    <t>GRAVATAS,GRAV- BORB.,PLASTR.FIBRAS SINT./ART.</t>
  </si>
  <si>
    <t>GRAVATAS,GRAV- BORB.,PLASTR.D/OUT.
MATS.TÊXT.</t>
  </si>
  <si>
    <t>LUVAS, MITENES E SEMELHANTES</t>
  </si>
  <si>
    <t>OUTS.ACESSÓRIOS EXCETO DA POSIÇÃO
62.12</t>
  </si>
  <si>
    <t>OUTS.PARTES VEST.
/ACESSÓRIOS EXC. POS. 62.12</t>
  </si>
  <si>
    <t>COBERT./MANTAS (EXC.ELÉTR.),
LÃ/PÊLOS FINOS</t>
  </si>
  <si>
    <t>COBERT. E MANTAS (EXC.ELÉTR.), DE ALGODÃO</t>
  </si>
  <si>
    <t>COBERT.E MANTAS (EXC.ELÉTR.)FIBRAS
SINTÉTICAS</t>
  </si>
  <si>
    <t>OUTROS COBERTORES E MANTAS</t>
  </si>
  <si>
    <t>- Roupa de cama, de
malha</t>
  </si>
  <si>
    <t>OUTS. ROUPAS D/CAMA ESTAMPADAS D/ALGODÃO</t>
  </si>
  <si>
    <t>OUTS.ROUPAS CAMA ESTAMP.FIBRAS SINT.
/ART.</t>
  </si>
  <si>
    <t>OUTS.ROUPAS CAMA ESTAMP.,OUTS.MATS. TÊXTEIS</t>
  </si>
  <si>
    <t>OUTRAS ROUPAS DE
CAMA DE ALGODÃO</t>
  </si>
  <si>
    <t>OUTRAS ROUPAS DE CAMA FIBRAS SINT.
/ART.</t>
  </si>
  <si>
    <t>OUTRAS ROUPA D/CAMA DE OUTS.
MATS.TÊXTEIS</t>
  </si>
  <si>
    <t>- Roupa de mesa, de
malha</t>
  </si>
  <si>
    <t>ROUPAS DE MESA DE ALGODÃO,EXC. D/MALHA</t>
  </si>
  <si>
    <t>ROUPAS D/MESA, D/FIBRAS SINT./ART.
EXC.D/MALHA</t>
  </si>
  <si>
    <t>ROUPAS DE MESA DE LINHO,EXC.D/MALHA</t>
  </si>
  <si>
    <t>OUTRAS ROUPAS DE MESA D/OUTS.MAT.
TÊXTEIS</t>
  </si>
  <si>
    <t>- Roupa de toucador ou de cozinha, de tecidos atoalhados (tu</t>
  </si>
  <si>
    <t>OUTRAS ROUPAS/CAMA/COZ/T
OUC/MESA,ALGODÃO</t>
  </si>
  <si>
    <t>OUTS. ROUPAS/CAMA/COZ/T OUC/MESA FIB. SINT/ART.</t>
  </si>
  <si>
    <t>OUTS. ROUPAS/CAM/COZ/TO UC/MESA OUTS.M. TÊXT.</t>
  </si>
  <si>
    <t>CORTINADOS,CORT. EST.SANEF.MALHA F.
SINTÉTICA</t>
  </si>
  <si>
    <t>CORTINADOS,CORT. EST,SANEF.MALH.OUT. M.TÊXTIL</t>
  </si>
  <si>
    <t>CORTINADOS,CORT. SANEF.ETC.D/ALG.,
EXC.D/MALHA</t>
  </si>
  <si>
    <t>CORTINADOS,SANEF., ETC.D/FIBR.SINT.EXC. D/MALHA</t>
  </si>
  <si>
    <t>CORTINADOS,SANEF. ETC.D/OUTS.M.TÊXT.
EXC.MALH.</t>
  </si>
  <si>
    <t>COLCHAS DE ALGODÃO, EXC.DE MALHA</t>
  </si>
  <si>
    <t>OUTS.COLCHAS D/OUT.MAT.TÊXTEIS
EXC.9404</t>
  </si>
  <si>
    <t>- Mosquiteiros para camas mencionados na Nota de subpos</t>
  </si>
  <si>
    <t>OUTS.ARTEFATOS DE
MALHA, EXC.9404</t>
  </si>
  <si>
    <t>OUTS.ARTEFATOS DE
ALGODÃO, EXC.MALHA</t>
  </si>
  <si>
    <t>OUTS.ARTEFATOS FIBRAS SINTÉTICAS, EXC.MALHA</t>
  </si>
  <si>
    <t>OUTS.ARTEFATOS D/OUTS.MAT.TÊXTEIS,
EXC.MALHA</t>
  </si>
  <si>
    <t>SACOS D/JUTA
/D/OUTS.FIBRAS TÊXT. LIB.POS.5303</t>
  </si>
  <si>
    <t>SACOS PARA EMBALAGEM, DE
ALGODÃO</t>
  </si>
  <si>
    <t>CONTÊINERES FLEX. PROD.GRANEL,D/MAT. SINT./ART.</t>
  </si>
  <si>
    <t>SACOS D/MALHA, P/EMBALAGEM
D/POLIET./POLIPR.</t>
  </si>
  <si>
    <t>OUTS.SACOS D/LÃMINAS E SEM. D/POLIET.,/POLIPR.</t>
  </si>
  <si>
    <t>OUTS.SACOS QQ. DIMENSÕES MATÉRIAS
SINT./ART.</t>
  </si>
  <si>
    <t>OUTS.SACOS QQ. DIMENSÕES OUTS. MATS.TÊXTEIS</t>
  </si>
  <si>
    <t>ENCERADOS E TOLDOS DE FIBRAS
SINTÉTICAS</t>
  </si>
  <si>
    <t>ENCERADOS E TOLDOS DE OUTRAS MAT.TÊXTEIS</t>
  </si>
  <si>
    <t>TENDAS DE FIBRAS
SINTÉTICAS</t>
  </si>
  <si>
    <t>TENDAS DE ALGODÃO</t>
  </si>
  <si>
    <t>TENDAS DE OUTRAS MATÉRIAS TÊXTEIS</t>
  </si>
  <si>
    <t>VELAS DE FIBRAS SINTÉTICAS, P/EMBARCAÕES,ETC.</t>
  </si>
  <si>
    <t>VELAS D/OUTS.MATÉR. TÊXTEIS, P/EMBARC. ETC.</t>
  </si>
  <si>
    <t>COLCHÕES PNEUMÁTICOS DE OUTRAS MAT.TÊXTEIS</t>
  </si>
  <si>
    <t>OUTROS ARTIGOS PARA ACAMPAMENTOS</t>
  </si>
  <si>
    <t>- Rodilhas, esfregões, panos de prato ou de
cozinha, fl</t>
  </si>
  <si>
    <t>CINTOS E COLETES SALVA-VIDAS</t>
  </si>
  <si>
    <t>De falso tecido (tecido
não tecido)</t>
  </si>
  <si>
    <t>OUTS.ART.CONFEC. INCL.MOLDES PARA VESTUÁRIO</t>
  </si>
  <si>
    <t>Sortidos constituídos por cortes de tecido e fios,
mesm</t>
  </si>
  <si>
    <t>- Selecionados</t>
  </si>
  <si>
    <t>OUTROS TRAP.CORD. CAB.M.TÊXTEIS DESPERDÍCIOS</t>
  </si>
  <si>
    <t>- Calçado com biqueira protetora de metal</t>
  </si>
  <si>
    <t>OUTS.CALÇ.COBR. TORNOZELO,MAS NÃO O JOELHO</t>
  </si>
  <si>
    <t>Outro</t>
  </si>
  <si>
    <t>-- Calçado para esqui e para surfe de neve</t>
  </si>
  <si>
    <t>-- Outro</t>
  </si>
  <si>
    <t>- Calçado com parte superior em tiras ou correias, fixa</t>
  </si>
  <si>
    <t>- Calçado com sola exterior de couro natural e parte su</t>
  </si>
  <si>
    <t>- Outro calçado, com biqueira protetora de
metal</t>
  </si>
  <si>
    <t>-- Calçado para esporte; calçado para tênis, basquetebo</t>
  </si>
  <si>
    <t>- Calçado com sola exterior de couro natural
ou reconst</t>
  </si>
  <si>
    <t>CALÇADOS COURO RECONST.SOLA D/BORR/PLÁST.</t>
  </si>
  <si>
    <t>OUTS.CALÇADOS P. SUP.MATÉRIAS
TÊXTEIS</t>
  </si>
  <si>
    <t>- Outro</t>
  </si>
  <si>
    <t>- Partes superiores de calçado e seus componentes, exce</t>
  </si>
  <si>
    <t>- Solas exteriores e saltos, de borracha ou plástico</t>
  </si>
  <si>
    <t>OUTROS PALMILHAS DE OUTRAS MATÉRIAS</t>
  </si>
  <si>
    <t>ESB.Ñ ENFORM.NEM COPA/ABA FELTR.
P/CHAPÉUS</t>
  </si>
  <si>
    <t>ESBOÇOS D/CHAPÉUS D/PALHA FINA (PANAMÁ,ETC.)</t>
  </si>
  <si>
    <t>OUTS.ESBOÇOS PARA
CHAPÉUS,EM TIRAS</t>
  </si>
  <si>
    <t>CHAPÉUS,OUT.ART. TIRAS MMO.GUARNEC. PALH.FINA</t>
  </si>
  <si>
    <t>OUTS.CHAP.
/ART/SEMEL.TIRAS MMO GUARNECIDOS</t>
  </si>
  <si>
    <t>BONÉS DE ALGODÃO</t>
  </si>
  <si>
    <t>BONÉS DE FIBRAS SINTÉTICAS OU ARTIFICIAIS</t>
  </si>
  <si>
    <t>BONÉS DE OUTRAS MATÉRIAS TÊXTEIS</t>
  </si>
  <si>
    <t>GORROS DE ALGODÃO</t>
  </si>
  <si>
    <t>GORROS DE FIBRAS SINTÉTICAS OU
ARTIFICIAIS</t>
  </si>
  <si>
    <t>GORROS DE OUTRAS MATÉRIAS TÊXTEIS</t>
  </si>
  <si>
    <t>CHAPÉUS DE
ALGODÃO</t>
  </si>
  <si>
    <t>CHAPÉUS DE FIBRAS SINTÉTICAS OU ARTIFICIAIS</t>
  </si>
  <si>
    <t>CHAPÉUS DE OUTRAS
MATÉRIAS TÊXTEIS</t>
  </si>
  <si>
    <t>CHAPÉUS DE OUTROS ARTEFATOS MALHA/CONFEC. C/RENDA</t>
  </si>
  <si>
    <t>- Capacetes e artigos de uso semelhante, de proteção</t>
  </si>
  <si>
    <t>OUTS.CHAPÉUS/ART. USO SEM.DE BORR.
/PLÁSTICO</t>
  </si>
  <si>
    <t>OUTS.CHAPÉUS/ART. USO SEM.DE OUTS.
MATÉRIAS</t>
  </si>
  <si>
    <t>Carneiras, forros, capas, armações, palas e barbicachos</t>
  </si>
  <si>
    <t>- Guarda-sóis de jardim
e artigos semelhantes</t>
  </si>
  <si>
    <t>GUARDA-CHUVAS D/HASTE/CABO,ETC. C/SEDA,ETC.</t>
  </si>
  <si>
    <t>OUTS.GUARDA- CHUVAS/SÓIS ETC.
CAB./HAST.TELES.</t>
  </si>
  <si>
    <t>OUTS.GUARDA- CHUVAS/SOMBR.E GUARDA-SÓIS</t>
  </si>
  <si>
    <t>Bengalas, bengalas- assentos, chicotes,
pingalins e arti</t>
  </si>
  <si>
    <t>ARM.MONTADAS MMO. CAB.P/GUARDA- SÓIS/CHUVAS</t>
  </si>
  <si>
    <t>OUTS.PART., ACESSÓRIOS P/ART.
DA POS.6601/6602</t>
  </si>
  <si>
    <t>Peles e outras partes de aves, com as suas penas ou pen</t>
  </si>
  <si>
    <t>- De plástico</t>
  </si>
  <si>
    <t>FLORES,FOLHAGEM, FRUTOS PART.OUTS. MATÉRIAS</t>
  </si>
  <si>
    <t>Cabelo disposto no mesmo sentido, adelgaçado, branqueado ou</t>
  </si>
  <si>
    <t>PERUCAS COMPLETAS D/MATS.TÊXTEIS SINTÉTICAS</t>
  </si>
  <si>
    <t>OUTS.BARBAS,PEST., PERUC.ETC.D/MAT.
TÊXT.SINTS.</t>
  </si>
  <si>
    <t>PERUCAS,BARBAS, PESTANAS,SEM.,DE CABELO</t>
  </si>
  <si>
    <t>PERUCAS,BARBAS, SOBRANC.DE OUTS.
MATÉRIAS</t>
  </si>
  <si>
    <t>- Ladrilhos, cubos, pastilhas e artigos semelhantes, mesmo d</t>
  </si>
  <si>
    <t>MÁRMORE,TRAVERT. ALAB.TALH.SERR.
PLANA,LISA</t>
  </si>
  <si>
    <t>GRANITO TALHADO, SERRADO,D/SUPERF. PLANA,LISA</t>
  </si>
  <si>
    <t>OUTRAS PEDRAS TALHADAS,SUP.
PLANA,LISA</t>
  </si>
  <si>
    <t>MÁRMORE,TRAVERT. ALABASTRO, EXC.POS. 68.01</t>
  </si>
  <si>
    <t>OUTS.GRANITO,
EXCETO POS. 68.01</t>
  </si>
  <si>
    <t>OUTS.PEDRAS, EXCETO POS.68.01</t>
  </si>
  <si>
    <t>ARDÓSIA NAT.TRAB., OBRAS D/ARDÓSIA
NAT.AGLOM.</t>
  </si>
  <si>
    <t>MÓS PARA MOER OU DESFIBRAR</t>
  </si>
  <si>
    <t>OUTS.MÓS DIAM. NAT/SIN.AGLOM.
C/RES. D&lt;53,34CM</t>
  </si>
  <si>
    <t>OUTS.MÓS SEM. AGLOMERADO &lt;53, 34CM</t>
  </si>
  <si>
    <t>OUTS.MÓS E ARTEF. SEM.DIAMAN.
NAT/SINT.AGLOM.</t>
  </si>
  <si>
    <t>OUTS.MÓS SEM. ABRAS.AGLOM.RES. D&lt;53,34CM</t>
  </si>
  <si>
    <t>OUTS.MÓS SEM. ABRAS.AGLOM.
/CERÂM. D&lt;53,34CM</t>
  </si>
  <si>
    <t>OUTS.MÓS SEM.OUTS. ABRAS.AGLOM.
/CERÂMICA</t>
  </si>
  <si>
    <t>OUTS.MÓS SEM. ARTEF.SEM.DE
PEDRAS NATURAIS</t>
  </si>
  <si>
    <t>PEDRAS P/AMOLAR/POLIR, MANUALMENTE</t>
  </si>
  <si>
    <t>ABRASIVS.NAT/ART. PÓ/GRÃO,APLIC.
TEC/MAT.TÊXTIL</t>
  </si>
  <si>
    <t>ABRAS.NAT/ART. PÓ/GRÃO APLIC. PAPEL/CARTÃO</t>
  </si>
  <si>
    <t>ABRAS.NAT/ART.OUT. MAT.S/PAP./CARTÃO
C/M.TÊXT.</t>
  </si>
  <si>
    <t>ABRAS.NAT/ART. DISCOS F.VULC.ÓX.
ALM/CARB.SILÍC.</t>
  </si>
  <si>
    <t>OUTS.ABRAS.NAT/ART PÓ/GRÃO APLIC. SOBRE MAT.</t>
  </si>
  <si>
    <t>LÃS D/ESCÓRIA ALT.- FORN.,OUTS.ESC.LÃ
D/ROCHA</t>
  </si>
  <si>
    <t>VERMICULITA,ARGILA, EXP.ESC,P.MIN.SEM. EXPAND.</t>
  </si>
  <si>
    <t>PRODS.MINERAIS ALUMINOSOS/SILICOA
LUMINOSOS</t>
  </si>
  <si>
    <t>OUTS.MAT.MIN.P/ISOL. CAL/SOM EXC.6811/12 CAP.69</t>
  </si>
  <si>
    <t>OBRAS D/ASFALT. PROD.SEM.(BREU,PEZ)
EM ROLOS</t>
  </si>
  <si>
    <t>OUTS.OBRAS D/ASFALTO PROD. SEM.(BREU,PEZ)</t>
  </si>
  <si>
    <t>Painéis, chapas, ladrilhos, blocos e
semelhantes, de fi</t>
  </si>
  <si>
    <t>CHAP.PLAC.ETC, D/GESSO,REV./REF. PAPEL,CARTÃO</t>
  </si>
  <si>
    <t>OUTS.CHAPAS, PLACAS,ETC.GESSO/
BASE D/GESSO</t>
  </si>
  <si>
    <t>OUTS.OBRAS GESSO/COMPOS. À BASE D/GESSO</t>
  </si>
  <si>
    <t>OUTS,TELHAS,LADR, ETC. D/CIM/CONCRET/PEDR.
ART.</t>
  </si>
  <si>
    <t>ELEM.PRÉ-FABRIC. P/CONST.ENG.CIVIL, D/CIM.CONC.</t>
  </si>
  <si>
    <t>OUTS.OBRAS D/CIMENTO, CONCRETO/PEDRA ARTIF.</t>
  </si>
  <si>
    <t>OBRAS FIBROCIM.,CIM- CELUL.SEM.CONT.
AMIANTO</t>
  </si>
  <si>
    <t>-- Outras placas, painéis, ladrilhos, telhas e artigos semel</t>
  </si>
  <si>
    <t>OUTS.OBRAS FIBROCIMEN.CIMEN-
CEL.PROD.SEM.</t>
  </si>
  <si>
    <t>-- Vestuário, acessórios de vestuário, calçado e chapéu</t>
  </si>
  <si>
    <t>OUTS.JUNTAS E ELEM. FUNÇÃO SEMEL.
D/VEDAÇÃO</t>
  </si>
  <si>
    <t>OUTS.OBR.D/AMIAN. TRAB.FIB.MIST.AM. C/CARB.MAG.</t>
  </si>
  <si>
    <t>Guarniçao de fricção
contendo amianto</t>
  </si>
  <si>
    <t>PASTILHAS P/FREIOS (TRAVÕES) NÃO CONTENDO AMIANTO</t>
  </si>
  <si>
    <t>OUTS.GUARNIÇ. P/FREIOS (TRAVÕES) NÃO CONTENDO
AMIANTO</t>
  </si>
  <si>
    <t>DISCO DE FRICÇÃO P/EMBREAGENS, NÃO CONTENDO AMIANTO</t>
  </si>
  <si>
    <t>OUTS.GUARNIÇÕES.Ñ MONT.P/EMB.ETC.NÃO CONTENDO AMIANTO</t>
  </si>
  <si>
    <t>PLACAS/FOLHAS/TIRA S, MICA AGLOMER.
/RECONST.</t>
  </si>
  <si>
    <t>OUTS.OBRAS DE MICA OU MICA TRABALHADA</t>
  </si>
  <si>
    <t>-- Fibras de carbono</t>
  </si>
  <si>
    <t>-- Têxteis de fibras de
carbono</t>
  </si>
  <si>
    <t>-- Outras obras de fibras de carbono</t>
  </si>
  <si>
    <t>OUTS.OBRAS- MAGNESITA/DOLOMITA
/CROMITA</t>
  </si>
  <si>
    <t>Com um teor de alumina (Al2O3), igual ou superior a 90 %, em</t>
  </si>
  <si>
    <t>Com um teor de silica (SiO2) igual ou superior a 90 %, em pe</t>
  </si>
  <si>
    <t>OUTS.OBRAS PEDRA/OUTS.MAT.MIN. Ñ OUTS.POS.</t>
  </si>
  <si>
    <t>Tijolos, placas (lajes), ladrilhos e outras peças cerâmicas</t>
  </si>
  <si>
    <t>OUTS.TIJOLOS MAGNESIANOS A BASE
ÓXIDO CROMO</t>
  </si>
  <si>
    <t>OUTS.TIJOLOS,CERÂM. REFR. MAGNESIANO/ÓX. CROM</t>
  </si>
  <si>
    <t>OUTS.PEÇ.CERÂM. REFR.C/MAGN./CALC.
/CROM&gt;50%</t>
  </si>
  <si>
    <t>TIJOLOS SÍLICO- ALUMINOSOS+50% ALUM.,SÍLIC./MIST.</t>
  </si>
  <si>
    <t>OUTS.TIJ/SEM.SÍLICO- ALUMINOSOS+50% ALUM.SÍLICA</t>
  </si>
  <si>
    <t>OUTS.TIJ/SEM. SILICOSO,SEMI-SILIC. SÍLIC.+50%ALUM.</t>
  </si>
  <si>
    <t>OUTROS TIJOLOS/SEM. SILIMANITA,+50% ALUMINA</t>
  </si>
  <si>
    <t>OUTS.TIJ/SEM. PESO+50%ALUM.,
SÍLICA/MIST./COMB.</t>
  </si>
  <si>
    <t>OUTS.TIJOLOS, PLACAS /SEM. D/CARBONETO SILÍCIO</t>
  </si>
  <si>
    <t>QQ.OUTRO PROD. CERÂMICO Ñ CIT.
ANTERIORMENTE</t>
  </si>
  <si>
    <t>CADINHOS GRAF.EXC. 6903.10.12 PES&gt;50% D/GRAFITA</t>
  </si>
  <si>
    <t>CADINHOS MIST. GRAF/CARB.SILÍC.
PES&gt;50%GRAFITA</t>
  </si>
  <si>
    <t>QQ.OUT.CADINHO PESO&gt;50% D/GRAFITA/OUT.CARB.</t>
  </si>
  <si>
    <t>TAMPAS,TAMPÕES C/PESO &gt;50%
D/GRAFITA/CARB.</t>
  </si>
  <si>
    <t>TUBOS C/PESO &gt;50% D/GRAFITA/OUT. CARBONO</t>
  </si>
  <si>
    <t>OUTS.PROD.CERÂM. REFRAT.C/PESO &gt;50%
D/GRAF.</t>
  </si>
  <si>
    <t>CADINHOS C/PESO
&gt;50% DE ALUMINA</t>
  </si>
  <si>
    <t>TAMPAS,TAMPÕES, C/PESO &gt;50% DE
ALUMINA</t>
  </si>
  <si>
    <t>TUBOS C/PESO &gt;50% DE ALUMINA</t>
  </si>
  <si>
    <t>OUTS.PROD. CERÂMICOS C/PESO
&gt;50% D/ALUMINA</t>
  </si>
  <si>
    <t>OUTS.TUBOS DE CARBONETO DE SILÍCIO</t>
  </si>
  <si>
    <t>OUTS.TUBOS CERÂMICOS NÃO CIT.
ANTERIORMENTE</t>
  </si>
  <si>
    <t>OUTS.PRODS.CERÂM. REFRAT. D/CARBONETO SILÍCIO</t>
  </si>
  <si>
    <t>OUTS.PRODS.CERÂM. REFRAT.COMPOSTS.
ZIRCÔNIO</t>
  </si>
  <si>
    <t>OUTS.PRODS.CERÂM. REFRATÁRS.Ñ CIT. ANTERIOR.</t>
  </si>
  <si>
    <t>OUTS.PROD. D/CERÂMICA P/CONSTR. INC.
TIJOLOS</t>
  </si>
  <si>
    <t>TUBOS,CALHAS OU ALGEROZES P/CANAL. D/CERÂM.</t>
  </si>
  <si>
    <t>-- Com um coeficiente de absorção de água, em peso, não supe</t>
  </si>
  <si>
    <t>-- Com um coeficiente de absorção de água, em peso, superior</t>
  </si>
  <si>
    <t>- Cubos, pastilhas e artigos semelhantes, para mosaicos</t>
  </si>
  <si>
    <t>- Peças de acabamento</t>
  </si>
  <si>
    <t>APARS.ART.P/USO QUÍM/OUT.USO TÉC. PORCELANA</t>
  </si>
  <si>
    <t>GUIA-FIOS PARA
MÁQUINA TÊXTIL</t>
  </si>
  <si>
    <t>ANÉIS D/CARBONETO D/SILÍCIO P/JUNTAS D/VED.MECÂNICAS</t>
  </si>
  <si>
    <t>OUTS.ART.CERÂM., EXC.PORCELANA,
DUREZ&gt;=9MOHS</t>
  </si>
  <si>
    <t>Colmeia de cerâmica à base de alumina (Al2O3),
sílica (SiO2)</t>
  </si>
  <si>
    <t>OUTS.APAR.ART.CER. USOS QUÍM/USOS TÉCNICOS</t>
  </si>
  <si>
    <t>OUTS.APAR.ART.CER. USOS QUÍM/TÉC.Ñ CIT.
ANTER.</t>
  </si>
  <si>
    <t>PIAS,LAVATÓRIOS, BANHEIRAS,SANIT. D/PORCELANA</t>
  </si>
  <si>
    <t>OUTS.LAVATÓRIOS, BANHEIRAS,SANIT.
EXC.D/PORC.</t>
  </si>
  <si>
    <t>CONJUNTO P/JANTAR, CAFÉ,CHÁ,ETC. D/PORCELANA</t>
  </si>
  <si>
    <t>OUTS.ARTIGOS P/SERVÇO D/MESA,
COZ.,D/PORCEL.</t>
  </si>
  <si>
    <t>OUTS.LOUÇAS/ART. DOM./ART.HIG/TOUC., D/PORCEL.</t>
  </si>
  <si>
    <t>Serviços de mesa, artigos de cozinha,
outros artigos de</t>
  </si>
  <si>
    <t>ESTATUETAS,OUTS. OBJETOS D/ORN. D/PORCELANA</t>
  </si>
  <si>
    <t>OUTS. ESTATUETAS/OBJ. ORNAMENTAÇÃO-
CERÂMICA</t>
  </si>
  <si>
    <t>OUTRAS OBRAS DE PORCELANA</t>
  </si>
  <si>
    <t>OUTS.OBRAS D/CERÂMICA, EXCETO PORCELANA</t>
  </si>
  <si>
    <t>ESFERAS-VIDRO Ñ TRAB.EXC.MICROESF. POS.7018</t>
  </si>
  <si>
    <t>BARRAS OU VARETAS, DE VIDRO,Ñ TRABALHADO</t>
  </si>
  <si>
    <t>TUBOS QUARTZO/OU OUTS.SÍLICAS FUNDIDOS</t>
  </si>
  <si>
    <t>-- De outro vidro com um coeficiente de dilatação linear não</t>
  </si>
  <si>
    <t>OUTS.VIDROS- ESF/BARRAS/VAR/TUB OS,Ñ TRABALH.</t>
  </si>
  <si>
    <t>CHAP.FLS D/VID.Ñ ARM.VAZ.COR.MASS.
OPAC.,FOLH.</t>
  </si>
  <si>
    <t>OUTS.CHAPAS E FOLHAS NÃO ARMADAS</t>
  </si>
  <si>
    <t>CHAPS.FLS.ARM. C/CAM.ABS/REFL.S/QQ.
OUT.TRAB.</t>
  </si>
  <si>
    <t>VIDRO ESTIR.COR.NA MASSA,OPACIF.OU FOLHEADO</t>
  </si>
  <si>
    <t>OUTRO VIDRO ESTIRADO OU
SOPRADO</t>
  </si>
  <si>
    <t>VIDRO Ñ ARMADO C/CAM. ABSORVENTE/REFLET ORA</t>
  </si>
  <si>
    <t>OUT.VID.Ñ ARM.COR. MAS.OPAC/FOL/SIMP. DEBAST.</t>
  </si>
  <si>
    <t>OUTS.VIDROS Ñ CIT. ANTERIORMENTE</t>
  </si>
  <si>
    <t>VIDRO POS.7003/04/05 REC.BIS.GRAV.SEM.Ñ EMOLD.</t>
  </si>
  <si>
    <t>VIDR.TEMP.P/AUTOM. AERON.BARCOS E OUTS.VEÍC.</t>
  </si>
  <si>
    <t>OUTS.VIDR.TEMP.EX. P/AUTO.AERO.BARC. OUT.VEÍC.</t>
  </si>
  <si>
    <t>VIDROS F/FOLS. CONTRAC.P/AUTO AERO.BARC.VEÍC.</t>
  </si>
  <si>
    <t>OUTS.VIDROS CONTRAC.EX.P/AUT. AERO.BARC.VEÍC.</t>
  </si>
  <si>
    <t>VIDROS ISOLANTES DE PAREDES MÚLTIPLAS</t>
  </si>
  <si>
    <t>ESPELHOS RETROVISORES P/VEÍCULOS,DE VIDRO</t>
  </si>
  <si>
    <t>OUTROS ESPELHOS NÃO EMOLDURADOS, DE VIDRO</t>
  </si>
  <si>
    <t>OUTROS ESPELHOS EMOLDURADOS, DE VIDRO</t>
  </si>
  <si>
    <t>AMPOLAS DE VIDRO</t>
  </si>
  <si>
    <t>- Rolhas, tampas e outros dispositivos para
fechar recipient</t>
  </si>
  <si>
    <t>GARRAFÕES E GARRAFAS DE VIDRO
SUP.A 1 LITRO</t>
  </si>
  <si>
    <t>FRASCOS,BOIÕES, VASOS,OUTS.D/VIDRO SUPERIOR A 1 L</t>
  </si>
  <si>
    <t>GARRAFÕES E GARRAFAS DE VIDRO
&gt;0,33,&lt;1 L</t>
  </si>
  <si>
    <t>FRASCOS,BOIÕES, VASOS,OUTS.D/VIDRO
&gt;0,33 &lt;1 L</t>
  </si>
  <si>
    <t>OUTROS DISPOSIT. D/USO SEMELHANTE
D/VIDRO</t>
  </si>
  <si>
    <t>Para lâmpadas ou tubos de descarga, incluindo os de luz relâ</t>
  </si>
  <si>
    <t>OBJETOS D/VITROCERÂMICA
EXC.D/POS.7010 E 7018</t>
  </si>
  <si>
    <t>COPOS C/PÉ, D/CRISTAL D/CHUMBO, EXC. D/VITROCERÂMICA</t>
  </si>
  <si>
    <t>COPOS C/PÉ, EXC. D/VITROCERÂMICA E D/CRISTAL D/CHUMBO</t>
  </si>
  <si>
    <t>OUTS. COPOS D/CRISTAL D/CHUMBO,
EXC. D/VITROCERÂMICA</t>
  </si>
  <si>
    <t>OUTS.COPOS EXC. D/VITROCERÂMICA E D/CRISTAL D/CHUMBO</t>
  </si>
  <si>
    <t>OBJ.MESA,COZ,(EXC. COPS)EX.VITR,
D/CRIST.CHUMBO</t>
  </si>
  <si>
    <t>CAFET.,CHALEIRAS VID.COEF.DIL.LIN.Ñ SUP.5X10-6K</t>
  </si>
  <si>
    <t>OUT.OBJ.VIDRO,SERV. MESA/COZ.,DIL.Ñ SUP.
5X10-6K</t>
  </si>
  <si>
    <t>OUTS.OBJ.SERV. MESA/COZINHA,EXC. CIT.ANTERIOR</t>
  </si>
  <si>
    <t>OUTS.OBJ.CRISTAL D/CHUMBO P/ORNAM.
INTERIOR</t>
  </si>
  <si>
    <t>OUTS.OBJ.CRISTAL D/CHUMBO Ñ CIT. ANTERIORM.</t>
  </si>
  <si>
    <t>OUTS.OBJ.P/MESA, COZ.,ORNAM.,SEM.
EXC.7010/7018</t>
  </si>
  <si>
    <t>Artigos de vidro para sinalização e elementos de óptica</t>
  </si>
  <si>
    <t>VIDROS PARA LENTES CORRETIVAS,
BRANCOS</t>
  </si>
  <si>
    <t>VIDROS PARA LENTES CORRETIVAS, COLORIDOS</t>
  </si>
  <si>
    <t>VIDROS PARA
RELÓGIOS</t>
  </si>
  <si>
    <t>VIDROS P/MÁSCARAS, ÓCULOS/ANTEPAR., PROTET.</t>
  </si>
  <si>
    <t>OUTS.VIDROS P/RELÓGIOS E
SEMELH.,P/LENTES</t>
  </si>
  <si>
    <t>- Cubos, pastilhas e outros artigos semelhantes, de vidro, m</t>
  </si>
  <si>
    <t>OUTS.ART.VID.PRENS.
/MOLD.,Ñ CIT. ANTERIORMENTE</t>
  </si>
  <si>
    <t>ART.P/LAB.,HIG.,FARM. D/QUARTZ/OUT. SÍLICAS FUND.</t>
  </si>
  <si>
    <t>- De outro vidro com um coeficiente de dilatação
linear não</t>
  </si>
  <si>
    <t>OUT.ART.DE VID.P/LAB, HIG,FARM.Ñ CIT. ANTERIORM.</t>
  </si>
  <si>
    <t>CONTAS DE VIDRO</t>
  </si>
  <si>
    <t>IMITAÇÕES PÉROLAS NAT/CULT,PEDR.PREC.
/SEMIP.</t>
  </si>
  <si>
    <t>OUTS.CONTAS IMIT. PÉROLAS Ñ CIT. ANTERIORMENTE</t>
  </si>
  <si>
    <t>- Microsferas de vidro, de diâmetro não superior a 1 mm</t>
  </si>
  <si>
    <t>OUTRAS OBRAS E OBJ. D/ORNAMENTAÇÃO,DE VIDRO</t>
  </si>
  <si>
    <t>-- Fios cortados (chopped strands), de comprimento não super</t>
  </si>
  <si>
    <t>MECHA VIDRO, IMPREG.REC.D/RESINA POLIURETANO</t>
  </si>
  <si>
    <t>OUTRAS MECHAS LIG. TORCIDAS D/FIBRAS
DE VIDRO</t>
  </si>
  <si>
    <t>-- Outros fios, mechas</t>
  </si>
  <si>
    <t>-- Mantas (mats) consolidadas mecanicamente</t>
  </si>
  <si>
    <t>-- Mantas (mats) consolidadas quimicamente</t>
  </si>
  <si>
    <t>OUTS.MECH.MMO. TORC.FIO CORT.OU Ñ D/FIB.VIDRO</t>
  </si>
  <si>
    <t>-- Tecidos de mechas ligeiramente torcidas (rovings) de</t>
  </si>
  <si>
    <t>-- Outros, obtidos de mechas ligeiramente torcidas (rov</t>
  </si>
  <si>
    <t>-- Tecidos de fios de malha fechada, em ponto de tafetá</t>
  </si>
  <si>
    <t>-- Tecidos de malha aberta de largura não superior a 30</t>
  </si>
  <si>
    <t>-- Tecidos de malha aberta de largura superior a 30 cm</t>
  </si>
  <si>
    <t>-- Véus (camadas finas)</t>
  </si>
  <si>
    <t>-- Outros tecidos de malha fechada</t>
  </si>
  <si>
    <t>Constituídos por fios paralelizados e superpostos entre</t>
  </si>
  <si>
    <t>- Lã de vidro e suas
obras</t>
  </si>
  <si>
    <t>Ampolas de vidro para garrafas térmicas ou para outros recip</t>
  </si>
  <si>
    <t>OUTRAS OBRAS DE VIDRO NÃO ESPECIFICADAS</t>
  </si>
  <si>
    <t>PÉROLAS NATURAIS</t>
  </si>
  <si>
    <t>PÉROLAS CULTIVADAS,
TRABALHADAS</t>
  </si>
  <si>
    <t>PEDR.PREC./SEMI. EXC.DIAMANT.
BRUT/SERR/DESB.</t>
  </si>
  <si>
    <t>OUTS.PEDRAS PRECIOSAS TRAB. D/OUTRO MODO</t>
  </si>
  <si>
    <t>PÓ DE DIAMANTES</t>
  </si>
  <si>
    <t>PRATA EM BARRAS/FIOS/PERFIS, D/SEÇÃO MACIÇA</t>
  </si>
  <si>
    <t>PRATA EM CHAPAS, LÂMINAS,FOLHAS E
TIRAS</t>
  </si>
  <si>
    <t>PLATINA EM BARRAS/FIOS/PERFIS., SEÇÃO MACIÇA</t>
  </si>
  <si>
    <t>ART.JOALH.D/PRATA OU REV.FOLH.CHAP.
OUTS.METAIS</t>
  </si>
  <si>
    <t>ARTEFATOS D/JOALHARIA,D/OUTS. MET.PRECIOSOS</t>
  </si>
  <si>
    <t>ART.JOALH.MET. COMUM FOLH./CHAP.
METAIS PREC.</t>
  </si>
  <si>
    <t>OUTS.OBRAS D/PEDRAS PRECS.
/SEMI,SINT/RECONS</t>
  </si>
  <si>
    <t>-- Abotoaduras (botões de punho) e artigos
semelhantes</t>
  </si>
  <si>
    <t>OUTS.BIJUTERIAS D/MET.COMUNS,PRAT. DOUR.PLAT.</t>
  </si>
  <si>
    <t>OUTRAS BIJUTERIAS</t>
  </si>
  <si>
    <t>- Ferro fundido bruto não ligado, que contenha, em peso, 0,5</t>
  </si>
  <si>
    <t>-- Outra</t>
  </si>
  <si>
    <t>-- Que contenha, em peso, mais de 55 % de
silício</t>
  </si>
  <si>
    <t>-- Que contenha, em peso, mais de 4 % de carbono</t>
  </si>
  <si>
    <t>- Ferrossiliciocromo</t>
  </si>
  <si>
    <t>- Ferrotungstênio (ferrovolfrâmio) e ferrossiliciotungstênio</t>
  </si>
  <si>
    <t>-- Ferrovanádio</t>
  </si>
  <si>
    <t>FERROFÓSFORO (FOSFETOS DE
FERRO)</t>
  </si>
  <si>
    <t>OUTROS FERROLIGAS</t>
  </si>
  <si>
    <t>PRODS.FERROSOS OBT.RED.DIR.MINÉRIO D/FERRO</t>
  </si>
  <si>
    <t>OUTS.PRODS. FERROSOS
ESPONJOSOS, PED., ESF.</t>
  </si>
  <si>
    <t>DESPERDÍCIOS E RESÍDUOS D/OUTS.
LIGAS D/AÇO</t>
  </si>
  <si>
    <t>RESÍD.D/TORNO, D/FRESA,APARAS,PÓ D/SERRA,ETC.</t>
  </si>
  <si>
    <t>GRANALHAS D/FERRO/FUND/BRUTO
/SPIGEL,OU AÇO</t>
  </si>
  <si>
    <t>PÓS DE LIGAS DE AÇO</t>
  </si>
  <si>
    <t>De ferro esponjoso, com um teor de ferro igual ou superior a</t>
  </si>
  <si>
    <t>OUTROS PÓS DE FERRO</t>
  </si>
  <si>
    <t>LINGOTES FERRO/AÇOS EXC. FERRO DA POS.7203</t>
  </si>
  <si>
    <t>OUTS FERRO/AÇO Ñ LIG.EM LINGOTES EXC. POS.7203</t>
  </si>
  <si>
    <t>OUTS.SEMIFAT.FE/AÇO Ñ LIG. SEC.TRANSV. QD./RET.</t>
  </si>
  <si>
    <t>OUTS.SEMIFAT.FE/AÇO Ñ LIG.SEC.TRANSV. RETANG.</t>
  </si>
  <si>
    <t>OUTS.PROD.SEMIFAT. FE/AÇO Ñ LIG.Ñ CIT. ANTERIOR.</t>
  </si>
  <si>
    <t>- Que contenham, em peso, 0,25 % ou mais de carbono</t>
  </si>
  <si>
    <t>LAMINADS PL. FER/AÇO,LARG.
&gt;=600MM,QUENT.ROL.</t>
  </si>
  <si>
    <t>-- De espessura igual ou superior a 4,75 mm</t>
  </si>
  <si>
    <t>OUTS.LAM.PL. FER/AÇO,ESPES.&gt;=3,
&lt;4,75MM,ROLOS</t>
  </si>
  <si>
    <t>Com um limite mínimo de elasticidade de 275 MPa</t>
  </si>
  <si>
    <t>OUTROS LAMINADOS PLANOS D/ESP.&lt;3MM.,
D/AÇO</t>
  </si>
  <si>
    <t>OUTS.LAM.PL. FER/AÇO,ESPES.
&gt;10MM,QUENTE.ROL.</t>
  </si>
  <si>
    <t>-- De espessura igual ou superior a 4,75 mm, mas
não superio</t>
  </si>
  <si>
    <t>Com um limite mínimo de elasticidade de 355 MPa</t>
  </si>
  <si>
    <t>OUTS.LAM.PL. FER/AÇO,ESP.=&gt;3,&lt;4,
75MM,ROLOS</t>
  </si>
  <si>
    <t>OUTS.LAM.PL. FER/AÇO,ESP.&lt;3MM,
QUENTE,ROLOS</t>
  </si>
  <si>
    <t>LAM.PL.FER/AÇO, LARG.&gt;600MM, QUENTE,Ñ ROL,REL.</t>
  </si>
  <si>
    <t>-- De espessura superior
a 10 mm</t>
  </si>
  <si>
    <t>-- De espessura igual ou superior a 4,75 mm, mas não superio</t>
  </si>
  <si>
    <t>-- De espessura igual ou superior a 3 mm, mas
inferior a 4,7</t>
  </si>
  <si>
    <t>-- De espessura inferior a 3 mm</t>
  </si>
  <si>
    <t>OUTS.LAMINADOS QUENTES Ñ CIT.
ANTERIORMENTE</t>
  </si>
  <si>
    <t>-- De espessura superior a 1 mm, mas inferior a 3 mm</t>
  </si>
  <si>
    <t>-- De espessura igual ou superior a 0,5 mm, mas
não superior</t>
  </si>
  <si>
    <t>-- De espessura inferior a 0,5 mm</t>
  </si>
  <si>
    <t>-- De espessura igual ou
superior a 3 mm</t>
  </si>
  <si>
    <t>-- De espessura igual ou superior a 0,5 mm</t>
  </si>
  <si>
    <t>-- De espessura inferior
a 0,5 mm</t>
  </si>
  <si>
    <t>De espessura inferior a 4,75 mm</t>
  </si>
  <si>
    <t>OUTS.LAM.PLANOS, FERRO/AÇO,
GALVANIZAD.ELETR.</t>
  </si>
  <si>
    <t>OUTS.LAMINADOS PLANOS ONDULADOS</t>
  </si>
  <si>
    <t>De espessura inferior a
4,75 mm</t>
  </si>
  <si>
    <t>OUTS.LAM.PLANOS GALV.P/OUTRO PROCESSO</t>
  </si>
  <si>
    <t>LAM.PLANO FER/AÇO REV.ÓX.CROMO E/OU
CROMO</t>
  </si>
  <si>
    <t>-- Revestidos de ligas de aluminiozinco</t>
  </si>
  <si>
    <t>De peso igual ou superior a 120 g/m2 e com
conteúdo de silíc</t>
  </si>
  <si>
    <t>OUTS.LAM.PLANOS FER.REVEST. D/ALUMÍNIO-SILÍCIO</t>
  </si>
  <si>
    <t>OUTS.LAM.PLAN.FERR. AÇO,REVESTIDS
D/ALUMÍNIO</t>
  </si>
  <si>
    <t>LAM.PLAN. FERRO/AÇO,
PINTADOS/ENVERNIZA DOS</t>
  </si>
  <si>
    <t>Revestidos de plástico</t>
  </si>
  <si>
    <t>OUTS.LAM.PLANOS FERRO OU AÇO Ñ LIGADOS</t>
  </si>
  <si>
    <t>-- Outros, de espessura igual ou superior a 4,75
mm</t>
  </si>
  <si>
    <t>OUTS.LAM.PLANOS FER/AÇO,QUENTE,Ñ REVEST.</t>
  </si>
  <si>
    <t>-- Que contenham, em peso, menos de 0,25 %
de carbono</t>
  </si>
  <si>
    <t>Com um teor de carbono igual ou superior a 0,25
%, mas infer</t>
  </si>
  <si>
    <t>Com um teor de carbono igual ou superior a 0,6 %,
em peso</t>
  </si>
  <si>
    <t>Com um teor de carbono igual ou superior a 0,6 %, em peso</t>
  </si>
  <si>
    <t>OUTS.LAM.PLANOS FERRO/AÇO Ñ LIG
LARG&lt;600MM</t>
  </si>
  <si>
    <t>LAM.PLAN. FERRO/AÇO,
REVESTIDOS, ESTANHADOS</t>
  </si>
  <si>
    <t>OUTS.LAM.PLAN. FERR/AÇO,GALV. ELETROL.REVEST.</t>
  </si>
  <si>
    <t>LAM.PLANOS L.
&lt;600MM
PINTADOS/ENVERNIZA DOS</t>
  </si>
  <si>
    <t>LAM.PLAN. LARG&lt;600MM
REVESTIDO D/PLÁSTICO</t>
  </si>
  <si>
    <t>LAM.PLAN. LARG&lt;600MM REVEST. D/OUTS.MATÉRIAS</t>
  </si>
  <si>
    <t>LAM.PLAN. LARG&lt;600MMFOLHEAD OS/CHAPEADOS</t>
  </si>
  <si>
    <t>- Outros, de aço para tornear</t>
  </si>
  <si>
    <t>OUTS.FIO-MÁQUINA, D/FERRO/AÇO,DIAM.
&lt;14MM</t>
  </si>
  <si>
    <t>OUTS.FIO-MÁQUINA, D/FERRO/AÇO,NÃO LIGADOS</t>
  </si>
  <si>
    <t>Com um teor de carbono inferior ou igual a 0,6 %, em peso</t>
  </si>
  <si>
    <t>OUTRAS BARRAS D/FERRO/AÇO FORJADAS,QUENTE</t>
  </si>
  <si>
    <t>- Dentadas, com nervuras, sulcos
(entalhes) ou relevos, obti</t>
  </si>
  <si>
    <t>- Outras, de aço para
tornear</t>
  </si>
  <si>
    <t>OUTRAS BAR. FER/AÇO,LAM.QUENT. SEC.TRANS.RET.</t>
  </si>
  <si>
    <t>OUTS.BARRAS FERRO/AÇO,LAM.
QUEN.SEÇÃO CIRC.</t>
  </si>
  <si>
    <t>OUTS.BARRAS FERRO/AÇO, LAMINADAS A QUENTE</t>
  </si>
  <si>
    <t>- De aço para tornear, simplesmente obtidas ou
completamente</t>
  </si>
  <si>
    <t>OUTS.BARRAS, FERRO/AÇO OBTIDAS, ACAB.A FRIO</t>
  </si>
  <si>
    <t>Com um teor de carbono inferior ou igual a 0,6 %,
em peso</t>
  </si>
  <si>
    <t>OUTS.BARRAS FERRO/AÇO NÃO LIGADOS</t>
  </si>
  <si>
    <t>- Perfis em U, I ou H, simplesmente laminados,
estirados ou</t>
  </si>
  <si>
    <t>PERFIS EM L,LAM, EXTRUD,EST,QUENTE ALT.&lt;80MM</t>
  </si>
  <si>
    <t>PERFIS EM T, FERRO/AÇO LAM.
QUENT.ALT.&lt;80MM</t>
  </si>
  <si>
    <t>PERFIS EM U FERRO/AÇO LAM. QUENT.ALT.=&gt;80MM</t>
  </si>
  <si>
    <t>PERFIS EM I FERRO/AÇO LAM.
QUENT.ALT=&gt;80MM</t>
  </si>
  <si>
    <t>PERFIS EM H FERRO/AÇO LAM. QUENT.ALT=&gt;80MM</t>
  </si>
  <si>
    <t>De altura inferior ou igual
a 200 mm</t>
  </si>
  <si>
    <t>PERFIS EM L/T FERRO/AÇO,LAM. QUENT.ALT.=&gt;80MM</t>
  </si>
  <si>
    <t>OUTS.PERFIS,LAM. EST.EXTRUDADOS A
QUENTE</t>
  </si>
  <si>
    <t>De altura inferior a 80 mm</t>
  </si>
  <si>
    <t>OUTS.PERFIS, FERR/AÇO,A FRIO,OBT.
D/LAM.PLANOS</t>
  </si>
  <si>
    <t>De altura inferior a 80
mm</t>
  </si>
  <si>
    <t>OUTS.PERFIS D/FERRO OU AÇO, ACABADOS A FRIO</t>
  </si>
  <si>
    <t>OUTS.PERF. D/FERRO/AÇO,FRIO,
PART.D/LAM.PLANO</t>
  </si>
  <si>
    <t>OUTS.PERFIS D/FERRO OU AÇOS NÃO LIGADOS</t>
  </si>
  <si>
    <t>Com um teor, em peso, de fósforo inferior a 0,035
% e de enx</t>
  </si>
  <si>
    <t>OUTS.FIOS FERRO/AÇO Ñ LIG.Ñ VER.MMO.POLIDOS</t>
  </si>
  <si>
    <t>OUTS.FIOS D/FERRO/AÇOS Ñ
REVESTIDOS MMO. POL</t>
  </si>
  <si>
    <t>OUTS.FIOS D/FERRO OU AÇO, GALVANIZADOS</t>
  </si>
  <si>
    <t>OUTS.FIOS D/FERRO OU AÇO,D/OUTS.MET. COMUNS</t>
  </si>
  <si>
    <t>OUTS.FIOS D/FERRO OU AÇO NÃO LIGADOS</t>
  </si>
  <si>
    <t>OUTS.PROD. SEMIMANUFATURADO S D/AÇOS-INOX</t>
  </si>
  <si>
    <t>-- De espessura superior a 10 mm</t>
  </si>
  <si>
    <t>-- De espessura igual ou superior a 3 mm, mas inferior a 4,7</t>
  </si>
  <si>
    <t>-- De espessura igual ou
superior a 4,75 mm</t>
  </si>
  <si>
    <t>-- De espessura superior a 1 mm, mas inferior a 3
mm</t>
  </si>
  <si>
    <t>-- De espessura igual ou superior a 0,5 mm, mas não superior</t>
  </si>
  <si>
    <t>De espessura inferior a 4,75 mm e dureza igual ou superior a</t>
  </si>
  <si>
    <t>OUTS.PROD.LAM. PLAN.D/AÇO INOX,
LARG.&gt;=600MM</t>
  </si>
  <si>
    <t>De espessura inferior ou
igual a 1,5 mm</t>
  </si>
  <si>
    <t>De espessura superior a 1,5 mm, mas não superior a 3 mm</t>
  </si>
  <si>
    <t>PRODS.LAM.PLAN. QUENT.AÇ.INOX.
L&lt;600MM,E&lt;4,75</t>
  </si>
  <si>
    <t>De largura inferior ou igual a 23 mm e espessura inferior ou</t>
  </si>
  <si>
    <t>OUTS.LAMIN.AÇOS
INOX.A FRIO,L&lt;600MM</t>
  </si>
  <si>
    <t>OUTS.PRODS.LAM. PLANOS,AÇO INOX. LARG.&lt;600MM</t>
  </si>
  <si>
    <t>FIO-MÁQUINA DE
AÇOS INOXIDÁVEIS</t>
  </si>
  <si>
    <t>BARRAS AÇO-INOX, LAM.QUENT.D/SEÇÃO CIRCULAR</t>
  </si>
  <si>
    <t>BARRAS AÇO-INOX, LAM.QUENT.SEÇÃO
TRANSV/RET.</t>
  </si>
  <si>
    <t>OUTS.BARRAS/PERFIS D/AÇO-INOX,LAMIN.A QUENTE</t>
  </si>
  <si>
    <t>OUTRAS BARRAS DE AÇO INOX. ACABADAS
A FRIO</t>
  </si>
  <si>
    <t>OUTRAS BARRAS DE AÇOS INOXIDÁVEIS</t>
  </si>
  <si>
    <t>De altura igual ou
superior a 80 mm</t>
  </si>
  <si>
    <t>OUTROS PERFIS DE AÇOS INOXIDÁVEIS</t>
  </si>
  <si>
    <t>FIOS DE AÇOS
INOXIDÁVEIS</t>
  </si>
  <si>
    <t>LINGOTES E OUTRAS FORMAS PRIMÁRIAS</t>
  </si>
  <si>
    <t>OUTS. SEMIMANUFATURADO
S D/OUTRAS LIGAS AÇO</t>
  </si>
  <si>
    <t>LAM.PLANOS AÇO- SILÍC.MAGNÉTICS. GRÃOS ORIENT.</t>
  </si>
  <si>
    <t>OUTS.LAM.PL.AÇO- SILÍC.MAGNÉTICOS, L.
&gt;=600MM</t>
  </si>
  <si>
    <t>De aço, segundo normas AISI D2, D3 ou D6, de
espessura infer</t>
  </si>
  <si>
    <t>LAM.PLANOS AÇO CORTE RÁPIDO L=&gt;600MM</t>
  </si>
  <si>
    <t>OUTS.LAM.PL.AÇO, QUENTE,Ñ ENROL. LARG.&gt;=600MM</t>
  </si>
  <si>
    <t>OUT.LAM.PLAN.FRIO D/OUTS LIGAS AÇO L=&gt;600MM</t>
  </si>
  <si>
    <t>Outs.LAM.PLANOS AÇO CORTE RÁPIDO L=&gt;600MM</t>
  </si>
  <si>
    <t>OUTS.PROD.LAM. PLANOS DE AÇO, LARG.&gt;=600MM</t>
  </si>
  <si>
    <t>PR.LAM.PL.AÇO SILÍCIO MAG.GRÃOS ORIEN.L&gt;=600M</t>
  </si>
  <si>
    <t>OUTS.PROD.LAM.PL. AC.,SIL.MAGNÉTICOS, L&lt;=600MM</t>
  </si>
  <si>
    <t>De espessura igual ou superior a 1 mm, mas não superior a 4</t>
  </si>
  <si>
    <t>OUTS.LAM.PL.AÇOS D/CORTE RÁPIDO, L&lt;=600MM</t>
  </si>
  <si>
    <t>PROD.LAM.PLAN. QUENTE OUTS.LIGAS
AÇO,L&lt;600MM</t>
  </si>
  <si>
    <t>PROD.LAM.PLAN.FRIO OUTS.LIGAS AÇO, L&lt;600MM</t>
  </si>
  <si>
    <t>OUTS.PRODS.LAM. PLAN.OUTS.LIGAS
AÇO,L=&lt;600MM</t>
  </si>
  <si>
    <t>- De aço siliciomanganês</t>
  </si>
  <si>
    <t>OUTROS FIO-MÁQUINA DE OUTRAS LIGAS DE AÇO</t>
  </si>
  <si>
    <t>BARRAS AÇO COR. RÁPIDO,LAM,ESTIR, EXTR.QUENTE</t>
  </si>
  <si>
    <t>OUTRAS BARRAS AÇO CORTE RÁPIDO</t>
  </si>
  <si>
    <t>- Barras de aço siliciomanganês</t>
  </si>
  <si>
    <t>OUTS.BARRAS SIMP. LAM.EST.EXTR.LIG. AÇO,QUENTE</t>
  </si>
  <si>
    <t>OUTS.BARRAS SIMPLESM.FORJAD. OUTS.LIGAS AÇO</t>
  </si>
  <si>
    <t>OUTS.BARRAS OBT. ACABADS. A FRIO OUTS.LIG.AÇO</t>
  </si>
  <si>
    <t>OUTRAS BARRAS OUTS.LIGAS D/AÇOS</t>
  </si>
  <si>
    <t>PERFIS DE OUTRAS LIGAS DE AÇOS</t>
  </si>
  <si>
    <t>BARRAS OCAS PARA PERFURAÇÃO</t>
  </si>
  <si>
    <t>OUTS.FIOS DE OUTRAS LIGAS DE
AÇO</t>
  </si>
  <si>
    <t>ESTACAS-PRANCHAS DE FERRO OU AÇO</t>
  </si>
  <si>
    <t>De aço, de peso linear igual ou superior a 44,5
kg/m</t>
  </si>
  <si>
    <t>OUTS.TRILHOS (CARRIS)D/FERRO FUND.,FERRO/AÇO</t>
  </si>
  <si>
    <t>AGULHA CRÓSSIMA OUT.ELEM.CRUZAM.E
DESVIOS</t>
  </si>
  <si>
    <t>- Talas de junção (Eclissas*) e placas de apoio ou asse</t>
  </si>
  <si>
    <t>OUTS.ELEM.VIAS FÉRREAS,FERR.FUND.,
FERRO/AÇO</t>
  </si>
  <si>
    <t>TUBOS E PERFIS OCOS, DE FERRO FUNDIDO</t>
  </si>
  <si>
    <t>TUBOS OCOS AÇO INOX.
P/OLEODUTOS/GASOD UTOS</t>
  </si>
  <si>
    <t>OUTS TUBOS OCOS FER/AÇO P/OLEOD.
/GASODUT.</t>
  </si>
  <si>
    <t>Tubos d/perf.d/aços inox. estr.d/petrol./gás</t>
  </si>
  <si>
    <t>TUBOS D/PERFURAÇÃO
S/COST.D/AÇOS Ñ LIGADOS</t>
  </si>
  <si>
    <t>OUTS.TUB.UTIL.EXT. PETROL.D/AÇOS- INOXIDÁVEIS</t>
  </si>
  <si>
    <t>OUTS.TUB.UTIL.EXT. PETROL.D/AÇOS Ñ LIGADOS</t>
  </si>
  <si>
    <t>De diâmetro exterior inferior ou igual a 229 mm</t>
  </si>
  <si>
    <t>OUTS.TUB.UTIL.EXT. PETROL.D/OUTS.LIGAS D/AÇO</t>
  </si>
  <si>
    <t>OUTS.TUB.UTILIZADOS P/EXTRAÇÃO D/PETRÓLEO</t>
  </si>
  <si>
    <t>TUBOS FERRO/AÇO Ñ LIG.EST./LAM.FRIO Ñ REVEST.</t>
  </si>
  <si>
    <t>OUTS.TUBOS ESTIRADOS/LAMINADO S A FRIO</t>
  </si>
  <si>
    <t>Tubos não revestidos, de diâmetro exterior inferior ou igual</t>
  </si>
  <si>
    <t>Tubos revestidos, de diâmetro exterior inferior ou igual a 2</t>
  </si>
  <si>
    <t>OUTS.TUB. D/FERRO/AÇO
DIÂMETRO EXT=&lt;229MM</t>
  </si>
  <si>
    <t>OUTS.TUBS.SEÇÃO CIRCULAR AÇO INOX.
ESTIRADS./LAM.A FRIO</t>
  </si>
  <si>
    <t>OUTS.TUBOS SEÇÃO CIRCULAR AÇO
INOXIDÁVEL</t>
  </si>
  <si>
    <t>OUTS.TUBS. ESTIRADOS/LAMINS.A FRIO DIÂM.EXTER.
&lt;=229MM</t>
  </si>
  <si>
    <t>OUTS.TUB.ESTIR/LAM. SEÇÃO CIRC.OUT. LIGAS D/AÇO</t>
  </si>
  <si>
    <t>Tubos de diâmetro exterior inferior ou igual a 229 mm</t>
  </si>
  <si>
    <t>OUTROS TUBOS DE OUTRAS LIGAS DE AÇOS</t>
  </si>
  <si>
    <t>OUTS.TUBOS AÇOS INOXIDÁVEIS DIÂM. EXT=&lt;229MM</t>
  </si>
  <si>
    <t>OUTS.TUBOS,PERFIS OCOS FERRO/AÇO D&lt;=229MM</t>
  </si>
  <si>
    <t>OUTS.TUBOS/PERFIS OCOS FERRO/AÇO S/COSTURA</t>
  </si>
  <si>
    <t>TUBOS FERRO/AÇO SOLD.LONG.ARC.IMER. P/OLEOD.</t>
  </si>
  <si>
    <t>OUTS.TUB.FERRO/AÇO SOLD.LONG. P/OLEOD/GASOD</t>
  </si>
  <si>
    <t>OUTS.TUB.FERRO/AÇO SOLD.LONG.Ñ CIT. ANTERIOR.</t>
  </si>
  <si>
    <t>TUBOS FERRO/AÇO SOLDADS.LONG.DIÂM.
&gt;406,4MM</t>
  </si>
  <si>
    <t>OUTS.TUB.,D/SEÇ. CIRC.DIÂM.&gt;406,4MM, FERRO/AÇO</t>
  </si>
  <si>
    <t>TUBOS FERRO/AÇO UTILIZ.P/OLEOD.
/GASODUTOS</t>
  </si>
  <si>
    <t>Outs.tubos d/tipos utiliz. em oleodutos/gasodutos</t>
  </si>
  <si>
    <t>TUB.FER/AÇO P/POÇ. SUPR.PROD.EXTR. PETRÓL/GÁS</t>
  </si>
  <si>
    <t>Outs.tub.fer/aço p/poç. supr.prod.extr.petr/gás</t>
  </si>
  <si>
    <t>OUTS.TUBOS SOLD. SEÇÃO CIRC.,
FERRO/AÇO Ñ LIGADOS</t>
  </si>
  <si>
    <t>OUTS.TUBOS SOLD. SEÇÃO CIRC.D/AÇO
INOXIDÁVEL</t>
  </si>
  <si>
    <t>OUTS.TUBOS SOLD. SEÇÃO CIRC.,OUTS. LIGAS D/AÇO</t>
  </si>
  <si>
    <t>OUTS.TUBOS SOLD. D/SEÇÃO
quadrada/retangular</t>
  </si>
  <si>
    <t>OUTS.TUBOS SOLD.DE SEÇÃO NÃO CIRCULAR</t>
  </si>
  <si>
    <t>OUTS.TUBOS OU PERFIS FERRO/AÇO
NÃO LIGADOS</t>
  </si>
  <si>
    <t>OUTS.TUBOS OU PERFIS DE AÇOS INOXIDÁVEIS</t>
  </si>
  <si>
    <t>OUTS.TUBOS/PERFIS OCOS FERRO/AÇO Ñ
CIT.ANT.</t>
  </si>
  <si>
    <t>ACESS.P/ TUBOS,DE FERRO FUNDIDO Ñ MALEÁVEL</t>
  </si>
  <si>
    <t>De ferro fundido maleável, de diâmetro
interior superior a 5</t>
  </si>
  <si>
    <t>ACESSÓRIOS PARA TUBOS MOLDADOS DE AÇO</t>
  </si>
  <si>
    <t>OUTS.ACESSÓRIOS P/TUBOS, FUND.
FERRO/AÇO</t>
  </si>
  <si>
    <t>FLANGES PARA TUBOS, DE AÇO INOXIDÁVEL</t>
  </si>
  <si>
    <t>-- Cotovelos, curvas e luvas (mangas*),
roscados</t>
  </si>
  <si>
    <t>ACESS.P/SOLDAR TOPO A TOPO D/AÇO INOXIDÁVEL</t>
  </si>
  <si>
    <t>OUTS.ACESSÓRIOS P/TUBOS,DE AÇOS
INOXIDÁVEIS</t>
  </si>
  <si>
    <t>FLANGES FERRO FUNDIDO,FERRO OU AÇO</t>
  </si>
  <si>
    <t>ACESS.P/SOLD. TOPO/TOPO,FERR. FUND,FERRO/AÇO</t>
  </si>
  <si>
    <t>OUTS.ACESS.D/FERRO FUND,FERRO,AÇO Ñ
CIT.ANT.</t>
  </si>
  <si>
    <t>PONTES,ELEM. D/PONTES FER.FUND.
/AÇO EXC.9406</t>
  </si>
  <si>
    <t>TORRES E PÓRTICOS, FER.FUND./AÇO EXC.
9406</t>
  </si>
  <si>
    <t>PORTAS,JANELAS, CAIXILHOS,SOLEIRAS, FERRO/AÇO</t>
  </si>
  <si>
    <t>- Material para andaimes, para
cofragens ou para escoramento</t>
  </si>
  <si>
    <t>CHAPAS,BAR.PERFIS, TUBOS,SEMELH,PRÓP. P/CONS</t>
  </si>
  <si>
    <t>OUTS.CONSTR./SUAS PARTES,FERRO/AÇO, EXC.9406</t>
  </si>
  <si>
    <t>RESERV.,TON,SEM, FERRO/AÇO&gt;300L ARMAZ.GRÃO</t>
  </si>
  <si>
    <t>OUTS.RESER,TONÉIS, CUBAS,SEMEL., FER/AÇO&gt;300L</t>
  </si>
  <si>
    <t>Recipientes isotérmicos refrigerados a nitrogênio (azoto) lí</t>
  </si>
  <si>
    <t>OUTS.RESER.BARRIS, TON.CAIX.D/FERRO, AÇO&lt;300L</t>
  </si>
  <si>
    <t>LATAS PRÓPRIAS ACOND.PRODUTOS ALIM.CAP&lt;50L</t>
  </si>
  <si>
    <t>OUTS.LATAS P/FECHAREM
P/SOLD/CRAV.&lt;50 LITROS</t>
  </si>
  <si>
    <t>OUTS.RESERV,ETC FERRO/AÇO,C&lt;50L,
P/PROD.ALIM.</t>
  </si>
  <si>
    <t>OUTS.RESERV.E SEM. CAP&gt;300L S/DISP.
MECÂNICO</t>
  </si>
  <si>
    <t>RECIP.GASES COMPR. LIQUEF.FERRO FUND/FE/AÇO</t>
  </si>
  <si>
    <t>CORDAS/CABOS D/FIOS AÇO REVES.
BRONZE/LATÃO</t>
  </si>
  <si>
    <t>OUTS.CORDAS,CABOS DE FERRO/AÇO Ñ ISOLADOS</t>
  </si>
  <si>
    <t>OUTS.TRANÇAS, LINGAS,SEMELH.FER.
/AÇO Ñ ISOL.</t>
  </si>
  <si>
    <t>Arame farpado, de ferro ou aço; arames ou tiras, retorc</t>
  </si>
  <si>
    <t>TELAS METÁLICAS C/OU S/FIM P/MÁQ.
D/AÇO INOXID.</t>
  </si>
  <si>
    <t>OUTS.TELAS METAL. TECIDAS D/AÇOS- INOXIDÁVEIS</t>
  </si>
  <si>
    <t>OUTS PRODS.TEC. (TELAS METÁLICAS)
FERRO/AÇO</t>
  </si>
  <si>
    <t>- Grades e redes, soldadas nos pontos de interseção, de fios</t>
  </si>
  <si>
    <t>OUTS.GRADES,REDES. SOLD.P/INTERSEÇÃO,
GALV.</t>
  </si>
  <si>
    <t>OUTS.GRADES/RED., SOLD.N/PTS.D/INTERS, FER/AÇO</t>
  </si>
  <si>
    <t>OUTS.GRADES,RED. D/FERRO/AÇO,
GALVANIZADAS</t>
  </si>
  <si>
    <t>-- Revestidas de plástico</t>
  </si>
  <si>
    <t>OUTS.TELAS,GRADES, REDES D/FIOS DE FERRO/AÇO</t>
  </si>
  <si>
    <t>CHAPAS E TIRAS, DISTENDIDAS, D/FERRO OU AÇO</t>
  </si>
  <si>
    <t>CORRENTES D/ROLOS, FERRO FUND., FERRO/AÇO</t>
  </si>
  <si>
    <t>CORRENTES D/TRANSM.D/FERRO FUND.,FERRO/AÇO</t>
  </si>
  <si>
    <t>OUTS.CORRENTES DE ELOS ARTICUL., FERRO/AÇO</t>
  </si>
  <si>
    <t>PARTES D/CORRENTES D/ELOS ARTIC.FERRO/AÇO</t>
  </si>
  <si>
    <t>CORRENTES ANTIDER.,FERRO
FUND.FERRO/AÇO</t>
  </si>
  <si>
    <t>CORRENTES D/ELO C/SUPORTE,FERR. FUND.FERRO</t>
  </si>
  <si>
    <t>OUTS.CORRENTE, D/ELO SOLDADOS,
D/FERRO/AÇO</t>
  </si>
  <si>
    <t>OUTS.CORRENTES E CADEIAS,D/FERR. FUND.,FERRO</t>
  </si>
  <si>
    <t>OUTS.PARTES DE FERRO,FERRO
FUNDIDO OU AÇO</t>
  </si>
  <si>
    <t>ÂNCORAS, FATEIXAS, SUAS PARTES, D/FERRO/AÇO</t>
  </si>
  <si>
    <t>TACHAS DE FERRO FUNDIDO, FERRO OU
AÇO</t>
  </si>
  <si>
    <t>GRAMPOS D/FIO CURVARDO,FERRO FUNDIDO/AÇO</t>
  </si>
  <si>
    <t>OUTS.ESCÁPULAS, PERCEVEJOS,SEM.,
FERRO/AÇO</t>
  </si>
  <si>
    <t>TIRA-FUNDOS DE FERRO FUNDIDO, FERRO OU AÇO</t>
  </si>
  <si>
    <t>OUTS.PARAFUSOS P/MAD.,D/FER.FUND,
FERRO/AÇO</t>
  </si>
  <si>
    <t>-- Ganchos, escápulas e pitões</t>
  </si>
  <si>
    <t>-- Parafusos
autoperfurantes</t>
  </si>
  <si>
    <t>-- Outros parafusos e pinos ou pernos, mesmo com as porcas e</t>
  </si>
  <si>
    <t>PORCAS DE FERRO FUNDIDO, FERRO OU
AÇO</t>
  </si>
  <si>
    <t>OUTS.ARTEF. ROSCADOS FERRO FUND.FERRO/AÇO</t>
  </si>
  <si>
    <t>-- Arruelas (anilhas) de pressão e outras arruelas
(anilhas)</t>
  </si>
  <si>
    <t>-- Outras arruelas (anilhas)</t>
  </si>
  <si>
    <t>REBITES DE FERRO FUNDIDO, FERRO OU
AÇO</t>
  </si>
  <si>
    <t>-- Chavetas e
contrapinos ou troços</t>
  </si>
  <si>
    <t>OUTS.ART.Ñ ROSCADOS,FERRO FUND.,FERRO/AÇO</t>
  </si>
  <si>
    <t>ALFINETES D/SEG.E OUTS.ALFIN. Ñ ESP.
OUTS.POS.,FER./AÇO</t>
  </si>
  <si>
    <t>OUTS.AGULH.,FURAD. P/BORDAR,SEM., FERRO/AÇO</t>
  </si>
  <si>
    <t>MOLAS DE FOLHAS E SUAS FOLHAS,
D/FERRO/AÇO</t>
  </si>
  <si>
    <t>MOLAS HELICOIDAIS CILÍNDRICAS DE FERRO/AÇO</t>
  </si>
  <si>
    <t>OUTS.MOLAS HELICOIDAIS DE
FERRO/AÇO</t>
  </si>
  <si>
    <t>OUTS.MOLAS E FOLH. DE MOLAS DE FERRO/ AÇO</t>
  </si>
  <si>
    <t>AP.P/COZ.,AQ.PRATOS, COMBUST.GAS.
/GÁS/OUTS</t>
  </si>
  <si>
    <t>AP.P/COZ.E AQUECER PRATOS A COMB. LÍQUIDOS</t>
  </si>
  <si>
    <t>OUTS.AP.P/COZ.E AQUEC.PRATOS A
COMB.SÓLIDOS</t>
  </si>
  <si>
    <t>OUTS.APAR.COMB. GASOS/GÁS/OUT. COMBUSTÍVEL</t>
  </si>
  <si>
    <t>OUTROS APARELHOS DE COMBUSTÍVEL
LÍQUIDO</t>
  </si>
  <si>
    <t>OUTROS APARELHOS DE COMBUSTÍVEL SÓLIDO</t>
  </si>
  <si>
    <t>PARTES AP.Ñ ELÉTRICOS USO
DOMÉST.FERRO/AÇO</t>
  </si>
  <si>
    <t>RADIADORES P/AQUEC.CENTR., PARTS.FERRO FUND.</t>
  </si>
  <si>
    <t>OUTS RADIADORES E PARTES,FERRO FUND.,
FERRO</t>
  </si>
  <si>
    <t>Geradores de ar quente a combustível líquido, com capacidade</t>
  </si>
  <si>
    <t>OUTS.RADIADORES P/AQUEC.CENTRAL Ñ
CIT.ANTER.</t>
  </si>
  <si>
    <t>- Palha de ferro ou aço; esponjas, esfregões, luvas e a</t>
  </si>
  <si>
    <t>OUTS.ARTEF.USO DOMÉST.,FERRO
FUND,Ñ ESMALT.</t>
  </si>
  <si>
    <t>OUTS.ARTEF.USO DOMÉST.,FERRO FUND.,ESMALT.</t>
  </si>
  <si>
    <t>OUTS.ARTEF.USO DOMÉSTICO,D/AÇOS
INOXIDÁVEIS</t>
  </si>
  <si>
    <t>OUTS.ARTEF.USO DOMÉST.,FERRO/AÇO, ESMALT.</t>
  </si>
  <si>
    <t>OUTS.ARTEF.USO DOMÉST.,LIMP.,POL.,
FERRO/AÇO</t>
  </si>
  <si>
    <t>PIAS E LAVATÓRIOS, DE AÇOS INOXIDÁVEIS</t>
  </si>
  <si>
    <t>BANHEIRAS FERRO FUND.,MESMO
ESMALTADAS</t>
  </si>
  <si>
    <t>OUTRAS BANHEIRAS DE FERR.FUND., FERRO/AÇO</t>
  </si>
  <si>
    <t>OUTS.ARTEFATOS HIGIENE/TOUCADOR
INCL.PARTES</t>
  </si>
  <si>
    <t>OUTS.OBRAS MOLD., FERRO FUND.Ñ MALEÁVEL</t>
  </si>
  <si>
    <t>-- Esferas e artigos semelhantes, para
moinhos</t>
  </si>
  <si>
    <t>OUTRAS OBRAS MOLDADAS, DE AÇO</t>
  </si>
  <si>
    <t>OUTS.OBRAS MOLDAD. D/FERRO FUND.
/FERRO/AÇO</t>
  </si>
  <si>
    <t>-- Esferas e artigos semelhantes, para moinhos</t>
  </si>
  <si>
    <t>OUTS.OBRAS SIMPLESM./FORJ.
ESTAMP.FERRO/AÇO</t>
  </si>
  <si>
    <t>OBRAS DE FIOS DE FERRO OU AÇO</t>
  </si>
  <si>
    <t>Discos próprios para
cunhagem de moedas</t>
  </si>
  <si>
    <t>OUTRAS OBRAS DE
FERRO OU AçO</t>
  </si>
  <si>
    <t>Cobre não refinado (afinado); ânodos de cobre para refinação</t>
  </si>
  <si>
    <t>-- À base de cobrezinco (latão)</t>
  </si>
  <si>
    <t>LIGAS D/COBRE BASE D/COBRE-ESTANHO (BRONZE)</t>
  </si>
  <si>
    <t>OUTS.LIGAS D/COBRE, EXC.LIGAS-MÃES D/POS.74.05</t>
  </si>
  <si>
    <t>Desperdícios e resíduos, e sucata, de cobre.</t>
  </si>
  <si>
    <t>PÓS DE ESTRUTURA NÃO LAMELAR, DE COBRE</t>
  </si>
  <si>
    <t>BARRAS DE COBRE REFINADO (AFINADO)</t>
  </si>
  <si>
    <t>OUTS.PERFIS, D/COBRE REFIN. (AFINADO)EXC.CIT.ANT</t>
  </si>
  <si>
    <t>BARRAS À BASE DE COBRE-ZINCO (LATÃO)</t>
  </si>
  <si>
    <t>PERFIS À BASE DE COBRE-ZINCO (LATÃO)</t>
  </si>
  <si>
    <t>BARRAS D/OUTS.LIGAS COBRE Ñ CIT. ANTERIORM.</t>
  </si>
  <si>
    <t>OUTS.PERFIS OCOS D/LIGAS D/COBRE Ñ CIT.ANTER.</t>
  </si>
  <si>
    <t>OUTROS PERFIS DE LIGAS D/COBRE</t>
  </si>
  <si>
    <t>-- Com a maior dimensão da seção
transversal superior a 6 mm</t>
  </si>
  <si>
    <t>OUTROS FIOS DE COBRE REFINADO
(AFINADO)</t>
  </si>
  <si>
    <t>-- À base de cobreníquel (cuproníquel) ou de
cobreniquelzinc</t>
  </si>
  <si>
    <t>Fosforoso, de seção transversal circular, de diâmetro inferi</t>
  </si>
  <si>
    <t>Outros, fosforosos</t>
  </si>
  <si>
    <t>OUTS. FIOS À BASE DE COBRE-ESTANHO
(BRONZE)</t>
  </si>
  <si>
    <t>OUTROS FIOS DE LIGAS DE COBRE</t>
  </si>
  <si>
    <t>CHAPAS D/COBRE REFIN.EM ROLOS
D/ESP.&gt;0,15MM</t>
  </si>
  <si>
    <t>OUTS.CHAPAS E TIRAS COBRE REF.ESP&gt;0, 15MM</t>
  </si>
  <si>
    <t>CHAPAS,TIRAS D/COBR.-ZINCO,
ROLOS,ESP.&gt;0,15MM</t>
  </si>
  <si>
    <t>OUTS.CHAPAS, D/COBRE-ZINCO DE ESP.&gt;0,15MM</t>
  </si>
  <si>
    <t>CHAPAS, TIRAS D/BRONZE EM ROLOS,
REVS.D/PLÁST.</t>
  </si>
  <si>
    <t>OUTRAS CHAPAS, TIRAS D/BRONZE,DE ESP.&gt;0,15MM</t>
  </si>
  <si>
    <t>CHAPAS,TIRAS COBRE-NÍQ.,COBR.
NÍQ.ZINCO,ROLOS</t>
  </si>
  <si>
    <t>CHAPAS,TIRAS OUTS. LIGAS COBRE ESP&gt;0, 15MM</t>
  </si>
  <si>
    <t>De espessura inferior ou igual a 0,04 mm e uma
resistividade</t>
  </si>
  <si>
    <t>Outras, de espessura inferior ou igual a 0,04 mm</t>
  </si>
  <si>
    <t>FOLHAS,TIRAS COBRE REF.S/SUPORT.ESP=0,
07MM</t>
  </si>
  <si>
    <t>OUTS.FOLHAS,TIRAS D/COBRE REF. S/SUPORTE</t>
  </si>
  <si>
    <t>FOLHAS,TIRAS DELGADAS D/LIGAS
D/COBRE S/SUP.</t>
  </si>
  <si>
    <t>Com suporte isolante de resina epóxida e fibra de vidro</t>
  </si>
  <si>
    <t>Com espessura superior a 0,012 mm, sobre
suporte de poliéste</t>
  </si>
  <si>
    <t>Com suporte isolante de resina fenólica e papel, do tip</t>
  </si>
  <si>
    <t>OUTS.FOLHAS,TIRAS DE COBRE REF.COM
SUPORTE</t>
  </si>
  <si>
    <t>FOLHAS,TIRAS DELG. D/LIGAS D/COBRE C/SUPORTE</t>
  </si>
  <si>
    <t>TUBOS D/COBRE REF. Ñ ALETADOS Ñ
RANHURADOS</t>
  </si>
  <si>
    <t>OUTROS TUBOS DE COBRE REFINADO</t>
  </si>
  <si>
    <t>TUBOS D/LIGAS D/COBRE-ZINCO,Ñ
ALETS.Ñ RANHS.</t>
  </si>
  <si>
    <t>OUTS.TUBOS D/LIG. COBRE À BASE COBRE-ZINCO</t>
  </si>
  <si>
    <t>TUB.D/COBRE- NÍQUEL/COBRE-
NÍQUEL-ZINCO,Ñ TRAB.</t>
  </si>
  <si>
    <t>OUTS.TUBOS COBR. BAS.COBRE-NÍQ.
/COBRE-NÍQ-ZIN.</t>
  </si>
  <si>
    <t>TUBOS D/OUTS.LIGAS D/COBRE,Ñ ALETS.Ñ
RANHS.</t>
  </si>
  <si>
    <t>TUBOS DE OUTS.LIGAS DE COBRE</t>
  </si>
  <si>
    <t>- De cobre refinado
(afinado)</t>
  </si>
  <si>
    <t>ACESSÓRIOS PARA TUBOS DE LIGAS DE COBRE</t>
  </si>
  <si>
    <t>Cordas, cabos, tranças (entrançados*) e artigos
semelha</t>
  </si>
  <si>
    <t>- Tachas, pregos, percevejos, escápulas (pregos para tacos)</t>
  </si>
  <si>
    <t>-- Arruelas (anilhas)
(incluindo as de pressão)</t>
  </si>
  <si>
    <t>OUTS.ARTEFATOS Ñ ROSCADOS,DE COBRE</t>
  </si>
  <si>
    <t>PARAF. PINOS/PERNOS,
PORCAS ROSCADS. D/COBRE</t>
  </si>
  <si>
    <t>OUTS.ARTEFATOS ROSCADOS DE COBRE</t>
  </si>
  <si>
    <t>- Serviços de mesa, artigos de cozinha e outros artigos</t>
  </si>
  <si>
    <t>- Artigos de higiene ou de toucador, e suas
partes</t>
  </si>
  <si>
    <t>- Vazadas, moldadas, estampadas ou forjadas, mas não tr</t>
  </si>
  <si>
    <t>Telas metálicas de fio de
cobre</t>
  </si>
  <si>
    <t>Molas</t>
  </si>
  <si>
    <t>Discos próprios para cunhagem de moedas</t>
  </si>
  <si>
    <t>CATODOS DE NÍQUEL, NÃO LIGADO</t>
  </si>
  <si>
    <t>LIGAS DE NÍQUEL</t>
  </si>
  <si>
    <t>PÓS E ESCAMAS,DE NÍQUEL Ñ LIGADO</t>
  </si>
  <si>
    <t>OUTROS PÓS E ESCAMAS DE NÍQUEL</t>
  </si>
  <si>
    <t>BARRAS DE NÍQUEL NÃO LIGADO</t>
  </si>
  <si>
    <t>BARRAS DE LIGAS DE NÍQUEL</t>
  </si>
  <si>
    <t>À base de niqueltitânio (nitinol)</t>
  </si>
  <si>
    <t>CHAPAS,TIRAS E FOLHAS DE NÍQUEL,
NÃO LIGADO</t>
  </si>
  <si>
    <t>CHAPAS,TIRAS E FOLHAS DE LIGAS DE NÍQUEL</t>
  </si>
  <si>
    <t>TUBOS DE LIGAS DE
NÍQUEL</t>
  </si>
  <si>
    <t>ACESSÓRIOS PARA TUBOS, DE NÍQUEL</t>
  </si>
  <si>
    <t>OUTRAS OBRAS DE
NÍQUEL</t>
  </si>
  <si>
    <t>LIGAS DE ALUMÍNIO</t>
  </si>
  <si>
    <t>PÓS DE ESTRUTURA NÃO LAMELAR,DE ALUMÍNIO</t>
  </si>
  <si>
    <t>BARRAS DE ALUMÍNIO NÃO LIGADO</t>
  </si>
  <si>
    <t>PERFIS OCOS DE ALUMÍNIO NÃO LIGADO</t>
  </si>
  <si>
    <t>OUTS. PERFIS DE ALUMÍNIO NÃO LIGADO</t>
  </si>
  <si>
    <t>PERFIS OCOS DE LIGAS DE ALUMÍNIO</t>
  </si>
  <si>
    <t>Forjadas, de seção transversal circular, de diâmetro igual o</t>
  </si>
  <si>
    <t>OUTRAS BARRAS DE
LIGAS D/ALUMÍNIO</t>
  </si>
  <si>
    <t>OUTROS PERFIS DE LIGAS DE ALUMÍNIO</t>
  </si>
  <si>
    <t>Com um teor de alumínio igual ou superior a 99,45
%, em peso</t>
  </si>
  <si>
    <t>OUTS.FIOS DE
ALUMÍNIO Ñ LIGADOS</t>
  </si>
  <si>
    <t>Com um teor, em peso, de alumínio igual ou superior a 98,45</t>
  </si>
  <si>
    <t>OUTS.FIOS LIGAS D/ALUM.DIM.SEÇÃO
TRANSV.&gt;7MM</t>
  </si>
  <si>
    <t>OUTROS FIOS DE
ALUMÍNIO</t>
  </si>
  <si>
    <t>OUTS.CHAPAS/TIRAS, D/LIGAS ALUM.ESP.&gt;0, 2MM</t>
  </si>
  <si>
    <t>Com teores, em peso, de magnésio igual ou
superior a 4 % e i</t>
  </si>
  <si>
    <t>Com um teor, em peso, de alumínio igual ou superior a 99 % e</t>
  </si>
  <si>
    <t>SIMPLESMENTE LAMINADAS,
CONSTITUÍDAS DE, PELO MENOS, DU</t>
  </si>
  <si>
    <t>OUTRAS CHAPAS/TIRAS,
D/LIGAS ALUM.ESP.&gt;0, 2MM</t>
  </si>
  <si>
    <t>OUTS.CHAPAS,TIRAS ALUM.Ñ LIGADO,ESP.
&gt;0,2MM</t>
  </si>
  <si>
    <t>OUTS.CHAPAS,TIRAS LIGAS ALUM.,ESP.&gt;0,
2MM</t>
  </si>
  <si>
    <t>CONSTITUÍDAS DE, PELO MENOS, DUAS
CAMADAS DE DIFERENTE</t>
  </si>
  <si>
    <t>OUTS.FOLHAS,TIR. ALUM.SIMPM./LAM.
S/SUP.&lt;0,2MM</t>
  </si>
  <si>
    <t>Gravadas por processo eletroquímico de corrosão, mesmo com c</t>
  </si>
  <si>
    <t>OUTS.FOLHAS/TIRAS LIGAS D/ALUM.S/SUP.
E&gt;0,2 MM</t>
  </si>
  <si>
    <t>FOLHAS/TIRAS DELG. ALUMÍNIO C/SUP.ESP.
&lt;0,2MM</t>
  </si>
  <si>
    <t>TUBOS DE ALUMÍNIO
NÃO LIGADO</t>
  </si>
  <si>
    <t>Sem costura, extrudados e trefilados, segundo Norma ASTM B21</t>
  </si>
  <si>
    <t>OUTROS TUBOS DE
LIGAS DE ALUMÍNIO</t>
  </si>
  <si>
    <t>Acessórios para tubos (por exemplo, uniões, cotovelos,</t>
  </si>
  <si>
    <t>PORTAS,JANELAS, CAIXILHOS,ALIZARES
D/ALUMÍNIO</t>
  </si>
  <si>
    <t>OUTS.CONSTRUÇÕES, PARTES,ALUM.EXC. POS.94.06</t>
  </si>
  <si>
    <t>RECIP.TUBULARES FLEX.,ALUMÍNIO,Ñ&gt;300
LITROS</t>
  </si>
  <si>
    <t>Para aerossóis, com capacidade inferior ou igual a 700 cm3</t>
  </si>
  <si>
    <t>Isotérmicos, refrigerados a nitrogênio (azoto)
líquido, do t</t>
  </si>
  <si>
    <t>OUTROS RECIPIENTES TUBULARES,DE ALUMÍNIO,C&lt;=300L</t>
  </si>
  <si>
    <t>OUTS.RESERVS.ETC. D/ALUMÍNIO,C&lt;=300L,
S/DISP.MEC.TERM.</t>
  </si>
  <si>
    <t>RECIP.P/GASES COMPRIM.
/LIQUEFEITOS, D/ALUMÍNIO</t>
  </si>
  <si>
    <t>CORDAS,CABS.C/ALMA D/AÇO Ñ ISOL.P/USO ELÉTR.</t>
  </si>
  <si>
    <t>CABOS DE ALUMÍNIO Ñ ISOL.P/USOS ELÉTRICOS</t>
  </si>
  <si>
    <t>OUTS.CORD.,TRANÇ., SEMELH.ALUM.Ñ ISOL.
U/ELÉTR.</t>
  </si>
  <si>
    <t>- Tachas, pregos, escápulas (pregos para tacos), parafusos,</t>
  </si>
  <si>
    <t>TELAS METÁLICAS, GRADES E REDES,
D/ALUMÍNIO</t>
  </si>
  <si>
    <t>OUTRAS OBRAS DE ALUMÍNIO</t>
  </si>
  <si>
    <t>OUTRAS CHAPAS FOLHAS E TIRAS DE CHUMBO</t>
  </si>
  <si>
    <t>BARRAS,PERFIS E FIOS DE CHUMBO</t>
  </si>
  <si>
    <t>OUTRAS OBRAS DE CHUMBO</t>
  </si>
  <si>
    <t>ZINCO ELETROLÍTICO, LINGOTE,PESO 99,99% ZINCO</t>
  </si>
  <si>
    <t>BARRAS, PERFIS E FIOS, DE ZINCO</t>
  </si>
  <si>
    <t>CHAPAS, FOLHAS E TIRAS, DE ZINCO</t>
  </si>
  <si>
    <t>TUBOS E SEUS ACESS. (UNIÕES,LUVAS,ETC) ZINCO</t>
  </si>
  <si>
    <t>OUTRAS OBRAS DE ZINCO</t>
  </si>
  <si>
    <t>ESTANHO NÃO LIGADO</t>
  </si>
  <si>
    <t>LIGAS DE ESTANHO</t>
  </si>
  <si>
    <t>BARRAS,PERFIS E FIOS DE ESTANHO</t>
  </si>
  <si>
    <t>PÓS E ESCAMAS DE ESTANHO</t>
  </si>
  <si>
    <t>TUBOS DE ESTANHO, SEUS ACESS.(UNIÕES, LUVAS)</t>
  </si>
  <si>
    <t>OUTRAS OBRAS DE ESTANHO</t>
  </si>
  <si>
    <t>PÓS DE TUNGSTÊNIO (VOLFRÂMIO)</t>
  </si>
  <si>
    <t>TUNGSTÊNIO FORM. BRUTAS,INCL.BAR.
OBT.SINTERIZ.</t>
  </si>
  <si>
    <t>FIOS DE TUNGSTÊNIO</t>
  </si>
  <si>
    <t>Do tipo utilizado na fabricação de contatos elétricos</t>
  </si>
  <si>
    <t>OUTS.ELEMENTOS DE TUNGSTÊNIO</t>
  </si>
  <si>
    <t>MOLIB.FORM.BRUT., INCL.BARRAS OBT/P/SINTERIZ.</t>
  </si>
  <si>
    <t>FIOS DE MOLIBDÊNIO E SUAS OBRAS</t>
  </si>
  <si>
    <t>OUTRAS OBRAS DE MOLIBDÊNIO</t>
  </si>
  <si>
    <t>-- Que contenha pelo menos 99,8 %, em peso, de magnésio</t>
  </si>
  <si>
    <t>- Desperdícios e
resíduos, e sucata</t>
  </si>
  <si>
    <t>OUTRAS OBRAS DE MAGNÉSIO INC. DESPERDÍCIOS</t>
  </si>
  <si>
    <t>COBALTO EM FORMAS
BRUTAS</t>
  </si>
  <si>
    <t>PÓ DE LIGAS À BASE DE COBALTO-CROMO- TUNGSTÊNIO</t>
  </si>
  <si>
    <t>FOLHAS,TIRAS,FIOS, HAST.,PAST.,PLAQ.,
D/COBALTO</t>
  </si>
  <si>
    <t>OUTRAS OBRAS DE COBALTO</t>
  </si>
  <si>
    <t>- Que contenham mais de 99,99 %, em peso, de
bismuto</t>
  </si>
  <si>
    <t>TITÂNIO EM FORMAS BRUTAS; PÓS</t>
  </si>
  <si>
    <t>OUTRAS OBRAS DE TITÂNIO</t>
  </si>
  <si>
    <t>ANTIMÔNIO EM
FORMAS BRUTAS</t>
  </si>
  <si>
    <t>MANGANÊS EM FORMAS BRUTAS</t>
  </si>
  <si>
    <t>FOLHAS,TIRAS,FIOS, HAST.PAST.,PLAQ.
D/MANGANÊS</t>
  </si>
  <si>
    <t>OUTRAS OBRAS DE MANGANÊS</t>
  </si>
  <si>
    <t>OUTRAS OBRAS DE
BERÍLIO</t>
  </si>
  <si>
    <t>CROMO EM FORMAS BRUTAS</t>
  </si>
  <si>
    <t>OUTRAS OBRAS DE
CROMO</t>
  </si>
  <si>
    <t>OUTS.OBRAS MET. COMS.(GÁLIO,NIÓBIO, RÊNIO,ETC)</t>
  </si>
  <si>
    <t>CHAP;FLS,TIR,FIOS, HAST,PAST,PLAQ
D/CERAMAIS</t>
  </si>
  <si>
    <t>OUTRAS OBRAS DE CERAMAIS ("CERMETS")</t>
  </si>
  <si>
    <t>PÁS DE METAIS
COMUNS</t>
  </si>
  <si>
    <t>ALVIÕES,PICARETAS, ENXADAS,SACHOS, ANCINH.ETC</t>
  </si>
  <si>
    <t>MACHADOS,PODÕES, FERRAMEN.SEMELH.
C/GUME</t>
  </si>
  <si>
    <t>TESOURAS PODA, MANIPUL.C/1 MÃO, MET.COMUNS</t>
  </si>
  <si>
    <t>TESOURAS P/SEBES, P/PODAR MANIP.C/ AS
2 MÃOS</t>
  </si>
  <si>
    <t>OUTS.FERR.MANUAIS P/AGRIC.,HORTIC., SILVIC.</t>
  </si>
  <si>
    <t>SERRAS MANUAIS DE
METAIS COMUNS</t>
  </si>
  <si>
    <t>FOLHAS DE SERRAS DE FITA</t>
  </si>
  <si>
    <t>FLS.P/SER.CIRC. C/PART.OPER.AÇO
D/FRES.-SERR.</t>
  </si>
  <si>
    <t>OUTS.FOLH./SERRA CIRC.METS.COMUNS E PARTES</t>
  </si>
  <si>
    <t>CORRENTES CORTANTE D/SERRAS,
D/MET.COMUNS</t>
  </si>
  <si>
    <t>FOLHAS D/SERRAS RETILÍNEAS, P/TRABALHAR MET.</t>
  </si>
  <si>
    <t>Retas, não dentadas,
para serrar pedras</t>
  </si>
  <si>
    <t>OUTRAS FOLHAS DE SERRAS Ñ CIT. ANTERIORM.</t>
  </si>
  <si>
    <t>LIMAS E GROSAS, DE
METAIS COMUNS</t>
  </si>
  <si>
    <t>OUTS.FERRAMENTAS SEMELH. A LIMAS E GROSAS</t>
  </si>
  <si>
    <t>ALICATES (MESMO CORTANTE)DE METAIS
COMUNS</t>
  </si>
  <si>
    <t>TENAZES,PINÇAS E OUTS.FERRAMENTAS SEMELH.</t>
  </si>
  <si>
    <t>CISALHAS P/METAIS E OUTS.FERRAMEN.
SEMELH.</t>
  </si>
  <si>
    <t>CORTA-TUBO,CORTA- PINO,SACA-BOCADO E SEMEL.</t>
  </si>
  <si>
    <t>CHAVES DE PORCAS, MANUAIS,DE
ABERTURA FIXA</t>
  </si>
  <si>
    <t>CHAVES DE PORCAS, MANUAIS,DE ABERT. VARIÁVEL</t>
  </si>
  <si>
    <t>CHAVES DE CAIXA INTERCAMB.,MESMO
COM CABOS</t>
  </si>
  <si>
    <t>FERRAMEN.MAN. D/FURAR/ROSCAR, METS.COMUNS</t>
  </si>
  <si>
    <t>MARTELOS E MARRETAS,MANUAIS,
D/MET.COMUNS</t>
  </si>
  <si>
    <t>PLAINA,FORMÃO, FERR.CORT.SEMELH. P/TRAB.MAD.</t>
  </si>
  <si>
    <t>CHAVES D/FENDA, MANUAIS,D/METAIS
COMUNS</t>
  </si>
  <si>
    <t>FERRAMENTAS MANUAIS USO DOMÉSTICO</t>
  </si>
  <si>
    <t>OUTS.FERR.MANUAIS (INCLUÍDOS OS
CORTA-VIDROS)</t>
  </si>
  <si>
    <t>- Lâmpadas ou lamparinas de soldar
(maçaricos) e semelhantes</t>
  </si>
  <si>
    <t>TORNOS D/APERTAR, SARGENTOS E SEMELHANTES</t>
  </si>
  <si>
    <t>- Outros, incluindo os sortidos constituídos por artigo</t>
  </si>
  <si>
    <t>FERR.D/POS.8202 A 8205.ACOND.SORT.
VEND.RETAL.</t>
  </si>
  <si>
    <t>-- Com parte operante decermets</t>
  </si>
  <si>
    <t>Brocas (drill bits)</t>
  </si>
  <si>
    <t>FIEIRAS D/ESTIRAGEM OU EXTRUSÃO P/METAIS</t>
  </si>
  <si>
    <t>FERRAMENT. D/EMBUTIR,
D/ESTAMP., D/PUNCIONAR</t>
  </si>
  <si>
    <t>FERRAMENTAS DE ROSCAR INTERIORMENTE</t>
  </si>
  <si>
    <t>FERRAMENTAS DE ROSCAR EXTERIORMENTE</t>
  </si>
  <si>
    <t>Helicoidais, de diâmetro inferior ou igual a 52 mm</t>
  </si>
  <si>
    <t>OUTS.BROCAS,D/MET. COMUNS,MM DIAMANTADAS</t>
  </si>
  <si>
    <t>OUTS.FERRAMENTAS D/FURAR,D/METAIS COMUNS</t>
  </si>
  <si>
    <t>- Ferramentas de escarear, mandrilar ou de brochar</t>
  </si>
  <si>
    <t>FERRAM.D/FRESAR D/TOPO,D/METAIS COMUNS</t>
  </si>
  <si>
    <t>FERRAM.P/CORTAR ENGRENAGENS D/MET.COMUNS</t>
  </si>
  <si>
    <t>FERRAMENTAS DE TORNEAR, DE METAIS
COMUNS</t>
  </si>
  <si>
    <t>OUTS.FERRAMENTAS INTERCAMBIÁVEIS</t>
  </si>
  <si>
    <t>FACAS,LÂMINAS CORTANTES
P/TRABALHAR METAIS</t>
  </si>
  <si>
    <t>FACAS,LÂMINAS CORTANTES P/TRABALH. MADEIRA</t>
  </si>
  <si>
    <t>FACAS,LÂMINAS CORTANT.P/APAR.
COZ.,MAQ.IND.</t>
  </si>
  <si>
    <t>FACAS LÂMINAS CORT. P/MAQ.AGRIC.,HORT.,
SILVIC.</t>
  </si>
  <si>
    <t>OUTS.LÂMINAS CORT. P/MAQ./ P/APAR. MECÂNICOS</t>
  </si>
  <si>
    <t>PLAQUETAS/PASTILHA
S INTERCAMBIÁVEIS</t>
  </si>
  <si>
    <t>OUTRAS PLAQUETAS OU PASTILHAS</t>
  </si>
  <si>
    <t>OUTS.PLAQ.VAR.PONT. P/FERR.Ñ MONT.
D/CERAMAIS</t>
  </si>
  <si>
    <t>MOINHOS ATÉ 10KG</t>
  </si>
  <si>
    <t>OUTS.APAR. MECÂNICOS D/ACION. MANUAL ATÉ 10KG</t>
  </si>
  <si>
    <t>SORTID.D/FACAS C/LÂMINAS CORT. (EXC.POS.8208)</t>
  </si>
  <si>
    <t>FACAS DE MESA, DE LÂMINAS FIXAS</t>
  </si>
  <si>
    <t>FACAS D/COZINHA/AÇOUG.
LÂM.FIXA,D/MET. COMUNS</t>
  </si>
  <si>
    <t>FACAS P/CAÇA, D/LÂMINA FIXA,
D/METAIS COMUNS</t>
  </si>
  <si>
    <t>OUTRAS FACAS D/LÂMINA FIXA, D/METAIS COMUNS</t>
  </si>
  <si>
    <t>PODADEIRAS LÂMINA MÓVEL E SUAS
PARTES</t>
  </si>
  <si>
    <t>CANIVETES C/1 LÂM. OU VÁRIAS;OU OUTS. PEÇAS</t>
  </si>
  <si>
    <t>OUTS.FACAS,EXC.DE LÂMINA FIXA,D/METS.
COMUNS</t>
  </si>
  <si>
    <t>LÂMINAS P/FACAS, D/METAIS COMUNS</t>
  </si>
  <si>
    <t>NAVALHAS DE BARBEAR, DE METAIS
COMUNS</t>
  </si>
  <si>
    <t>APARELHOS DE BARBEAR, NÃO ELÉTRICOS</t>
  </si>
  <si>
    <t>LÂMINAS DE BARBEAR
DE SEGURANÇA</t>
  </si>
  <si>
    <t>OUTS.PARTES D/NAVALHAS E APAR. DE BARBEAR</t>
  </si>
  <si>
    <t>TESOURAS E SUAS LÂMINAS,D/METAIS
COMUNS</t>
  </si>
  <si>
    <t>- Espátulas (corta- papéis), abre-cartas, raspadeiras, aponta</t>
  </si>
  <si>
    <t>UTENSÍLIOS E SORT. DE MANICUROS,
PEDICUROS</t>
  </si>
  <si>
    <t>MÁQS. D/TOSQUIAR/SUAS
PARTES,D/METS. COMUNS</t>
  </si>
  <si>
    <t>OUTS.ARTS. D/CUTELARIA D/MET. COMUNS,E PARTES</t>
  </si>
  <si>
    <t>SORT.COLH.GARF. CONCH.SEM.C/OBJ. PRAT.DOUR.</t>
  </si>
  <si>
    <t>OUTS.SORTIDOS COLH.GARF.CONCHAS DIF.821510</t>
  </si>
  <si>
    <t>COLH.GARF.CONCH. ESCUMAD.,PRAT. DOUR.PLAT.</t>
  </si>
  <si>
    <t>OUTS.COLH.GARF. CONCH.SEM.D/AÇO INOXIDÁVEL</t>
  </si>
  <si>
    <t>OUTS.COLH.GARF. CONCH.SEM.DE MAT.Ñ CIT.ANT.</t>
  </si>
  <si>
    <t>CADEADO DE METAL COMUM</t>
  </si>
  <si>
    <t>- Fechaduras do tipo utilizado em veículos automóveis</t>
  </si>
  <si>
    <t>- Fechaduras do tipo utilizado em móveis</t>
  </si>
  <si>
    <t>OUTS.FECHADURAS; FERROLHOS,D/METAL COMUM</t>
  </si>
  <si>
    <t>FECHO E ARMAC. C/FECHO,C/FECH. D/MET.COMUM</t>
  </si>
  <si>
    <t>PARTES D/CAD, FERROLHOS,FECHAD, D/METAL COM.</t>
  </si>
  <si>
    <t>CHAVES APRESENT. ISOLADAMEN,D/METAL COMUM</t>
  </si>
  <si>
    <t>- Dobradiças de qualquer espécie
(incluindo os gonzos e as c</t>
  </si>
  <si>
    <t>RODÍZIOS DE METAL
COMUM</t>
  </si>
  <si>
    <t>OUTS.GUARN, FERRAGENS,ART.SEM, P/VEÍC.AUTOM.</t>
  </si>
  <si>
    <t>OUTS.GUARN.ETC. D/METAIS COMUMS,
P/CONSTR.</t>
  </si>
  <si>
    <t>OUTS.GUARN.FERRAG. ARTEF.P/MÓV.,M. COMUM</t>
  </si>
  <si>
    <t>OUTS.GUARN.FERR., ARTEF.SEMELH.D/MET.
COMUM</t>
  </si>
  <si>
    <t>PATERAS,P.-CHAPÉUS, CABIDES,ARTEF.MET. COMUM</t>
  </si>
  <si>
    <t>FECHOS AUTOM.PARA PORTAS,DE METAL
COMUM</t>
  </si>
  <si>
    <t>Cofres-fortes, portas blindadas e compartimentos para c</t>
  </si>
  <si>
    <t>Classificadores, fichários (ficheiros), caixas de
classifica</t>
  </si>
  <si>
    <t>- Ferragens para encadernação de folhas soltas ou para class</t>
  </si>
  <si>
    <t>- Grampos (Agrafos*) apresentados em
barretas</t>
  </si>
  <si>
    <t>OUT.FERRAG.INCL. PARTES,OBJ.ESCRIT. MET.COMUM</t>
  </si>
  <si>
    <t>- Sinos, campainhas, gongos e artigos
semelhantes</t>
  </si>
  <si>
    <t>ESTAT.,OUT.OBJ. ORNAM.PRAT, DOURAD,PLATINADOS</t>
  </si>
  <si>
    <t>OUTS.OBJ. ORNAMENTAÇÃO DE
METAIS COMUNS</t>
  </si>
  <si>
    <t>MOLDURAS P/FOTO, GRAV.E SEMELH.; ESPELHOS</t>
  </si>
  <si>
    <t>OUTS.TUBOS FLEXS. MMO C/ACESS.
D/FERRO AÇO</t>
  </si>
  <si>
    <t>TUBOS FLEX.,MMO C/ACESS.,D/OUTS MET. COMUNS</t>
  </si>
  <si>
    <t>GRAMPOS, COLCHETES,ILHOSES,
D/METAIS COMUNS</t>
  </si>
  <si>
    <t>REBITES TUBUL.
/HASTE FENDIDA D/METAIS COMUNS</t>
  </si>
  <si>
    <t>FIVELAS DE METAL
COMUM</t>
  </si>
  <si>
    <t>CONTAS E LANTEJOULAS DE METAIS COMUNS</t>
  </si>
  <si>
    <t>OUTS.FECHOS,ARM. C/FECHO,COLCH,ART.
SEM,MET.</t>
  </si>
  <si>
    <t>CÁPSULAS D/COROA, D/METS.COMUNS, P/EMBALAG.</t>
  </si>
  <si>
    <t>OUTS.ROLHAS, TAMPAS,SELOS,
D/METAIS COMUNS</t>
  </si>
  <si>
    <t>PLACAS INDICAD., SINAL,NÚM.,SEMEL. EXC.POS 94.05</t>
  </si>
  <si>
    <t>ELETRODOS REV.EXT. P/SOLDAR ARCO,
P/MET.COM.</t>
  </si>
  <si>
    <t>FIOS REVESTIDOS INTER.,D/OUTS METAIS COMUNS</t>
  </si>
  <si>
    <t>VARETAS REVEST. EXT.E FIOS REVEST.
INT.P/SOLD.</t>
  </si>
  <si>
    <t>OUTS.FIOS, TUBOS, ELETRODOS E
ARTEFS. SEMELHANTES</t>
  </si>
  <si>
    <t>CALDEIRAS AQUAT. C/PROD.VAP.NÃO SUP. A 45T/H</t>
  </si>
  <si>
    <t>OUTS.CALD.P/PROD. VAPOR, INCLUÍDAS AS MISTAS</t>
  </si>
  <si>
    <t>- Caldeiras denominadas "de água superaquecida"</t>
  </si>
  <si>
    <t>PARTES PARA CALDEIRAS DE VAPOR</t>
  </si>
  <si>
    <t>Com capacidade inferior ou igual a 200.000 kcal/hora</t>
  </si>
  <si>
    <t>OUTS.CALDEIRAS P/AQUEC.CENTRAL EXC.POS.84.02</t>
  </si>
  <si>
    <t>PARTES P/CALD. AQUEC.CENTRAL EXC.
D/POS.84.02</t>
  </si>
  <si>
    <t>APARELHOS AUXILIARES P/CALDEIRAS D/VAPOR</t>
  </si>
  <si>
    <t>CONDENSADORES PARA MÁQUINAS A
VAPOR</t>
  </si>
  <si>
    <t>PARTES D/APARS.AUX. P/CALDEIRAS D/VAPOR,ETC.</t>
  </si>
  <si>
    <t>PARTES DE OUTS. APARELHOS AUX.
P/CALDEIRAS</t>
  </si>
  <si>
    <t>- Geradores de gás de ar (gás pobre) ou de gás de água,</t>
  </si>
  <si>
    <t>PARTE GERADORES GÁS DE AR/GÁS DE
ÁGUA,ETC.</t>
  </si>
  <si>
    <t>OUTS.TURBINAS A VAPOR, DE POTÊNCIA
&gt;40MW</t>
  </si>
  <si>
    <t>OUTS.TURBINAS A VAPOR, DE POTÊNCIA
&lt;40MW</t>
  </si>
  <si>
    <t>ROTORES D/TURBINA A REAÇÃO,D/MÚLTS. ESTÁGIOS</t>
  </si>
  <si>
    <t>ROTORES DE OUTRAS
TURBINAS A VAPOR</t>
  </si>
  <si>
    <t>PALHETAS FIXAS (D/ESTATOR) D/TURBINAS A VAPOR</t>
  </si>
  <si>
    <t>OUTRAS PARTES DE
TURBINAS A VAPOR</t>
  </si>
  <si>
    <t>MOTORES P/EMB.FIX. EXT.AO CASC. MONOCILÍNDRICO</t>
  </si>
  <si>
    <t>QQ.OUTRO MOTOR P/EMBARC.FIX.EXT. AO
CASCO</t>
  </si>
  <si>
    <t>OUTS.MOTORES P/PROPULSÃO DE EMBARCAÇÃO</t>
  </si>
  <si>
    <t>MOTORES D/EXPLOSÃO,P/VEÍC.
D/CAP.87,ATÉ 50CM3</t>
  </si>
  <si>
    <t>-- De cilindrada superior a 50 cm3, mas não superior a 250 c</t>
  </si>
  <si>
    <t>MOT.PISTÃO MONOCILÍNDRS.
CC&gt;250CM3&lt;1000CM3</t>
  </si>
  <si>
    <t>OUTS MOT.PISTÃO ALTERNAT. CC&gt;250CM3&lt;1000CM3</t>
  </si>
  <si>
    <t>OUTS.MOT.D/PISTÃO ALTERNATIVO CIL.
&gt;1000CM3</t>
  </si>
  <si>
    <t>OUT.MOTORES PISTÃO ALT/ROT.IGN.CENT.Ñ CIT.ANT</t>
  </si>
  <si>
    <t>OUTS.MOTORES P/PROPULSÃO DE
EMBARCAÇÕES</t>
  </si>
  <si>
    <t>De cilindrada inferior ou igual a 1.500 cm3</t>
  </si>
  <si>
    <t>De cilindrada superior a
1.500 cm3, mas não superior a 2.500</t>
  </si>
  <si>
    <t>De cilindrada superior a
2.500 cm3, mas não superior a 3.500</t>
  </si>
  <si>
    <t>OUTS.MOTORES TIPO USADO P/PROP.VEÍC.
CAP.87</t>
  </si>
  <si>
    <t>Estacionários, de potência normal ISO superior a 497,5 kW (6</t>
  </si>
  <si>
    <t>OUTS.MOTORES D/PISTÃO,D/IGNIÇÃO,
COMPRESSÃO</t>
  </si>
  <si>
    <t>BIELAS PARA MOTORES DE EXPLOSÃO</t>
  </si>
  <si>
    <t>BLOCOS D/CILINDS. ETC.P/MOTORES
D/EXPLOSÃO</t>
  </si>
  <si>
    <t>Carburadores, com bomba e dispositivo de compensação de níve</t>
  </si>
  <si>
    <t>VÁLVS. D/ADMISSÃO/ESCAPE,
P/MOTS.D/EXPLOSÃO</t>
  </si>
  <si>
    <t>COLET. D/ADMISSÃO/ESCAPE, P/MOTS.D/EXPLOSÃO</t>
  </si>
  <si>
    <t>ANÉIS D/SEGMENTO, P/MOTORES
D/EXPLOSÃO</t>
  </si>
  <si>
    <t>GUIAS D/VÁLVULAS, P/MOTORES D/EXPLOSÃO</t>
  </si>
  <si>
    <t>OUTROS
CARBURADORES</t>
  </si>
  <si>
    <t>PISTÕES OU ÊMBOLOS,P/MOTORES DE EXPLOSÃO</t>
  </si>
  <si>
    <t>CAMISAS DE CILINDROS,
P/MOTORES DE EXPLOSÃO</t>
  </si>
  <si>
    <t>Sistema de injeção eletrônica</t>
  </si>
  <si>
    <t>OUTRAS PARTES PARA MOTORES DE EXPLOSÃO</t>
  </si>
  <si>
    <t>BLOCS.D/CILINDROS, ETC.P/MOT. DIESEL/SEMIDIESEL</t>
  </si>
  <si>
    <t>VÁLVS. D/ADMISSÃO/ESCAPE, P/MOTS.DIESEL/SEMI.</t>
  </si>
  <si>
    <t>COLETS. D/ADMISSÃO/ESCAPE, P/MOT.DIESEL/SEMI.</t>
  </si>
  <si>
    <t>GUIAS D/VÁLVULAS P/MOTORS. DIESEL/SEMIDIESEL</t>
  </si>
  <si>
    <t>De diâmetro igual ou superior a 200 mm</t>
  </si>
  <si>
    <t>OUTROS PISTÕES OU ÊMBOLOS</t>
  </si>
  <si>
    <t>CAMISAS D/CILINDRO P/MOTRS. DIESEL/SEMIDIESEL</t>
  </si>
  <si>
    <t>De peso igual ou superior a 30 kg</t>
  </si>
  <si>
    <t>OUTRAS BIELAS P/MOTORES DIESEL OU SEMIDIESEL</t>
  </si>
  <si>
    <t>OUTROS CABEÇOTES P/MOTORES DIESEL OU SEMIDIESEL</t>
  </si>
  <si>
    <t>De diâmetro igual ou superior a 20 mm</t>
  </si>
  <si>
    <t>OUTROS INJETORES P/MOTORES DIESEL/SEMIDIESEL</t>
  </si>
  <si>
    <t>OUTROS ANÉIS D/SEGMENTO
P/MOTRS. DIESEL/SEMIDIESEL</t>
  </si>
  <si>
    <t>Camisas de cilindro soldadas a cabeçotes, de
diâmetro igual</t>
  </si>
  <si>
    <t>OUTRAS PARTES P/MOTORES DIESEL/SEMIDIESEL</t>
  </si>
  <si>
    <t>PARTES P/TURB., RODAS HIDR.INCL.
REGULADORES</t>
  </si>
  <si>
    <t>PARTES D/TURBORREATORES/ TURBOPROPULS.</t>
  </si>
  <si>
    <t>OUTRAS PARTES DE
TURBINAS A GÁS</t>
  </si>
  <si>
    <t>PROPULSORES A REAÇÃO,EXCL. TURBORREATORES</t>
  </si>
  <si>
    <t>CILINDROS
HIDRÁULICOS</t>
  </si>
  <si>
    <t>OUTS.MOTRS. HIDRÁULICOS, D/MOVIM.RETILÍNEO</t>
  </si>
  <si>
    <t>OUTROS MOTORES
HIDRÁULICOS</t>
  </si>
  <si>
    <t>CILINDROS PNEUMÁTICOS D/MOV. RETILÍNEO</t>
  </si>
  <si>
    <t>OUTROS MOTRS. PNEUMÁTICOS,
D/MOVIM.RETILÍNEO</t>
  </si>
  <si>
    <t>OUTROS MOTORES PNEUMÁTICOS</t>
  </si>
  <si>
    <t>OUTROS MOTORES E
MÁQUINAS MOTRIZES</t>
  </si>
  <si>
    <t>PARTES MÁQ.VAPOR MOV.RETILÍNEO (CILINDROS)</t>
  </si>
  <si>
    <t>PARTES D/MOTRS. HIDR./PNEUMÁT.
D/MOV.RETILÍNEO</t>
  </si>
  <si>
    <t>OUTRAS PARTES D/OUTS.MOTOR.E MÁQ.MOTRIZES</t>
  </si>
  <si>
    <t>-- Bombas para distribuição de
combustíveis ou lubrificantes</t>
  </si>
  <si>
    <t>OUTS.BOMBAS DISP. MEDIDOR/CONCEB. P/COMPORT.</t>
  </si>
  <si>
    <t>BOMBAS P/LÍQUIDOS, MANUAIS</t>
  </si>
  <si>
    <t>BOMBAS P/GASOLINA/ÁLCOOL,
P/MOTOR D/EXPL.</t>
  </si>
  <si>
    <t>BOMBAS INJETORAS COMBUST.P/MOT. DIESEL/SEMI.</t>
  </si>
  <si>
    <t>BOMBAS PARA ÓLEO
LUBRIFICANTE</t>
  </si>
  <si>
    <t>OUTS.BOMBAS P/COMB.ETC.P/MOT. DIESEL/SEMI.</t>
  </si>
  <si>
    <t>- Bombas para concreto
(betão)</t>
  </si>
  <si>
    <t>De potência superior a 3,73 kW (5 HP), mas não
superior a 44</t>
  </si>
  <si>
    <t>OUTS.BOMBAS VOLUMÉTRICAS
ALTERNATIVAS</t>
  </si>
  <si>
    <t>OUTS.BOMBAS D/ENGRENAGEM VAZÃO&lt;=300L/MIN.</t>
  </si>
  <si>
    <t>OUTS.BOMBAS DE
VAZÃO&lt;OU=300L/MIN.</t>
  </si>
  <si>
    <t>OUTRAS BOMBAS VOLUMÉTRICAS ROTATIVAS</t>
  </si>
  <si>
    <t>ELETROBOMBAS
SUBMERSÍVEIS</t>
  </si>
  <si>
    <t>Outras, de vazão inferior ou igual a 300 l/min</t>
  </si>
  <si>
    <t>OUTRAS BOMBAS
CENTRÍFUGAS</t>
  </si>
  <si>
    <t>BOMBAS P/LÍQUIDOS MMO C/DISP.MEDIDOR</t>
  </si>
  <si>
    <t>ELEVADORES DE
LÍQUIDOS</t>
  </si>
  <si>
    <t>Hastes de bombeamento, do tipo utilizado para extração</t>
  </si>
  <si>
    <t>OUTRAS PARTES
D/BOMBAS P/LÍQUIDOS</t>
  </si>
  <si>
    <t>PARTES DE ELEVADORES DE LÍQUIDOS</t>
  </si>
  <si>
    <t>BOMBAS DE VÁCUO</t>
  </si>
  <si>
    <t>BOMBAS DE AR,DE MÃO OU DE PÉ</t>
  </si>
  <si>
    <t>MOTOCOMPRES. HERM.CAP&lt;4.700 FRIGORIAS/HORA</t>
  </si>
  <si>
    <t>OUTROS MOTOCOMPRESSORE S HERMÉTICOS</t>
  </si>
  <si>
    <t>COMPRES.UTIL.FRIG. CAP.&lt;=16.000
FRIGORIAS/HORA</t>
  </si>
  <si>
    <t>OUTROS COMPRESSORES
P/EQUIP. FRIGORÍFICOS</t>
  </si>
  <si>
    <t>COMPRESSOR D/AR, D/DESLOC. ALTERNATIVO</t>
  </si>
  <si>
    <t>COMPRESSOR AR CHASSIS C/RODAS REB.D/PARAF.</t>
  </si>
  <si>
    <t>OUTS.COMPRES.D/AR, MONT.CHAS.C/ROD. REBOCÁV.</t>
  </si>
  <si>
    <t>VENTILAD. D/MESA, C/MOT.ELÉTR.INCORP. ATÉ 125W</t>
  </si>
  <si>
    <t>VENTILAD.TETO C/MOTOR ELÉTR. INCORP. ATÉ 125W</t>
  </si>
  <si>
    <t>OUTROS VENT., C/MOTOR ELÉTR. INCORP. ATÉ 125W</t>
  </si>
  <si>
    <t>Microventiladores com área de carcaça inferior a 90 cm2</t>
  </si>
  <si>
    <t>OUTROS VENTILADORES</t>
  </si>
  <si>
    <t>- Coifas aspirantes (exaustores) com dimensão horizontal máx</t>
  </si>
  <si>
    <t>- Cabinas (câmaras) de segurança biológica estanques ao</t>
  </si>
  <si>
    <t>OUTROS COMPRES. AR,DESL.ALT., ESTACION.PISTÃO</t>
  </si>
  <si>
    <t>COMPRESSORES DE AR D/PARAFUSO</t>
  </si>
  <si>
    <t>De lóbulos paralelos (tipoRoots)</t>
  </si>
  <si>
    <t>OUTS.COMPRES.DE AR,DE DESLOCAM. ALTERNAT.</t>
  </si>
  <si>
    <t>Turboalimentadores de ar, de peso inferior ou igual a 50 kg</t>
  </si>
  <si>
    <t>Turboalimentadores de ar, de peso superior a 50 kg para moto</t>
  </si>
  <si>
    <t>OUTROS TURBOCOMPRESSORE
S DE AR</t>
  </si>
  <si>
    <t>OUTROS COMPRESSORES D/GASES,D/PISTÃO</t>
  </si>
  <si>
    <t>OUTROS COMPRESSORES
D/GASES,D/PARAFUSO</t>
  </si>
  <si>
    <t>Centrífugos, de vazão máxima inferior a 22.000 m3/h</t>
  </si>
  <si>
    <t>OUTROS COMPRESSORES
CENTRÍFUGOS</t>
  </si>
  <si>
    <t>OUTROS COMPRESSORES DE GASES</t>
  </si>
  <si>
    <t>OUTS.BOMBAS D/AR/COIFAS ASPIRS.
P/EXTR.RECICL.</t>
  </si>
  <si>
    <t>PARTES D/BOMBAS D/AR OU D/VÁCUO</t>
  </si>
  <si>
    <t>PARTES D/VENTILADORES OU
COIFAS ASPIRANTES</t>
  </si>
  <si>
    <t>PISTÕES/ÊMBOLOS, D/COMPRES.D/AR, OUTS GASES</t>
  </si>
  <si>
    <t>ANÉIS D/SEGMENTO, P/COMPRES.
D/AR/OUTS GASES</t>
  </si>
  <si>
    <t>BLOCOS,CILINDR. CABEÇOTES, CÁRTERES,D/COMP.</t>
  </si>
  <si>
    <t>VÁLVULAS DE COMPRESSORES
D/AR/OUTS.GASES</t>
  </si>
  <si>
    <t>OUTS.PARTES D/COMPRESS. D/AR/OUTS.GASES</t>
  </si>
  <si>
    <t>De cabinas (câmaras) de
segurança</t>
  </si>
  <si>
    <t>Do tiposplit-system (sistema com elementos separados)</t>
  </si>
  <si>
    <t>OUTS.APS.AR-COND. PARA JAN.CAP&lt;=30000
FRIG/H</t>
  </si>
  <si>
    <t>OUTS.MÁQ.AP.AR- COND.PARED/JAN, CORPO ÚNICO</t>
  </si>
  <si>
    <t>MÁQ.APAR.D/AR- COND.P/VEÍC.CAP.
&lt;=30.000 FRIG/H.</t>
  </si>
  <si>
    <t>OUTS.MÁQ.APAR.AR- COND.P/VEÍCULOS</t>
  </si>
  <si>
    <t>MÁQ/AR-COND. C/REFR./VÁLV.INV.
TÉRM,=&lt;30000</t>
  </si>
  <si>
    <t>OUTS.MÁQ/AR-COND. C/REFR./VÁLV.INV. TÉRM.</t>
  </si>
  <si>
    <t>MÁQ/AR-COND.C/DISP. REFR.CAP.=&lt;30.
000FRIG/H.</t>
  </si>
  <si>
    <t>OUTS.MÁQS.AP.AR- COND.,C/DISP. D/REFRIGERAÇÃO</t>
  </si>
  <si>
    <t>MÁQ/AR-COND. S/DISPOSITIVO DE
REFRIGERAÇÃO</t>
  </si>
  <si>
    <t>Unidades evaporadoras (internas) de aparelho de ar-condicion</t>
  </si>
  <si>
    <t>Unidades condensadoras (externas) de aparelho
de ar-condicio</t>
  </si>
  <si>
    <t>OUTRAS PARTES MAQUINAS E
APARELHOS DE AR- CONDICIONADO</t>
  </si>
  <si>
    <t>QUEIMADORES P/ALIM. FORNALHAS D/COMB. LÍQUID.</t>
  </si>
  <si>
    <t>QUEIMADS.P/ALIM. D/FORNALHAS D/GASES/LÍQUID.</t>
  </si>
  <si>
    <t>FORNALHAS AUT. ANTEF.GRELH-MEC, DISP.SEMELH.</t>
  </si>
  <si>
    <t>PARTES QUEIMADORES
P/ALIMENT. D/FORNALHAS</t>
  </si>
  <si>
    <t>FORNOS INDUSTRIAIS P/FUSÃO DE METAIS</t>
  </si>
  <si>
    <t>FORNOS INDS. P/TRATAMENTO
TÉRMICO D/METAIS</t>
  </si>
  <si>
    <t>OUTS.FORN. P/USTULAÇÃO,FUSÃO, ETC.D/MIN./METS.</t>
  </si>
  <si>
    <t>FORNOS INDS.Ñ ELÉTR.D/PADARIA,
PASTELARIA,ETC.</t>
  </si>
  <si>
    <t>OUTS.FORNOS IND/LAB,Ñ ELÉTR.Ñ
CIT.ANTERIOR.</t>
  </si>
  <si>
    <t>PARTES FORNOS INDS/LAB.INCL. INCINER,Ñ ELÉTR.</t>
  </si>
  <si>
    <t>- Combinações de refrigeradores e
congeladores (freezers), m</t>
  </si>
  <si>
    <t>REFRIGERADORES D/COMPRESSÃO D/TIP. DOMÉST.</t>
  </si>
  <si>
    <t>OUTROS REFRIGERADORES DE USO DOMÉSTICO</t>
  </si>
  <si>
    <t>- Congeladores (freezers) horizontais (arcas), de capacidade</t>
  </si>
  <si>
    <t>- Congeladores (freezers) verticais, de capacidade não super</t>
  </si>
  <si>
    <t>OUTROS CONGELADORES (FREEZERS)</t>
  </si>
  <si>
    <t>OUTS.REFRS. VITRINAS,BALCS.ETC. P/PROD.D/FRIO</t>
  </si>
  <si>
    <t>-- Bombas de calor, exceto as máquinas e aparelhos de a</t>
  </si>
  <si>
    <t>MÁQ.Ñ DOMÉSTICA P/PREPARAÇÃO DE SORVETES</t>
  </si>
  <si>
    <t>RESFRIADORES DE LEITE</t>
  </si>
  <si>
    <t>UNID.FORNECEDORAS DE ÁGUA OU SUCOS</t>
  </si>
  <si>
    <t>UNID.FORNEC.DE BEBIDAS CARBONATADAS</t>
  </si>
  <si>
    <t>Grupos frigoríficos de compressão com capacidade inferi</t>
  </si>
  <si>
    <t>OUTS.MATS.MÁQS. APAR.PROD.FRIO, BOMB.D/CALOR</t>
  </si>
  <si>
    <t>GAB./MÓVEIS P/RECEBER EQUIP. P/PROD.D/FRIO</t>
  </si>
  <si>
    <t>OUTS.PARTES D/REFRIGERAD., CONGELADORS.ETC.</t>
  </si>
  <si>
    <t>AQUECED.DE ÁGUA, AQUEC.INSTANTÂNEO,
A GÁS</t>
  </si>
  <si>
    <t>-- Aquecedores de água solares</t>
  </si>
  <si>
    <t>ESTERILIZ.,MÉD., CIRÚRGICOS, OU D/LABORATÓRIO</t>
  </si>
  <si>
    <t>-- Aparelhos de liofilização, aparelhos de criodessecaç</t>
  </si>
  <si>
    <t>-- Outros, para produtos agrícolas</t>
  </si>
  <si>
    <t>-- Outros, para madeiras, pastas de papel, papel ou car</t>
  </si>
  <si>
    <t>OUTROS SECADORES</t>
  </si>
  <si>
    <t>DESTILADORES DE ÁGUA</t>
  </si>
  <si>
    <t>DE DESTILAÇÃO OU RETIFICAÇÃO DE
ÁLCOOIS E OUTROS FLUIDOS  V</t>
  </si>
  <si>
    <t>OUTS.APARELHOS DE DESTILAÇÃO/RETIFICA ÇÃO</t>
  </si>
  <si>
    <t>TROCADORES DE CALOR DE PLACAS</t>
  </si>
  <si>
    <t>TROCADORES (PERMUT.)D/CALOR, TUBULS.METÁLIC.</t>
  </si>
  <si>
    <t>OUTROS TROCADS. (PERMUT.)D/CALOR, TUBULARES</t>
  </si>
  <si>
    <t>OUTROS TROCADORES
(PERMUTADORES) D/CALOR</t>
  </si>
  <si>
    <t>APARS.DISPOSITS. P/LIQUEFAÇÃO AR/OUTS.GASES</t>
  </si>
  <si>
    <t>AUTOCLAVES P/PREP. BEB.QUENTE/AQUEC.
D/ALIM.</t>
  </si>
  <si>
    <t>OUTS.APAR./DISPOS. P/PREP.D/BEBS. QUENTES,ETC.</t>
  </si>
  <si>
    <t>OUTROS
ESTERILIZADORES</t>
  </si>
  <si>
    <t>Estufas</t>
  </si>
  <si>
    <t>Torrefadores</t>
  </si>
  <si>
    <t>Evaporadores</t>
  </si>
  <si>
    <t>RECIP.REFRIG.C/DISP. D/CIRCUL.D/FLUIDO
REFRIGER.</t>
  </si>
  <si>
    <t>OUTS.APAR., DISPOSITIVO QUE TRAB.P/MUD.D/TEMP.</t>
  </si>
  <si>
    <t>PARTES AQUEC.DE ÁGUA DAS SUBPOS.
8419.11/19</t>
  </si>
  <si>
    <t>PARTES DE COLUNAS DE
DESTILAÇÃO/RETIFICA ÇÃO</t>
  </si>
  <si>
    <t>Placa corrugada, de aço inoxidável ou de alumínio, com super</t>
  </si>
  <si>
    <t>OUTS.PLACAS D/TROCADORES (PERMUT.)D/CALOR</t>
  </si>
  <si>
    <t>PARTES APAR/DISP. P/PREP.D/BEB. QUENTES,ETC.</t>
  </si>
  <si>
    <t>OUTS.PARTES D/APARS/DISPOSIT.
P/TRATAM.C/MODIF. TEMPERAT.</t>
  </si>
  <si>
    <t>CALANDRAS E LAMINADORES P/PAPEL/CARTÃO</t>
  </si>
  <si>
    <t>OUTS CALAND.E LAMINAD.EXC.P/TRAT.
DE MET./VIDR.</t>
  </si>
  <si>
    <t>CILINDROS P/CALAND/LAMIN.EXC. P/TRAT.MET/VIDRO</t>
  </si>
  <si>
    <t>OUTRAS PART.P/CAL.E LAM.EXC.P/TRAT.
MET/VIDRO</t>
  </si>
  <si>
    <t>OUTRAS DESNATADEIRAS CENTRÍFUGAS</t>
  </si>
  <si>
    <t>OUTROS SECADORES DE ROUPA,
CENTRÍFUGOS</t>
  </si>
  <si>
    <t>CENTRIFUG.P/LAB. ANÁL.,ENS./PESQ. CIENTÍFICAS</t>
  </si>
  <si>
    <t>OUTS.CENTRIFUG., INCL.SECADORES
CENTRÍFUGOS</t>
  </si>
  <si>
    <t>APARELHOS P/FILTRAR OU DEPURAR ÁGUA</t>
  </si>
  <si>
    <t>APAR. P/FILTRAR/DEPURAR
BIBIDAS, EXCETO ÁGUA</t>
  </si>
  <si>
    <t>-- Para filtrar carburantes ou óleos lubrificantes nos motor</t>
  </si>
  <si>
    <t>HEMODIALISADORES CAPILARES</t>
  </si>
  <si>
    <t>APARELHO DE OSMOSE INVERSA</t>
  </si>
  <si>
    <t>OUTROS FILTROS- PRENSA P/LÍQUIDOS</t>
  </si>
  <si>
    <t>OUTROS APARELHOS P/FILTRAR/DEPURAR LÍQUIDO</t>
  </si>
  <si>
    <t>-- Filtros de entrada de ar para motores de ignição por cent</t>
  </si>
  <si>
    <t>-- Conversores catalíticos e filtros de partículas, mes</t>
  </si>
  <si>
    <t>FILTROS ELETROSTÁTICOS P/GASES</t>
  </si>
  <si>
    <t>Concentradores de oxigênio por depuração do ar, com capacida</t>
  </si>
  <si>
    <t>OUTS.APAR.P/FILTRAR OU DEPURAR GASES</t>
  </si>
  <si>
    <t>PART.D/SECADORA D/ROUPA,CENTRÍFS. CAP.&lt;=6KG</t>
  </si>
  <si>
    <t>PARTES D/CENTRIF., INCL.SECADORS CENTRÍFUGOS</t>
  </si>
  <si>
    <t>PARTS.D/OUTS.APARS. P/FILTRAR/DEPURAR GASES</t>
  </si>
  <si>
    <t>CARTUCHOS D/MEMBR.D/APARS.
/OSMOSE INVERSA</t>
  </si>
  <si>
    <t>PARTES D/APARS. P/FILTRAR,DEPURAR, LÍQUID.ETC.</t>
  </si>
  <si>
    <t>MÁQUINAS P/LAVAR LOUÇA DO TIPO DOMÉSTICO</t>
  </si>
  <si>
    <t>OUTRAS MÁQUINAS DE LAVAR LOUÇA</t>
  </si>
  <si>
    <t>MÁQS.E APAR.P/LIMP.
/SEC.GARRAF.E OUTS. RECIP.</t>
  </si>
  <si>
    <t>MÁQS.APAR.P/ENCH. FECH.CAPSUL.ROTUL. GARRAF.</t>
  </si>
  <si>
    <t>MÁQS.APAR.P/ENCHER CAIXAS/SACOS
C/PÓ/GRÃOS</t>
  </si>
  <si>
    <t>MÁQS.APAR. P/ENCHER/FECHAR "TETRA PACK",ETC.</t>
  </si>
  <si>
    <t>Para encher e fechar recipientes tubulares
flexíveis (b</t>
  </si>
  <si>
    <t>OUTS.MÁQS.APARS. P/ENCHER/FECHAR LATAS,ETC.</t>
  </si>
  <si>
    <t>MÁQS.APAR. P/GASEIFICAR
BEBIDAS</t>
  </si>
  <si>
    <t>Horizontais, próprias para empacotamento de massas alimentíc</t>
  </si>
  <si>
    <t>Automática, para embalar tubos ou barras
de metal, em atados</t>
  </si>
  <si>
    <t>De empacotar embalagens
confeccionadas com papel ou car</t>
  </si>
  <si>
    <t>OUTS.MÁQS.APAR. P/EMBAL./EMPAC. MERCADORIAS</t>
  </si>
  <si>
    <t>PARTES MÁQ.LAVAR LOUÇAS,USO DOMÉSTICO</t>
  </si>
  <si>
    <t>OUTS.PARTES DE MÁQUINAS Ñ CIT. ANTERIORMENTE</t>
  </si>
  <si>
    <t>BALANÇA P/PESSOAS USO DOMÉST.INCL. P/BEBÊS</t>
  </si>
  <si>
    <t>BÁSCULAS D/PES. CONTÍNUA EM TRANSPORTADORA</t>
  </si>
  <si>
    <t>BÁSCULAS/BALANÇAS DOSAD.C/APAR. PERIFÉRICOS</t>
  </si>
  <si>
    <t>OUTS. BÁSCULAS/BALANÇAS DOSADORAS</t>
  </si>
  <si>
    <t>OUTS. BÁSCULAS/BALANÇAS
DOS./ENSAC.Ñ CIT. ANT.</t>
  </si>
  <si>
    <t>De mesa, com dispositivo registrador ou impressor de etiquet</t>
  </si>
  <si>
    <t>OUTS.APARS. INSTRUMS. D/PESAGEM,CAP.
&lt;=30KG</t>
  </si>
  <si>
    <t>-- De capacidade superior a 30 kg, mas
não superior a 5.000</t>
  </si>
  <si>
    <t>OUTS.APAR. INSTRUMENTOS PES.Ñ CIT.ANTERIORM.</t>
  </si>
  <si>
    <t>PESOS P/QUAISQUER
BALANÇAS</t>
  </si>
  <si>
    <t>PARTS.BALANÇ. P/PESSOAS,INCL. P/BEBÊS/DOMÉST.</t>
  </si>
  <si>
    <t>OUT.PARTES APAR/INSTRUMENTOS
Ñ CIT.ANTERIOR.</t>
  </si>
  <si>
    <t>EXTINTORES, MESMO CARREGADOS</t>
  </si>
  <si>
    <t>PISTOLAS AEROGRÁFICAS E
APARS.SEMELHANTES</t>
  </si>
  <si>
    <t>MÁQS.AP.DESOBST. TUBULAÇ./LIMP P/JATO D'ÁGUA</t>
  </si>
  <si>
    <t>MÁQS.D/JATO AREIA P/DESG.LOC.PEÇ.
D/VESTUÁRIO</t>
  </si>
  <si>
    <t>Perfuradoras por jato de água com pressão de trabalho máxima</t>
  </si>
  <si>
    <t>OUTS.MÁQS.APARS. D/JATO D/AREIA,
VAPOR,ETC.</t>
  </si>
  <si>
    <t>-- Pulverizadores portáteis</t>
  </si>
  <si>
    <t>Por aspersão</t>
  </si>
  <si>
    <t>Aparelhos de pulverização constituídos
por botão de pressão</t>
  </si>
  <si>
    <t>OUTROS APARELHOS NãO CITADOS ANTERIORMENTE</t>
  </si>
  <si>
    <t>De aparelhos da subposição 8424.10 ou
do item 8424.89.1</t>
  </si>
  <si>
    <t>OUTRAS DE APARELHOS Ñ CIT. ANTERIORMENTE</t>
  </si>
  <si>
    <t>TALHAS,CARDENAIS, MOITÕES DE MOTOR
ELÉTRICO</t>
  </si>
  <si>
    <t>TALHAS CADERNAIS E MOITÕES MANUAIS</t>
  </si>
  <si>
    <t>OUTRAS TALHAS CADERNAIS E
MOITÕES</t>
  </si>
  <si>
    <t>GUINCHOS E CABRESTS.D/MOT. ELÉT.C/CAP&lt;=100T</t>
  </si>
  <si>
    <t>OUTS.GUINCHOS, CABREST.D/MOTOR
ELÉTRICO</t>
  </si>
  <si>
    <t>GUINCHOS, CABRESTANTES CAP=OU&lt;100T</t>
  </si>
  <si>
    <t>OUTS.GUINCHOS, CABRESTANTES Ñ CIT.
ANTERIOR.</t>
  </si>
  <si>
    <t>MACACOS ELEVAD. FIXOS D/VEÍCULOS, P/GARAGENS</t>
  </si>
  <si>
    <t>MACACOS
HIDRÁULICOS</t>
  </si>
  <si>
    <t>MACACOS MANUAIS</t>
  </si>
  <si>
    <t>OUTROS MACACOS Ñ CIT. ANTERIORMENTE</t>
  </si>
  <si>
    <t>PONTES E VIGAS ROLANTES, D/SUPORTES FIXOS</t>
  </si>
  <si>
    <t>PÓRTICOS MÓVEIS DE PNEUM.E CARROS- PÓRTICOS</t>
  </si>
  <si>
    <t>OUTS.PONTES,VIGAS, ROLAN.,PONTES- GUINDASTES</t>
  </si>
  <si>
    <t>GUINDASTES DE TORRE</t>
  </si>
  <si>
    <t>GUINDASTES DE PÓRTICO</t>
  </si>
  <si>
    <t>OUTS.MAQS.,APAR. AUTOPROPULS. D/PNEUMáTICOS</t>
  </si>
  <si>
    <t>De lagartas (esteiras), com capacidade de elevação igual ou</t>
  </si>
  <si>
    <t>OUTS.MAQS.E APARELHOS
AUTOPROPULSADOS</t>
  </si>
  <si>
    <t>OUTS.MÁQS.APAR. P/SER MONT.VEÍC. RODOVIÁRIO</t>
  </si>
  <si>
    <t>OUTS.CÁBREAS, PONTES-GUIND.,
CARROS-PÓRT.ETC.</t>
  </si>
  <si>
    <t>EMPILHADEIRAS MOTOR ELÉTR.CAP. CARGA &gt; 6,5T</t>
  </si>
  <si>
    <t>OUTS.EMPILHADEIRAS
DE MOTOR ELÉTRICO</t>
  </si>
  <si>
    <t>OUTS.VEÍC.P/MOV. CARG.AUTOPROPUL. MOT.ELÉTR.</t>
  </si>
  <si>
    <t>EMPILHADEIRAS CAPACIDADE D/CARGA
&gt; 6,5T</t>
  </si>
  <si>
    <t>OUTS.EMPILHADEIRAS</t>
  </si>
  <si>
    <t>OUTS.VEÍC.P/MOV. CARG.SEMEL.C/DISP. ELEVAÇÃO</t>
  </si>
  <si>
    <t>ELEVADORES E MONTA-CARGAS</t>
  </si>
  <si>
    <t>OUTS.AP. ELEVADORES OU
TRANSP., PNEUMÁTICOS</t>
  </si>
  <si>
    <t>-- Outros, de caçamba (balde*)</t>
  </si>
  <si>
    <t>-- Outros, de correia</t>
  </si>
  <si>
    <t>APARS.ELEV./TRANSP. DE MERCAD.DE CORRENTES</t>
  </si>
  <si>
    <t>AP.ELEV./TRANSP. AÇÃO CONT.P/MERC. ROLO MOT.</t>
  </si>
  <si>
    <t>OUTS.AP. ELEV/TRANSP.AÇÃO CONT.P/MERCADORIA</t>
  </si>
  <si>
    <t>ESCADAS E TAPETES, ROLANTES</t>
  </si>
  <si>
    <t>- Robôs industriais</t>
  </si>
  <si>
    <t>TRANSP./ELEV.AUTOM. D/DESL.HORIZ.SOBRE GUIAS</t>
  </si>
  <si>
    <t>OUTS.MÁQ.APARS.DE ELEV.
CARGA/DESCARGA, ETC.</t>
  </si>
  <si>
    <t>OUTS."BULLDOZERS"," ANGLEDOZERS"
D/LAGARTAS</t>
  </si>
  <si>
    <t>OUTROS BULLDOZERS E "ANGLEDOZERS"</t>
  </si>
  <si>
    <t>Motoniveladores articulados, de potência
no volante igual ou</t>
  </si>
  <si>
    <t>OUTROS NIVELADORES</t>
  </si>
  <si>
    <t>COMPACTADORES, ROLOS/CILINDROS
COMPRESS.</t>
  </si>
  <si>
    <t>OUTS. CARREGADORAS- TRANSPORTADORAS</t>
  </si>
  <si>
    <t>De potência no volante igual ou superior a 297,5
kW (399 HP)</t>
  </si>
  <si>
    <t>De potência no volante inferior ou igual a 43,99 kW (59 HP)</t>
  </si>
  <si>
    <t>OUT.CARREGADORAS, PAS-CARREGS.,
D/CARREG.FRONT</t>
  </si>
  <si>
    <t>De potência no volante igual ou superior a 484,7 kW (650 HP)</t>
  </si>
  <si>
    <t>De potência no volante inferior ou igual a 40,3
kW (54 HP)</t>
  </si>
  <si>
    <t>ESCAVADS. D/POT. NO VOLANTE &gt;=(55HP)&lt;= (649HP)</t>
  </si>
  <si>
    <t>OUTS.PÁS MEC. ESCAV.CARREG.PÁS
CARREGAD.</t>
  </si>
  <si>
    <t>BATE-ESTACAS E ARRANCA-ESTACAS</t>
  </si>
  <si>
    <t>PERFURATRIZ DE PERCUSSÃO,
AUTOPROPULSADAS</t>
  </si>
  <si>
    <t>PERFURATRIZ ROTATIVA, AUTOPROPULSADAS</t>
  </si>
  <si>
    <t>MÁQS.SONDAGEM, ROTATIVAS,
AUTOPROPULSADAS</t>
  </si>
  <si>
    <t>OUTS.MÁQS. SONDAGEM/PERFURA ÇÃO,AUTOPROP.</t>
  </si>
  <si>
    <t>OUTS.PERFURATRIZES
DE PERCUSSÃO</t>
  </si>
  <si>
    <t>OUTS.MÁQS.DE SONDAGEM,
ROTATIVAS</t>
  </si>
  <si>
    <t>OUTS.MÁQS.DE SONDAGEM OU PERFURAÇÃO</t>
  </si>
  <si>
    <t>OUTS.MÁQS.E APARELHOS,
AUTOPROPULSADOS</t>
  </si>
  <si>
    <t>MÁQS. D/COMPRIMIR/COMPA
CT.EXCETO AUTOPROP.</t>
  </si>
  <si>
    <t>OUTS.EQUIP.FRONT. P/CARREG.EXCETO AUTOPROP.</t>
  </si>
  <si>
    <t>OUTS.MÁQS. APARELHOS,EXC. AUTOPROPULSADOS</t>
  </si>
  <si>
    <t>PART.TALHAS, CADERNAIS,MOITÕES MANUAIS,ETC.</t>
  </si>
  <si>
    <t>PARTES D/OUTS. TALHAS,CADERNAIS, MOITÕES,ETC.</t>
  </si>
  <si>
    <t>PARTES D/EMPILHADEIRAS, AUTOPROPULSADAS</t>
  </si>
  <si>
    <t>PARTES DE OUTS. EMPILHADEIRAS</t>
  </si>
  <si>
    <t>PART.D/OUTS.VEÍC. P/MOV.CARG.,C/DISP. ELEVAÇÃO</t>
  </si>
  <si>
    <t>PARTES DE ELEVADORES</t>
  </si>
  <si>
    <t>PARTES D/MONTA- CARGAS/ESCADAS ROLANTES</t>
  </si>
  <si>
    <t>PARTES D/OUTS. MÁQS.APARS.D/ELEV. D/CARGA</t>
  </si>
  <si>
    <t>-- Caçambas (Baldes*), mesmo de mandíbulas, pás, gancho</t>
  </si>
  <si>
    <t>-- Lâminas parabulldozersouangledo zers</t>
  </si>
  <si>
    <t>PARTS.D/MÁQS. D/SONDAGEM/PERFUR AÇÃO ROTAT.</t>
  </si>
  <si>
    <t>PARTES D/OUTS. MÁQS.
D/SONDAGEM/PERFUR AÇÃO</t>
  </si>
  <si>
    <t>PARTES DAS MÁQS.E APARELHOS DA POS.
8426</t>
  </si>
  <si>
    <t>CABINAS P/MáQUINAS/APARELH OS D/POSIçõES 84.29
OU 84.30</t>
  </si>
  <si>
    <t>Lagartas (esteiras)</t>
  </si>
  <si>
    <t>Tanques de combustível e demais reservatórios</t>
  </si>
  <si>
    <t>PARTES D/MáQS.
/APARELHOS D/POS.
8429 OU 8430 EXC. CABINAS</t>
  </si>
  <si>
    <t>ARADOS E CHARRUAS</t>
  </si>
  <si>
    <t>GRADES D/DISCOS, USO AGRÍC.ETC.
P/PREP.D/SOLO</t>
  </si>
  <si>
    <t>OUTS.GRADES, ESCARIFICAD,.CULTIV., ENXADAS,ETC.</t>
  </si>
  <si>
    <t>Semeadores-adubadores</t>
  </si>
  <si>
    <t>-- Distribuidores de adubos (fertilizantes)</t>
  </si>
  <si>
    <t>OUTRAS MÁQS.APAR. AGRICS.ETC.P/PREP. D/SOLO</t>
  </si>
  <si>
    <t>PARTES MÁQS.APAR. AGRICS.ETC.P/PREP. D/SOLO</t>
  </si>
  <si>
    <t>CORTD.GRAMA MOT. C/DISP.CORTE GIR. PLAN.HORIZ.</t>
  </si>
  <si>
    <t>OUTROS CORTADORES DE GRAMA</t>
  </si>
  <si>
    <t>OUTS.CEIFEIRAS,INC. BARR.D/CORT.P/MONT. TRATOR</t>
  </si>
  <si>
    <t>OUTS.MÁQS.APARLS. P/COLHER E DISPOR O FENO</t>
  </si>
  <si>
    <t>ENFARDAD. PALHA/FORR.INCL. ENFARDS-APANHAD.</t>
  </si>
  <si>
    <t>-- Colheitadeiras combinadas com
debulhadoras (ceifeiras- deb</t>
  </si>
  <si>
    <t>OUTRAS MÁQS.E APARELHOS P/COLHEITA/DEBULHA</t>
  </si>
  <si>
    <t>Selecionadores de fruta</t>
  </si>
  <si>
    <t>MÁQS.P/LIMP.SELEC. OVOS OUTS.PROD. AGRÍCOLAS</t>
  </si>
  <si>
    <t>De cortadores de grama (relva)</t>
  </si>
  <si>
    <t>PARTS.D/OUTS.MÁQS. APARELHOS P/COLHEITA,ETC.</t>
  </si>
  <si>
    <t>MÁQS.E APARS. P/TRATAMENTO DO LEITE</t>
  </si>
  <si>
    <t>OUTRAS MÁQS.APARS. P/INDÚSTRIA DE LATICÍNIOS</t>
  </si>
  <si>
    <t>PARTES D/MÁQS. ORDEN.E MÁQ.AP. P/IND.LATICÍNIOS</t>
  </si>
  <si>
    <t>MÁQS.APAR.FAB. VINHO,CIDRA,SUCO D/FRUTAS,ETC.</t>
  </si>
  <si>
    <t>PARTS.MÁQS.AP.FAB. VINHO,CIDRA,SUCO FRUT.ETC</t>
  </si>
  <si>
    <t>MÁQS.APS.PREP. ALIMENTOS OU RAÇÕES ANIMAIS</t>
  </si>
  <si>
    <t>CHOCADEIRAS E CRIADEIRAS</t>
  </si>
  <si>
    <t>OUTRAS MÁQS.E APARELHOS P/AVICULTURA</t>
  </si>
  <si>
    <t>OUTS.MÁQS.AP. P/AGRIC.HORT.SILVIC.
/APICULTURA</t>
  </si>
  <si>
    <t>PARTE DE MÁQS.E APARELHOS P/AVICULTURA</t>
  </si>
  <si>
    <t>PART.OUTS.MÁQS. APS.AGRIC.,HORT., SILV.,APICULT.</t>
  </si>
  <si>
    <t>MÁQS.LIMP., SELEÇÃO/PENEIR. GRÃOS/PROD.HORT.</t>
  </si>
  <si>
    <t>OUTS.MÁQS. P/TRITURAÇÃO/MOAG EM DE GRÃOS</t>
  </si>
  <si>
    <t>OUTS.MÁQS.IND. MOAGEM,TRAT.CER. EXC.UTIL.FAZ.</t>
  </si>
  <si>
    <t>PART.MÁQS.IND. MOAG.,TRAT.CEREAIS EXC.UTIL.FAZ.</t>
  </si>
  <si>
    <t>MÁQS.AP.IND. PANIFICAÇÃO,
PASTEL.,MASSAS ETC</t>
  </si>
  <si>
    <t>Para fabricar bombons de chocolate por moldagem, de capacida</t>
  </si>
  <si>
    <t>OUTS.MÁQUINAS E APAR.P/INDÚST.
D/CONFEITARIA</t>
  </si>
  <si>
    <t>OUTS.MÁQS.AP.P/IND. DE CACAU OU CHOCOLATE</t>
  </si>
  <si>
    <t>MÁQS. E APARS. P/INDÚSTRIA DE
AÇÚCAR</t>
  </si>
  <si>
    <t>MÁQS. E APARS. P/INDÚSTRIA CERVEJEIRA</t>
  </si>
  <si>
    <t>MÁQS. E APARS. P/PREPARAÇÃO DE
CARNES</t>
  </si>
  <si>
    <t>- Máquinas e aparelhos para preparação de fruta ou de p</t>
  </si>
  <si>
    <t>OUTS.MÁQS.PR.ALIM. BEB.EXC.MÁQ.PREP.
ÓL.GORD.</t>
  </si>
  <si>
    <t>PARTES MÁQS.EQUIP. Ñ CIT.ANT.P/FAB.ALIM., BEB.</t>
  </si>
  <si>
    <t>Para tratamento preliminar das matérias-
primas</t>
  </si>
  <si>
    <t>CLASSIFICAD., CLASSIF-
DEPURADORA D/PASTA CEL.</t>
  </si>
  <si>
    <t>REFINADORA P/FABR. PASTA D/MATÉR. CELULÓSICA</t>
  </si>
  <si>
    <t>OUTS.MÁQS.AP. P/FABR.PAST.MAT.FIB. CELULÓSICA</t>
  </si>
  <si>
    <t>MÁQS.APAR. P/FABRICAÇÃO PAPEL OU CARTÃO</t>
  </si>
  <si>
    <t>MÁQS.P/IMPREGNAR PAPEL OU CARTÃO</t>
  </si>
  <si>
    <t>MÁQS.P/FABR.PAPEL E CARTÃO ONDULADOS</t>
  </si>
  <si>
    <t>OUTS.MÁQS.APS. P/ACABAM.PAPEL OU CARTÃO</t>
  </si>
  <si>
    <t>PARTES D/MÁQS.AP. FABR.PASTA.MAT.
FIBR.CELUL.</t>
  </si>
  <si>
    <t>Rolos, corrugadores ou de pressão, de máquinas para ondular,</t>
  </si>
  <si>
    <t>PARTES MÁQS.AP. P/FABR.OU ACAB.
PAPEL/CARTÃO</t>
  </si>
  <si>
    <t>OUTRAS MÁQS.E APARS.DE COSTURAR CADERNOS</t>
  </si>
  <si>
    <t>MáQUINAS P/FABR. CAPAS D/PAPELãO,
CAP&gt;60UNID/MIN.</t>
  </si>
  <si>
    <t>OUTS.MÁQS.APS. P/BROCHURA OU ENCADERNAÇÃO</t>
  </si>
  <si>
    <t>PARTES MÁQS.APS. P/BROCHURA/ENCADE
RNAÇÃO</t>
  </si>
  <si>
    <t>CORTAD.BOBINAD. P/PAPEL,CART.ETC. V&gt;2000M/MIN</t>
  </si>
  <si>
    <t>OUTS.CORT.P/PASTA D/PAPEL,PAPEL OU
CARTÃO</t>
  </si>
  <si>
    <t>MÁQS.P/FABRICAÇÃO D/SACOS/ENVEL. D/PAPEL</t>
  </si>
  <si>
    <t>MÁQS. D/DOBRAR/COLAR,
P/FABRICAÇÃO D/CAIXAS</t>
  </si>
  <si>
    <t>OUTS.MÁQS.P/FABR. D/CAIXAS,TUBOS,ETC. D/PAPEL</t>
  </si>
  <si>
    <t>MÁQS.MOLDAR ART. PASTA D/PAPEL, PAPEL/CARTÃO</t>
  </si>
  <si>
    <t>OUTS.MQ.AP.P/TRAB. PASTA PAPEL,PAPEL, CARTÃO</t>
  </si>
  <si>
    <t>PARTES MQ.AP. P/TRAB.PASTA D/PAP., PAP.,CARTÃO</t>
  </si>
  <si>
    <t>MÁQS.DE COMPOR POR PROCESSO FOTOGRÁFICO</t>
  </si>
  <si>
    <t>MÁQS.APARS.MAT. P/COMP.CARACT. TIPOGRÁFICOS</t>
  </si>
  <si>
    <t>OUTS.MÁQS.AP. E MATERIAL Ñ CIT.
ANTERIORMENTE</t>
  </si>
  <si>
    <t>PART.OUT.MÁQS. APARS.
P/PREPAR/FABR. CLICHÊS</t>
  </si>
  <si>
    <t>- Clichês, placas, cilindros e outros elementos de impressão</t>
  </si>
  <si>
    <t>OUTS.MÁQS.APAR. IMP..OFFSET,ALIM.POR BOBINAS</t>
  </si>
  <si>
    <t>MÁQS.AP.IMPRESS. OFSET,MULTIC.MAT. PLÁSTICAS</t>
  </si>
  <si>
    <t>OUTS.MÁQS. APARELHOS
D/IMPRESSÃO P/OFSET</t>
  </si>
  <si>
    <t>MÁQS.AP.IMPRES. TIPOG.EXC.FLEXG., ALIM.BOBINAS</t>
  </si>
  <si>
    <t>OUTS.MÁQS.AP. IMPRES.,TIPOG.,EXC.
MÁQ.FLEXOGR.</t>
  </si>
  <si>
    <t>MÁQS.,APARELHOS D/IMPRESSÃO, FLEXOGRÁFICOS</t>
  </si>
  <si>
    <t>OUTS.MÁQS.AP.DE IMPRESSÃO,
HELIOGRÁFICOS</t>
  </si>
  <si>
    <t>OUTS.MÁQS. APARELHOS
D/IMPRESSÃO</t>
  </si>
  <si>
    <t>De jato de tinta líquida, com largura de impressão inferior</t>
  </si>
  <si>
    <t>De transferência térmica de cera sólida (por
exemplo,solid i</t>
  </si>
  <si>
    <t>A laser, LED (Diodos Emissores de Luz) ou LCS (Sistema de Cr</t>
  </si>
  <si>
    <t>A laser, LED (Diodos Emissores de Luz) ou
LCS (Sistema de Cr</t>
  </si>
  <si>
    <t>MÁQ.P/IMP.COP. TRANSM.FAX,A LASER,
LED/LCS, POLICROMÁTICAS</t>
  </si>
  <si>
    <t>Outras, com largura de impressão superior a 420
mm</t>
  </si>
  <si>
    <t>OUTS.MÁQ.P/IMP.,COP. TRANSM.FAX,ALIM. P/FLS.VEL.&lt;=45PPM</t>
  </si>
  <si>
    <t>MÁQ.P/IMP.TRANSM. D/FAX,CONECT.
P/PROCESS.P/SIST. TÉRMICO</t>
  </si>
  <si>
    <t>OUTS.MÁQ.P/IMP. TRANSM.D/FAX,
CONECTS.P/PROC. D/DADOS/REDE</t>
  </si>
  <si>
    <t>IMPRESSORAS D/IMPACTO,DE LINHA</t>
  </si>
  <si>
    <t>IMPRESS.DE IMPACTO, MATRICIAIS (POR
PONTOS)</t>
  </si>
  <si>
    <t>OUTS.IMPRESSORAS D/IMPACTO</t>
  </si>
  <si>
    <t>De jato de tinta líquida, com largura de
impressão inferior</t>
  </si>
  <si>
    <t>De transferência térmica de cera sólida (por exemplo,solid i</t>
  </si>
  <si>
    <t>IMPRESS. LASER LED, LCS,POLICR.C/VEL.
D/IMP.&lt;=20PPM</t>
  </si>
  <si>
    <t>IMPRESS. LASER LED, LCS,POLICR.C/VEL. D/IMP.&gt;20PPM</t>
  </si>
  <si>
    <t>Térmicas, do tipo utilizado em impressão
de imagens par</t>
  </si>
  <si>
    <t>Outras, com largura de impressão superior a 420 mm</t>
  </si>
  <si>
    <t>OUTS.IMPRESS. C/VELOC.
D/IMPRESSÃO&lt;30PÁG/ M</t>
  </si>
  <si>
    <t>OUTS.IMPRESSORAS, C/VELOC. IMPRESSÃO&gt;=45PPM</t>
  </si>
  <si>
    <t>Outros, com largura de impressão superior a 580
mm</t>
  </si>
  <si>
    <t>OUTS.TRAÇADORES GRÁFICOS</t>
  </si>
  <si>
    <t>Máquinas de impressão de jato de tinta</t>
  </si>
  <si>
    <t>OUTS.APARS.REPROD. DIR.D/FOTOCÓP. ELETROST.</t>
  </si>
  <si>
    <t>Outras máquinas copiadoras</t>
  </si>
  <si>
    <t>Outros maquinas d/impressão jato d/tinta</t>
  </si>
  <si>
    <t>De máquinas e aparelhos da subposição 8443.12</t>
  </si>
  <si>
    <t>NUMERADORES AUTOMÁTICOS,
ACESSÓRIOS D/MÁQS. D/IMPRESSÃO</t>
  </si>
  <si>
    <t>PARTES,ACES. D/MAQS.APS.IMPRES.,
OPER.POR CILS.,BLCS. ETC.</t>
  </si>
  <si>
    <t>OUTS. CABEÇAS D/IMPRESSÃO
P/MECAN. D/IMP. P/IMPACTO</t>
  </si>
  <si>
    <t>OUTS.PARTES E ACESSÓRIOS
D/TELECOPIADORES (FAX)</t>
  </si>
  <si>
    <t>OUTS.MECANS. D/IMP., JATO D/TINTA S/CAB. IMP.INCORPORADA</t>
  </si>
  <si>
    <t>OUTS. CABEÇAS D/IMP. P/MECAN. D/IMP. P/JATO D/TINTA</t>
  </si>
  <si>
    <t>OUTS.CARTUCHOS D/TINTA P/MECAN. D/IMP.P/JATO D/TINTA</t>
  </si>
  <si>
    <t>OUTS.PARTS./ACESS., MECS.D/IMP.C/OU S/CAB.P/JATO D/TINTA</t>
  </si>
  <si>
    <t>OUTS.MECANS.D/IMP., S/CILINDRO
FOTOSSENSÍVEL INCORPORADO</t>
  </si>
  <si>
    <t>CILINDROS RECOBERTOS
D/MATÉRIA SEMICOND. FOTOELÉTRICA</t>
  </si>
  <si>
    <t>CARTUCHOS DE
REVELADOR ("TONER")</t>
  </si>
  <si>
    <t>OUTS.PARTES.ACES. P/APAR.FOTOC. LETROSTÁTICO</t>
  </si>
  <si>
    <t>MECANISMOS D/IMPR., MESMO S/CABEÇA
D/IMPR. INCORPORADA</t>
  </si>
  <si>
    <t>CABEÇAS DE IMPRESSÃO</t>
  </si>
  <si>
    <t>OUTS. MECANS. D/IMPR.P/SIST.TERM.,
S/PARTES E ACESSóRIOS</t>
  </si>
  <si>
    <t>OUTS. MECANISMOS D/IMPRESSÃO,
S/PARTES E ACESSÓRIOS</t>
  </si>
  <si>
    <t>CIRCUITOS IMPRS. C/COMPONENTES
ELÉTRS./ELETRÔNS. MONTADOS</t>
  </si>
  <si>
    <t>BANDEJAS E GAVETAS, SUAS
PARTES E ACESSÓRIOS</t>
  </si>
  <si>
    <t>MECANS.D/ALIMEN.
/TRIAGEM D/PAPS.
/DOCS.,S/PARTS.E ACESS.</t>
  </si>
  <si>
    <t>OUTS. MECANS. P/IMPRESSÃO, SUAS
PARTES E ACESSÓRIOS</t>
  </si>
  <si>
    <t>MÁQS.AP. P/CORTE/RUPTURA FIB.TÊXT.SINT./ARTIF.</t>
  </si>
  <si>
    <t>QQ OUT.MÁQ.OU AP. P/FABR.FIOS TÊXT. SINT/ARTIF.</t>
  </si>
  <si>
    <t>CARDAS P/PREPAR.DE OUTS.MATÉRIAS TÊXTEIS</t>
  </si>
  <si>
    <t>PENTEADORAS DE MATÉRIAS TÊXTEIS</t>
  </si>
  <si>
    <t>OUST.MÁQS. P/PREPARAÇÃO DE MATÉRIAS TÊXTEIS</t>
  </si>
  <si>
    <t>MÁQUINAS PARA FIAÇÃO DE MATÉRIAS TÊXTEIS</t>
  </si>
  <si>
    <t>RETORCEDEIRAS DE MATÉRIA TÊXTIL</t>
  </si>
  <si>
    <t>OUTS.MÁQ. P/DOBRAGEM/TORÇÃO
,DE MAT.TÊXTEIS</t>
  </si>
  <si>
    <t>Bobinadoras de trama (espuladeiras)</t>
  </si>
  <si>
    <t>BOBINADEIRAS P/FIOS ELASTANOS,
AUTOMÁTICAS</t>
  </si>
  <si>
    <t>OUTS.BOBINADS. D/MATÉRIA TÊXTIL, C/ATAD.AUTOM.</t>
  </si>
  <si>
    <t>OUTS.BOBINADEIRAS
AUTOMÁTICAS</t>
  </si>
  <si>
    <t>OUTS.BOBINADEIRAS DE MATÉRIA TÊXTIL,Ñ AUTOM.</t>
  </si>
  <si>
    <t>OUTS.MÁQS. D/BOBINAR D/DOBRAR,
MATÉRIA TÊXTIL</t>
  </si>
  <si>
    <t>Urdideiras</t>
  </si>
  <si>
    <t>MÁQS.P/AMARRAR URDIDEIRAS D/MATÉRIA TÊXTIL</t>
  </si>
  <si>
    <t>OUTS.MÁQS.APAR. P/FABR/PREPAR. D/FIOS TÊXTEIS</t>
  </si>
  <si>
    <t>TEARES P/TEC. LARG&lt;=30CM, MECAN." JACQUARD"</t>
  </si>
  <si>
    <t>OUTROS TEARES P/TECIDO DE LARGURA&lt;=30CM</t>
  </si>
  <si>
    <t>TEARES A MOT.P/TEC. LARG.&gt;30CM, LANÇADEIRAS</t>
  </si>
  <si>
    <t>TEARES P/TEC. L&gt;30CM,
S/LANÇADEIRAS,JATO D/AR</t>
  </si>
  <si>
    <t>TEARES P/TEC. D/L&gt;30CM,S/LANÇAD.,
JATO D/ÁGUA</t>
  </si>
  <si>
    <t>TEARES P/TEC.LARG.
&gt;30CM,S/LANÇAD.,DE PINÇAS</t>
  </si>
  <si>
    <t>QQ.OUT.TEAR P/TEC. LARG.SUP.30CM.
S/LANÇADEIRA</t>
  </si>
  <si>
    <t>-- Com cilindro de diâmetro não superior a 165 mm</t>
  </si>
  <si>
    <t>-- Com cilindro de diâmetro superior a 165
mm</t>
  </si>
  <si>
    <t>TEARES RETILÍN. MOTOR P/FABR.MALHA
D/URDIDURA</t>
  </si>
  <si>
    <t>QQ.OUTROS TEARES RETILÍNEOS,MOTORIZ. P/MALHA</t>
  </si>
  <si>
    <t>MÁQUINAS D/COSTURA POR
ENTRELAÇAMENTO</t>
  </si>
  <si>
    <t>MÁQUINAS AUTOMÁTICAS PARA BORDAR</t>
  </si>
  <si>
    <t>OUTS.MÁQS.P/FABR. GUIPURAS,RENDAS,
TULES,ETC.</t>
  </si>
  <si>
    <t>MECANISMOS "JACQUARD" PARA TEARES</t>
  </si>
  <si>
    <t>REDUT., PERFURADORES/COPI
ADS.D/CARTÕES,ETC.</t>
  </si>
  <si>
    <t>OUTS.MÁQS.APARS. AUXILS.P/TRAB.ETC. MAT.TÊXTIL</t>
  </si>
  <si>
    <t>OUTS.PART.ACESS. MÁQS.P/EXTRUSÃO
MAT.TÊXTIL</t>
  </si>
  <si>
    <t>PART.ACESS.MÁQS. P/CORTE/RUPTURA D/FIB.TÊXTIL</t>
  </si>
  <si>
    <t>OUTS.PARTS.ACESS. MÁQS.P/ESTIRAR,MAT.
TÊXTIL</t>
  </si>
  <si>
    <t>GUARNIÇÕES DE CARDAS</t>
  </si>
  <si>
    <t>OUTS.PARTES E ACESSÓRIOS DE
CARDAS</t>
  </si>
  <si>
    <t>PARTS.ACESS. D/PENTEADORAS D/MATÉRIA TÊXTIL</t>
  </si>
  <si>
    <t>PARTES E ACESS. D/MÁQS.
P/PREPARAÇÃO D/SEDA</t>
  </si>
  <si>
    <t>OUTS.PART.ACESS. MÁQS.PREP. D/MATÉRIA TÊXTIL</t>
  </si>
  <si>
    <t>CURSORES D/FUSOS P/MÁQS.PREP. MATÉRIA TÊXTIL</t>
  </si>
  <si>
    <t>FUSOS,S/ALETAS, ANÉIS,P/MÁQS.PREP. MAT.TÊXTIL</t>
  </si>
  <si>
    <t>PARTES E ACESSÓRIOS DE
OUTROS FILATÓRIOS</t>
  </si>
  <si>
    <t>PARTES,ACESS. D/MÁQ.P/FIAÇ. DOBRAGEM/TORÇÃO</t>
  </si>
  <si>
    <t>De bobinadoras de trama
(espuladeiras)</t>
  </si>
  <si>
    <t>De bobinadoras automáticas para fios elastanos, ou com atado</t>
  </si>
  <si>
    <t>Outras, de bobinadoras
automáticas</t>
  </si>
  <si>
    <t>PARTES,ACESS.OUTS. MÁQS. D/BOBINAR/DOBRAR</t>
  </si>
  <si>
    <t>PARTES DE
URDIDEIRAS</t>
  </si>
  <si>
    <t>PARTES,ACESS.OUTS. MÁQS.P/TRAB.MAT. TÊXTIL</t>
  </si>
  <si>
    <t>PENTES,LIÇOS E
QUADROS DE LIÇOS</t>
  </si>
  <si>
    <t>PARTS.ACESS. D/MÁQS.APARS.AUX. DE TEARES</t>
  </si>
  <si>
    <t>De teares para tecidos de largura superior a 30
cm, sem lanç</t>
  </si>
  <si>
    <t>OUTS.PARTES ACESS. DE TEARES P/TECIDOS</t>
  </si>
  <si>
    <t>Platinas</t>
  </si>
  <si>
    <t>PARTES E ACESS. TEARES CIRCULARES P/MALHAS</t>
  </si>
  <si>
    <t>PARTS.ACESS.TEARES RETIL.P/FABR.MALHAS
URD.</t>
  </si>
  <si>
    <t>OUTS.PARTES ACESS. DE TEARES RETILÍNEOS</t>
  </si>
  <si>
    <t>PARTES ACESS.MÁQS. FABR.REDES,
TULES/FILÓS</t>
  </si>
  <si>
    <t>PART.ACESS.MÁQS. P/FABR.GUIPURAS, RENDAS,ETC</t>
  </si>
  <si>
    <t>OUTS.PART.ACESS. D/TEAR.MÁQS.COST.
ENTREL.</t>
  </si>
  <si>
    <t>Máquinas e aparelhos para fabricação de falsos tecidos (teci</t>
  </si>
  <si>
    <t>OUTS.MÁQS. P/FABRICAÇÃO
D/CHAPÉUS D/FELTRO</t>
  </si>
  <si>
    <t>De máquinas ou aparelhos para
fabricação de falsos tecidos (</t>
  </si>
  <si>
    <t>OUTS.PARTES D/MÁQS.P/FABR.OU ACAB.D/FELTRO</t>
  </si>
  <si>
    <t>MÁQS.D/LAVAR ROUPA,CAP.&lt;=10KG, INTEIR.AUTOM.</t>
  </si>
  <si>
    <t>MÁQS.LAVAR ROUPA, CAP&lt;=10KG,C/SECAD. INCORP.</t>
  </si>
  <si>
    <t>OUTS.MÁQS.LAV. ROUPA,CAP&lt;=10KG ROUPA SECA</t>
  </si>
  <si>
    <t>OUTS.MÁQS.LAV. ROUPA,CAP&gt;10KG, ROUPA SECA</t>
  </si>
  <si>
    <t>PARTS.MÁQS.LAV. ROUPA,CAP&gt;10KG, ROUPA SECA</t>
  </si>
  <si>
    <t>PARTS.MÁQS.LAV. ROUPA,CAP&lt;=10KG, ROUPA SECA</t>
  </si>
  <si>
    <t>OUTRAS MÁQUINAS PARA SECAR ROUPA</t>
  </si>
  <si>
    <t>MÁQS.E PRENSAS P/PASSAR ROUPA, AUTOMÁTICAS</t>
  </si>
  <si>
    <t>Prensas para passar de peso inferior ou igual a 14 kg</t>
  </si>
  <si>
    <t>OUTS.MÁQS.PRENS. P/PASS.ROUPAS INCL. FIXADOR.</t>
  </si>
  <si>
    <t>MÁQS.P/LAVAR FIOS, TECS.OU OBRAS D/MAT.TÊXTIL</t>
  </si>
  <si>
    <t>OUTS.MÁQS. P/TINGIR/BRANQUEAR FIOS/TECIDOS</t>
  </si>
  <si>
    <t>OUTS.MÁQS. P/LAVAR/BRANQ.
/TINGIR MAT.TÊXTIL</t>
  </si>
  <si>
    <t>MÁQUINAS P/INSPECIONAR TECIDOS</t>
  </si>
  <si>
    <t>MÁQS. P/ENFESTAR/CORTAR TECS.AUTOMÁTICAS</t>
  </si>
  <si>
    <t>OUTS.MÁQ.P/ENR., DESENR.,DOBRAR,
PENTEAR TEC.</t>
  </si>
  <si>
    <t>OUTS.MÁQS.E APARS. P/TRABALHAR MAT. TÊXTIL</t>
  </si>
  <si>
    <t>PARTES MÁQS. D/SECAR,CAP.&lt;=10KG,
ROUPA SECA</t>
  </si>
  <si>
    <t>PARTS.D/OUTS.MÁQS. APS.P/TRABALHAR MAT.TÊXTIL</t>
  </si>
  <si>
    <t>MÁQUINAS DE COSTURA USO
DOMÉSTICO</t>
  </si>
  <si>
    <t>MÁQS.P/COSTURAR COURO/PELE, AUTOMÁTICAS</t>
  </si>
  <si>
    <t>MÁQS.P/COSTURAR TECIDOS,
AUTOMÁTICAS</t>
  </si>
  <si>
    <t>MÁQS.P/COSTURAR OUTS.MATÉRIAS, AUTOMÁTICAS</t>
  </si>
  <si>
    <t>MÁQ.P/COSTURAR COUROS/PELES,Ñ
AUTOMÁTICAS</t>
  </si>
  <si>
    <t>REMALHADEIRAS P/COST.TECIDOS,Ñ AUTOMÁTICAS</t>
  </si>
  <si>
    <t>MÁQS.P/CASEAR TECIDOS, NÃO
AUTOMÁTICAS</t>
  </si>
  <si>
    <t>MÁQS.P/COST.TEC. TIPO ZIGUE-ZAGUE P/INS.ELÁST.</t>
  </si>
  <si>
    <t>MÁQUINAS DE COSTURA RETA,
P/TECIDOS Ñ AUTOMÁTICAS</t>
  </si>
  <si>
    <t>GALONEIRAS P/COST. TECIDOS, Ñ AUTOMÁTICAS</t>
  </si>
  <si>
    <t>OUTRAS MÁQS. P/COSTURAR TECIDOS</t>
  </si>
  <si>
    <t>OUTS.MÁQUINAS DE COSTURA,NÃO AUTOMÁTICAS</t>
  </si>
  <si>
    <t>AGULHAS P/MÁQUINAS DE COSTURA</t>
  </si>
  <si>
    <t>MÓVEIS, BASES E TAMPAS P/MÁQUINAS
D/COSTURA, E S/PARTES</t>
  </si>
  <si>
    <t>GUIA-FIOS, LANÇADEIRA,ETC. P/MÁQUINA D/COSTURA
DOMÉSTICA</t>
  </si>
  <si>
    <t>OUTRAS PARTES P/MÁQUINAS
D/COSTURA USO DOMÉSTICO</t>
  </si>
  <si>
    <t>GUIA-FIOS, LANÇADEIRAS,ETC. P/OUTS.MÁQS.COST.</t>
  </si>
  <si>
    <t>PARTES
P/REMALHADEIRAS</t>
  </si>
  <si>
    <t>LANÇADEIRAS ROTATIVAS</t>
  </si>
  <si>
    <t>CORPOS MOLDADOS POR FUNDIÇÃO
P/OUTRAS MÁQS. D/COSTURA</t>
  </si>
  <si>
    <t>OUTS.PARTES DE MÁQUINA DE COSTURA</t>
  </si>
  <si>
    <t>Máquinas para dividir couros com largura útil inferior ou ig</t>
  </si>
  <si>
    <t>OUTS.MÁQS.AP. P/PREP./CURTIR/TRAB. COURO/PELE</t>
  </si>
  <si>
    <t>- Máquinas e aparelhos para fabricar ou consertar calça</t>
  </si>
  <si>
    <t>MÁQ.APS. P/FABR/CONS.OUTS. OBRAS COURO/PELE</t>
  </si>
  <si>
    <t>PARTS.MÁQ.APS. P/PREP./CURTIR,ETC. COURO/PELE</t>
  </si>
  <si>
    <t>CONVERSORES P/METALURGIA ACIARIA/FUNDIÇÃO</t>
  </si>
  <si>
    <t>LINGOTEIRAS DE FUNDIÇÃO</t>
  </si>
  <si>
    <t>CADINHOS OU COLHERES DE FUNDIÇÃO</t>
  </si>
  <si>
    <t>MÁQUINAS D/VAZAR SOB PRESSÃO</t>
  </si>
  <si>
    <t>OUTS.MÁQS.VAZAR (MOLDAR),P/METAL. ACIARIA,ETC.</t>
  </si>
  <si>
    <t>PARTS. D/CONVERSORES ETC, P/MET.ACIARIA,FUND.</t>
  </si>
  <si>
    <t>LAMINADORES
D/METAIS, D/TUBO</t>
  </si>
  <si>
    <t>LAMIN.-QUENTE, LAMIN.-QUENTE/FRIO CILINDROS LIS.</t>
  </si>
  <si>
    <t>OUTS.LAMINADS.A QUENTE E/OU FRIO,
D/METAIS</t>
  </si>
  <si>
    <t>LAMINADORES A FRIO D/METAIS, D/CILINDROS LISOS</t>
  </si>
  <si>
    <t>OUTS.LAMINADORES A
FRIO DE METAIS</t>
  </si>
  <si>
    <t>CILINDRS. LAMINADORS.FUNDID. AÇO/FERR.NODULAR</t>
  </si>
  <si>
    <t>OUTS.CILINDROS D/LAMINADORES DE
METAIS</t>
  </si>
  <si>
    <t>OUTRAS PARTES D/LAMINADORES DE METAIS</t>
  </si>
  <si>
    <t>Para corte de chapas metálicas de espessura
superior a 8 mm</t>
  </si>
  <si>
    <t>OUTS.MÁQS.-FERRAM. OPERANDO P/ULTRA-
SOM</t>
  </si>
  <si>
    <t>MÁQS.-FERRAM., ELETROEROSÃO, D/CMD.NUMÉRICO</t>
  </si>
  <si>
    <t>OUTS.MÁQS.-FERR. OPERANDO
P/ELETROEROSÃO</t>
  </si>
  <si>
    <t>- Que operem por jato de plasma</t>
  </si>
  <si>
    <t>- Máquinas de corte a
jato de água</t>
  </si>
  <si>
    <t>OUTS.MÁQS.-FERR. QUE TRAB.P/ELIM. D/QQ.MATÉRIA</t>
  </si>
  <si>
    <t>- Centros de usinagem
(fabricação*)</t>
  </si>
  <si>
    <t>MÁQS.SIST. MONOSTÁT.P/TRAB. MET.CMD.NUMÉRICO</t>
  </si>
  <si>
    <t>OUTS.MÁQS.SIST. MONOSTÁTICO,
P/TRAB.METAIS</t>
  </si>
  <si>
    <t>MÁQS.ESTAÇÕES MÚLTIPLAS P/TRABALHAR METAIS</t>
  </si>
  <si>
    <t>OUTS.MÁQS. ESTAÇÕES
MÚLTIPLAS,P/TRAB. METAIS</t>
  </si>
  <si>
    <t>TORNOS HORIZ. P/TRAB.METS.CMD. NUM.,REVÓLVER</t>
  </si>
  <si>
    <t>OUTS.TORNOS HORIZ. D/6 FUSOS C/CMD. NUMÉRICO</t>
  </si>
  <si>
    <t>OUTS.TORNOS HORIZ. DE COMANDO NUMÉRICO</t>
  </si>
  <si>
    <t>TORNOS HORIZ. P/TRAB.METS.S/CMD. NUM.T./REVÓL.</t>
  </si>
  <si>
    <t>OUTS.TORNOS HORIZ. P/TRAB.MET. S/COMAND.NUM.</t>
  </si>
  <si>
    <t>OUTROS TORNOS DE CMD.NUMÉRICO P/METAIS</t>
  </si>
  <si>
    <t>OUTS.TORNOS P/TRAB.METAIS,S/CMD. NUMÉRICO</t>
  </si>
  <si>
    <t>MÁQ.-FERR.P/FURAR, MANDRIL.ETC.MET. CAB.DESLIZ.</t>
  </si>
  <si>
    <t>M.FER.FURAR MET. CMD.NUMÉR.CAB.
&gt;=1MONO/MUL.</t>
  </si>
  <si>
    <t>OUTS.MÁQS.D/FURAR D/COMANDO NUMÉRICO</t>
  </si>
  <si>
    <t>OUTRAS MÁQUINAS FERRAMENTA P/FURAR METAIS</t>
  </si>
  <si>
    <t>OUTS. MANDRILADORAS-
FRESAD.CMD. NUMÉRICO</t>
  </si>
  <si>
    <t>OUTS. MANDRILADORAS-
FRESAD.METS.S/CMD. NUM.</t>
  </si>
  <si>
    <t>-- De comando numérico</t>
  </si>
  <si>
    <t>MÁQS.P/FRESAR, CONSOLE DE CMD.
NUMÉRICO</t>
  </si>
  <si>
    <t>MÁQS.-FER.P/FRESAR MET.C/CONSOLE, S/CMD.NUM.</t>
  </si>
  <si>
    <t>MÁQS.-FER.P/FRESAR MET.S/CONSOLE,
C/CMD.NUM.</t>
  </si>
  <si>
    <t>MÁQS.-FER.P/FRESAR MET.S/CONSOLE, S/CMD.NUM.</t>
  </si>
  <si>
    <t>OUTS.MÁQS. P/ROSCAR
INTERIOR/EXTERIORM ENTE</t>
  </si>
  <si>
    <t>OUTS.MÁQS.-FERR. P/RETIF.SUPERF.PLAN.
D/METAIS</t>
  </si>
  <si>
    <t>-- Máquinas para retificar sem centro, de comando numér</t>
  </si>
  <si>
    <t>-- Outras máquinas para retificar superfícies
cilíndric</t>
  </si>
  <si>
    <t>MÁQS.-FER.P/RET. MET./CERAMAIS,PREC.
&gt;=0.01MM</t>
  </si>
  <si>
    <t>MÁQS.-FER.P/AFIAR METAIS/CERAMAIS,
C/CMD.NUM.</t>
  </si>
  <si>
    <t>OUTS.MÁQS.-FERRAM. P/AFIAR METAIS/CERAMAIS</t>
  </si>
  <si>
    <t>OUTS.MÁQS.P/BRUNIR DE COMANDO
NUMÉRICO</t>
  </si>
  <si>
    <t>MÁQ.FERR.D/POLIR C/5/MAIS CABECS. C/CMD.NUM.</t>
  </si>
  <si>
    <t>OUTS.MÁQS.FERRAM. D/ESMER.
METAIS/CERAMAIS</t>
  </si>
  <si>
    <t>OUTS.MÁQ.FERR. P/AMOL.
METS/CERAMS.CMD. NUM.</t>
  </si>
  <si>
    <t>OUTS.MÁQ.FERR. P/AMOLAR,ETC. METAIS/CERAMAIS</t>
  </si>
  <si>
    <t>MÁQS.-FERRAMENTAS P/ESCATELAR ENGRENAG.</t>
  </si>
  <si>
    <t>PLAINAS-LIMADORAS
DE ENGRENAGENS</t>
  </si>
  <si>
    <t>MÁQS.-FER. P/BROCHAR
ENGRENAGENS,CMD. NUM.</t>
  </si>
  <si>
    <t>OUTS.MÁQS.-FERRAM. P/BROCHAR ENGRENAGENS</t>
  </si>
  <si>
    <t>MÁQS.FERR.P/CORT.
/ACABAR ENGRENS. CMD.NUM.</t>
  </si>
  <si>
    <t>OUTS.MÁQS.-FERR. P/CORTAR/ACABAR ENGRENAG.</t>
  </si>
  <si>
    <t>MÁQS.-FERR. P/SERRAR/SECCION. METS.FITAS S/FIM</t>
  </si>
  <si>
    <t>MÁQS. P/SERRAR/SECCIONAR
-CIRCULARES</t>
  </si>
  <si>
    <t>OUTS.MÁQS.-FERR. P/SERRAR/SECCIONAR METAIS</t>
  </si>
  <si>
    <t>OUTS.MÁQS.-FERR. OPER.P/ELIM.METAL, CMD.NUM.</t>
  </si>
  <si>
    <t>OUTS.MÁQS.-FERRAM. OPER.P/ELIM.METAL, ETC.</t>
  </si>
  <si>
    <t>-- Máquinas para formação de perfis</t>
  </si>
  <si>
    <t>-- Prensas dobradeiras,
de comando numérico</t>
  </si>
  <si>
    <t>-- Prensas para painéis, de comando numérico</t>
  </si>
  <si>
    <t>-- Máquinas de conformação por rolos,
de comando numéri</t>
  </si>
  <si>
    <t>-- Outras máquinas para enrolar, arquear, dobrar, endir</t>
  </si>
  <si>
    <t>OUTS.MÁQ.-FERR. P/ENROL.,ARQUEAR,
ETC.METAIS</t>
  </si>
  <si>
    <t>-- Linhas de corte longitudinal e linhas de corte trans</t>
  </si>
  <si>
    <t>-- Máquinas para cisalhar, de comando
numérico</t>
  </si>
  <si>
    <t>OUTS.MÁQS.-FERR. P/PUNCION.
/CHANFRAR METAIS</t>
  </si>
  <si>
    <t>-- Prensas hidráulicas</t>
  </si>
  <si>
    <t>-- Prensas mecânicas</t>
  </si>
  <si>
    <t>-- Servoprensas</t>
  </si>
  <si>
    <t>BANCAS P/ESTIRAR TUBOS D/METAIS/CERAMAIS</t>
  </si>
  <si>
    <t>BANCAS P/ESTIRAR BARRAS,ETC, D/METS/CERAMAIS</t>
  </si>
  <si>
    <t>MÁQS.-FERR.P/FAZER ROSCA P/LAM.MET. CMD.NUM.</t>
  </si>
  <si>
    <t>De pente plano, com capacidade de produção igual ou superior</t>
  </si>
  <si>
    <t>OUTS.MÁQS.FERR. P/FAZER ROSCA P/LAM.D/METS.</t>
  </si>
  <si>
    <t>MÁQS.-FERR. P/TRABALH.ARAMES E FIOS D/METAL</t>
  </si>
  <si>
    <t>OUTS.MÁQS.-FERR. P/TRAB.MET.S/ELIM. MAT.C.NUM.</t>
  </si>
  <si>
    <t>OUTS.MÁQS.-FERR. P/TRAB.METAIS, S/ELIM.MATÉR.</t>
  </si>
  <si>
    <t>MÁQS.-FERR. P/SERRAR PEDRA, PROD.CERÂMICOS</t>
  </si>
  <si>
    <t>MÁQS. P/ESMERILAR/POLIR VIDRO A FRIO</t>
  </si>
  <si>
    <t>MÁQS.FERR.P/POLIR PLACAS P/PAV./VER. C/8+CAB.</t>
  </si>
  <si>
    <t>OUTRAS MÁQUINAS P/POLIR PLACAS DE CERÂMICA</t>
  </si>
  <si>
    <t>OUTS.MÁQS.-FERR. P/ESMERILAR/POLIR PEDRA,ETC.</t>
  </si>
  <si>
    <t>OUTS.MÁQS.-FERR. P/RETIF.FRESAR,ETC. CMD.NUM.</t>
  </si>
  <si>
    <t>OUTS.MÁQS.-FERRAM. P/TRABALH.A FRIO DO
VIDRO</t>
  </si>
  <si>
    <t>OUTS.MÁQS.-FERR. P/TRAB.PEDRAS, PROD.CERÂMIC.</t>
  </si>
  <si>
    <t>MÁQS.-FERR.P/TRAB. MAD.ETC.C/DIF.OPER.
S/TROC.</t>
  </si>
  <si>
    <t>- Centros de usinagem (fabricação*)</t>
  </si>
  <si>
    <t>MÁQS.-FERR. D/SERRAR MAD.
CORTIÇA,D/FITA S/FIM</t>
  </si>
  <si>
    <t>MÁQS.-FERR.D/SERR. MAD.CORTIÇ.,ETC CIRCULARES</t>
  </si>
  <si>
    <t>OUTS.MÁQS.-FERR. D/SERR.MADEIRA,
CORTIÇA,ETC.</t>
  </si>
  <si>
    <t>FRESADORAS D/MADEIRA,CORTIÇA, ETC.CMD.NUM.</t>
  </si>
  <si>
    <t>MÁQS.-FERR.P/DESB., ETC.MAD.,OSSO,ETC.
C.NUM.</t>
  </si>
  <si>
    <t>OUTS.MÁQS.-FERR. P/DESBAST.,ETC.MAD., CORTIÇA</t>
  </si>
  <si>
    <t>LIXADEIRAS P/MADEIRA,CORTIÇA,
OSSO,ETC.</t>
  </si>
  <si>
    <t>OUTS.MÁQS.-FERR. P/ESMERIL./POLIR MADEIRA,ETC.</t>
  </si>
  <si>
    <t>MÁQS.-FERR. P/ARQUEAR/REUN.
MAD.,OSSO,ETC.</t>
  </si>
  <si>
    <t>MÁQS.-FERR.P/FUR. MADEIRA,ETC.CMD. NUMÉRICO</t>
  </si>
  <si>
    <t>OUTS.MÁQS.-FERR. P/FURAR MADEIRA,
OSSO,ETC.</t>
  </si>
  <si>
    <t>OUTS.MÁQS.-FERR. P/ESCATEL.MADEIRA, OSSO,ETC.</t>
  </si>
  <si>
    <t>MÁQS.-FERR. P/FENDER/DESENROL.
MADEIRA,ETC.</t>
  </si>
  <si>
    <t>OUTS.MÁQS.-FERR. P/TRAB.MADEIRA, CORTIÇA,ETC.</t>
  </si>
  <si>
    <t>PORTA-FERRAM.E FIERAS ABERTURA
AUTOMÁTICA</t>
  </si>
  <si>
    <t>PORTA-PEÇAS P/TORNOS</t>
  </si>
  <si>
    <t>PORTA-PEÇAS P/OUTS.MÁQUINAS E
FERRAMENTAS</t>
  </si>
  <si>
    <t>- Dispositivos divisores e outros dispositivos especiai</t>
  </si>
  <si>
    <t>PARTS.E ACESS. P/MÁQS.-FERR.P/TRAB.
PEDRA,ETC.</t>
  </si>
  <si>
    <t>PARTS./ACESS. P/MÁQS.-FERR.P/TRAB. MAD.,ETC.</t>
  </si>
  <si>
    <t>PARTE./ACESS. D/MÁQS.-FERR.OPER.
P/ULTRA-SOM</t>
  </si>
  <si>
    <t>PARTS./ACESS. D/MÁQS.-FERR.OPER. P/"LASER"ETC.</t>
  </si>
  <si>
    <t>PARTES/ACESS. D/CENTR.D/USINAGEM,
P/TRAB.MET.</t>
  </si>
  <si>
    <t>PARTES/ACESS. D/TORNOS P/METAIS</t>
  </si>
  <si>
    <t>PARTS./ACESS. D/MÁQS.-FERR.
P/FURAR,ETC.METAIS</t>
  </si>
  <si>
    <t>PARTS./ACESS. D/MÁQS.-FERR. P/AFIAR,ETC.METAIS</t>
  </si>
  <si>
    <t>PARTS./ACESS. D/MÁQS.-FERR.
P/APLAIN.,ETC.ENGR.</t>
  </si>
  <si>
    <t>Para máquinas das subposições 8462.11 ou
8462.19</t>
  </si>
  <si>
    <t>Para máquinas das subposições 8462.22 a
8462.29</t>
  </si>
  <si>
    <t>PARTS./ACESS.OUT. MÁQS.-FERR.P/TRAB. MET.,ETC</t>
  </si>
  <si>
    <t>FURADEIRAS PNEUM. ROTATIV.(SIST.PERC.)
MANUAL</t>
  </si>
  <si>
    <t>OUTS.FERR.PNEUM. ROTATIVAS,D/USO MANUAL</t>
  </si>
  <si>
    <t>OUTRAS FERRAMENTAS
PNEUMÁTICAS MANUAIS</t>
  </si>
  <si>
    <t>-- Furadeiras (perfuradoras) de
qualquer espécie, incluindo</t>
  </si>
  <si>
    <t>SERRAS COM MOTOR ELÉTRICO INCORPORADO</t>
  </si>
  <si>
    <t>TESOURAS COM MOTOR ELÉTRICO
INCORPORADO</t>
  </si>
  <si>
    <t>PARAFUSAD.
/ROSQUEAD.C/MOT. ELÉTRICO INCORP.</t>
  </si>
  <si>
    <t>MARTELOS COM MOTOR ELÉTRICO
INCORPORADO</t>
  </si>
  <si>
    <t>OUTS.FERRAMENTAS C/MOTOR ELÉTRICO INCORP.</t>
  </si>
  <si>
    <t>SERRAS CORRENTE C/MOTOR ELÉTR.OU Ñ,
MANUAIS</t>
  </si>
  <si>
    <t>OUTS.FERR.C/MOTOR ELÉTRICO OU Ñ, MANUAIS</t>
  </si>
  <si>
    <t>PARTES D/SERRAS D/CORRENTE,D/USO
MANUAL</t>
  </si>
  <si>
    <t>PARTES D/FERRAMENTAS
PNEUM.,D/USO MANUAL</t>
  </si>
  <si>
    <t>PARTES D/FERR. HIDRÁUL.D/MOTOR ELÉTR./Ñ,MAN.</t>
  </si>
  <si>
    <t>MAÇARICOS DE USO MANUAL</t>
  </si>
  <si>
    <t>OUTS.MÁQ./APARS.A GÁS,P/TÊMPERA SUPERFICIAL</t>
  </si>
  <si>
    <t>OUTS.MÁQ.
/APARELHOS
P/SOLDAR POR FRICÇÃO</t>
  </si>
  <si>
    <t>OUTRAS MÁQUINAS E APARELHOS P/SOLDAR</t>
  </si>
  <si>
    <t>PARTES D/MAÇARICOS
DE USO MANUAL</t>
  </si>
  <si>
    <t>PARTES DE MÁQS/APARS.
P/SOLDAR POR FRICÇÃO</t>
  </si>
  <si>
    <t>PARTES MÁQ./APS. P/SOLDAR, MÁQS/APARS.A GÁS</t>
  </si>
  <si>
    <t>CALC.ELETRÔNICAS S/FONTE EXT. D/ENERGIA, ETC.</t>
  </si>
  <si>
    <t>MÁQ.D/CALC. ELETRÔN.C/DISP. IMPRESSOR INCORP.</t>
  </si>
  <si>
    <t>OUTRAS MÁQS. D/CALCULAR, ELETRÔNICAS</t>
  </si>
  <si>
    <t>OUTRAS MÁQUINAS DE CALCULAR</t>
  </si>
  <si>
    <t>Eletrônicas</t>
  </si>
  <si>
    <t>OUTRAS CAIXAS REGISTRADORAS</t>
  </si>
  <si>
    <t>De peso inferior a 350 g, com tela de área não
superior a 14</t>
  </si>
  <si>
    <t>De peso inferior a 3,5 kg, com tela de área superior a 140 c</t>
  </si>
  <si>
    <t>OUTS.MÁQ.DIG. P/PROC.DADOS,
PORTÁTIL P&lt;=10KG</t>
  </si>
  <si>
    <t>OUTS.MÁQ.AUTOM. DIG.PROC.DADOS, PORT.P&lt;=10KG</t>
  </si>
  <si>
    <t>-- Que contenham, no mesmo corpo, pelo
menos uma unidad</t>
  </si>
  <si>
    <t>Outs.maqs.aut.proc. dados sob forma d/sistemas</t>
  </si>
  <si>
    <t>De pequena capacidade, baseadas em
microprocessadores, com c</t>
  </si>
  <si>
    <t>De média capacidade, podendo conter no máximo uma unidade de</t>
  </si>
  <si>
    <t>De muito grande capacidade, podendo
conter no máximo uma uni</t>
  </si>
  <si>
    <t>OUTS.UNID.PROC.DIG. C/UNID.D/MEM.E/OU
1UNID.E/S</t>
  </si>
  <si>
    <t>TECLADOS P/MÁQUINAS
AUTOMÁT.PROC. DADOS</t>
  </si>
  <si>
    <t>Indicadores ou apontadores
(mouseetrack-ball, por exemplo)</t>
  </si>
  <si>
    <t>MESAS DIGITALIZ., P/MÁQS.AUTOM.PROC. DADOS</t>
  </si>
  <si>
    <t>OUTS.UNIDS.D/ENTR., P/MÁQ.AUTOM.PROC.
DADOS</t>
  </si>
  <si>
    <t>APARS.TERMINS. C/TECL.ALFANUM. VÍDEO/MONOCR.</t>
  </si>
  <si>
    <t>APARS.TERMINAIS C/TECL.ALFANUM.E
VÍDEO/POLIC.</t>
  </si>
  <si>
    <t>OUTS.UNIDS.D/ENTR.
/SAÍDA,P/MÁQS.PROC. DADOS</t>
  </si>
  <si>
    <t>De discos magnéticos</t>
  </si>
  <si>
    <t>De discos para leitura ou gravação de dados por meios ó</t>
  </si>
  <si>
    <t>De estado sólido (SSD - Solid-State Drive)</t>
  </si>
  <si>
    <t>Outras, incluídas as combinações de
unidades de, pelo menos,</t>
  </si>
  <si>
    <t>OUTS.UNIDADES D/MÁQ.AUTOM.
P/PROC.DADOS</t>
  </si>
  <si>
    <t>LEITORES OU GRAVAD.D/CARTÕES MAGNÉTICOS</t>
  </si>
  <si>
    <t>LEITORES D/CÓDIGOS
DE BARRAS</t>
  </si>
  <si>
    <t>DIGITALIZADORES DE IMAGENS ("SCANNERS")</t>
  </si>
  <si>
    <t>OUTS. LEITORAS/GRAVAD.,
D/PROCESS.D/DADOS</t>
  </si>
  <si>
    <t>OUTS.MÁQS.AUTOM. P/PROC.DAD., SUAS UNIDADES</t>
  </si>
  <si>
    <t>Máquinas para selecionar e contar
moedas ou notas (papéis-mo</t>
  </si>
  <si>
    <t>Máquinas apontadoras de lápis (apara-lápis),
perfuradores, g</t>
  </si>
  <si>
    <t>OUTS.CLASSIF.AUTOM. DOCUM.C/LEIT.
/GRAVADORES</t>
  </si>
  <si>
    <t>OUTS.MÁQS.APARS. D/ESCRITÓRIO,
BANCÁRIO,ETC.</t>
  </si>
  <si>
    <t>PARTES/ACESS. D/MÁQS.D/CALCULAR ELETRÔNICAS</t>
  </si>
  <si>
    <t>Circuitos impressos com componentes elétricos ou
eletrônicos</t>
  </si>
  <si>
    <t>PARTES/ACESS. D/MÁQS. D/FRANQUEAR,ETC.</t>
  </si>
  <si>
    <t>Com fonte de alimentação, mesmo com
módulodisplaynumérico</t>
  </si>
  <si>
    <t>OUTS.GABINETES P/MÁQS.AUTOM.PROC. DADOS</t>
  </si>
  <si>
    <t>Conjuntos cabeça-disco (HDA -Head Disk
Assembly) de unidades</t>
  </si>
  <si>
    <t>OUTS.PARTS.ACES. D/UNID.DISCOS/FITAS MAGNÉTS.</t>
  </si>
  <si>
    <t>PLACAS-MÃE MONTADAS,P/MÁQS.
PROC.DADOS</t>
  </si>
  <si>
    <t>Placas (módulos) de memória com uma superfície inferior ou i</t>
  </si>
  <si>
    <t>OUTS.CIRCUITS. IMPRESS.P/MÁQS.AUT.
PROC.DADOS</t>
  </si>
  <si>
    <t>CIRC.IMPRES.MONT. P/MÁQS.APARS. ESCRITÓRIO</t>
  </si>
  <si>
    <t>Outras partes e acessórios das máquinas dos itens 8472.90.10</t>
  </si>
  <si>
    <t>OUTS.PARTS.ACES. P/MÁQS.APS. D/ESCRITÓRIO,ETC.</t>
  </si>
  <si>
    <t>CIRCUITOS IMPRESSOS MONT. UTIL. 2/+ DIF.MÁQS.</t>
  </si>
  <si>
    <t>CABEÇAS MAGNÉTICAS,UTIL.
2/MAIS DIF.MÁQS.</t>
  </si>
  <si>
    <t>OUTS.PARTES ACESS.
UTIL.2/MAIS DIF.MÁQS.</t>
  </si>
  <si>
    <t>MÁQS.APS. P/SELECION.,ETC. SUBST.MINER.SÓLIDA</t>
  </si>
  <si>
    <t>MÁQS.APS. P/ESMAGAR,ETC.
SUBST.MIN.SÓL., BOLAS</t>
  </si>
  <si>
    <t>OUTS.MÁQ.APAR. P/ESMAG.,ETC.SUBST. MIN.SÓLIDA</t>
  </si>
  <si>
    <t>BETONEIRAS E APARELHOS P/AMASSAR CIMENTO</t>
  </si>
  <si>
    <t>MÁQS.P/MISTURAR MAT.MINERAIS C/BETUME</t>
  </si>
  <si>
    <t>OUTS.APAR.P/MIST.OU AMASSAR SUBST. MINERAIS</t>
  </si>
  <si>
    <t>Para fazer moldes de areia para fundição</t>
  </si>
  <si>
    <t>MÁQS.P/AGLOMER.
/MOLDAR COMBUSTS. MIN.SÓL.</t>
  </si>
  <si>
    <t>PARTS.MÁQS.APS. P/SELECIONAR,ETC. SUBST.MINS.</t>
  </si>
  <si>
    <t>MÁQS.P/FAB.D/GARR. FRASC.EMB.VIDRO EXC.AMP.</t>
  </si>
  <si>
    <t>OUTS.MÁQS.P/FAB.OU TRAB.A QUENTE DE VIDRO</t>
  </si>
  <si>
    <t>PARTS.MÁQS. P/FAB/TRAB.A QUENTE D/VID.S/OBRAS</t>
  </si>
  <si>
    <t>MÁQS.AUTOM. D/VENDA D/BEBIDAS, C/AQUEC.,REFR.</t>
  </si>
  <si>
    <t>OUTS.MÁQS.AUT. VEND.D/PROD.INC. MÁQ.TROC.DINH.</t>
  </si>
  <si>
    <t>PARTS.MÁQS. AUTOMÁTICAS D/VENDA D/PRODUTOS</t>
  </si>
  <si>
    <t>Monocolor, para materiais termoplásticos,
com capacidade de</t>
  </si>
  <si>
    <t>OUTS.MÁQS.MOLD. P/INJEÇÃO HOR.CMD. NUMÉRICO</t>
  </si>
  <si>
    <t>OUTS.MÁQS. D/MOLDAR BORR.
/PLÁST.P/INJ.HORIZ.</t>
  </si>
  <si>
    <t>OUTS.MÁQS.MOLDAR BORR./PLÁST.P/INJ.
CMD.NUM.</t>
  </si>
  <si>
    <t>OUTS.MÁQS. D/MOLDAR BORR.
/PLAST.P/INJEÇÃO</t>
  </si>
  <si>
    <t>Para materiais termoplásticos, de
diâmetro da rosca inferior</t>
  </si>
  <si>
    <t>OUTS.EXTRUSORAS P/BORRACHA OU PLÁSTICO</t>
  </si>
  <si>
    <t>Para fabricação de recipientes
termoplásticos de capacidade</t>
  </si>
  <si>
    <t>OUTS.MÁQS. D/MOLDAR
BORR/PLÁST. P/INSUFLAÇÃO</t>
  </si>
  <si>
    <t>MÁQS.MOLD.VÁCUO POLIEST.EXP.
/POLIPROPILENO</t>
  </si>
  <si>
    <t>OUTS.MÁQS.MOLD. VÁCUO E DE
TERMOFORMAR</t>
  </si>
  <si>
    <t>MÁQS.P/MOLD.
/RECAUCH.PNEUM. MOLD.CÂM.-DE-AR</t>
  </si>
  <si>
    <t>Com capacidade inferior
ou igual a 30.000 kN</t>
  </si>
  <si>
    <t>OUTRAS PRENSAS P/MOLDAR BORRACHA/PLÁST.</t>
  </si>
  <si>
    <t>OUTS.MÁQS.APAR. P/MOLDAR
BORRACHA/PLÁSTICO</t>
  </si>
  <si>
    <t>MAQS.D/UNIR LAMS. D/BORRACHA P/FAB. D/PNEUMáTS.</t>
  </si>
  <si>
    <t>OUTS.MAQS.APS. P/TRAB.BORR./PLAST.
FABR.PRODS.</t>
  </si>
  <si>
    <t>PARTS MÁQS.APS. P/TRAB.BORR/PLÁST. FABR.PROD.</t>
  </si>
  <si>
    <t>OUTS.MÁQS./APAR. P/PREP./TRANSF.
FUMO(TABACO)</t>
  </si>
  <si>
    <t>AUTOMOTRIZ. P/CALCAR,ESPALH. PAV.BETUMINOSO</t>
  </si>
  <si>
    <t>OUTS.MÁQS.APS. P/OBRAS PÚBL.
CONSTR.CIVIL,ETC</t>
  </si>
  <si>
    <t>- Máquinas e aparelhos para extração ou preparação de óleos</t>
  </si>
  <si>
    <t>PRENS.P/FABR.PAINEL D/PARTÍC.,FIBRA
D/MAD.ETC</t>
  </si>
  <si>
    <t>MÁQUINAS P/FABRICAÇÃO D/CORDAS OU CABOS</t>
  </si>
  <si>
    <t>RÔBOS INDUSTRIAIS</t>
  </si>
  <si>
    <t>APARS. D/EVAPORAÇÃO
P/ARREFECIMENTO DO AR</t>
  </si>
  <si>
    <t>-- Do tipo utilizado em
aeroportos</t>
  </si>
  <si>
    <t>DIFERS.D/ENT/SAÍDA D/CHAPA EM INST. D/GALVAN.</t>
  </si>
  <si>
    <t>OUTRAS MÁQS.APAR. P/TRATAMENTO
D/METAIS</t>
  </si>
  <si>
    <t>MISTURADORES</t>
  </si>
  <si>
    <t>OUTRAS PRENSAS</t>
  </si>
  <si>
    <t>DISTRIBUID.
/DOSEADORES
D/SÓLIDOS E D/LÍQUIDOS</t>
  </si>
  <si>
    <t>MÁQS.APAR.P/FABR. PINCÉIS,
BROXAS/ESCOVAS</t>
  </si>
  <si>
    <t>ACUMULADORES HIDRÁULICOS P/AERONAVES</t>
  </si>
  <si>
    <t>APARELHOS P/LIMPAR PEÇAS POR ULTRA-
SOM</t>
  </si>
  <si>
    <t>MÁQUINAS DE LEME
P/EMBARCAÇÕES</t>
  </si>
  <si>
    <t>OUTS.MÁQS.APAR. MECÂNICOS C/FUNÇÃO PRÓPRIA</t>
  </si>
  <si>
    <t>De limpadores de para- brisas elétricos ou de
acumulador</t>
  </si>
  <si>
    <t>OUTS.PARTES D/MÁQS.AP.MECÂNICS. C/FUN.PRÓPR.</t>
  </si>
  <si>
    <t>CAIXAS DE FUNDIÇÃO</t>
  </si>
  <si>
    <t>PLACAS DE FUNDO PARA MOLDES</t>
  </si>
  <si>
    <t>MODELOS PARA MOLDES</t>
  </si>
  <si>
    <t>MOLDES P/MOLDAGEM POR
INJEÇÃO/COMPRESSÃ O</t>
  </si>
  <si>
    <t>COQUILHAS P/METAIS/CARBONETO
S METÁLICOS</t>
  </si>
  <si>
    <t>OUTS.MOLDES P/METAIS/CARBONETO S METÁLICOS</t>
  </si>
  <si>
    <t>MOLDES PARA VIDRO</t>
  </si>
  <si>
    <t>MOLDES PARA MATÉRIAS MINERAIS</t>
  </si>
  <si>
    <t>MOLDES P/MOLD. D/BORR./PLÁST.P/INJ.
/COMPRESS.</t>
  </si>
  <si>
    <t>Para vulcanização de pneumáticos</t>
  </si>
  <si>
    <t>VÁLVULAS REDUTORAS DE
PRESSÃO</t>
  </si>
  <si>
    <t>VáLVS.ROTATS. D/CAIXAS D/DIREçãO HIDRáUL.C/PINHãO</t>
  </si>
  <si>
    <t>OUTS.VáLVS. ROTATIVAS D/CAIXAS
D/DIREçãO HIDRáULICA</t>
  </si>
  <si>
    <t>OUTS.VÁLVS. P/TRANSMISS.ÓLEO- HIDRÁULS/PNEUM.</t>
  </si>
  <si>
    <t>VÁLVULAS DE RETENÇÃO</t>
  </si>
  <si>
    <t>VÁLVULAS DE SEGURANÇA OU DE ALÍVIO</t>
  </si>
  <si>
    <t>VÁLVS.P/ESCOAM. UTIL.EM
BANHEIROS/COZINHAS</t>
  </si>
  <si>
    <t>OUTS.DISPOSITIVOS UTIL.EM BANHEIROS/COZINHAS</t>
  </si>
  <si>
    <t>VÁLVS.D/EXP. TERMOSTÁTICAS/PRE
SSOSTÁTICAS</t>
  </si>
  <si>
    <t>OUTS.DISPOSITIVOS UTILIZADOS EM REFRIGERAÇÃO</t>
  </si>
  <si>
    <t>Com uma pressão de trabalho inferior ou igual
a 50 mbar</t>
  </si>
  <si>
    <t>OUTS.DISPOSITS. UTILIZS.EM EQUIPAMENTOS A GÁS</t>
  </si>
  <si>
    <t>VÁLVULAS TIPO
AEROSOL</t>
  </si>
  <si>
    <t>Válvulas solenoides</t>
  </si>
  <si>
    <t>VÁLVULAS TIPO GAVETA</t>
  </si>
  <si>
    <t>VÁLVULAS TIPO GLOBO</t>
  </si>
  <si>
    <t>VÁLVULAS TIPO ESFERA</t>
  </si>
  <si>
    <t>VÁLVULAS TIPO MACHO</t>
  </si>
  <si>
    <t>VÁLVULAS TIPO BORBOLETA</t>
  </si>
  <si>
    <t>TORNEIRAS E OUTS. DISPOSITS. P/CANALIZAÇÃO,ETC.</t>
  </si>
  <si>
    <t>PARTES.VÁLVS.T. AEROSOL/DISP.UTIL. BANHS.ETC.</t>
  </si>
  <si>
    <t>PARTES D/TORNEIRAS, OUTS.DISP.P/CANALIZ. ETC.</t>
  </si>
  <si>
    <t>ROLAMENTOS D/ESFERAS DE CARGA RADIAL</t>
  </si>
  <si>
    <t>OUTS.ROLAMENTOS DE ESFERAS</t>
  </si>
  <si>
    <t>ROLAMENT. D/ROLETES CÔNICOS, D/CARGA RADIAL</t>
  </si>
  <si>
    <t>OUTS.ROLAMENTOS D/ROLETES CÔNICOS</t>
  </si>
  <si>
    <t>ROLAMENTOS DE ROLETES EM FORMA DE TONEL</t>
  </si>
  <si>
    <t>- Rolamentos de agulhas, incluindo as
montagens de gaiolas e</t>
  </si>
  <si>
    <t>ROLAMENTOS ROLET. CILÍNDRICOS D/CARGA RADIAL</t>
  </si>
  <si>
    <t>OUTS.ROLAMENTOS
ROLETES CILÍNDRICOS</t>
  </si>
  <si>
    <t>OUTS.ROLAMS. D/ROLETES,INCL.ROL. COMBINADOS</t>
  </si>
  <si>
    <t>OUTS.ESFERAS D/AÇO
CALIBRADAS</t>
  </si>
  <si>
    <t>ROLETES CILÍNDRICOS P/ROLAMENTOS</t>
  </si>
  <si>
    <t>ROLETES CÔNICOS
P/ROLAMENTOS</t>
  </si>
  <si>
    <t>OUTS. ESFERAS/ROLETES/AG
ULHAS P/ROLAMENTOS</t>
  </si>
  <si>
    <t>SELOS, CAPAS E PORTA-ESFERAS DE AÇO</t>
  </si>
  <si>
    <t>OUTRAS PARTES DE ROLAMENTOS</t>
  </si>
  <si>
    <t>Forjados, de peso igual ou superior a 900 kg e comprimento i</t>
  </si>
  <si>
    <t>OUTROS VIRABREQUINS</t>
  </si>
  <si>
    <t>ÁRVORE DE "CAMES" P/COMANDO DE VÁLVULAS</t>
  </si>
  <si>
    <t>VEIOS FLEXÍVEIS D/TRANSMISSÃO</t>
  </si>
  <si>
    <t>Manivelas</t>
  </si>
  <si>
    <t>MANCAIS (CHUMACEIRAS)
C/ROLAM. INCORPORADOS</t>
  </si>
  <si>
    <t>Montados com "bronzes" de metal antifricção</t>
  </si>
  <si>
    <t>De diâmetro interno igual
ou superior a 200 mm</t>
  </si>
  <si>
    <t>OUTROS "BRONZES"</t>
  </si>
  <si>
    <t>OUTROS MANCAIS SEM ROLAMENTOS</t>
  </si>
  <si>
    <t>CAIXAS D/TRANSM. REDUTORES,ETC. D/VELOCIDADE</t>
  </si>
  <si>
    <t>ENGRENS.RODAS D/FRICÇÃO,EIXOS
D/ESFS/ROLETS</t>
  </si>
  <si>
    <t>POLIAS,EXCETO AS D/ROLAMS.REGULAD. D/TENSÃO</t>
  </si>
  <si>
    <t>EMBREAGENS DE FRICÇÃO</t>
  </si>
  <si>
    <t>OUTRAS EMBREAGENS</t>
  </si>
  <si>
    <t>DISPOSITS. D/ACOPLAM.,INCL.
JUNTA D/ARTICULAÇÃO</t>
  </si>
  <si>
    <t>- Rodas dentadas e outros elementos de
transmissão apresenta</t>
  </si>
  <si>
    <t>JUNTAS METALOPLÁSTICAS</t>
  </si>
  <si>
    <t>JUNTAS DE VEDAÇÃO,
MECÂNICAS</t>
  </si>
  <si>
    <t>JOGOS/SORTIDOS D/JUNTAS,EM BOLSAS, ETC.</t>
  </si>
  <si>
    <t>- Por depósito de
plástico ou de borracha</t>
  </si>
  <si>
    <t>- Partes</t>
  </si>
  <si>
    <t>- Máquinas e aparelhos para fabricação
deboulesouwafers</t>
  </si>
  <si>
    <t>- Máquinas e aparelhos para fabricação de dispositivos de vi</t>
  </si>
  <si>
    <t>- Máquinas e aparelhos especificados na Nota 11
C) do presen</t>
  </si>
  <si>
    <t>Partes acess.maqs.apar. fab.esferas/plaquetas</t>
  </si>
  <si>
    <t>Hélices para
embarcações e suas pás</t>
  </si>
  <si>
    <t>PARTS.OUTS.MÁQS. APARS.S/CONEXÃO ELÉTR.ETC.</t>
  </si>
  <si>
    <t>De passo não superior a
1,8°</t>
  </si>
  <si>
    <t>OUTS.MOTS.ELÉTR. D/CORRENTE C/P&lt;=37. 5W</t>
  </si>
  <si>
    <t>MOTS.ELÉTR.CORR. ALTERN.C/P&lt;=37.5W,
SÍNCRONOS</t>
  </si>
  <si>
    <t>OUTS.MOTS.ELÉTR. D/CORRENTE ALTERN.
P&lt;=37.5W</t>
  </si>
  <si>
    <t>MOTORES ELÉTRICOS UNIVERSAIS,POT&lt;=37. 5W</t>
  </si>
  <si>
    <t>- Motores universais de potência superior a 37,5
W</t>
  </si>
  <si>
    <t>MOTORES ELÉTR. D/CORRENTE CONT. POT&lt;=750W</t>
  </si>
  <si>
    <t>MOTOR ELÉTR. D/CORR.CONT.POT.
&gt;750W&lt;75KW</t>
  </si>
  <si>
    <t>GERADOR ELÉTR. D/CORRENTE CONT. P&gt;750W&lt;75KW</t>
  </si>
  <si>
    <t>MOTOR ELÉTR. D/CORRENTE CONT.P.
&gt;75KW&lt;375KW</t>
  </si>
  <si>
    <t>GERADOR ELÉTR. CORRENTE CONT. P&gt;75KW &lt;375KW</t>
  </si>
  <si>
    <t>De potência não superior
a 3.000 kW</t>
  </si>
  <si>
    <t>OUTS.MOTORES ELÉTR.D/CORR.CONT. C/POT&gt;375KW</t>
  </si>
  <si>
    <t>GERADOR ELÉT. CORRENTE CONT.
C/POT&gt;375KW</t>
  </si>
  <si>
    <t>MOTS.ELÉTR.CORR. ALT.MONOF.POT.
&lt;=15KW,SÍNCRONOS</t>
  </si>
  <si>
    <t>OUTS.MOTS.ELÉT. CORR.ALT.MONOFÁS.
POT.&lt;=15KW.</t>
  </si>
  <si>
    <t>MOTOR ELÉT.CORR. ALTERN.MONOF.P.
&gt;15KW,SÍNCR.</t>
  </si>
  <si>
    <t>OUTS.MOTS.ELÉT,C.A. MONOFÁSICO POT.
&gt;15KW</t>
  </si>
  <si>
    <t>MOTOR.TRIFÁS. ROTOR GAIOLA (INDUÇÃO)POT.&lt;750W</t>
  </si>
  <si>
    <t>MOTOR.TRIFÁSICOS ROTOR-ANÉIS POT.
&lt;750W</t>
  </si>
  <si>
    <t>OUTS.MOTS.ELÉTR. D/CORR.ALT. POLIFÁSICO P&lt;750W</t>
  </si>
  <si>
    <t>OUTS.MOTS.TRIF. C/ROT.D/GAIOLA POT.
&gt;750W&lt;75KW</t>
  </si>
  <si>
    <t>QQ.OUTRO MOT.TRIF. ROT.ANÉIS POT.&gt;750W
&lt;75KW</t>
  </si>
  <si>
    <t>OUTS.MOTS.C.ALT., POLIFÁSICOS POT.
&gt;750W &lt;75KW</t>
  </si>
  <si>
    <t>Trifásicos, de potência não superior a 7.500 kW</t>
  </si>
  <si>
    <t>OUTROS MOTS.CORR. ALT.,POLIFÁSICOS
POT.&gt;75KW</t>
  </si>
  <si>
    <t>-- De potência não superior a 75 kVA</t>
  </si>
  <si>
    <t>-- De potência superior a 75 kVA, mas não
superior a 375 kVA</t>
  </si>
  <si>
    <t>-- De potência superior a 375 kVA, mas não superior a 750 kV</t>
  </si>
  <si>
    <t>-- De potência superior a
750 kVA</t>
  </si>
  <si>
    <t>-- De potência não superior a 50 W</t>
  </si>
  <si>
    <t>De potência não superior
a 75 kW</t>
  </si>
  <si>
    <t>- Geradores fotovoltaicos de corrente alternada</t>
  </si>
  <si>
    <t>GR.ELETROGÊN.MOT. DIESEL/S-DIES.C.ALT. P.&lt;75KVA</t>
  </si>
  <si>
    <t>OUTS.GR.ELETROG. MOT.DIESEL/S-DIES. POT&lt;75KVA</t>
  </si>
  <si>
    <t>GR.ELETROG.MOT. DIES/S.C.A.POT.
&gt;75KVA &lt;375KVA</t>
  </si>
  <si>
    <t>OUTS.GR.ELET.DIES/S- DIESEL POT.&gt;75KVA
&lt;375KVA</t>
  </si>
  <si>
    <t>De potência não superior a 430 kVA</t>
  </si>
  <si>
    <t>OUTS.GR.ELETRO. MOT.DIES/S-DIES C.A. POT&gt;375KVA</t>
  </si>
  <si>
    <t>OUTS.GRUPOS ELETROG.DIES/S-DIES POT.&gt;375KVA</t>
  </si>
  <si>
    <t>De potência não superior a 210 kVA</t>
  </si>
  <si>
    <t>GR.ELETR.MOT.PIST. IGN.P/CENT.C.A.MOT.
EXPLOSÃO</t>
  </si>
  <si>
    <t>OUTS.GR.ELETROG. MOT.PIST.IGN.P/CENT. MOT.EXPL.</t>
  </si>
  <si>
    <t>OUTS.GRUPOS ELETROGÊNEOS,
D/ENERGIA EÓLICA</t>
  </si>
  <si>
    <t>OUTROS GRUPOS ELETROGÊNEOS</t>
  </si>
  <si>
    <t>CONVERS.ROTATIVOS ELÉTRICOS,
D/FREQUÊNCIA</t>
  </si>
  <si>
    <t>OUTROS CONVERSORES
ROTATIVOS ELÉTRICOS</t>
  </si>
  <si>
    <t>PARTES D/MOTORES/GERADOR ES D/POT&lt;=75KVA</t>
  </si>
  <si>
    <t>PARTES D/OUTS. MOTORS/GERADS/GR ELÉTR.ETC</t>
  </si>
  <si>
    <t>- Reatores (Balastros*) para lâmpadas ou tubos de desca</t>
  </si>
  <si>
    <t>-- De potência não superior a 650 kVA</t>
  </si>
  <si>
    <t>TRANSF.ELÉTR.P.
&lt;=1KVA,FREQ&lt;=60HZ, D/CORRENTE</t>
  </si>
  <si>
    <t>OUTS.TRANSFORMS. ELÉTR.P.&lt;=1KVA, FREQ&lt;=60HZ</t>
  </si>
  <si>
    <t>Transformador de saída horizontal (fly back), com tensão de</t>
  </si>
  <si>
    <t>OUTS. TRANSFORMADORES POTÊNCIA&lt;1KVA</t>
  </si>
  <si>
    <t>Para frequências inferiores ou iguais a 60 Hz</t>
  </si>
  <si>
    <t>OUTS. TRANSFORMADORES ELÉTR.POT.&lt;=3KVA</t>
  </si>
  <si>
    <t>OUTS. TRANSFORMADORES ELÉTR.POT.&gt;3KVA</t>
  </si>
  <si>
    <t>-- De potência superior a 16 kVA, mas não
superior a 500 kVA</t>
  </si>
  <si>
    <t>-- De potência superior a 500 kVA</t>
  </si>
  <si>
    <t>CARREGADORES DE
ACUMULADORES</t>
  </si>
  <si>
    <t>RETIFICADORES DE CRISTAL (SEMICONDUTORES)</t>
  </si>
  <si>
    <t>RETIFICADORES
ELETROLÍTICOS</t>
  </si>
  <si>
    <t>OUTS.RETIFICADORES (CONV.ELÉTR. ESTÁTICOS)</t>
  </si>
  <si>
    <t>CONVERSORES ELÉTR.D/CORRENTE
CONTÍNUA</t>
  </si>
  <si>
    <t>Equipamento de alimentação ininterrupta de energia (UPS ouno</t>
  </si>
  <si>
    <t>CONVERS.ELÉTR. D/FREQ.P/VAR.VEL.
D/MOT.ELÉTR.</t>
  </si>
  <si>
    <t>Aparelhos eletrônicos de alimentação de energia do tipo</t>
  </si>
  <si>
    <t>OUTS.CONVERSORES ELÉTRICOS
ESTÁTICOS</t>
  </si>
  <si>
    <t>- Outras bobinas de reatância e de autoindução</t>
  </si>
  <si>
    <t>NÚCLEOS DE PÓ
FERROMAGNÉTICO</t>
  </si>
  <si>
    <t>PARTES REATORES P/LÂMP./TUBOS DE DESCARGA</t>
  </si>
  <si>
    <t>PARTES D/TRANSFORM.D/DIEL.
LÍQ.POT&gt;16KVA</t>
  </si>
  <si>
    <t>PARTES D/CONVERSORES
ELÉTRICOS ESTÁTICOS</t>
  </si>
  <si>
    <t>OUTS.PARTS.OUTS. TRANSFORMADS. CONVERS.ETC.</t>
  </si>
  <si>
    <t>IMÃS PERM.E ART. DEST.A IMÃS PERM.DE METAL</t>
  </si>
  <si>
    <t>IMÃS PERMANS. D/FERRITA,E ARTEFS. MAGN.P/IMÃS</t>
  </si>
  <si>
    <t>OUTROS IMÃS PERM.E ARTEF.DEST.A IMÃS
PERM.</t>
  </si>
  <si>
    <t>Freios (travões) que atuam por corrente de Foucault, do</t>
  </si>
  <si>
    <t>ACOPLAMEN., EMBREAG.,ETC.
ELETROMAGNÉTICOS</t>
  </si>
  <si>
    <t>ELETROÍMÃS</t>
  </si>
  <si>
    <t>PLACAS,MANDRIS, DISP.MAGNÉTICO,ETC. D/FIXAÇÃO</t>
  </si>
  <si>
    <t>PARTES D/ACOPLAM., EMBREAG.ETC. ELETROMAG.</t>
  </si>
  <si>
    <t>De tensão igual a 1,5 V, cilíndricas, do tipo LR14 (C)</t>
  </si>
  <si>
    <t>De tensão igual a 1,5 V, cilíndricas, do tipo LR20 (D)</t>
  </si>
  <si>
    <t>OUTS.PILHAS DE
BIÓXIDO D/MANGANÊS</t>
  </si>
  <si>
    <t>Alcalinas, de tensão igual a 9 V</t>
  </si>
  <si>
    <t>Alcalinas, de tensão igual
a 12 V</t>
  </si>
  <si>
    <t>OUTS.PILHAS DE ÓXIDO D/MERCÚRIO</t>
  </si>
  <si>
    <t>Com volume exterior não superior a 300 cm3</t>
  </si>
  <si>
    <t>OUTS. PILHAS/BATERIAS ELÉTRICAS D/LÍTIO</t>
  </si>
  <si>
    <t>OUTS. PILHAS/BATERIAS
ELÉTRICAS D/AR- ZINCO</t>
  </si>
  <si>
    <t>Com volume exterior não
superior a 300 cm3</t>
  </si>
  <si>
    <t>OUTS. PILHAS/BATERIAS ELÉTRICAS</t>
  </si>
  <si>
    <t>PARTES D/PILHAS/BATERIAS
D/PILHAS,ELÉTRICAS</t>
  </si>
  <si>
    <t>De capacidade inferior ou igual a 20 Ah e tensão
inferior ou</t>
  </si>
  <si>
    <t>OUTS.ACUM.ELÉTR. D/CHUMBO,
P/ARRANQUE D/MOTORES D/PISTÃO</t>
  </si>
  <si>
    <t>De peso inferior ou igual a 1.000 kg</t>
  </si>
  <si>
    <t>OUTS. ACUMULADORES ELÉTRICOS D/CHUMBO</t>
  </si>
  <si>
    <t>ACUM.NÍQUEL-CÁDMIO PES&lt;=2.500KG CAP&lt;=15AH</t>
  </si>
  <si>
    <t>OUTS.ACUM.NÍQUEL- CÁDMIO PES&lt;=2.500KG</t>
  </si>
  <si>
    <t>OUTS.ACUMUL. ELÉTRICOS D/NÍQUEL- CÁDMIO</t>
  </si>
  <si>
    <t>De tensão igual a 1,2 V, cilíndricos do tipo HR6 (AA)</t>
  </si>
  <si>
    <t>De tensão igual a 1,2 V, cilíndricos do tipo HR03 (AAA)</t>
  </si>
  <si>
    <t>- De íon de lítio</t>
  </si>
  <si>
    <t>OUTS. ACUMULADORES ELÉTRICOS</t>
  </si>
  <si>
    <t>SEPARADORES P/ACUMULADORES ELÉTRICOS</t>
  </si>
  <si>
    <t>RECIPIENTS. P/ACUMULS.ELÉT. D/PLÁST.TAMPA,ETC.</t>
  </si>
  <si>
    <t>OUTS.PARTES P/ACUMULADORES ELÉTRICOS</t>
  </si>
  <si>
    <t>-- De potência não superior a 1.500 W e cujo volume do reser</t>
  </si>
  <si>
    <t>Outros aspiradores &gt;1. 500w vol.reserv.&gt;200L</t>
  </si>
  <si>
    <t>OUTROS ASPIRADORES SEM
MOTOR ELÉTRICO INCORPORADO</t>
  </si>
  <si>
    <t>PARTS.ASPIRADS. COM/SEM MOTOR
ELÉTR.INCORPORADO</t>
  </si>
  <si>
    <t>LIQUIDIFICADORES ELETROMEC.-USO
DOMÉSTICO</t>
  </si>
  <si>
    <t>BATEDEIRAS ELETROMECÂNICAS, USO DOMÉSTICO</t>
  </si>
  <si>
    <t>MOEDORES DE CARNE ELETROM.USO
DOMÉSTICO</t>
  </si>
  <si>
    <t>EXTRATORES CENTRÍFUGOS DE SUCOS</t>
  </si>
  <si>
    <t>APARS.FUNÇÃO MULTS.P/PROC.ALIM.
MOTOR ELÉTR.</t>
  </si>
  <si>
    <t>OUTS.TRITURADORES; MIST.ALIM;ESPREM. FRUTAS</t>
  </si>
  <si>
    <t>ENCERADEIRAS D/PISO ELETROMEC.
USO DOMÉST.</t>
  </si>
  <si>
    <t>OUTS.APARS. ELETROM.C/MOT. ELÉTR.,DOMÉSTICO</t>
  </si>
  <si>
    <t>PARTES/APS. ELETROM.C/MOTOR
ELÉTR.USO DOMS.</t>
  </si>
  <si>
    <t>APARS.OU MÁQS. D/BARBEAR,C/MOTOR ELÉTRICO</t>
  </si>
  <si>
    <t>MÁQS.D/CORTAR CABELO/TOSQ.,C/MOT.
ELÉTRICO</t>
  </si>
  <si>
    <t>APARELHOS D/DEPILAR,C/MOTOR ELÉTRICO</t>
  </si>
  <si>
    <t>LÂMINAS D/APARS.
/MÁQ.D/BARBEAR, MOTOR ELÉTR.</t>
  </si>
  <si>
    <t>OUTS.PARTS. APARS/MÁQ.
D/BARBEAR,MOT. ELÉTR.</t>
  </si>
  <si>
    <t>PENTES/CONTRAPENT ES P/MáQS.TOSQUIAR MOTOR ELéTRICO</t>
  </si>
  <si>
    <t>OUTS.PARTS.MÁQ. CORT.CABELO/TOSQ. M.ELÉTRICO</t>
  </si>
  <si>
    <t>VELAS D/IGNIÇÃO P/MOTOR EXPLOSÃO/DIESEL</t>
  </si>
  <si>
    <t>MAGNETOS P/MOTOR EXPLOSÃO/DIESEL</t>
  </si>
  <si>
    <t>OUTS.DÍNAMOS- MAGNETOS;VOLANTS.
MAGNÉTICOS</t>
  </si>
  <si>
    <t>DISTRIBUIDORES P/MOTOR EXPLOSÃO/DIESEL</t>
  </si>
  <si>
    <t>BOBINAS D/IGNIÇÃO P/MOTOR
EXPLOSÃO/DIESEL</t>
  </si>
  <si>
    <t>MOTOR D/ARRANQUE, MMO FUNCION. C/GERADORES</t>
  </si>
  <si>
    <t>DÍNAMOS E ALTERNADS.P/MOTOR
EXPLOS./DIESEL</t>
  </si>
  <si>
    <t>OUTS.GERADORES P/MOTOR EXPLOSÃO/DIESEL</t>
  </si>
  <si>
    <t>VELAS D/AQUECIM. P/MOTOR
EXPLOSÃO/DIESEL</t>
  </si>
  <si>
    <t>REGULAD. D/VOLTAGEM P/MOTOR EXPLOS.
/DIESEL</t>
  </si>
  <si>
    <t>IGNIÇÃO ELETRÔNICA DIGITAL</t>
  </si>
  <si>
    <t>OUTS.AP.DISPOSIT. P/MOTOR. D/IGNIÇÃO/COMPRES.</t>
  </si>
  <si>
    <t>PTS.APS.ELET. IGNIÇÃO,ETC.P/MOT. EXPLOS./DIESEL</t>
  </si>
  <si>
    <t>- Aparelhos de iluminação ou de sinalização visual do t</t>
  </si>
  <si>
    <t>FARÓIS P/AUTOMÓVEIS E OUTS.CICLOS</t>
  </si>
  <si>
    <t>OUTS.APRAS.ELET. ILUMINAÇÃO P/AUT. OUTS.CICLOS</t>
  </si>
  <si>
    <t>LUZES FIXAS P/AUTOMÓVEIS E OUTS.CICLOS</t>
  </si>
  <si>
    <t>LUZES INDIC. D/MANOBRAS
P/AUTOM.OUTS. CICLOS</t>
  </si>
  <si>
    <t>CAIXAS D/LUZES COMBINS.
P/AUTOMS/OUTS. CICLOS</t>
  </si>
  <si>
    <t>OUTS.APAR.ELETR. D/SINAL.VISUAL
P/AUTOMS.ETC.</t>
  </si>
  <si>
    <t>APARS.SINALIZ. ACÚSTICA UTIL.EM CICLOS/AUTOMS.</t>
  </si>
  <si>
    <t>Limpadores de para-
brisas</t>
  </si>
  <si>
    <t>DEGELAD.DESEMBAR. ELÉTR.UTIL.CICL. AUTOMÓVEIS</t>
  </si>
  <si>
    <t>PARTS.APARS.ELÉTR. ILUM./SINAL.
P/AUTOMS.ETC.</t>
  </si>
  <si>
    <t>LANTERNAS MANUAIS</t>
  </si>
  <si>
    <t>OUTRS.LANTERNAS ELÉTR.PORTÁTS. D/PILHAS,ETC.</t>
  </si>
  <si>
    <t>PARTES DE LANTERNAS
ELÉTRICAS PORTÁTEIS</t>
  </si>
  <si>
    <t>-- Prensas isostáticas a
quente</t>
  </si>
  <si>
    <t>FORNOS INDUSTRIAIS FUNCION.POR INDUÇÃO</t>
  </si>
  <si>
    <t>FORNOS D/INDUÇÃO, D/LABORATÓRIO</t>
  </si>
  <si>
    <t>-- Fornos de feixe de elétrons</t>
  </si>
  <si>
    <t>-- Fornos de plasma e fornos de arco a vácuo</t>
  </si>
  <si>
    <t>OUTS.AP.TRAT.TÉRM. MAT.P/INDUÇÃO/PER.
DIELÉTR.</t>
  </si>
  <si>
    <t>PARTES DE FORNOS ELÉT.E AP.TRAT.TÉRM. D/MAT.</t>
  </si>
  <si>
    <t>FERROS E PISTOLAS ELÉTRICAS DE
SOLDAR</t>
  </si>
  <si>
    <t>OUTS.MÁQ/APAR.ELÉT. P/SOLDADURA FORTE/FRACA</t>
  </si>
  <si>
    <t>MÁQS.APS.INT/PARC. AUTOMÁT.SOLD.
P/RESISTÊNC.</t>
  </si>
  <si>
    <t>OUTRAS MÁQ.AP. SOLDAR METAIS P/RESISTÊNCIA</t>
  </si>
  <si>
    <t>Robôs para soldar, por arco, em atmosfera inerte
(MIG -Metal</t>
  </si>
  <si>
    <t>OUTS.MÁQS.SOLDA MET.P/JATO PLASM.I/P AUTOM.</t>
  </si>
  <si>
    <t>OUTS.MÁQS.SOLDAR METAIS,ARCO/JATO
D/PLASMA</t>
  </si>
  <si>
    <t>MÁQS.APARELHOS P/SOLDAR A "LASER"</t>
  </si>
  <si>
    <t>OUTRAS MÁQS. APARELHOS
P/SOLDAR ELÉTRICOS</t>
  </si>
  <si>
    <t>PARTES DE MÁQS. APAR.SOLDAR ELÉTRICOS</t>
  </si>
  <si>
    <t>AQUEC.ELÉT.DE ÁGUA, INCLUÍDOS OS DE
IMERSÃO</t>
  </si>
  <si>
    <t>RADIADORES DE ACUMULAÇÃO</t>
  </si>
  <si>
    <t>OUTS.APS.ELÉT. AQUEC.AMBIENTES,
SOLO E SEMEL.</t>
  </si>
  <si>
    <t>SECADORES DE CABELO</t>
  </si>
  <si>
    <t>OUTROS AP.ELÉT. P/ARRANJOS DO
CABELO</t>
  </si>
  <si>
    <t>APARELHOS ELÉTRICOS PARA SECAR AS MÃOS</t>
  </si>
  <si>
    <t>FERROS ELÉTRICOS
DE PASSAR</t>
  </si>
  <si>
    <t>FORNO DE MICROONDAS</t>
  </si>
  <si>
    <t>OUTS.FORNOS, FOGÕES D/COZ.,
FOGAREIROS,ETC</t>
  </si>
  <si>
    <t>APAR.P/PREPARAÇÃO DE CAFÉ OU DE CHÁ</t>
  </si>
  <si>
    <t>TORRADEIRAS DE PÃO,
ELETROTÉRMICAS</t>
  </si>
  <si>
    <t>PANELAS ELETROTÉRMICAS</t>
  </si>
  <si>
    <t>FRITADORAS
ELETROTÉRMICAS</t>
  </si>
  <si>
    <t>OUTS.APARS. ELETROTÉRMICOS, USO DOMÉSTICO</t>
  </si>
  <si>
    <t>RESISTÊNCIAS D/AQUEC.P/APAR.
D/PRESENTE POS.</t>
  </si>
  <si>
    <t>OUTRAS RESISTÊNCIAS DE AQUECIMENTO</t>
  </si>
  <si>
    <t>PTS D/AQUECEDS. ELÉTR/APS.ELÉTR.
P/AQUEC.ETC.</t>
  </si>
  <si>
    <t>APARS.TELEFÔNICOS P/FIO CONJ.C/APAR. TEL.S/FIO</t>
  </si>
  <si>
    <t>-- Telefones inteligentes
(smartphones)</t>
  </si>
  <si>
    <t>De radiotelefonia, analógicos</t>
  </si>
  <si>
    <t>Portáteis</t>
  </si>
  <si>
    <t>Fixos, sem fonte própria de energia</t>
  </si>
  <si>
    <t>Não combinados com outros aparelhos</t>
  </si>
  <si>
    <t>AP.TRANSM. TELEFONIA CELULAR
P/ESTAÇÃO BASE</t>
  </si>
  <si>
    <t>OUTS.APAR.TRANSM. C/RECEPTOR INCORPORADO</t>
  </si>
  <si>
    <t>CONCENT.LINHAS ASSINANTES(TERM.
CENT./REMOT.)</t>
  </si>
  <si>
    <t>Multiplexadores</t>
  </si>
  <si>
    <t>OUTS.CENTR.AUT. COMUT.LINH.TEL.EXC. VIDEOTEXTO</t>
  </si>
  <si>
    <t>Aparelhos para comutação de pacotes de dados (switches)</t>
  </si>
  <si>
    <t>OUTS.AP.COMUTAÇÃO P/TELEFONIA E TELEGRAFIA</t>
  </si>
  <si>
    <t>Roteadores digitais c/capacid. d/conexão s/fio</t>
  </si>
  <si>
    <t>OUTROS ROTEADORES DIGITAIS</t>
  </si>
  <si>
    <t>EQUIP. TERMINAIS/REPETID. EM LINHAS METÁLICAS</t>
  </si>
  <si>
    <t>Terminais ou repetidores sobre linhas de fibras
ópticas, com</t>
  </si>
  <si>
    <t>Distribuidores de conexões para redes ("hubs")</t>
  </si>
  <si>
    <t>Moduladores- demoduladores
(modems)</t>
  </si>
  <si>
    <t>Interfones</t>
  </si>
  <si>
    <t>OUTS.EQUIPAMENTOS TERMINAIS OU REPETIDORES</t>
  </si>
  <si>
    <t>APAR.TRANSMISS. RECEPT.D/TELEF. CELULAR</t>
  </si>
  <si>
    <t>OUTROS APAR. TRANSMISS.RECEP. D/TELEC.P/SATéLITE</t>
  </si>
  <si>
    <t>De frequência inferior a 15 GHz e de taxa de transmissão inf</t>
  </si>
  <si>
    <t>Outros, de frequência
inferior a 15 GHz</t>
  </si>
  <si>
    <t>OUTS.APAR. D/RADIOTELEF. RADIOTELEG.,DIGITAIS</t>
  </si>
  <si>
    <t>AP.TRANSMIS. RADIOTELEFONIA/RADI
OTELEGRAFIA</t>
  </si>
  <si>
    <t>TRADUT. D/PROTOCOLOS
P/INTERCONEXÃO D/REDES</t>
  </si>
  <si>
    <t>OUTS.AP. RADIOTELEFONIA,
RADIOTELEGR., ANALÓG.</t>
  </si>
  <si>
    <t>OUTS.AP.REC. RADIOTELEF.
/RADIOTELEG./RADIOF.</t>
  </si>
  <si>
    <t>OUTS.APARELHOS ELÉTR.P/TELEFON. TELEG.P/FIO</t>
  </si>
  <si>
    <t>Antenas próprias para telefones celulares
portáteis</t>
  </si>
  <si>
    <t>Piezelétricos próprios para aparelhos
telefônicos</t>
  </si>
  <si>
    <t>Outros microfones e seus
suportes</t>
  </si>
  <si>
    <t>-- Alto-falante (altifalante) único montado na sua caix</t>
  </si>
  <si>
    <t>-- Alto-falantes (altifalantes) múltiplos
montados na m</t>
  </si>
  <si>
    <t>Piezelétricos próprios para aparelhos telefônicos</t>
  </si>
  <si>
    <t>OUTS.ALTO-FALT NãO MONT/SEUS RECEPT.
NãO PIEZ.P/AP.TELEF</t>
  </si>
  <si>
    <t>- Fones de ouvido (Auscultadores e auriculares*), mesmo</t>
  </si>
  <si>
    <t>AMPLIFICADORES ELÉTR.DE
AUDIOFREQÜÊNCIA</t>
  </si>
  <si>
    <t>APARELHOS ELÉTR. D/AMPLIFICAÇÃO DE SOM</t>
  </si>
  <si>
    <t>PARTES DE ALTO-
FALANTES</t>
  </si>
  <si>
    <t>PARTES D/MICROFS. FONES D/OUVIDO, AMPLIFS.ETC.</t>
  </si>
  <si>
    <t>- Pratos de toca-discos
(gira-discos*)</t>
  </si>
  <si>
    <t>APAR.REPR.SOM C/SIST.LEITURA ÓPTICA P/"LASER"</t>
  </si>
  <si>
    <t>OUTS.GRAV.DE SUP. MAGNÉT.S/DISP.
REPROD.SOM</t>
  </si>
  <si>
    <t>Outros apar.d/gravação e de reprodução de som</t>
  </si>
  <si>
    <t>FONOCAPTORES P/APARS. D/GRAVAÇÃO/REPROD
.</t>
  </si>
  <si>
    <t>Cartôes magnéticos não gravados</t>
  </si>
  <si>
    <t>Do tipo utilizado em unidades de discos rígidos</t>
  </si>
  <si>
    <t>OUTROS DISCOS MAGNÉTICOS Ñ GRAVADOS</t>
  </si>
  <si>
    <t>OUTS.DISCOS,FITAS, SUP.P/GRAV.D/SOM,
SEM.GRAV.</t>
  </si>
  <si>
    <t>DISCOS P/LEITURA P/LASER POSSIB.SER GRAVADO 1ÚNICA VEZ</t>
  </si>
  <si>
    <t>DISCO GRAVADO P/LEITURA RAIO
LASER REPRODUÇÃO SÓ DO SOM</t>
  </si>
  <si>
    <t>DISCO P/SISTEMA LASER, P/REPRODUÇÃO DIFERENTES
D/SOM/IMA</t>
  </si>
  <si>
    <t>OUTS.SUPORTES ÓPTICOS GRAVADOS
P/SOM E SEMELHANTES</t>
  </si>
  <si>
    <t>CARTõES DE MEMóRIA ("MEMORY CARDS")</t>
  </si>
  <si>
    <t>DISPOSIT.P/ARMAZ.ñ VOLáTIL D/DADOS à BASE D/SEMICONDS.</t>
  </si>
  <si>
    <t>Cartões e etiquetas de acionamento por aproximação</t>
  </si>
  <si>
    <t>OUTROS SUPORTES PARA GRAVAçÃO
D/SOM E SEMELHANTES</t>
  </si>
  <si>
    <t>-- De cristais líquidos</t>
  </si>
  <si>
    <t>-- De diodos emissores de luz orgânicos (OLED)</t>
  </si>
  <si>
    <t>OUTS.APAR. TRANSMISSÃO P/RADIODIFUSÃO</t>
  </si>
  <si>
    <t>De frequência superior a
7 GHz</t>
  </si>
  <si>
    <t>Em banda UHF, de frequência igual ou superior a 2,0 GHz, mas</t>
  </si>
  <si>
    <t>Em banda UHF, com potência de saída
superior a 10 kW</t>
  </si>
  <si>
    <t>OUTROS APARS. TRANSMISSORES DE TELEVISÃO</t>
  </si>
  <si>
    <t>APAR. TRANSMISSOR/RECEP
TOR D/RADIODIFUSÃO</t>
  </si>
  <si>
    <t>De televisão, de frequência superior a 7 GHz</t>
  </si>
  <si>
    <t>OUTROS APARS. TRANSMISS.
C/RECEPTOR DE TV</t>
  </si>
  <si>
    <t>-- Ultrarrápidas, mencionadas na Nota de subposições 1</t>
  </si>
  <si>
    <t>-- Outras, resistentes à radiação, mencionadas
na Nota</t>
  </si>
  <si>
    <t>-- Outras, de visão noturna, mencionadas na Nota de sub</t>
  </si>
  <si>
    <t>Com três ou mais
captadores de imagem</t>
  </si>
  <si>
    <t>Com sensor de imagem a semicondutor tipo CCD, de mais d</t>
  </si>
  <si>
    <t>Com sensor de imagem a semicondutor tipo
CMOS, de mais</t>
  </si>
  <si>
    <t>Com três ou mais captadores de imagem</t>
  </si>
  <si>
    <t>Outras, próprias para captar imagens exclusivamente no</t>
  </si>
  <si>
    <t>AP.RADIODETECÇÃO E RADIOSSONDAGEM
(RADAR)</t>
  </si>
  <si>
    <t>APARELHOS DE RADIONAVEGAÇÃO</t>
  </si>
  <si>
    <t>APARELHOS DE
RADIOTELECOMANDO</t>
  </si>
  <si>
    <t>-- Rádios toca-fitas (Rádios-leitores de cassetes*) de</t>
  </si>
  <si>
    <t>-- Outros aparelhos combinados com um
aparelho de grava</t>
  </si>
  <si>
    <t>-- Combinados com um aparelho de gravação ou de reprodu</t>
  </si>
  <si>
    <t>OUTS.AP.REC. C/FONTE EXT.ENERGIA P/VEÍCULOS</t>
  </si>
  <si>
    <t>-- Combinados com um aparelho de gravação ou
de reprodu</t>
  </si>
  <si>
    <t>OUTS.REC.Ñ COM. C/AP.GRAV/REP,COMB. C/RELÓGIO</t>
  </si>
  <si>
    <t>OUTS.AP.RECP. RADIODIF.C/RADIOTEL.
-RADIOTELEG.</t>
  </si>
  <si>
    <t>-- Capazes de serem conectados diretamente a uma máquin</t>
  </si>
  <si>
    <t>Policromáticos, com dispositivos de seleção
de varredur</t>
  </si>
  <si>
    <t>Com tecnologia de dispositivo digital de
microespelhos (DMD</t>
  </si>
  <si>
    <t>OUTROS PROJETORES</t>
  </si>
  <si>
    <t>OUTS.REC.DEC.INTEG. SIN.DIG.D/VÍDEO COD., CORES</t>
  </si>
  <si>
    <t>OUTS.APAR.REC. D/TELEV.MM.COMB. C/OUTS.CORES</t>
  </si>
  <si>
    <t>-- Outros, a cores</t>
  </si>
  <si>
    <t>Antenas com refletor
parabólico</t>
  </si>
  <si>
    <t>OUTS.ANTENAS E REFLETOR DE ANTENA QQ.TIPO</t>
  </si>
  <si>
    <t>GABINETES, BASTIDORES P/APS.
TRANSM./RECPTS.</t>
  </si>
  <si>
    <t>CIRC.IMPRESS.MONT. P/APRS. TRANSMISS/RECEPT.</t>
  </si>
  <si>
    <t>OUTS.PARTES P/APARS.TRANSMIS.
/RECEPTORES</t>
  </si>
  <si>
    <t>OUTS.PARTS.P/APS. RECEPT.RADIODIF., TELEV.ETC.</t>
  </si>
  <si>
    <t>OUTS.PARTS.P/APS. RADIODETEC.
/RADIOSSONDAG.</t>
  </si>
  <si>
    <t>OUTRAS PARTES DE APARELHOS DE
RADIONAVEGAçãO</t>
  </si>
  <si>
    <t>De módulos de visualização da posição 85.24</t>
  </si>
  <si>
    <t>OUTS.PARTS.P/AP. RADIOTELEC.
/CÂMERS.TV/VÍDEO</t>
  </si>
  <si>
    <t>APAR.ELÉT.DIGIT. P/CONTR/TRÁFEGO VIAS FÉRREAS</t>
  </si>
  <si>
    <t>OUTS.APAR.P/VIAS FÉRREAS OU
SEMELHANTES</t>
  </si>
  <si>
    <t>APAR.ELÉTR.DIGIT. P/CONTR.TRÁFEGO D/AUTOMOTS.</t>
  </si>
  <si>
    <t>OUTS.AP.ELÉT. SINALIZ.ETC.P/VIAS
TERRESTS.ETC</t>
  </si>
  <si>
    <t>PART.AP.ELÉT. D/SINAL.ETC.P/VIAS FÉRREAS,ETC.</t>
  </si>
  <si>
    <t>ALARMES CONTRA INCÊNDIO/SOBREAQU
ECIMENTO</t>
  </si>
  <si>
    <t>OUTS.AP.ELÉT. D/ALARME,P/PROT. ROUBO/INCÊNDIO</t>
  </si>
  <si>
    <t>PAINÉIS INDIC.C/DISP. CRIST.LÍQ/DIODOS
EMISS.D/LUZ</t>
  </si>
  <si>
    <t>OUTS.APRS.ELÉT. D/SINALIZ.ACÚSTICA OU VISUAL</t>
  </si>
  <si>
    <t>PART.APRS.ELÉT. D/SINALIZ.ACÚSTICA
OU VISUAL</t>
  </si>
  <si>
    <t>- Condensadores fixos concebidos para linhas elétricas de 50</t>
  </si>
  <si>
    <t>Com tensão de isolação
inferior ou igual a 125 V</t>
  </si>
  <si>
    <t>OUTS.COND.TÂNTALO P/MONT.EM SUPERFÍCIE (SMD)</t>
  </si>
  <si>
    <t>Próprios para montagem por inserção (PTH -Pin
Through Hole)</t>
  </si>
  <si>
    <t>OUTS. CONDENSADORES
FIXOS ELÉTR. D/TÂNTALO</t>
  </si>
  <si>
    <t>CONDENSADORES FIXOS ELETROLÍTICOS
ALUMÍNIO</t>
  </si>
  <si>
    <t>Próprios para montagem em superfície (SMD - Surface Mounted D</t>
  </si>
  <si>
    <t>OUTS.COND. C/DIELÉTR.D/CERÂM.
D/1 CAMADA</t>
  </si>
  <si>
    <t>OUTS.CONDENSAD. FIXOS C/DIELÉTR. CERÂMICA</t>
  </si>
  <si>
    <t>Próprios para montagem em superfície (SMD -
Surface Mounted D</t>
  </si>
  <si>
    <t>OUTS. CONDENSADORS. C/DIELÉTRICO D/PAP.
/PLÁST.</t>
  </si>
  <si>
    <t>OUTROS CONDENSADORES FIXOS,ELÉTRICOS</t>
  </si>
  <si>
    <t>OUTS. CONDENSADORES
AJUSTÁVEIS OU VARIÁVEIS</t>
  </si>
  <si>
    <t>PARTES DE CONDENSADORES ELÉTRICOS</t>
  </si>
  <si>
    <t>RESISTÊNCIAS FIXAS CARBONO,AGLOM.
/CAMADAS</t>
  </si>
  <si>
    <t>RESISTÊNCIAS FIXAS POT.NÃO SUP.20W, DE FIO</t>
  </si>
  <si>
    <t>Próprias para montagem em superfície (SMD -
Surface Mounted D</t>
  </si>
  <si>
    <t>OUTRAS RESIST.FIXAS POT.NÃO SUPERIOR 20W</t>
  </si>
  <si>
    <t>OUTRAS
RESISTÊNCIAS FIXAS</t>
  </si>
  <si>
    <t>POTENCIÔMETROS P/POT.Ñ SUP.A 20W</t>
  </si>
  <si>
    <t>OUTS.RESIST. VARIÁVEIS POT.NÃO
SUPERIOR A 20W</t>
  </si>
  <si>
    <t>OUTS. POTENCIÔMETROS</t>
  </si>
  <si>
    <t>OUTRAS RESISTÊNCIAS
VARIÁVEIS BOBINADAS</t>
  </si>
  <si>
    <t>Termistores</t>
  </si>
  <si>
    <t>Varistores para uma tensão inferior ou igual a
1.000 V</t>
  </si>
  <si>
    <t>Outros varistores</t>
  </si>
  <si>
    <t>OUTS.RESIST.ELÉT. VARIÁV.Ñ LINEARS. SEMICONDUT.</t>
  </si>
  <si>
    <t>Potenciômetro de carvão, do tipo utilizado para
determi</t>
  </si>
  <si>
    <t>OUTROS POTENCIÔMETROS DE CARVÃO</t>
  </si>
  <si>
    <t>OUTRAS RESISTÊNCIAS
ELÉTRICAS VARIÁVEIS</t>
  </si>
  <si>
    <t>PARTES DE RESISTÊNCIAS ELÉTRICAS</t>
  </si>
  <si>
    <t>CIRC.IMPR.SIMP.FACE RÍG.C/ISOL.D/RES.
FENÓLICA/PAP.CEL.</t>
  </si>
  <si>
    <t>CIRC.IMPR.SIMP.FACE RÍG.C/ISOL.D/RES. EPÓXIDA/PAP.CELUL.</t>
  </si>
  <si>
    <t>CIRC.IMPR.SIMP.FACE RÍG.ISOL.D/RES.EPÓX.
/TEC.FIB.VIDRO</t>
  </si>
  <si>
    <t>OUTROS CIRCUITOS IMPRESSOS SIMPLES FACE RÍGIDOS</t>
  </si>
  <si>
    <t>CIRCUITOS IMPRESSOS SIMPLES
FACE, FLEXÍVEIS</t>
  </si>
  <si>
    <t>CIRC.IMP.DUPLA FACE RÍG.C/ISOL.D/RES. FENÓLICA/PAP.CEL.</t>
  </si>
  <si>
    <t>CIRC.IMP.DUPLA FACE RÍG.C/ISOL.D/RES.
EPÓXIDA/PAP.CELUL.</t>
  </si>
  <si>
    <t>CIRC.IMP.DUPLA FACE RÍG.ISOL.D/RES.EPÓX.
/TEC.FIB.VIDRO</t>
  </si>
  <si>
    <t>OUTROS CIRCUITOS IMPRESSOS DUPLA FACE, RÍGIDOS</t>
  </si>
  <si>
    <t>CIRCUITOS IMPRESSOS DUPLA
FACE, FLEXÍVIES</t>
  </si>
  <si>
    <t>CIRC.IMP. MULTICAMADAS
C/ISOL.D/RES. EPÓXIDA/TEC.FIB.VIDR</t>
  </si>
  <si>
    <t>OUTROS CIRCUITOS IMPRESSOS MULTICAMADAS</t>
  </si>
  <si>
    <t>FUSÍVEIS E CORTA- CIRCUITO D/FUSÍVEIS SUP.1000V</t>
  </si>
  <si>
    <t>-- Para uma tensão inferior a 72,5 kV</t>
  </si>
  <si>
    <t>OUTROS DISJUNTORES, TENSÃO SUP.1000V</t>
  </si>
  <si>
    <t>INTERRUPTORES A VÁCUO,S/DISP. D/ACION.,CORR.NOM.
&lt;=1600A</t>
  </si>
  <si>
    <t>INTERRUPTORES Ñ AUTOM.CORRENTE
NOM.&lt;=1600A</t>
  </si>
  <si>
    <t>OUTS. INTERRUPTS. AUT.,CORR.NOM.
&lt;=1600A,EXC. IMERSSOS</t>
  </si>
  <si>
    <t>OUTS.SECCION. INTERRUPT.P/COR. NOM.&lt;=1600A</t>
  </si>
  <si>
    <t>OUTS. INTERRUPTORES Ñ
AUTOM. CORRENTE NOM.&gt;1600A</t>
  </si>
  <si>
    <t>OUTS. INTERRUPTS. AUT.,CORR.NOM.
&gt;1600A,EXC.IMERSOS</t>
  </si>
  <si>
    <t>OUTS.SECCION. INTERRUPT.P/COR.
NOM.&gt;1600A</t>
  </si>
  <si>
    <t>Para-raios para proteção de linhas de transmissão de el</t>
  </si>
  <si>
    <t>OUTS.PÁRA-RAIOS, LIM.TENSÃO,ELIMINAD.
D/ONDA</t>
  </si>
  <si>
    <t>Comutadores com ampolas a vácuo, sem
interrupção de circulaç</t>
  </si>
  <si>
    <t>FUSÍVEIS E CORTA- CIRC.FUSÍV.TENSÃO Ñ SUP.1000V</t>
  </si>
  <si>
    <t>DISJUNTORES P/TENSÃO Ñ SUP. A
1.000 VOLTS</t>
  </si>
  <si>
    <t>Centelhador a gás</t>
  </si>
  <si>
    <t>-- Para uma tensão não superior a 60 V</t>
  </si>
  <si>
    <t>OUTROS RÉLES P/TENSÃO &gt;A 60V
&lt;=1000V</t>
  </si>
  <si>
    <t>UNID.CHAV.CONV. SUB/DESC.SIST. TELECOM.VIA SAT.</t>
  </si>
  <si>
    <t>UNID.CHAV.AMPLIF. ALTA POT.SIST.TEL.VIA SATÉLITE</t>
  </si>
  <si>
    <t>COMUTS.CODFS. DIGITS.P/MONT.EM CIRC.IMPRESS.</t>
  </si>
  <si>
    <t>OUTS.INTER.SECCION. COMUTAD. P/TENSÃO&lt;1000V</t>
  </si>
  <si>
    <t>SUPORTES PARA LÂMPADAS</t>
  </si>
  <si>
    <t>TOMADA POLARIZADA E TOMADA BLINDADA</t>
  </si>
  <si>
    <t>OUTRAS TOMADAS DE CORRENTE MACHOS/FÊMEAS</t>
  </si>
  <si>
    <t>Conectores feixes ou cabos d/fibra óptica</t>
  </si>
  <si>
    <t>CONECTOR P/CAB. PLANO CONST.COND. PAREL.ISOL.</t>
  </si>
  <si>
    <t>TOMADA CONTATO DESLIZ. EM CONDUT. AÉREOS</t>
  </si>
  <si>
    <t>SOQUETES P/MICROESTRUTURAS ELETRÔNICAS</t>
  </si>
  <si>
    <t>CONECTORES P/CIRCUITO IMPRESSO</t>
  </si>
  <si>
    <t>Terminais de conexão para condensadores, mesmo montados em s</t>
  </si>
  <si>
    <t>Conector de corrente elétrica para
acoplamento através da ca</t>
  </si>
  <si>
    <t>OUTS.APR. P/INTERRUP.ETC.
P/CIRCUIT.ELÉT. T&lt;=1KV</t>
  </si>
  <si>
    <t>Com processador e barramento de 32 bits ou superior, incorpo</t>
  </si>
  <si>
    <t>OUTS.QUAD.,PAIN. C/APARS.CMD.NUM.
COMP.T&lt;1KV.</t>
  </si>
  <si>
    <t>QUADROS C/APARS. CONTR.
PROGRAMÁVEIS, T&lt;=1KV</t>
  </si>
  <si>
    <t>CONTR.D/DEMANDA ENERG.ELÉTR. P/TENSÃO&lt;1000V</t>
  </si>
  <si>
    <t>QQ.OUTS.QUADROS DISTR.ENERG.ELÉT. ATÉ 1000V</t>
  </si>
  <si>
    <t>Subestações isoladas a gás (GIS -Gas-Insulated Switchgearou</t>
  </si>
  <si>
    <t>OUTS.QUADROS,CAB., ARMÁR.,TENSÃO SUP. A 1000V</t>
  </si>
  <si>
    <t>QUADROS,PAINÉIS, ETC.S/APRS.INTERR. CIRC.ELÉT.</t>
  </si>
  <si>
    <t>CIRC.IMPRESSO MONT.P/APARS. INTERR.CIRC.ELÉT.</t>
  </si>
  <si>
    <t>De disjuntores, para uma tensão igual ou superior a 72,5 kV</t>
  </si>
  <si>
    <t>OUTS.PARTES P/APARS.INTERRUP. CIRCUITO ELÉTR.</t>
  </si>
  <si>
    <t>Para uma tensão inferior ou igual a 15 V</t>
  </si>
  <si>
    <t>OUTS.FARÓIS E PROJETORES, EM UNID.SELADAS</t>
  </si>
  <si>
    <t>OUTS.LÂMP.TUBOS HALÓGENOS,DE TUNGSTÊNIO</t>
  </si>
  <si>
    <t>-- Outros, de potência não superior a 200 W e
uma tensão sup</t>
  </si>
  <si>
    <t>OUTS.LÂMP.TUB. INCAND.EXC.ULTRAV.
/INFRAVERM.</t>
  </si>
  <si>
    <t>Que contenham mais de 5 mg de mercúrio por cada invólucro (t</t>
  </si>
  <si>
    <t>Outras lâmpadas</t>
  </si>
  <si>
    <t>Com fósforo tribanda e que contenham mais de 5 mg de mercúri</t>
  </si>
  <si>
    <t>De vapor de mercúrio</t>
  </si>
  <si>
    <t>De vapor de sódio</t>
  </si>
  <si>
    <t>De halogeneto metálico</t>
  </si>
  <si>
    <t>De potência igual ou superior a 1.000 W</t>
  </si>
  <si>
    <t>OUTRAS LÂMPADAS
DE ARCO</t>
  </si>
  <si>
    <t>OUTS.LÂMP.,TUBOS D/RAIOS ULTRAV.
/INFRAVERM.</t>
  </si>
  <si>
    <t>-- Módulos de diodos
emissores de luz (LED)</t>
  </si>
  <si>
    <t>-- Lâmpadas e tubos de diodos emissores de luz (LED)</t>
  </si>
  <si>
    <t>ELETRODOS P/LÂMP.
/TUBOS ELÉTR. D/INCAND.ETC.</t>
  </si>
  <si>
    <t>BASES P/LÂMP.TUBOS ELÉTRIC. D/INCANDESC.ETC.</t>
  </si>
  <si>
    <t>OUTS.PARTES P/LÂMP.
/TUBOS ELÉTR. INCAND.ETC.</t>
  </si>
  <si>
    <t>TUBOS P/MICROONDAS, MAGNÉTRONS</t>
  </si>
  <si>
    <t>OUTS.TB P/MICROONDAS,EXC.
COMANDOS P/GRADE</t>
  </si>
  <si>
    <t>VÁLVULAS DE POTÊNCIA P/TRANSMISSORES</t>
  </si>
  <si>
    <t>OUTRS.LÂMP.
/TUBOS/VÁLVULAS ELETRÔNICAS ETC.</t>
  </si>
  <si>
    <t>BOBINAS DE DEFLEXÃO (YOKES)</t>
  </si>
  <si>
    <t>OUTS.PART.LÂMP. TUBOS,VÁLV.ELÉTR.
DA POS.8540</t>
  </si>
  <si>
    <t>DIODOS NÃO MONTADOS, ZENER</t>
  </si>
  <si>
    <t>DIODOS DE INTENS. D/CORRENTE &lt;=3A Ñ
MONTADOS</t>
  </si>
  <si>
    <t>OUTROS DIODOS NÃO MONTADOS</t>
  </si>
  <si>
    <t>DIODOS MONTADOS P/MONTAG.
SUPERFÍCIE, ZENER</t>
  </si>
  <si>
    <t>DIODOS INTENSIDADE D/CORRENTE&lt;=3A, MONTADOS</t>
  </si>
  <si>
    <t>OUTS.DIOD.MONT.EXC. FOTODIODOS,DIODO
EMIS.LUZ</t>
  </si>
  <si>
    <t>Zener</t>
  </si>
  <si>
    <t>Outros, de intensidade de corrente inferior ou igual a 3 A</t>
  </si>
  <si>
    <t>OUTROS DIODOS,EXC. FOTODIODOS, ZENER</t>
  </si>
  <si>
    <t>OUTROS DIODOS D/INTENSIDADE
D/CORRENTE&lt;=3A</t>
  </si>
  <si>
    <t>OUTS.DIOD.EXC. FOTODIOD.E DIODOS EMISS.D/LUZ</t>
  </si>
  <si>
    <t>TRANSISTOR Ñ MONT. CAP.DE DISSIPAÇÃO
&lt;1W</t>
  </si>
  <si>
    <t>Montados, próprios para montagem em superfície (SMD -Surface</t>
  </si>
  <si>
    <t>TRANSIST.,D/EFEITO D/CAMPO,C/JUNÇÃO
HETEROG.</t>
  </si>
  <si>
    <t>OUTS.TRANSIST.CAP. DISSIP.&lt;1W EXC. FOTOTRANS.</t>
  </si>
  <si>
    <t>OUTS.TRANSIST.Ñ MONT.EXC.
FOTOTRANSISTORES</t>
  </si>
  <si>
    <t>OUTS.TRANSIST. MONTADO EXC.
FOTOTRANSISTORES</t>
  </si>
  <si>
    <t>TIRISTORES,DIACS, TRIACS Ñ MONT. INTEN.COR.&lt;=3A</t>
  </si>
  <si>
    <t>OUTS.TIRISTORES, DIACS,TRIACS Ñ
MONTADOS</t>
  </si>
  <si>
    <t>TIRISTORES,DIACS, TRIACS MONT.INTEN. COR.&gt;=3A</t>
  </si>
  <si>
    <t>OUTS.TIRISTORES, DIACS,TRIACS,MONT.
EXC.FOTOSS.</t>
  </si>
  <si>
    <t>Diodos emissores de luz (LED), exceto diodos laser</t>
  </si>
  <si>
    <t>Diodos laser</t>
  </si>
  <si>
    <t>Diodos emissores de luz (LED), exceto diodos laser, pró</t>
  </si>
  <si>
    <t>Outros diodos emissores de luz (LED), exceto diodos las</t>
  </si>
  <si>
    <t>Outros diodos laser</t>
  </si>
  <si>
    <t>Células solares orgânicas</t>
  </si>
  <si>
    <t>Outras células solares</t>
  </si>
  <si>
    <t>-- Células fotovoltaicas montadas em módulos ou em pain</t>
  </si>
  <si>
    <t>-- Transdutores à base de semicondutores</t>
  </si>
  <si>
    <t>De quartzo, de frequência igual ou
superior a 1 MHz, ma</t>
  </si>
  <si>
    <t>OUTS.CRISTAIS PIEZOELÉTRICOS MONTADOS</t>
  </si>
  <si>
    <t>COBERTURAS P/ENCAPSULAMENTO
(CÁPSULAS)</t>
  </si>
  <si>
    <t>OUTS.PARTES DIODOS TRANSISTS.ETC. SEMICONDS.</t>
  </si>
  <si>
    <t>CIRCUITOS INTEG. MONOLÍT.DIGITAIS Ñ
MONTADOS</t>
  </si>
  <si>
    <t>Montados, próprios para montagem em superfície
(SMD -Surface</t>
  </si>
  <si>
    <t>Outros circuitos integrados</t>
  </si>
  <si>
    <t>M.RAM &lt;=25NS, EPROM,EEPROM, PROM,ROM,FLASH</t>
  </si>
  <si>
    <t>OUTRAS MEMÓRIAS
DIGITAIS MONTADAS</t>
  </si>
  <si>
    <t>OUTS.M.RAM&lt;25NS, EPROM,EEPROM, PROM,FLASH</t>
  </si>
  <si>
    <t>OUTRAS MEMÓRIAS
RAM &lt;25NS</t>
  </si>
  <si>
    <t>OUTS.CIRC.INTEG. HÍBRIDOS ESP&lt;=1MÍCRON</t>
  </si>
  <si>
    <t>OUTS.CIRCUITOS INTEGR.MONOLÍT. NÃO
MONTADOS</t>
  </si>
  <si>
    <t>OUTROS CIRCUITOS MONTADOS</t>
  </si>
  <si>
    <t>OUTS.CIRC.INTEG. HÍBRIDOS
ESP&lt;=1MÍCRON</t>
  </si>
  <si>
    <t>OUTS.CIRCUITOS INTEGR.MONOLÍT. NÃO MONTADOS</t>
  </si>
  <si>
    <t>Circuitos do tipochipset</t>
  </si>
  <si>
    <t>OUTROS CIRCUITOS INTEGRADOS MONOLÍTICOS</t>
  </si>
  <si>
    <t>OUTROS CIRCUITOS INTEGRADOS
MONOLÍT.DIGITAIS</t>
  </si>
  <si>
    <t>GERADORES DE SINAIS</t>
  </si>
  <si>
    <t>De eletrólise, com células de membrana</t>
  </si>
  <si>
    <t>AMPL.D/RADIOF. P/MICROOND.BX.
RUÍDO TEMP.&lt;55K</t>
  </si>
  <si>
    <t>AMPLIF.D/RADIOF. P/DIST.D/SINAIS D/TELEVISÃO</t>
  </si>
  <si>
    <t>OUTS.AMPLIF. D/RADIOFR.P/REC.SIN.
D/MICROONDAS</t>
  </si>
  <si>
    <t>OUTS.AMPLIF. D/RADIOFR.P/TRANSM. SIN.D/MICROON.</t>
  </si>
  <si>
    <t>OUTS. AMPLIFICADORES
D/RADIOFREQUÊNCIA</t>
  </si>
  <si>
    <t>Aparelhos para eletrocutar insetos</t>
  </si>
  <si>
    <t>GER.EFEIT.ESP.MAN.2 OU 3 DIMENSÕES
+D/10 ENT.</t>
  </si>
  <si>
    <t>Controladores de edição para video</t>
  </si>
  <si>
    <t>Mistur.digital,em tempo
real,c/8 ou + entradas</t>
  </si>
  <si>
    <t>OUTS.MÁQ.E APARELHOS AUXILIARES P/VÍDEO</t>
  </si>
  <si>
    <t>Transcodific. convers.
d/padrões de televisão</t>
  </si>
  <si>
    <t>TERMS.D/TEXTO Q. OPER.C/CÓD. D/TRANSM.BAUDOT</t>
  </si>
  <si>
    <t>OUTS.MÁQS.APAR. ELÉTR.C/FUNÇÃO
PRÓPRIA,Ñ CIT.</t>
  </si>
  <si>
    <t>PARTS.D/MÁQS.OU APARS.D/SUBPOS. 8543.70</t>
  </si>
  <si>
    <t>OUTS.PARTS. MÁQS/AP.Ñ
ESPECIFICADS.OUTS. POS.</t>
  </si>
  <si>
    <t>FIOS PARA BOBINAR DE COBRE</t>
  </si>
  <si>
    <t>FIOS P/BOBINAR DE ALUMÍNIO</t>
  </si>
  <si>
    <t>OUTROS FIOS PARA BOBINAR</t>
  </si>
  <si>
    <t>CAB.COAXIAIS,OUT. CONDUT.ELÉTRICOS COAXIAIS</t>
  </si>
  <si>
    <t>- Jogos de fios para velas de ignição e outros jogos de</t>
  </si>
  <si>
    <t>OUTS.CONDUTS. ELÉTS.TENSãO
&lt;=1000V,C/PEÇAS DE CONEXÃO</t>
  </si>
  <si>
    <t>OUTS.CONDUTS. ELÉTS.TENSãO
&lt;=1000V,SEM PEÇAS D/CONEXÃO</t>
  </si>
  <si>
    <t>- Outros condutores elétricos, para uma tensão superior a 1.</t>
  </si>
  <si>
    <t>CABOS FIBRA ÓPTICA REVEST.EXT.MAT. DIELÉTRICO</t>
  </si>
  <si>
    <t>CABOS FIBR.ÓPTIC. REVEST.EXT.AÇO, INST.SUBMAR.</t>
  </si>
  <si>
    <t>CABOS FIBRAS ÓPTICAS REVEST.EXT. D/ALUMÍNIO</t>
  </si>
  <si>
    <t>OUTROS CABOS FIBRAS ÓPTICAS</t>
  </si>
  <si>
    <t>-- Do tipo utilizado em fornos</t>
  </si>
  <si>
    <t>De grafita, com um teor de carbono igual ou superior a 99,9</t>
  </si>
  <si>
    <t>Blocos de grafite, do tipo utilizado como cátodos em cu</t>
  </si>
  <si>
    <t>OUTROS ELETRODOS D/CARVÃO,P/USO ELÉTRICO</t>
  </si>
  <si>
    <t>ESCOVAS DE CARVÃO, PARA USO ELÉTRICO</t>
  </si>
  <si>
    <t>CARVÕES P/PILHAS ELÉTRICAS</t>
  </si>
  <si>
    <t>RESISTÊNCIAS AQUECED.DESPR. REVEST.E TERM.</t>
  </si>
  <si>
    <t>SUPORTES DE CONEXÃO(NIPPLES), P/ELETRODOS</t>
  </si>
  <si>
    <t>OUTROS ARTIGOS CARVÃO OU GRAFITA POS.8545</t>
  </si>
  <si>
    <t>ISOLADORES DE VIDRO,P/USO ELÉTRICOS</t>
  </si>
  <si>
    <t>ISOLADORES DE CERÂMICA P/USO ELÉTRICO</t>
  </si>
  <si>
    <t>OUTS ISOLADORES, QQ.MATÉRIA,P/USO ELÉTRICO</t>
  </si>
  <si>
    <t>PEÇAS ISOLANTES DE CERÂMICA,P/USO ELÉTRICO</t>
  </si>
  <si>
    <t>OUTS.PEçAS ISOLANTES D/PLSTS.,
P/USO ELéTRICO</t>
  </si>
  <si>
    <t>OUTRAS PEÇAS ISOLANTES,USO ELÉT., POS.8547</t>
  </si>
  <si>
    <t>Termopares do tipo utilizado em dispositivos
termoelétr</t>
  </si>
  <si>
    <t>-- Selecionados por tipo de componente químico e que nã</t>
  </si>
  <si>
    <t>Com rolamentos incorporados, de
diâmetro exterior superior a</t>
  </si>
  <si>
    <t>OUTS.MANCAIS D/VEÍCULOS P/VIAS
FÉRREAS</t>
  </si>
  <si>
    <t>EIXOS,RODAS, S/PARTS.D/VEÍCULS. P/VIAS FÉRREAS</t>
  </si>
  <si>
    <t>-- Freios (travões) a ar comprimido e suas
partes</t>
  </si>
  <si>
    <t>OUTROS FREIOS P/VEÍCULOS FERROVIÁRIOS ETC.</t>
  </si>
  <si>
    <t>- Ganchos e outros sistemas de engate,
para-choques, e</t>
  </si>
  <si>
    <t>OUTS.PARTES D/LOCOMOTIVAS/LOC OTRATORES</t>
  </si>
  <si>
    <t>OUTS.PARTS. D/VEÍCULOS P/VIAS
FÉRREAS</t>
  </si>
  <si>
    <t>APRS.MECÃNICOS D/SINALIZ.P/VIAS FÉRREAS,ETC.</t>
  </si>
  <si>
    <t>APARS.ELETROM. D/SINALIZ.P/VIAS
FÉRREAS,ETC.</t>
  </si>
  <si>
    <t>MATERIAL FIXO D/VIAS FÉRREAS/SEMELHS., PARTES</t>
  </si>
  <si>
    <t>Contêineres (Contentores*), incluindo
os de transporte de fl</t>
  </si>
  <si>
    <t>- Tratores de eixo único</t>
  </si>
  <si>
    <t>-- Unicamente com motor elétrico para propulsão</t>
  </si>
  <si>
    <t>- Tratores de lagartas
(esteiras)</t>
  </si>
  <si>
    <t>-- Não superior a 18 kW</t>
  </si>
  <si>
    <t>-- Superior a 18 kW, mas não superior a 37 kW</t>
  </si>
  <si>
    <t>-- Superior a 37 kW, mas não superior a 75 kW</t>
  </si>
  <si>
    <t>Tratores especialmente concebidos para arrastar troncos</t>
  </si>
  <si>
    <t>VEÍC.AUTOM. P/DESLOCAM.NA NEVE,CAMPO GOLFE</t>
  </si>
  <si>
    <t>-- De cilindrada não
superior a 1.000 cm3</t>
  </si>
  <si>
    <t>AUTOMS.C/MOT.EXPL., C&gt;1000&lt;=1500CM3,ATÉ 6 PAS.</t>
  </si>
  <si>
    <t>AUTOMS.C/MOT.EXPL., C&gt;1000&lt;=1500CM3,
SUP.6 PAS.</t>
  </si>
  <si>
    <t>AUTOMS.C/MOT.EXPL., C&gt;1500&lt;=3000CM3,ATÉ 6 PAS.</t>
  </si>
  <si>
    <t>AUTOMS.C/MOT.EXPL., C&gt;1500&lt;=3000CM3,
SUP.6 PAS.</t>
  </si>
  <si>
    <t>- Outros veículos, equipados para
propulsão, simultaneamente</t>
  </si>
  <si>
    <t>- Outros veículos, equipados unicamente
com motor elétr</t>
  </si>
  <si>
    <t>OUTS."DUMPERS" P/TRANSPORT.,UTIL. FORA D/RODS.</t>
  </si>
  <si>
    <t>CHASSIS C/MOTOR DIESEL E CABINA,
P/CARGA&lt;=5T</t>
  </si>
  <si>
    <t>OUTS.VEÍC.AUTOM. C/MOTOR DIESEL, P/CARGA&lt;=5T</t>
  </si>
  <si>
    <t>CHASSIS C/MOTOR DIESEL E CAB.,
CARGA&gt;=5T&lt;=20T</t>
  </si>
  <si>
    <t>VEÍC.AUT.C/MOTOR EXPL.CAIXA BASCUL. CARGA&lt;=5T</t>
  </si>
  <si>
    <t>OUTS.VEÍCS.AUTOMS. C/MOT.EXPLOS.,
CARGA&lt;=5T</t>
  </si>
  <si>
    <t>-- De peso em carga máxima (bruto) não superior a 5 ton</t>
  </si>
  <si>
    <t>- Outros, unicamente com motor elétrico para
propulsão</t>
  </si>
  <si>
    <t>COM TODOS OS EIXOS DE RODAS
DIRECIONÁVEIS E CAPACIDADE</t>
  </si>
  <si>
    <t>COM CAPACIDADE MÁXIMA DE ELEVAÇÃO
IGUAL OU SUPERIOR A 1</t>
  </si>
  <si>
    <t>OUTROS CAMINHõES-
GUINDASTES</t>
  </si>
  <si>
    <t>OUTS.VEÍCULOS AUTOMÓVEIS P/USOS ESPECIAIS</t>
  </si>
  <si>
    <t>CARROÇARIAS P/AUTOS.D/PASSAGS.
INCL.CABINAS</t>
  </si>
  <si>
    <t>Dos veículos das subposições 8701.10,
8701.30, 8701.91</t>
  </si>
  <si>
    <t>CARROÇS.P/VEÍC.AUT. TRANSP&gt;=10 P.OU
P/CARGA</t>
  </si>
  <si>
    <t>- Para-choques e suas partes</t>
  </si>
  <si>
    <t>CINTOS DE SEGURANÇA
P/VEÍCULOS AUTOMÓVEIS</t>
  </si>
  <si>
    <t>-- PARA-BRISAS, VIDROS TRASEIROS E
OUTROS VIDROS ESPECI</t>
  </si>
  <si>
    <t>Para-lamas</t>
  </si>
  <si>
    <t>GRADES DE RADIAD. P/TRATORES E "DUMPERS"</t>
  </si>
  <si>
    <t>PORTAS P/TRATORES E "DUMPERS"</t>
  </si>
  <si>
    <t>PAINÉIS D/INSTRUMENTOS
P/TRATORES/" DUMPERS"</t>
  </si>
  <si>
    <t>OUTS.PART.ACES. D/CARROCS.P/TRAT./" DUMPERS"</t>
  </si>
  <si>
    <t>GRADES DE RADIADORES
P/VEÍCULOS AUTOMÓVEIS</t>
  </si>
  <si>
    <t>PORTAS P/VEÍCULOS AUTOMÓVEIS</t>
  </si>
  <si>
    <t>OUTS.QUADRO BORD.
/PAINEL INSTR.VEÍC 8701A 8705</t>
  </si>
  <si>
    <t>GERADS.D/GÁS P/ACIONAR RETRATS.
D/CINTOS D/SEGURANçA</t>
  </si>
  <si>
    <t>OUTS.PARTS.ACESS. D/CARROÇARIAS
P/VEÍCS.AUTO</t>
  </si>
  <si>
    <t>GUARNIÇÕES D/FREIOS,MONTS.
P/VEÍCS.AUTOMS.</t>
  </si>
  <si>
    <t>OUTS.FREIOS E PARTES,
P/TRATORES/VEÍCS. AUTS.</t>
  </si>
  <si>
    <t>CAIXS.D/MARS. P/TRATS./DUMPS. SERVO-ASSIS.ETC.</t>
  </si>
  <si>
    <t>CAIXAS D/MARCHAS P/TRATORES E "DUMPERS"</t>
  </si>
  <si>
    <t>OUTRAS CAIXAS DE MARCHAS</t>
  </si>
  <si>
    <t>CAIXAS DE MARCHAS E SUAS PARTES P/VEíC.AUTOMOVéIS</t>
  </si>
  <si>
    <t>Eixos com diferencial com capacidade de suportar cargas supe</t>
  </si>
  <si>
    <t>EIXOS E PART.,EXC. TRANSM P/TRAT./" DUMPERS"</t>
  </si>
  <si>
    <t>OUTROS EIXOS D/TRANSM.P/TRATOR E "DUMPERS"</t>
  </si>
  <si>
    <t>EIXOS D/TRANSM. C/DIFERENCIAL
P/VEÍCS.AUTOMS.</t>
  </si>
  <si>
    <t>De eixos não motores, dos veículos das subposições 8701</t>
  </si>
  <si>
    <t>OUTS.EIXOS E PARTES,P/VEÍCULOS
AUTOMÓVEIS</t>
  </si>
  <si>
    <t>De eixos propulsores dos veículos das subposições 8701.</t>
  </si>
  <si>
    <t>OUTS.RODAS,PARTES E ACESS.P/VEÍCS.
AUTOMS.</t>
  </si>
  <si>
    <t>AMORTECS. D/SUSPENS.P/TRAT.E VEÍCS.AUTOMS.</t>
  </si>
  <si>
    <t>RADIAD.P/TRATORES E VEÍCULOS
AUTOMÓVEIS</t>
  </si>
  <si>
    <t>SILENS.E TUBOS D/ESCAPE P/TRAT.
/VEÍC.AUTOMS.</t>
  </si>
  <si>
    <t>EMBREAGENS/PARTES P/TRAT./VEÍCS.
AUTOMS.</t>
  </si>
  <si>
    <t>VOLANTES D/DIREÇÃO P/TRATORES/" DUMPERS"</t>
  </si>
  <si>
    <t>BARRAS D/DIREÇÃO P/TRATORES/"
DUMPERS"</t>
  </si>
  <si>
    <t>CAIXA D/DIREÇÃO P/TRATORES/" DUMPERS"</t>
  </si>
  <si>
    <t>VOLANTES DE DIREÇÃO P/VEÍCULOS
AUTOMÓVEIS</t>
  </si>
  <si>
    <t>BARRAS DE DIREÇÃO P/VEÍCULOS AUTOMÓVEIS</t>
  </si>
  <si>
    <t>CAIXAS DE DIREÇÃO P/VEÍCULOS
AUTOMÓVEIS</t>
  </si>
  <si>
    <t>PARTES D/VOLS., BARRAS,CAIXS.D/DIR., P/TRATS./VEÍCS.AUTS.</t>
  </si>
  <si>
    <t>Bolsas infláv.d/segur.
c/sist.insufl.("airbags")</t>
  </si>
  <si>
    <t>Bolsas infláveis paraairbags</t>
  </si>
  <si>
    <t>SISTEMA D/INSUFLAÇÃO
P/BOLSAS INFLAVS. D/SEG.("AIRBAG")</t>
  </si>
  <si>
    <t>OUTS.PARTS.ACESS. D/CARROÇARIAS P/VEÍCS.AUTO</t>
  </si>
  <si>
    <t>Dispositivos para comando de acelerador, freio (travão), emb</t>
  </si>
  <si>
    <t>OUTS.PARTES,ACESS. P/TRATORES E VEÍCS. AUTOS.</t>
  </si>
  <si>
    <t>VEÍCS.AUTOMS.ELÉTR. S/D.ELEV.UTIL.EM FÁBRICAS</t>
  </si>
  <si>
    <t>OUTS.VEÍC.AUTOMS. S/DISP.ELEV.UTIL.EM FÁBRICAS</t>
  </si>
  <si>
    <t>PARTES D/VEÍC.AUT. S/DISP.ELEV.UTIL.EM FÁBRICAS</t>
  </si>
  <si>
    <t>- Com motor de pistão de cilindrada não superior a 50 cm3</t>
  </si>
  <si>
    <t>Motocicletas de cilindrada inferior ou igual a 125 cm3</t>
  </si>
  <si>
    <t>Motocicletas de cilindrada superior a 125 cm3</t>
  </si>
  <si>
    <t>OUTS.CICS.C/MOT. PIST.ALTER.CIL&lt;50CM3
&lt;250CM3</t>
  </si>
  <si>
    <t>- Com motor de pistão de cilindrada superior a 250 cm3, mas</t>
  </si>
  <si>
    <t>- Com motor elétrico para propulsão</t>
  </si>
  <si>
    <t>BICICLETAS SEM MOTOR</t>
  </si>
  <si>
    <t>OUTROS CICLOS SEM MOTOR,INCL. TRICICLOS</t>
  </si>
  <si>
    <t>CADEIRAS D/RODAS, ETC.S/ MECANISMO D/PROPUL.</t>
  </si>
  <si>
    <t>OUTS.CADEIRAS D/RODAS E OUTS. VEÍCS.P/INVÁLS.</t>
  </si>
  <si>
    <t>PARTES ACESSÓRIOS P/MOTOCICLETAS INCL.CICLOMOTORES</t>
  </si>
  <si>
    <t>- De cadeiras de rodas ou de outros veículos
para pessoas co</t>
  </si>
  <si>
    <t>QUADROS,GARFOS,E PARTES P/BICICLTS/CICLS.</t>
  </si>
  <si>
    <t>AROS E RAIOS PARA BICICLETAS E OUTROS
CICLOS</t>
  </si>
  <si>
    <t>SEM ROSCA, PARA PINHÕES DO TIPO CASSETE</t>
  </si>
  <si>
    <t>PINHÕES DE RODAS LIVRES PARA BICICLETAS</t>
  </si>
  <si>
    <t>Cubos de freios (travões)</t>
  </si>
  <si>
    <t>OUTS.FREIOS E SUAS PARTES P/BICICS.
/CICLOS</t>
  </si>
  <si>
    <t>SELINS DE BICICLETAS E OUTROS CICLOS</t>
  </si>
  <si>
    <t>PEDALEIROS COM PEDIVELAS DE PEÇA
ÚNICA (MONOBLOCO)</t>
  </si>
  <si>
    <t>PEDIVELAS DE PEÇA ÚNICA (MONOBLOCO)</t>
  </si>
  <si>
    <t>CÂMBIO DE VELOC. P/BICICS.E OUTS. CICLOS</t>
  </si>
  <si>
    <t>CAIXAS DE DIREÇÃO
SEM ROSCA</t>
  </si>
  <si>
    <t>OUTS.PARTES/ACES. P/BICICLETAS E OUTS. CICLOS</t>
  </si>
  <si>
    <t>CARRINHOS,VEÍC. P/TRANSP.CRIANÇAS,E
PARTES</t>
  </si>
  <si>
    <t>REBOQUES/SEMI-REB. AUTOCARR.OU DESC. AGRÍC.</t>
  </si>
  <si>
    <t>OUTS. REBOQUES/SEMI-REB.
TRANSP. MERCADORIAS</t>
  </si>
  <si>
    <t>OUTROS REBOQUES E SEMI-REBOQUES</t>
  </si>
  <si>
    <t>OUTROS VEÍCULOS NÃO AUTOPROPULSORES</t>
  </si>
  <si>
    <t>OUTS.PARTES D/REBS/SEMI-
REBS/VEÍC. AUTOPROP.</t>
  </si>
  <si>
    <t>-- De peso não superior a 2.000 kg, vazios (sem carga)</t>
  </si>
  <si>
    <t>-- De peso máximo de decolagem não superior a 250 g</t>
  </si>
  <si>
    <t>-- De peso máximo de decolagem superior a 250 g, mas nã</t>
  </si>
  <si>
    <t>-- De peso máximo de decolagem superior a 7 kg, mas não</t>
  </si>
  <si>
    <t>-- De peso máximo de decolagem superior a 25 kg, mas nã</t>
  </si>
  <si>
    <t>- Hélices e rotores, e suas partes</t>
  </si>
  <si>
    <t>- Trens de aterrissagem (aterragem) e suas partes</t>
  </si>
  <si>
    <t>- Outras partes de aviões, de helicópteros ou de veícul</t>
  </si>
  <si>
    <t>-- Equipados com um motor ou concebidos
para comportá-l</t>
  </si>
  <si>
    <t>-- Não concebidos para serem utilizados com um motor e</t>
  </si>
  <si>
    <t>-- De comprimento não superior a 7,5 m</t>
  </si>
  <si>
    <t>OUTS. BARCOS/EMBARCS/RE CREIO/ESPOR.
/CANOAS</t>
  </si>
  <si>
    <t>OUTS.EMBARC.INC. BARC.SALVA-VIDAS
EXC.B.REMO</t>
  </si>
  <si>
    <t>BALSAS INFLÁVEIS</t>
  </si>
  <si>
    <t>OUTS.ESTRUT.FLUT. (BALSAS,RESERV.,
BÓIAS,SEM.)</t>
  </si>
  <si>
    <t>De diâmetro de núcleo inferior a 11 micrômetros (mícron</t>
  </si>
  <si>
    <t>OUTS.FIBRAS ÓTICAS
EXC.POS.8544</t>
  </si>
  <si>
    <t>FEIXES E CABOS DE FIBRAS ÓPTICAS</t>
  </si>
  <si>
    <t>- Matérias polarizantes
em folhas ou em placas</t>
  </si>
  <si>
    <t>LENTES DE VIDRO, P/ÓCULOS</t>
  </si>
  <si>
    <t>LENTES DE OUT.
MATÉRIAS,P/ÓCULOS</t>
  </si>
  <si>
    <t>OUTS.LENTES Ñ MONTADAS</t>
  </si>
  <si>
    <t>PRISMAS,ESPELH.
/OUTS.ELEMS. D/ÓPTICA Ñ MONTS.</t>
  </si>
  <si>
    <t>Para câmeras fotográficas</t>
  </si>
  <si>
    <t>OUTS.LENTES OBJET. MONTS.P/CÂMERAS, APR.FOT.</t>
  </si>
  <si>
    <t>OUTRAS LENTES OBJETIVAS MONTADAS</t>
  </si>
  <si>
    <t>FILTROS POLARIZANTES, MONTADOS</t>
  </si>
  <si>
    <t>OUTROS FILTROS ÓPTICOS,MONTADOS</t>
  </si>
  <si>
    <t>OUTS.LENTES, PRISMAS/ELEMS. D/ÓPTICA,MONT.</t>
  </si>
  <si>
    <t>-- De plástico</t>
  </si>
  <si>
    <t>ARMAÇÕES D/METS. COMUNS,P/ÓCULOS,
FOLHEADOS, ETC.</t>
  </si>
  <si>
    <t>ARMAÇÕES D/OUTS. MATÉRIAS, PARA ÓCULOS</t>
  </si>
  <si>
    <t>CHARNEIRAS P/ARMAÇÕES DE
ÓCULOS</t>
  </si>
  <si>
    <t>OUTS.PARTES DE ARMAC.P/ÓCULOS ART.SEMELH.</t>
  </si>
  <si>
    <t>ÓCULOS DE SOL</t>
  </si>
  <si>
    <t>ÓCULOS P/CORREÇÃO</t>
  </si>
  <si>
    <t>ÓCULOS DE
SEGURANÇA</t>
  </si>
  <si>
    <t>QQ.OUTS.ÓCULOS PARA CORR., PROTEÇÃO,ETC</t>
  </si>
  <si>
    <t>BINÓCULOS</t>
  </si>
  <si>
    <t>LUNETAS E OUTS. INSTR.
D/ASTRONOMIA/ARMA ÇÕES</t>
  </si>
  <si>
    <t>PARTES E ACESSÓRIOS DE
BINÓCULOS</t>
  </si>
  <si>
    <t>OUTRAS PARTES DE LUNETAS, TELESCÓPIOS</t>
  </si>
  <si>
    <t>- Câmeras fotográficas para filmes de revelação
e cópia</t>
  </si>
  <si>
    <t>-- Aparelhos de tubo de descarga para produção de luz relâmp</t>
  </si>
  <si>
    <t>OUTS.APAR.E DISP.DE LUZ-RELÂMPAGO ("FLASH")</t>
  </si>
  <si>
    <t>CORPOS DE APARELHOS FOTOGRÁFICOS</t>
  </si>
  <si>
    <t>OUTS.PART.ACESS.DE APARELHOS FOTOGRÁFICOS</t>
  </si>
  <si>
    <t>OUTS.PART.ACESS. LÂMP.TUB.LUZ- RELÂMP.P/FOT.</t>
  </si>
  <si>
    <t>CÂMERAS CINEMATOGRÁFICAS, C/APARS.
D/GRAVAÇÃO/REPR. D/SOM</t>
  </si>
  <si>
    <t>Para filmes de largura igual ou superior a 35
mm, mas não su</t>
  </si>
  <si>
    <t>OUTROS PROJETORES CINEMATOGRÁFICOS</t>
  </si>
  <si>
    <t>PARTS.ACESS. P/CÂMARAS
CINEMATOGRÁFICOS</t>
  </si>
  <si>
    <t>PARTES/ACESS. P/PROJET. CINEMATOGRÁFICOS</t>
  </si>
  <si>
    <t>PROJETORES FIXOS, APARS.FOTOGR.
D/AMPLIFICAÇÃO/RED UÇÃO</t>
  </si>
  <si>
    <t>PARTES ACESS.APAR. PROJ.FIXA.AP.FOT. AMPL/RED</t>
  </si>
  <si>
    <t>OUTS.AP.MAT.REV. AUT.PELIC.FOTOGR. CINEM.COP.</t>
  </si>
  <si>
    <t>PROC.FOTOG.P/TRAT. ELETR.D/IMAGEM SAÍDA DIG.</t>
  </si>
  <si>
    <t>OUTS.APARS./MAT. P/LAB.FOT. CINEMATOGRÁF.ETC.</t>
  </si>
  <si>
    <t>TELAS P/PROJ. FOTOGRÁFICA/CINEMA TOGRÁFICA</t>
  </si>
  <si>
    <t>PARTS.ACESS.P/AP. REVEL.AUT.PELIC. FOTOGR.ETC.</t>
  </si>
  <si>
    <t>PARTS/ACES.P/OUTS. APS.UTIL.LABOR. FOTOGR.ETC.</t>
  </si>
  <si>
    <t>MICROSCÓPIOS ESTEREOSCÓPICOS</t>
  </si>
  <si>
    <t>MICROSCÓPIOS P/FOTOMICROGRAFIA</t>
  </si>
  <si>
    <t>MICROSCÓPIOS P/CINEFOTOMICROGR AFIA</t>
  </si>
  <si>
    <t>MICROSCÓPIOS P/MICROPROJEÇÃO</t>
  </si>
  <si>
    <t>MICROSCÓPIOS BINOCULARES DE PLATINA MÓVEL</t>
  </si>
  <si>
    <t>OUTS.MICROSCÓPIOS ÓPTICOS</t>
  </si>
  <si>
    <t>PART./ACESS. P/MICROSCS.
P/FOTOMICROGRAF. ETC.</t>
  </si>
  <si>
    <t>PARTES E ACESS. P/MICROSCÓPIOS
ÓPTICOS</t>
  </si>
  <si>
    <t>MICROSCÓPIOS ELETRÔNICOS</t>
  </si>
  <si>
    <t>OUTS.MICROSCÓP. (EXC.ÓPTICOS);
DIFRATÓGRAFOS</t>
  </si>
  <si>
    <t>PARTS/ACESS. P/MICROSCÓPIOS ELETRÔNICOS</t>
  </si>
  <si>
    <t>PARTES/ACESS. P/OUTS.MICROSC.;
DIFRATÓGRAFOS</t>
  </si>
  <si>
    <t>MIRAS TELESCÓPICAS P/ARMAS</t>
  </si>
  <si>
    <t>PERISCÓPIOS,LUNETA P/MÁQS.AP./INSTR.
ÓPTICOS</t>
  </si>
  <si>
    <t>"LASERS", EXCETO DIODOS "LASER"</t>
  </si>
  <si>
    <t>- Outros dispositivos,
aparelhos e instrumentos</t>
  </si>
  <si>
    <t>PART./ACESSÓRIOS D/MIRAS TELESCÓPICAS,ETC.</t>
  </si>
  <si>
    <t>BÚSSOLAS,INCL.
AGULHAS DE MAREAR</t>
  </si>
  <si>
    <t>ALTÍMETROS P/NAVEGAÇÃO AÉREA OU ESPACIAL</t>
  </si>
  <si>
    <t>PILOTOS AUTOMÁTICOS
P/NAVEG. AÉREA/ESPACIAL</t>
  </si>
  <si>
    <t>INCLINÔMETROS P/NAVEGAÇÃO AÉREA/ESPACIAL</t>
  </si>
  <si>
    <t>OUTS.INSTR.APAR. NAV.AÉR.,ESPAC.EXC. BÚSSOLAS</t>
  </si>
  <si>
    <t>SOND.ACÚST./ULTRA- SONS (ECOB.SONAR, SEMELH.)</t>
  </si>
  <si>
    <t>OUTS.APARELH.E INSTRUMENTOS P/NAVEGAÇÃO</t>
  </si>
  <si>
    <t>PARTS/ACESS. P/INSTRUMS./APARS. P/NAVEGAÇÃO</t>
  </si>
  <si>
    <t>TELÊMETROS</t>
  </si>
  <si>
    <t>TEODOLITOS, TAQUEÔM.SIST.LEIT. PRIS.MICRÔMETRO</t>
  </si>
  <si>
    <t>OUTROS TEODOLITOS
E TAQUEÔMETROS</t>
  </si>
  <si>
    <t>NÍVEIS</t>
  </si>
  <si>
    <t>OUTS.INSTR. E APARS. D/GEODÉSIA., TOPOGR.,ETC.</t>
  </si>
  <si>
    <t>PARTES/ACESS. D/INSTRUM./APRS. D/GEODÉSIA,ETC.</t>
  </si>
  <si>
    <t>BALANÇAS SENSÍVEIS A PESOS Ñ SUPER.A
0,2 MG</t>
  </si>
  <si>
    <t>BALANÇAS SENS.A 0.2 MG&lt;P&lt;=50MG,C/SEM PESOS</t>
  </si>
  <si>
    <t>MESAS E MÁQ.DE DESENHAR MMO
AUTOMÁTICAS</t>
  </si>
  <si>
    <t>OUTS.MESAS E MÁQUINAS DE DESENHAR</t>
  </si>
  <si>
    <t>OUTS.INSTR. DESENHO,TRAÇADO
OU DE CÁLCULO</t>
  </si>
  <si>
    <t>MICRÔMETROS</t>
  </si>
  <si>
    <t>PAQUÍMETROS</t>
  </si>
  <si>
    <t>OUTROS CALIBRES E
SEMELHANTES</t>
  </si>
  <si>
    <t>Metros</t>
  </si>
  <si>
    <t>OUTS.INST.DESENHO, TRAÇ.CÁLC.MED.DIST. MANUAL</t>
  </si>
  <si>
    <t>PART.ACESS. D/MESAS/MÁQ. DESENHAR AUTOMÁT.</t>
  </si>
  <si>
    <t>PART./ACESS.DE OUTS.INSTR.DE DESEN.,MED.,ETC.</t>
  </si>
  <si>
    <t>ELETROCARDIÓGRAF OS</t>
  </si>
  <si>
    <t>ECÓGRAFOS COM ANÁLISE ESPECTRAL DOPPLER</t>
  </si>
  <si>
    <t>OUTS.APAR.D/DIAG. P/VARREDURA ULTRA- SÔNICA</t>
  </si>
  <si>
    <t>-- Aparelhos de diagnóstico de imagem por ressonância magnét</t>
  </si>
  <si>
    <t>ENDOSCÓPIOS</t>
  </si>
  <si>
    <t>OUTROS APARELHOS DE ELETRODIAGNÓSTICO</t>
  </si>
  <si>
    <t>PARTES D/APARELHOS D/ELETRODIAGNÓSTIC
O</t>
  </si>
  <si>
    <t>OUTS.APARS.D/RAIOS ULTRAVIOLETA OU INFRAV.</t>
  </si>
  <si>
    <t>De capacidade inferior ou
igual a 2 cm3</t>
  </si>
  <si>
    <t>OUTS.SERINGAS PLÁSTICAS,MESMO
C/AGULHAS</t>
  </si>
  <si>
    <t>OUTS.SERINGAS, MESMO C/AGULHAS</t>
  </si>
  <si>
    <t>AGULHAS TUBULARES
DE METAL,GENGIVAIS</t>
  </si>
  <si>
    <t>De aço cromo-níquel, bisel trifacetado e diâmetro exterior i</t>
  </si>
  <si>
    <t>OUTS.AGULHAS
TUBULARES DE METAL</t>
  </si>
  <si>
    <t>AGULHAS PARA SUTURAS</t>
  </si>
  <si>
    <t>QUALQUER OUTRA
AGULHA</t>
  </si>
  <si>
    <t>SONDAS,CATETERES, CÂNULAS DE BORRACHA</t>
  </si>
  <si>
    <t>CATETERES D/PVC P/EMBOLECTOMIA
ARTERIAL</t>
  </si>
  <si>
    <t>CATETERES INTRAVENOSOS
PERIFÉRICOS, DE PLÁSTICO</t>
  </si>
  <si>
    <t>OUTS.SONDAS, CATETERES E CÂNULAS</t>
  </si>
  <si>
    <t>ARTIGO P/FISTOLA ARTERIOV.CONT. AGULHA,BASE,ETC</t>
  </si>
  <si>
    <t>OUTS. SERINGA, AGULHAS, CATET. CAN. INST. SEMELH.</t>
  </si>
  <si>
    <t>APAR.DENT.D/BROCAR C/OUTS EQUIP. DENTÁRIOS</t>
  </si>
  <si>
    <t>BROCAS CARBONETO TUNGSTÊNIO P/DENTISTA</t>
  </si>
  <si>
    <t>QUALQUER OUTRA BROCA PARA DENTISTA</t>
  </si>
  <si>
    <t>LIMAS P/ODONTOLOGIA</t>
  </si>
  <si>
    <t>AP.P/DESEN./CONSTR. PEÇA CERÂM.DENT. COMPUT.</t>
  </si>
  <si>
    <t>OUTS.INSTRUMENTOS E APARS. P/ODONTOLOGIA</t>
  </si>
  <si>
    <t>OUTS.INSTRUMENTOS E APARS.
P/OFTALMOLOGIA</t>
  </si>
  <si>
    <t>INSTR.AP.P/TRANSF. SANGUE/INFUSÃO INTRAVEN.</t>
  </si>
  <si>
    <t>BISTURIS ELÉTRICOS</t>
  </si>
  <si>
    <t>OUTROS BISTURIS</t>
  </si>
  <si>
    <t>INCUBADORAS PARA BEBÊS</t>
  </si>
  <si>
    <t>GRAMPOS,CLIPES, SEUS APLICAD.E EXTRATORES</t>
  </si>
  <si>
    <t>Desfibriladores externos que operem unicamente
em modo autom</t>
  </si>
  <si>
    <t>OUTRS.INSTRS.
/APARS.P/MEDICINA, CIRURGIA,ETC.</t>
  </si>
  <si>
    <t>APARS.MECANOTER./. MASSAGEM,/.
PSICOTÉCNICA</t>
  </si>
  <si>
    <t>APARELHOS DE OXIGENOTERAPIA</t>
  </si>
  <si>
    <t>APARELHOS DE
AEROSSOLTERAPIA</t>
  </si>
  <si>
    <t>APARELHOS RESPIRATÓRIOS DE REANIMAÇÃO</t>
  </si>
  <si>
    <t>RESPIRADORES AUTOMÁTICOS
(PULMÕES DE AÇO)</t>
  </si>
  <si>
    <t>OUTROS APARELHOS TERAPIA RESPIRATÓRIA</t>
  </si>
  <si>
    <t>MÁSCARAS CONTRA
GASES</t>
  </si>
  <si>
    <t>OUTS.APAR.RESP.EXC MÁSC.PROT.S/MEC.EL. FILTR.</t>
  </si>
  <si>
    <t>ARTIGOS E APARELHOS
ORTOPÉDICOS</t>
  </si>
  <si>
    <t>ARTIGOS E APARELHOS PARA FRATURAS</t>
  </si>
  <si>
    <t>PART.E ACES.D/ARTIG. P/APAR.D/ORTOPÉD.
ARTICUL.</t>
  </si>
  <si>
    <t>OUTS.PART.E ACES. P/APAR.ORTOP.OU P/FRATURA</t>
  </si>
  <si>
    <t>DENTES ARTIFICIAIS
DE ACRÍLICO</t>
  </si>
  <si>
    <t>OUTRAS PRÓTESES ARTICULARES</t>
  </si>
  <si>
    <t>OUTROS ARTIGOS E APARELHOS DE
PRÓTESE</t>
  </si>
  <si>
    <t>PART.D/PRÓTESES MODULARES SUBSTIT. MEMBROS</t>
  </si>
  <si>
    <t>OUTS.PARTES,ACESS. DE APARELHOS
D/PRÓTESES</t>
  </si>
  <si>
    <t>APAR.P/ FACILITAR AUDIÇÃO SURDOS EXC.PARTES</t>
  </si>
  <si>
    <t>APARELHOS D/TOMOGRAFIA COMPUTADORIZADA</t>
  </si>
  <si>
    <t>OUTS.APARS.D/RAIOS X,P/DIAG. P/ODONTOLOGIA</t>
  </si>
  <si>
    <t>APAR.MÉDIC.CIRÚRG. VETER.P/DIAG. P/ANGIOGRAFIA</t>
  </si>
  <si>
    <t>OUTS.APS.D/RAIOS X, P/DIAG.MÉDICO, CIRÚRG.ETC.</t>
  </si>
  <si>
    <t>OUTS.APS.D/RAIOS X, USO MÉDICO,CIRÚRG. VETER.</t>
  </si>
  <si>
    <t>OUTS.APS.D/RAIOS X, RADIOFOTOGR.
/RADIOTERAPIA</t>
  </si>
  <si>
    <t>OUTS.AP.D/RADIAÇÃO ALFA,BETA,GAMA, P/MED.ETC</t>
  </si>
  <si>
    <t>TUBOS DE RAIOS X</t>
  </si>
  <si>
    <t>Geradores de tensão</t>
  </si>
  <si>
    <t>Outros, excluindo as partes e acessórios</t>
  </si>
  <si>
    <t>De aparelhos de raios X</t>
  </si>
  <si>
    <t>INSTR.,AP.,MOD. P/DEMONSTRAÇÃO,Ñ D/OUTS.USOS</t>
  </si>
  <si>
    <t>MÁQS.AP.P/ENSAIOS TRAÇÃO./COMPRESS. METAIS</t>
  </si>
  <si>
    <t>MÁQS.E AP.P/ENSAIOS D/DUREZA D/METAIS</t>
  </si>
  <si>
    <t>OUTS.MÁQS.E APARELHOS
P/ENSAIOS DE METAIS</t>
  </si>
  <si>
    <t>MÁQS.E AP.P/ENSAIOS D/TÊXTEIS, AUTOMÁTICOS</t>
  </si>
  <si>
    <t>OUTS.MÁQS.AP. P/ENSAIOS DE
TÊXTEIS</t>
  </si>
  <si>
    <t>MÁQS.AP.ENSAIOS D/PAPÉIS LINÓLEO, PLÁST.BORR</t>
  </si>
  <si>
    <t>QQ.OUTS.MÁQ.AP. ENSAIOS PROPRIED.
MECÂN.MAT.</t>
  </si>
  <si>
    <t>PART.ACESS.MÁQ. ENSAIOS PROP.MEC. MATERIAIS</t>
  </si>
  <si>
    <t>Que contenham mercúrio</t>
  </si>
  <si>
    <t>PIRÔMETROS ÓPTICOS</t>
  </si>
  <si>
    <t>OUTROS TERMÔMETROS E PIRÔMETROS</t>
  </si>
  <si>
    <t>DENSÍMETROS, AERÔMETROS,ETC.
/OUTS.INSTRUMS.</t>
  </si>
  <si>
    <t>PARTES/ACESSÓRIOS DE TERMÔMETROS</t>
  </si>
  <si>
    <t>PARTES/ACESSÓRIOS D/DENSÍMETROS/OUTS
.INSTR.</t>
  </si>
  <si>
    <t>MEDIDORES- TRANSMIS.ELETR, P/INDUÇÃO ELETROM.</t>
  </si>
  <si>
    <t>OUTS.INSTR./AP. P/MEDIDA OU CONTROLE DE VAZÃO</t>
  </si>
  <si>
    <t>INSTR./APAR. P/MEDIDA/CONTR.DO NÍVEL,DE METAIS</t>
  </si>
  <si>
    <t>OUTS.INSTR/AP. P/MEDIDA OU CONTROLE DO NÍVEL</t>
  </si>
  <si>
    <t>MANÔMETROS</t>
  </si>
  <si>
    <t>OUTS.AP/INSTR. P/MEDIDA DA PRESSÃO</t>
  </si>
  <si>
    <t>OUTS.INSTRS.E APRS. P/MEDIDA/CONTR.
D/LÍQ.ETC.</t>
  </si>
  <si>
    <t>PART./ACESS.P/INSTR. E APAR.
MEDIDA/CONTR.NÍVEL</t>
  </si>
  <si>
    <t>PARTES/ACESSÓRIOS P/MANÔMETROS</t>
  </si>
  <si>
    <t>PARTS/ACESS.P/OUT. INSTR./AP.
D/MEDIDA/CONTROL.</t>
  </si>
  <si>
    <t>- Analisadores de gás ou de fumaça (fumos)</t>
  </si>
  <si>
    <t>CROMATÓGRAFOS DE
FASE GASOSA</t>
  </si>
  <si>
    <t>CROMATÓGRAFOS DE FASE LÍQUIDA</t>
  </si>
  <si>
    <t>QUAISQUER OUTROS
CROMATÓGRAFOS</t>
  </si>
  <si>
    <t>OUTROS APARELHOS DE ELETROFORESE</t>
  </si>
  <si>
    <t>OUTROS
ESPECTRÔMETROS</t>
  </si>
  <si>
    <t>ESPECTROFOTÔMETR OS</t>
  </si>
  <si>
    <t>COLORÍMETROS</t>
  </si>
  <si>
    <t>FOTÔMETROS</t>
  </si>
  <si>
    <t>REFRATÔMETROS</t>
  </si>
  <si>
    <t>SACARÍMETROS</t>
  </si>
  <si>
    <t>OUTS.AP/INSTR.UTILIZ. RADIAÇÕES ÓPTICAS
(UV,IV)</t>
  </si>
  <si>
    <t>-- Espectrômetros de massa</t>
  </si>
  <si>
    <t>Calorímetros</t>
  </si>
  <si>
    <t>Viscosímetros</t>
  </si>
  <si>
    <t>Densitômetros</t>
  </si>
  <si>
    <t>Aparelhos medidores de pH</t>
  </si>
  <si>
    <t>Exposímetros</t>
  </si>
  <si>
    <t>MICRÓTOMOS</t>
  </si>
  <si>
    <t>PARTS.ACESS. D/ESPECTRÔM.
D/EMISSÃO ATÔMICA</t>
  </si>
  <si>
    <t>OUTS.PART.,ACESS. D/APAR.P/ANÁL.FÍS., QUÍMICAS</t>
  </si>
  <si>
    <t>OUTS.CONTAD.D/GÁS NAT.,COMPR.,
ELETRÔNICOS</t>
  </si>
  <si>
    <t>OUTROS CONTADORES DE GASES</t>
  </si>
  <si>
    <t>De peso inferior ou igual
a 50 kg</t>
  </si>
  <si>
    <t>De peso superior a 50 kg</t>
  </si>
  <si>
    <t>C/ELETR. MONOFÁSICOS,
DIGITAIS P/CORR. ALTERN.</t>
  </si>
  <si>
    <t>OUTS.C/ELETR. MONOFÁSICOS P/CORR.ALTERNADA</t>
  </si>
  <si>
    <t>CONTADORES BIFÁSICOS
D/ELETRICIDADE, DIGITAIS</t>
  </si>
  <si>
    <t>CONTADORES TRIFÁSICOS
D/ELETRICIDADE, DIGITAIS</t>
  </si>
  <si>
    <t>QUAISQUER OUTS. CONTADORES DE ELETRICIDADE</t>
  </si>
  <si>
    <t>PARTES/ACESS.DE CONTADORES DE ELETRICIDADE</t>
  </si>
  <si>
    <t>PARTES/ACESS. P/CONTADORES D/GASES/LÍQUIDOS</t>
  </si>
  <si>
    <t>CONTADORES DE VOLTAS, D/PROD.
/D/HORAS TRAB.</t>
  </si>
  <si>
    <t>TAXÍMETROS, TOTALIZ.D/CAMINHO PERCORRIDO</t>
  </si>
  <si>
    <t>IND.VEL.(VELOCIM.) TACÔMETROS (TAQUIM)VEÍCULOS</t>
  </si>
  <si>
    <t>ESTROBOSCÓPIOS</t>
  </si>
  <si>
    <t>PART.ACESS.IND.VEL. (VELOC.)TACÔMETROS
P/VEÍC.</t>
  </si>
  <si>
    <t>PART./ACESS.P/OUTS. CONTADS.
/ESTROBOSCÓPIOS</t>
  </si>
  <si>
    <t>OUTS.INST.APAR.MED. DETECÇÃO D/RAD.
IONIZANTES</t>
  </si>
  <si>
    <t>OSCILOSCÓPIOS DIGITAIS</t>
  </si>
  <si>
    <t>OSCILÓGRAFOS</t>
  </si>
  <si>
    <t>MULTÍMETROS, SEM DISPOSITIVO REGISTRADOR</t>
  </si>
  <si>
    <t>Multímetros com dispositivo registrador</t>
  </si>
  <si>
    <t>Voltímetros digitais</t>
  </si>
  <si>
    <t>Qualquer outro voltímetro</t>
  </si>
  <si>
    <t>Do tipo utilizado em
veículos automóveis</t>
  </si>
  <si>
    <t>OUTS.AMPERÍMETROS S/DISPOSIT. REGISTRADOR</t>
  </si>
  <si>
    <t>OUTS.APRS./INSTR. P/MED.CONTR.
TENSãO/POTêNCIA</t>
  </si>
  <si>
    <t>INST.AP.C/DISP.REG. D/TESTE D/CIRCUITOS IMPRES.</t>
  </si>
  <si>
    <t>OUTS.APAR.INST.MED. CONTR.TENSÃO
INTEN.RESIS.</t>
  </si>
  <si>
    <t>OUTS.APAR.TELECOM. EX:DIAFONÔM.MED. D/GANHO</t>
  </si>
  <si>
    <t>OUTS.INST.,APAR. P/MED./CONTR.D/DISC.
/SEMICOND.</t>
  </si>
  <si>
    <t>OUTS.INST.APAR. C/DISP.REG.D/TEST. AUT.D/CIRC.IMPRESSO</t>
  </si>
  <si>
    <t>OUTS.INST.APAR. C/DISP.REG.D/MED.
D/PAR.D/SIN.TELEV., VÍD.</t>
  </si>
  <si>
    <t>OUTROS INSTRS.
/APARS.C/DISPOS. REGISTRADOR</t>
  </si>
  <si>
    <t>ANALISADORES LÓGICO DE CIRCUITOS DIGITAIS</t>
  </si>
  <si>
    <t>ANALISADORES DE ESPECTRO DE FREQÜÊNCIA</t>
  </si>
  <si>
    <t>FREQÜENCÍMETROS</t>
  </si>
  <si>
    <t>FASÍMETROS</t>
  </si>
  <si>
    <t>OUTS.INSTR.APAR. P/MEDIDA/CONTROLE ELETR.</t>
  </si>
  <si>
    <t>PART/ACESS.P/AP. D/MEDIDA,RADIAÇÃO IONIZANTE</t>
  </si>
  <si>
    <t>PART/ACESS. OSCILOSCÓPIOS, OSCILÓGRAFOS,ETC.</t>
  </si>
  <si>
    <t>MÁQS.DE EQUILIBRAR PEÇAS MECÂNICAS</t>
  </si>
  <si>
    <t>BANCOS DE ENSAIO PARA MOTORES</t>
  </si>
  <si>
    <t>OUTS. BANCOS D/ENSAIO,EXC. P/MOTORES</t>
  </si>
  <si>
    <t>APAR.P/MED.D/PARÂM. DIM.D/FIB.D/CELUL.
P/LASER</t>
  </si>
  <si>
    <t>APAR.P/MED. D/ESPESS.D/PNEUM. D/AUTO P/LASER</t>
  </si>
  <si>
    <t>OUTS.INSTRUMENTOS
APARELHOS ÓTICOS</t>
  </si>
  <si>
    <t>DINAMÔMETROS</t>
  </si>
  <si>
    <t>RUGOSÍMETROS</t>
  </si>
  <si>
    <t>MÁQUINAS PARA MEDIÇÃO
TRIDIMENSIONAL</t>
  </si>
  <si>
    <t>METROS PADRÕES</t>
  </si>
  <si>
    <t>AP.DIG.,USO AUTOMÓVEL
(COMPUTADOR DE BORDO)</t>
  </si>
  <si>
    <t>CÉLULAS DE CARGA</t>
  </si>
  <si>
    <t>INSTS.APARS.MAQS. P/CONTR.DIMENS. D/PNEUMáTICOS</t>
  </si>
  <si>
    <t>OUTS. INSTRUMENTOS,
APARS. E MáQUINAS POS. 9031</t>
  </si>
  <si>
    <t>PARTES/ACESS.DE
BANCOS DE ENSAIO</t>
  </si>
  <si>
    <t>PART/ACESS.P/OUTS. INSTR/APRS.MED.
/CONTROLE</t>
  </si>
  <si>
    <t>TERMOSTATOS DE EXPANSÃO DE
FLUIDOS</t>
  </si>
  <si>
    <t>OUTS.TERMOSTATOS AUTOMÁTICOS</t>
  </si>
  <si>
    <t>MANOSTATOS
(PRESSOSTATOS)</t>
  </si>
  <si>
    <t>OUTS.INSTR.AP. REGUL.
HIDRÁULICOS/PNEUMÁ TICOS</t>
  </si>
  <si>
    <t>REGUL.ELETRÔNICOS D/VOLTAGEM, AUTOMÁTICOS</t>
  </si>
  <si>
    <t>OUTS.REGULADORES DE VOLTAGEM, AUTOMÁTICOS</t>
  </si>
  <si>
    <t>De sistemas antibloqueantes de freio (travão) (ABS)</t>
  </si>
  <si>
    <t>CONTROL.ELETR. P/SIST.D/SUSPENSÃO, AUTOMÁTICO</t>
  </si>
  <si>
    <t>CONTROL.ELETR. P/SIST.
D/TRANSMISSÃO, AUTOMÁT.</t>
  </si>
  <si>
    <t>CONTROL.ELETR. P/SIST.D/IGNIÇÃO, AUTOMÁTICOS</t>
  </si>
  <si>
    <t>CONTROL.ELETR. P/SIST.D/INJEÇÃO, AUTOMÁTICOS</t>
  </si>
  <si>
    <t>QQ.OUTS.INSTR.AP. REG.CONTROLE ELETR.P/VEÍC.</t>
  </si>
  <si>
    <t>EQUIP.DIGITAL AUTOM.P/CONTR. VEÍCULOS FERROV.</t>
  </si>
  <si>
    <t>INSTR./AP.AUTOM. P/CONTR.D/PRESS.Ñ ELÉTRICOS</t>
  </si>
  <si>
    <t>INSTR./AP. AUTOMÁTICOS
P/CONTR. D/TEMPERATURA</t>
  </si>
  <si>
    <t>INSTR./AP. AUTOMÁTICOS
P/CONTROL.DE UMIDADE</t>
  </si>
  <si>
    <t>OUTS.AP.D/VELOC. P/MOT.ELÉT.P/VAR. FREQÜÊNCIA</t>
  </si>
  <si>
    <t>OUTS.INSTR/AP. P/REG.,CONTR.GRAND. Ñ/ELÉTRICAS</t>
  </si>
  <si>
    <t>OUTS.INSTR/AP. REGUL.CONTROLE AUTOMÁTICOS</t>
  </si>
  <si>
    <t>CIRC.IMPRES.MONT., P/AP.AUTOMÁT. REGULAÇÃO</t>
  </si>
  <si>
    <t>PARTES/ACESS. P/TERMOSTATOS AUTOMÁTICOS</t>
  </si>
  <si>
    <t>PART./ACESS.P/OUTS. AP./AUTOM. P/REGULAÇÃO</t>
  </si>
  <si>
    <t>PARTES/ACESS. P/OUTS.MÁQ.APAR. INST.D/ÓPTICA</t>
  </si>
  <si>
    <t>REL.PULSO,CX.MET. PREC.FUNC.ELETR. MOSTR.MEC.</t>
  </si>
  <si>
    <t>OUT.RELÓG.PUL.CX. METAL PREC.ETC. FUNC.ELETR.</t>
  </si>
  <si>
    <t>OUTS.RELÓGIOS D/PULSO,CX.METAL
PREC.ETC.</t>
  </si>
  <si>
    <t>OUTS.REL.D/BOLSO, SEMELH.CX.METAL PREC.ETC.</t>
  </si>
  <si>
    <t>REL.PUL.CX.MET. COMUM,FUNC.ELET.
MOST.MECÂN.</t>
  </si>
  <si>
    <t>OUTS.REL.PULSO FUNC.ELETR.MOSTR. MECÂNICO</t>
  </si>
  <si>
    <t>REL.PUL.CX.MET. COMUM,FUNC.ELET.
MOST.OPTOEL.</t>
  </si>
  <si>
    <t>REL.PUL.CX.PLÁST. FUNC.ELET.MOSTR. OPTOELETR.</t>
  </si>
  <si>
    <t>OUTS.REL.PUL.FUNC. ELETR.MOSTR.
OPTOELETR.</t>
  </si>
  <si>
    <t>OUTS.RELÓGIOS D/PULSO,FUNÇÃO ELÉTRICA</t>
  </si>
  <si>
    <t>RELÓGIOS D/PULSO, D/CORDA
AUTOMÁTICA</t>
  </si>
  <si>
    <t>OUTROS RELÓGIOS DE PULSO</t>
  </si>
  <si>
    <t>RELÓGIOS D/BOLSO, SEMELH.FUNÇÃO
ELÉTRICA</t>
  </si>
  <si>
    <t>OUTROS RELÓGIOS D/PULSO/BOLSO, SEMELHANTES</t>
  </si>
  <si>
    <t>DESP./OUTS. RELÓGIOS MAQ.PEQ.
VOL.FUNC.ELETR.</t>
  </si>
  <si>
    <t>OUTS.DESPERT, RELÓGIOS,
C/MAQUINISMO PEQ. VOL.</t>
  </si>
  <si>
    <t>RELÓGIOS P/PAINÉIS D/INSTRUM.PARA VEÍCULOS</t>
  </si>
  <si>
    <t>OUTS.DESPERT.FUNC. ELETR.EXC.MAQ.PEQ. VOLUME</t>
  </si>
  <si>
    <t>OUTS.DESPERT.EXC. C/MECANISMO PEQUENO VOL.</t>
  </si>
  <si>
    <t>PÊNDULAS/REL. PARED.FUNC.EL.EXC. MAQ.PEQ.VOL.</t>
  </si>
  <si>
    <t>OUTS.PÊNDULAS E
RELÓGIOS DE PAREDE</t>
  </si>
  <si>
    <t>OUTS.AP.RELOJOARIA, FUNC.EL.EXC.MAQ. PEQ.VOL.</t>
  </si>
  <si>
    <t>OUTS.DESPERT.,REL., AP.RELOG.EXC.PEQ.
VOLUME</t>
  </si>
  <si>
    <t>REL.PONTO,RELÓG. DATADORES, CONTADOR HORAS</t>
  </si>
  <si>
    <t>OUTROS APARELHOS DE CONTROLE DE
TEMPO</t>
  </si>
  <si>
    <t>INTERRUPTORES HORÁRIOS</t>
  </si>
  <si>
    <t>OUTS.APARELHOS C/MAQUINISMO DE
RELÓGIOS</t>
  </si>
  <si>
    <t>OUTS.MAQUIN.D/PEQ. VOL.P/RELÓG.COMPL. E MONT.</t>
  </si>
  <si>
    <t>MAQUINISMO ART. RELOJ.MONTADS.
EXCETO PEQ.VOL. FUNC.ELETRI</t>
  </si>
  <si>
    <t>OUTS.MAQUINISMOS EXCETO OS DE PEQ. VOLUME</t>
  </si>
  <si>
    <t>MAQ.Ñ MONT.COMPL. P/REL.D/PULSO, BOLSO,ETC.</t>
  </si>
  <si>
    <t>MAQUIN.Ñ MONT. COMPL.P/OUTS.REL., PEQ.VOL.</t>
  </si>
  <si>
    <t>MAQUIN.Ñ MONT. COMPL.P/AP.RELOJ. EXC.PEQ.VOL.</t>
  </si>
  <si>
    <t>OUTS.CXS.REL.MET. COMUM,MMO DOUR.
/PRATEADA</t>
  </si>
  <si>
    <t>CAIXAS P/REL. D/PULSO/BOLSO, D/OUTS.MATÉRIAS</t>
  </si>
  <si>
    <t>FUNDOS P/CX.D/REL. PULSO/BOLSO,D/MET. COMUNS</t>
  </si>
  <si>
    <t>OUTS.PARTES D/CAIXA D/RELÓGIO D/PULSO/BOLSO</t>
  </si>
  <si>
    <t>PULSEIRA REL.MET. COMUM,MMO DOURADO/PRAT.</t>
  </si>
  <si>
    <t>OUTS.PULSEIRAS DE RELÓGIOS,E SUAS
PARTES</t>
  </si>
  <si>
    <t>QUADRANTES PARA RELÓGIOS</t>
  </si>
  <si>
    <t>PIANOS VERTICAIS</t>
  </si>
  <si>
    <t>PIANOS DE CAUDA</t>
  </si>
  <si>
    <t>OUTROS INSTRUMENTOS DE CORDA COM TECLADO</t>
  </si>
  <si>
    <t>OUTS.INSTR.MUSICAIS DE CORDA TOCADOS C/ARCO</t>
  </si>
  <si>
    <t>OUTS.INSTRUMENTOS MUSICAIS DE CORDAS</t>
  </si>
  <si>
    <t>- Instrumentos denominados "metais"</t>
  </si>
  <si>
    <t>OUTS.INSTR.MUSICAIS DE SOPRO Ñ CIT. ANTERIORM.</t>
  </si>
  <si>
    <t>INSTRUMENTOS MUSICAIS DE PERCUSSÃO</t>
  </si>
  <si>
    <t>Sintetizadores</t>
  </si>
  <si>
    <t>OUTS.INSTRUMENTOS
MUSICAIS D/TECLADO</t>
  </si>
  <si>
    <t>GUITARRA E CONTRABAIXO</t>
  </si>
  <si>
    <t>OUTS.INSTR. MUSICAIS,SOM
PROD/AMPL.MEIO ELÉT.</t>
  </si>
  <si>
    <t>CAIXAS DE MÚSICA</t>
  </si>
  <si>
    <t>ORGÃOS MECÂN. D/FEIRA E OUTS.
INSTR.MUSICAIS</t>
  </si>
  <si>
    <t>CORDAS P/INSTRUMENTOS MUSICAIS</t>
  </si>
  <si>
    <t>PARTES E ACESSÓRIOS DE
PIANOS</t>
  </si>
  <si>
    <t>PARTES/ACESS. P/INSTRUMS.MUSICAIS D/CORDAS</t>
  </si>
  <si>
    <t>PARTS/ACES.P/INST. MUSICS/SOM AMPL.
MEIO ELÉT.</t>
  </si>
  <si>
    <t>PARTES/ACESS. P/OUTS.
INSTRUMENTOS MUSICAIS</t>
  </si>
  <si>
    <t>PARTES ACESSÓRIOS D/ESPINGARDAS CARABINAS D/POS.
9303</t>
  </si>
  <si>
    <t>OUTS.PARTS.E ACESS. DA POSIÇÃO 93.01 A 93.04</t>
  </si>
  <si>
    <t>CHUMBO P/CARAB.AR COMPRIM.,PART. P/CARTUCHO</t>
  </si>
  <si>
    <t>OUTROS CARTUCHOS E SUAS PARTES</t>
  </si>
  <si>
    <t>SABRES,ESPADAS, LANÇAS,OUTS.ARM. BRAN.PARTS</t>
  </si>
  <si>
    <t>OUTS.ASSENTOS UTILIZADOS VEÍCULOS
AÉREOS</t>
  </si>
  <si>
    <t>- Assentos do tipo utilizado em veículos automóveis</t>
  </si>
  <si>
    <t>-- De madeira</t>
  </si>
  <si>
    <t>-- De rotim</t>
  </si>
  <si>
    <t>Outs.assentos d/ratã, bambu matér, semelhantes</t>
  </si>
  <si>
    <t>ESTOFADOS C/ARMAÇÃO DE
MADEIRA</t>
  </si>
  <si>
    <t>OUTS.ASSENTOS C/ARMAÇÃO DE MADEIRA</t>
  </si>
  <si>
    <t>ESTOFADOS
C/ARMAÇÃO DE METAL</t>
  </si>
  <si>
    <t>OUTS.ASSENTOS C/ARMAÇÃO DE METAL</t>
  </si>
  <si>
    <t>OUTS.ASSENTOS Ñ CITADOS
ANTERIORMENTE</t>
  </si>
  <si>
    <t>- Cadeiras odontológicas, cadeiras
para salões de cabeleirei</t>
  </si>
  <si>
    <t>MESAS PARA OPERAÇÃO CIRÚRGICA</t>
  </si>
  <si>
    <t>CAMAS DOTADAS D/MECANISMOS
P/USOS CLÍNICOS</t>
  </si>
  <si>
    <t>OUTS.MOBILIÁRIOS P/MEDIC.CIRURG. ODONTOL.ETC.</t>
  </si>
  <si>
    <t>MÓVEIS DE METAL
PARA ESCRITÓRIOS</t>
  </si>
  <si>
    <t>DO TIPO UTILIZADO EM COZINHAS</t>
  </si>
  <si>
    <t>MÓVEIS DE MADEIRA PARA ESCRITÓRIO</t>
  </si>
  <si>
    <t>MÓVEIS DE MADEIRA PARA COZINHAS</t>
  </si>
  <si>
    <t>MÓVEIS DE MADEIRA PARA QUARTOS DE DORMIR</t>
  </si>
  <si>
    <t>OUTROS MÓVEIS DE MADEIRA</t>
  </si>
  <si>
    <t>- Móveis de plástico</t>
  </si>
  <si>
    <t>MÓVEIS OUTS.MAT, INCL.RATÃ,VIME,
BAMBU,SEMEL.</t>
  </si>
  <si>
    <t>SUPORTES ELÁSTICOS
PARA CAMAS</t>
  </si>
  <si>
    <t>-- De borracha alveolar ou de plástico alveolar, mesmo</t>
  </si>
  <si>
    <t>COLCHÕES DE
OUTRAS MATÉRIAS</t>
  </si>
  <si>
    <t>SACOS DE DORMIR</t>
  </si>
  <si>
    <t>- Colchas, edredões e artigos semelhantes</t>
  </si>
  <si>
    <t>OUTS.COLCHÕES, ALMOFADAS, ART. SEMELHANTES</t>
  </si>
  <si>
    <t>Focos cirúrgicos (luzes sem sombra, do tipo utilizado e</t>
  </si>
  <si>
    <t>-- Concebidos para serem utilizados unicamente com font</t>
  </si>
  <si>
    <t>-- Concebidas para serem utilizadas unicamente com font</t>
  </si>
  <si>
    <t>-- Fotovoltaicos, concebidos para serem
utilizados unic</t>
  </si>
  <si>
    <t>-- Outros, concebidos para serem utilizados unicamente</t>
  </si>
  <si>
    <t>- Luminárias e aparelhos de iluminação, não elétricos</t>
  </si>
  <si>
    <t>PARTES DE VIDRO D/ANÚN.PLACAS LETR. LUMIN.ETC</t>
  </si>
  <si>
    <t>PARTES P/APARS. D/ILUMINAÇÃO, D/OUTS.MATÉRIAS</t>
  </si>
  <si>
    <t>- Unidades de construção modulares,
de aço</t>
  </si>
  <si>
    <t>Com estrutura de ferro ou aço e paredes exteriores cons</t>
  </si>
  <si>
    <t>BRINQ.D/RODA P/CRIANÇA/CARRINHO S P/BONECOS</t>
  </si>
  <si>
    <t>BONECOS ACION. MECANISMO DE
CORDA/ELÉTRICO</t>
  </si>
  <si>
    <t>OUTROS BONECOS, MESMO VESTIDOS</t>
  </si>
  <si>
    <t>OUTRAS PARTES E ACESSÓRIOS DE
BONECOS</t>
  </si>
  <si>
    <t>BRINQ.REPRES. ANIMAIS CRIAT.Ñ HUM. C/ENCHIM</t>
  </si>
  <si>
    <t>OUTS.BRINQ.REPRES. ANIM.,CRIATURAS Ñ
HUMANAS</t>
  </si>
  <si>
    <t>TRENS ELÉT.D/BRINQ., INCL.TRILHOS,SINAIS, ACESS.</t>
  </si>
  <si>
    <t>MODELO REDUZ. D/BRINQ.EM CONJ.
P/MONTAGEM</t>
  </si>
  <si>
    <t>OUTS CONJ. E BRINQUEDOS,
P/CONSTRUÇÃO</t>
  </si>
  <si>
    <t>Quebra-cabeças ("puzzles")</t>
  </si>
  <si>
    <t>OUTS.BRINQ.APRES. EM SORTIDOS OU
PANÓPLIAS</t>
  </si>
  <si>
    <t>INSTRUM. E APARELHOS MUSICAIS DE BRINQUEDO</t>
  </si>
  <si>
    <t>OUTROS BRINQUEDOS COM MOTOR
ELéTRICO</t>
  </si>
  <si>
    <t>OUTROS BRINQUEDOS, COM MOTOR NãO ELéTRICO</t>
  </si>
  <si>
    <t>OUTROS BRINQUEDOS
DE QUALQUER TIPO</t>
  </si>
  <si>
    <t>- Bilhares de qualquer espécie e seus acessórios</t>
  </si>
  <si>
    <t>- Outros jogos que funcionem por introdução
de moedas, notas</t>
  </si>
  <si>
    <t>CARTAS DE JOGAR</t>
  </si>
  <si>
    <t>CONSOLES/MÁQS. JOGOS VÍDEOS,
EXCETO SUBPOSIÇÃO 9504.30</t>
  </si>
  <si>
    <t>Jogos de balizas (pinos) automáticos (boliche)</t>
  </si>
  <si>
    <t>OUTROS ARTIGOS PARA JOGOS DE
SALÃO</t>
  </si>
  <si>
    <t>ARTIGOS PARA FESTAS DE NATAL</t>
  </si>
  <si>
    <t>OUTS.ARTS.P/FESTAS, CARNAVAL,OUTS.
DIVERTIM..</t>
  </si>
  <si>
    <t>OUTROS EQUIPAMENTOS PARA ESQUIAR NA NEVE</t>
  </si>
  <si>
    <t>OUTS.EQUIP. P/PRÁTICA DE
ESPORTES AQUÁTICOS</t>
  </si>
  <si>
    <t>TACOS COMPLETOS PARA GOLFE</t>
  </si>
  <si>
    <t>BOLAS PARA GOLFE</t>
  </si>
  <si>
    <t>OUTROS EQUIPAMENTOS PARA GOLFE</t>
  </si>
  <si>
    <t>ARTIGOS EQUIP.
P/TÊNIS DE MESA</t>
  </si>
  <si>
    <t>RAQUETES DE TÊNIS, MESMO NÃO ENCORDOADAS</t>
  </si>
  <si>
    <t>RAQUETES DE "BADMINTON" E
RAQUETES SEMELH.</t>
  </si>
  <si>
    <t>BOLAS DE TÊNIS</t>
  </si>
  <si>
    <t>BOLAS INFLÁVEIS EXCETO GOLFE,OU TÊNIS MESA</t>
  </si>
  <si>
    <t>OUTRAS BOLAS, EXCETO P/GOLFE OU TÊNIS MESA</t>
  </si>
  <si>
    <t>- Patins para gelo e patins de rodas, incluindo os fixa</t>
  </si>
  <si>
    <t>ARTS.EQUIP. P/CULTURA FÍSICA, GINÁST./ATLETISMO</t>
  </si>
  <si>
    <t>OUTROS ARTIGOS PARA GINÁSTICA OU ESPORTES</t>
  </si>
  <si>
    <t>- Varas (Canas*) de pesca</t>
  </si>
  <si>
    <t>- Anzóis, mesmo montados em sedelas</t>
  </si>
  <si>
    <t>- Carretilhas e molinetes (Carretes*), de pesca</t>
  </si>
  <si>
    <t>OUTS.ART.P/PESCA A LINHA,PUÇAS,REDES, ETC.</t>
  </si>
  <si>
    <t>CIRCOS E COLEÇÕES DE ANIMAIS AMBULANTES</t>
  </si>
  <si>
    <t>Carrosséis, mesmo dotados de dispositivo de
elevação, d</t>
  </si>
  <si>
    <t>-- Carrinhos de choque</t>
  </si>
  <si>
    <t>-- Simuladores de movimentos e cinemas
dinâmicos</t>
  </si>
  <si>
    <t>-- Equipamentos para parques aquáticos</t>
  </si>
  <si>
    <t>- Atrações de parques e feiras</t>
  </si>
  <si>
    <t>- Teatros ambulantes</t>
  </si>
  <si>
    <t>OUTS.MATÉRIAS ANIMAIS P/ENTALHAR,
TRABALHAR</t>
  </si>
  <si>
    <t>CÁPSULAS DE GELATINAS
DIGERÍVEIS</t>
  </si>
  <si>
    <t>OUTS.MATÉRIAS VEGET./MINER. D/ENTALHAR,ETC.</t>
  </si>
  <si>
    <t>- Vassouras e escovas constituídas por
pequenos ramos o</t>
  </si>
  <si>
    <t>ESCOVAS D/DENTES, INCL.ESCOVAS P/DENTADURAS</t>
  </si>
  <si>
    <t>ESC./PINCÉIS D/BARBA,ESCOVAS
P/CABELOS,ETC.</t>
  </si>
  <si>
    <t>PINCÉIS,ESCOVS. P/ARTIST.P/PRODS. COSMÉTS.ETC.</t>
  </si>
  <si>
    <t>ROLOS P/PINTURA</t>
  </si>
  <si>
    <t>ESCOVAS/PINCÉIS P/PINTAR,CAIAR,ETC. BONECAS</t>
  </si>
  <si>
    <t>- Outras escovas que constituam partes de máquinas, de apare</t>
  </si>
  <si>
    <t>OUTS.VASSOURAS, ESCOVAS,PINCÉIS, RODOS,ETC.</t>
  </si>
  <si>
    <t>PENEIRAS E CRIVOS, MANUAIS</t>
  </si>
  <si>
    <t>Conjuntos de viagem para toucador de pessoas, para costura o</t>
  </si>
  <si>
    <t>BOTÕES DE PRESSÃO E SUAS PARTES</t>
  </si>
  <si>
    <t>-- De plástico, não recobertos de matérias têxteis</t>
  </si>
  <si>
    <t>BOTÕES METAIS COMUNS Ñ RECOB. MAT.TÊXTEIS</t>
  </si>
  <si>
    <t>OUTROS BOTÕES</t>
  </si>
  <si>
    <t>FORMAS,OUTS.PART., BOTÕES;ESBOÇOS D/BOTÕES</t>
  </si>
  <si>
    <t>FECHOS ECLER C/GRAMPOS DE METAL
COMUM</t>
  </si>
  <si>
    <t>OUTROS FECHOS ECLER</t>
  </si>
  <si>
    <t>PARTES DE FECHOS
ECLER</t>
  </si>
  <si>
    <t>CANETAS ESFEROGRÁFICAS</t>
  </si>
  <si>
    <t>CANETAS /MARCAD., C/PT.D/FELTRO/POT.
POROSAS</t>
  </si>
  <si>
    <t>- Canetas-tinteiro (Canetas de tinta permanente*) e out</t>
  </si>
  <si>
    <t>LAPISEIRAS</t>
  </si>
  <si>
    <t>SORTIDOS DE CANETAS COM LAPISEIRAS</t>
  </si>
  <si>
    <t>CARGAS C/PTA, P/CANETAS ESFEROGRÁFICAS</t>
  </si>
  <si>
    <t>-- Penas (aparos) e suas pontas</t>
  </si>
  <si>
    <t>PONTAS POROSAS P/ART.SUBPOS.
9608.20</t>
  </si>
  <si>
    <t>OUTS.PARTES P/CANETAS, LAPISEIRAS, ETC.</t>
  </si>
  <si>
    <t>ESTILETES P/DUPL., PORTA-LÁPIS,ARTS. SEMELHANT.</t>
  </si>
  <si>
    <t>LÁPIS</t>
  </si>
  <si>
    <t>MINAS PARA LÁPIS OU LAPISEIRAS</t>
  </si>
  <si>
    <t>OUTS.PASTÉIS, CARVÕES,GIZES
P/ESCR.,P/ALF.</t>
  </si>
  <si>
    <t>LOUSAS/ QUAD. ESCREVER MESMO EMOLDURADOS</t>
  </si>
  <si>
    <t>CARIMBOS,ART.SEM. DISP.MANUAIS COMP.
TIPOGR.</t>
  </si>
  <si>
    <t>- Fitas impressoras</t>
  </si>
  <si>
    <t>ALMOFADAS DE CARIMBO</t>
  </si>
  <si>
    <t>OUTS.ISQUEIROS BOLSO GÁS Ñ RECARREGÁVEIS</t>
  </si>
  <si>
    <t>OUTS.ISQUEIROS BOLSO RECARREGÁVEIS</t>
  </si>
  <si>
    <t>QUALQUER OUTRO ACENDEDOR</t>
  </si>
  <si>
    <t>PARTES DE ISQUEIROS E ACENDEDORES</t>
  </si>
  <si>
    <t>CACHIMBOS, PITEIRAS P/CIGAR.SUAS PARTES</t>
  </si>
  <si>
    <t>-- De borracha endurecida ou de plástico</t>
  </si>
  <si>
    <t>OUTROS PENTES E TRAVESSAS
P/CABELOS</t>
  </si>
  <si>
    <t>OUTS.ARTEF. P/PENTEADOS E SUAS PARTES</t>
  </si>
  <si>
    <t>VAPORIZ.D/TOUC., ARM.,CABEÇA
D/ARMAÇÕES</t>
  </si>
  <si>
    <t>BORLAS/ESPONJ. P/PÓS/APLIC.COSM. PROD.TOUC.</t>
  </si>
  <si>
    <t>GARRAFAS TÉRMICAS E OUTS.RECIP.
ISOTÉRMICOS</t>
  </si>
  <si>
    <t>PARTS.GARRAFA TÉRM.E OUTS.RECIP. ISOTÉRMICOS</t>
  </si>
  <si>
    <t>MANEQUINS, AUTÔMATOS P/VITR. E
MOSTRUÁRIOS</t>
  </si>
  <si>
    <t>Absorventes (Pensos*) e tampões higiênicos, cueiros, fraldas</t>
  </si>
  <si>
    <t>Monopés, bipés, tripés e
artigos semelhantes.</t>
  </si>
  <si>
    <t>-- Quadros, pinturas e desenhos</t>
  </si>
  <si>
    <t>-- Mosaicos</t>
  </si>
  <si>
    <t>Mínimo</t>
  </si>
  <si>
    <t>CLIENTE</t>
  </si>
  <si>
    <t>DÓLAR</t>
  </si>
  <si>
    <t>CABEÇALHO</t>
  </si>
  <si>
    <t>Minimo</t>
  </si>
  <si>
    <r>
      <rPr>
        <sz val="10.5"/>
        <color rgb="FF000080"/>
        <rFont val="Arial"/>
        <family val="2"/>
      </rPr>
      <t>Em pedaços, sem pele</t>
    </r>
  </si>
  <si>
    <r>
      <rPr>
        <sz val="10.5"/>
        <color rgb="FF000080"/>
        <rFont val="Arial"/>
        <family val="2"/>
      </rPr>
      <t>OUTROS PEIXES CONGELADOS</t>
    </r>
  </si>
  <si>
    <r>
      <rPr>
        <sz val="10.5"/>
        <color rgb="FF000080"/>
        <rFont val="Arial"/>
        <family val="2"/>
      </rPr>
      <t xml:space="preserve">'-- Bacalhau-do-atlântico (Gadus morhua),
</t>
    </r>
    <r>
      <rPr>
        <sz val="10.5"/>
        <color rgb="FF000080"/>
        <rFont val="Arial"/>
        <family val="2"/>
      </rPr>
      <t>bacalhau-da-gr</t>
    </r>
  </si>
  <si>
    <r>
      <rPr>
        <sz val="10.5"/>
        <color rgb="FF000080"/>
        <rFont val="Arial"/>
        <family val="2"/>
      </rPr>
      <t>'-- Saithe (Escamudo*) (Pollachius virens)</t>
    </r>
  </si>
  <si>
    <r>
      <rPr>
        <sz val="10.5"/>
        <color rgb="FF000080"/>
        <rFont val="Arial"/>
        <family val="2"/>
      </rPr>
      <t xml:space="preserve">'-- Merluzas (Pescadas*) e abróteas (Merlucciusspp.,
</t>
    </r>
    <r>
      <rPr>
        <sz val="10.5"/>
        <color rgb="FF000080"/>
        <rFont val="Arial"/>
        <family val="2"/>
      </rPr>
      <t>Urophyci</t>
    </r>
  </si>
  <si>
    <r>
      <rPr>
        <sz val="10.5"/>
        <color rgb="FF000080"/>
        <rFont val="Arial"/>
        <family val="2"/>
      </rPr>
      <t>'-- Polaca-do-alasca (Escamudo-do-alasca*) (Theragra cha</t>
    </r>
  </si>
  <si>
    <r>
      <rPr>
        <sz val="10.5"/>
        <color rgb="FF000080"/>
        <rFont val="Arial"/>
        <family val="2"/>
      </rPr>
      <t>OUTROS FILÉS DE PEIXES CONGELADOS</t>
    </r>
  </si>
  <si>
    <r>
      <rPr>
        <sz val="10.5"/>
        <color rgb="FF000080"/>
        <rFont val="Arial"/>
        <family val="2"/>
      </rPr>
      <t>'-- Salmões-do-pacífico (Oncorhynchus nerka, Oncorhynchus gor</t>
    </r>
  </si>
  <si>
    <r>
      <rPr>
        <sz val="10.5"/>
        <color rgb="FF000080"/>
        <rFont val="Arial"/>
        <family val="2"/>
      </rPr>
      <t>'-- Peixes chatos (Pleuronectidae, Bothidae, Cynoglossidae, S</t>
    </r>
  </si>
  <si>
    <r>
      <rPr>
        <sz val="10.5"/>
        <color rgb="FF000080"/>
        <rFont val="Arial"/>
        <family val="2"/>
      </rPr>
      <t xml:space="preserve">'-- Atuns (do
</t>
    </r>
    <r>
      <rPr>
        <sz val="10.5"/>
        <color rgb="FF000080"/>
        <rFont val="Arial"/>
        <family val="2"/>
      </rPr>
      <t>gêneroThunnus), bonito- listrado (gaiado*) (Kats</t>
    </r>
  </si>
  <si>
    <r>
      <rPr>
        <sz val="10.5"/>
        <color rgb="FF000080"/>
        <rFont val="Arial"/>
        <family val="2"/>
      </rPr>
      <t xml:space="preserve">'-- Peixes das
</t>
    </r>
    <r>
      <rPr>
        <sz val="10.5"/>
        <color rgb="FF000080"/>
        <rFont val="Arial"/>
        <family val="2"/>
      </rPr>
      <t>famíliasBregmacerotidae, Euclichthyidae, Gadid</t>
    </r>
  </si>
  <si>
    <r>
      <rPr>
        <sz val="10.5"/>
        <color rgb="FF000080"/>
        <rFont val="Arial"/>
        <family val="2"/>
      </rPr>
      <t>OUTRAS CARNES DE PEIXES CONGELADOS</t>
    </r>
  </si>
  <si>
    <r>
      <rPr>
        <sz val="10.5"/>
        <color rgb="FF000080"/>
        <rFont val="Arial"/>
        <family val="2"/>
      </rPr>
      <t xml:space="preserve">Bacalhau-do-atlântico
</t>
    </r>
    <r>
      <rPr>
        <sz val="10.5"/>
        <color rgb="FF000080"/>
        <rFont val="Arial"/>
        <family val="2"/>
      </rPr>
      <t>(Gadus morhua), bacalhau-da-groel</t>
    </r>
  </si>
  <si>
    <r>
      <rPr>
        <sz val="10.5"/>
        <color rgb="FF000080"/>
        <rFont val="Arial"/>
        <family val="2"/>
      </rPr>
      <t xml:space="preserve">FILÉS DE SAITH (POLLACHIUS VIRENS)
</t>
    </r>
    <r>
      <rPr>
        <sz val="10.5"/>
        <color rgb="FF000080"/>
        <rFont val="Arial"/>
        <family val="2"/>
      </rPr>
      <t>SEC.SALG.SALMOURA</t>
    </r>
  </si>
  <si>
    <r>
      <rPr>
        <sz val="10.5"/>
        <color rgb="FF000080"/>
        <rFont val="Arial"/>
        <family val="2"/>
      </rPr>
      <t>OUTS.FILÉS PEIXES D/FAMÍLIA BREGMACEROTIDAE) SEC.SAL.SAL</t>
    </r>
  </si>
  <si>
    <r>
      <rPr>
        <sz val="10.5"/>
        <color rgb="FF000080"/>
        <rFont val="Arial"/>
        <family val="2"/>
      </rPr>
      <t>'-- Outros</t>
    </r>
  </si>
  <si>
    <r>
      <rPr>
        <sz val="10.5"/>
        <color rgb="FF000080"/>
        <rFont val="Arial"/>
        <family val="2"/>
      </rPr>
      <t>'-- Bacalhau-do-atlântico (Gadus morhua), bacalhau-da-gr</t>
    </r>
  </si>
  <si>
    <r>
      <rPr>
        <sz val="10.5"/>
        <color rgb="FF000080"/>
        <rFont val="Arial"/>
        <family val="2"/>
      </rPr>
      <t xml:space="preserve">Bacalhau polar (Boreogadus saida),
</t>
    </r>
    <r>
      <rPr>
        <sz val="10.5"/>
        <color rgb="FF000080"/>
        <rFont val="Arial"/>
        <family val="2"/>
      </rPr>
      <t>saithe (Pollachius virens</t>
    </r>
  </si>
  <si>
    <r>
      <rPr>
        <sz val="10.5"/>
        <color rgb="FF000080"/>
        <rFont val="Arial"/>
        <family val="2"/>
      </rPr>
      <t>OUTROS PEIXES SALGADOS E EM SALMOURA</t>
    </r>
  </si>
  <si>
    <r>
      <rPr>
        <sz val="10.5"/>
        <color rgb="FF000080"/>
        <rFont val="Arial"/>
        <family val="2"/>
      </rPr>
      <t>Lulas</t>
    </r>
  </si>
  <si>
    <r>
      <rPr>
        <sz val="10.5"/>
        <color rgb="FF000080"/>
        <rFont val="Arial"/>
        <family val="2"/>
      </rPr>
      <t>'-- Congelados</t>
    </r>
  </si>
  <si>
    <r>
      <rPr>
        <sz val="10.5"/>
        <color rgb="FF000080"/>
        <rFont val="Arial"/>
        <family val="2"/>
      </rPr>
      <t>CERDAS DE PORCO, LAV.ALVEJ.S/GOR. MMO TINTAS</t>
    </r>
  </si>
  <si>
    <r>
      <rPr>
        <sz val="10.5"/>
        <color rgb="FF000080"/>
        <rFont val="Arial"/>
        <family val="2"/>
      </rPr>
      <t>OUTRAS CERDAS DE JAVALI E DESPERDÍCIOS</t>
    </r>
  </si>
  <si>
    <r>
      <rPr>
        <sz val="10.5"/>
        <color rgb="FF000080"/>
        <rFont val="Arial"/>
        <family val="2"/>
      </rPr>
      <t>PÊLOS D/TEXUGO E OUTS PÊLOS P/ESCOVA</t>
    </r>
  </si>
  <si>
    <r>
      <rPr>
        <sz val="10.5"/>
        <color rgb="FF000080"/>
        <rFont val="Arial"/>
        <family val="2"/>
      </rPr>
      <t>TRIPAS DE OVINOS, INTEIRAS OU PEDAÇOS</t>
    </r>
  </si>
  <si>
    <r>
      <rPr>
        <sz val="10.5"/>
        <color rgb="FF000080"/>
        <rFont val="Arial"/>
        <family val="2"/>
      </rPr>
      <t>TRIPAS DE SUÍNOS, INTEIRAS OU PEDAÇOS</t>
    </r>
  </si>
  <si>
    <r>
      <rPr>
        <sz val="10.5"/>
        <color rgb="FF000080"/>
        <rFont val="Arial"/>
        <family val="2"/>
      </rPr>
      <t>'- Penas do tipo utilizado para enchimento ou estofament</t>
    </r>
  </si>
  <si>
    <r>
      <rPr>
        <sz val="10.5"/>
        <color rgb="FF000080"/>
        <rFont val="Arial"/>
        <family val="2"/>
      </rPr>
      <t>OUTS.PROD.D/ORIGEM ANIMAL,IMPRÓP. P/ALIM.HUM.</t>
    </r>
  </si>
  <si>
    <r>
      <rPr>
        <sz val="10.5"/>
        <color rgb="FF000080"/>
        <rFont val="Arial"/>
        <family val="2"/>
      </rPr>
      <t>OUTRAS MUDAS DE PLANTAS ORNAMENTAIS</t>
    </r>
  </si>
  <si>
    <r>
      <rPr>
        <sz val="10.5"/>
        <color rgb="FF000080"/>
        <rFont val="Arial"/>
        <family val="2"/>
      </rPr>
      <t>OUTRAS FLORES SEUS BOTS.CORT. P/BUQÊS,ORN. FRESCOS</t>
    </r>
  </si>
  <si>
    <r>
      <rPr>
        <sz val="10.5"/>
        <color rgb="FF000080"/>
        <rFont val="Arial"/>
        <family val="2"/>
      </rPr>
      <t xml:space="preserve">OUTS.FLORES E BOTÕES,CORT.
</t>
    </r>
    <r>
      <rPr>
        <sz val="10.5"/>
        <color rgb="FF000080"/>
        <rFont val="Arial"/>
        <family val="2"/>
      </rPr>
      <t>P/BUQUÊS,ORNAM.</t>
    </r>
  </si>
  <si>
    <r>
      <rPr>
        <sz val="10.5"/>
        <color rgb="FF000080"/>
        <rFont val="Arial"/>
        <family val="2"/>
      </rPr>
      <t xml:space="preserve">OUTS.FOLHAGEM, FOLHAS,RAMOS SECOS,BRANQ.TING.
</t>
    </r>
    <r>
      <rPr>
        <sz val="10.5"/>
        <color rgb="FF000080"/>
        <rFont val="Arial"/>
        <family val="2"/>
      </rPr>
      <t>D/OUT.MODO</t>
    </r>
  </si>
  <si>
    <r>
      <rPr>
        <sz val="10.5"/>
        <color rgb="FF000080"/>
        <rFont val="Arial"/>
        <family val="2"/>
      </rPr>
      <t>OUTROS ALHOS FRESCOS OU REFRIGERADOS</t>
    </r>
  </si>
  <si>
    <r>
      <rPr>
        <sz val="10.5"/>
        <color rgb="FF000080"/>
        <rFont val="Arial"/>
        <family val="2"/>
      </rPr>
      <t>OUTROS ALHOS E PROD. ALIÁCEOS</t>
    </r>
  </si>
  <si>
    <r>
      <rPr>
        <sz val="10.5"/>
        <color rgb="FF000080"/>
        <rFont val="Arial"/>
        <family val="2"/>
      </rPr>
      <t>COUVE,REPOLHO,ETC. GEN."BRASSICA", FRESC.REF.</t>
    </r>
  </si>
  <si>
    <r>
      <rPr>
        <sz val="10.5"/>
        <color rgb="FF000080"/>
        <rFont val="Arial"/>
        <family val="2"/>
      </rPr>
      <t>ERVILHAS(PISUM SATIVUM),NÃO COZIDAS,CONG.</t>
    </r>
  </si>
  <si>
    <r>
      <rPr>
        <sz val="10.5"/>
        <color rgb="FF000080"/>
        <rFont val="Arial"/>
        <family val="2"/>
      </rPr>
      <t>'-- Feijões (Vignaspp., Phaseolusspp.)</t>
    </r>
  </si>
  <si>
    <r>
      <rPr>
        <sz val="10.5"/>
        <color rgb="FF000080"/>
        <rFont val="Arial"/>
        <family val="2"/>
      </rPr>
      <t xml:space="preserve">OUTS.LEGUMES DE VAGEM CONG., Ñ COZ.
</t>
    </r>
    <r>
      <rPr>
        <sz val="10.5"/>
        <color rgb="FF000080"/>
        <rFont val="Arial"/>
        <family val="2"/>
      </rPr>
      <t>/COZ.</t>
    </r>
  </si>
  <si>
    <r>
      <rPr>
        <sz val="10.5"/>
        <color rgb="FF000080"/>
        <rFont val="Arial"/>
        <family val="2"/>
      </rPr>
      <t>MILHO DOCE,Ñ COZIDO OU COZ. ÁGUA,VAPOR,CONG.</t>
    </r>
  </si>
  <si>
    <r>
      <rPr>
        <sz val="10.5"/>
        <color rgb="FF000080"/>
        <rFont val="Arial"/>
        <family val="2"/>
      </rPr>
      <t>OUTROS PRODS. HORTÍCOLAS,Ñ COZIDOS,CONG.</t>
    </r>
  </si>
  <si>
    <r>
      <rPr>
        <sz val="10.5"/>
        <color rgb="FF000080"/>
        <rFont val="Arial"/>
        <family val="2"/>
      </rPr>
      <t>MISTURAS DE PRODUTOS HORTÍCOLAS, CONG.</t>
    </r>
  </si>
  <si>
    <r>
      <rPr>
        <sz val="10.5"/>
        <color rgb="FF000080"/>
        <rFont val="Arial"/>
        <family val="2"/>
      </rPr>
      <t>'-- Cogumelos do gêneroAgaricus</t>
    </r>
  </si>
  <si>
    <r>
      <rPr>
        <sz val="10.5"/>
        <color rgb="FF000080"/>
        <rFont val="Arial"/>
        <family val="2"/>
      </rPr>
      <t>OUTROS COGUMELOS E TRUFAS CONSER. TRANSIT.</t>
    </r>
  </si>
  <si>
    <r>
      <rPr>
        <sz val="10.5"/>
        <color rgb="FF000080"/>
        <rFont val="Arial"/>
        <family val="2"/>
      </rPr>
      <t>OUTS.PROD.HORT.E MIST.CONS.A.SALG. SULF.OUTS.</t>
    </r>
  </si>
  <si>
    <r>
      <rPr>
        <sz val="10.5"/>
        <color rgb="FF000080"/>
        <rFont val="Arial"/>
        <family val="2"/>
      </rPr>
      <t>CEBOLAS,MESMO CORTADAS EM PEDAÇOS, SECAS</t>
    </r>
  </si>
  <si>
    <r>
      <rPr>
        <sz val="10.5"/>
        <color rgb="FF000080"/>
        <rFont val="Arial"/>
        <family val="2"/>
      </rPr>
      <t>'-- Orelhas-de-judas (Auriculariaspp.)</t>
    </r>
  </si>
  <si>
    <r>
      <rPr>
        <sz val="10.5"/>
        <color rgb="FF000080"/>
        <rFont val="Arial"/>
        <family val="2"/>
      </rPr>
      <t>'-- Tremelas (Tremellaspp.)</t>
    </r>
  </si>
  <si>
    <r>
      <rPr>
        <sz val="10.5"/>
        <color rgb="FF000080"/>
        <rFont val="Arial"/>
        <family val="2"/>
      </rPr>
      <t>'-- Shitake (Lentinus edodes)</t>
    </r>
  </si>
  <si>
    <r>
      <rPr>
        <sz val="10.5"/>
        <color rgb="FF000080"/>
        <rFont val="Arial"/>
        <family val="2"/>
      </rPr>
      <t>OUTS.PROD.HORTIC. SEC.CORT.TRIT. S/OUTS.PREP.</t>
    </r>
  </si>
  <si>
    <r>
      <rPr>
        <sz val="10.5"/>
        <color rgb="FF000080"/>
        <rFont val="Arial"/>
        <family val="2"/>
      </rPr>
      <t>ALHO COMUM EM PÓ</t>
    </r>
  </si>
  <si>
    <r>
      <rPr>
        <sz val="10.5"/>
        <color rgb="FF000080"/>
        <rFont val="Arial"/>
        <family val="2"/>
      </rPr>
      <t xml:space="preserve">OUTS.PROD.HORT. MESMO, CORT.
</t>
    </r>
    <r>
      <rPr>
        <sz val="10.5"/>
        <color rgb="FF000080"/>
        <rFont val="Arial"/>
        <family val="2"/>
      </rPr>
      <t>PEDAÇOS, SECOS</t>
    </r>
  </si>
  <si>
    <r>
      <rPr>
        <sz val="10.5"/>
        <color rgb="FF000080"/>
        <rFont val="Arial"/>
        <family val="2"/>
      </rPr>
      <t>OUTS.FEIJÕES(VIGNA MUNGO),SECOS, EM GRÃOS</t>
    </r>
  </si>
  <si>
    <r>
      <rPr>
        <sz val="10.5"/>
        <color rgb="FF000080"/>
        <rFont val="Arial"/>
        <family val="2"/>
      </rPr>
      <t xml:space="preserve">NOZES SEM CASCA,
</t>
    </r>
    <r>
      <rPr>
        <sz val="10.5"/>
        <color rgb="FF000080"/>
        <rFont val="Arial"/>
        <family val="2"/>
      </rPr>
      <t>FRESCAS OU SECAS</t>
    </r>
  </si>
  <si>
    <r>
      <rPr>
        <sz val="10.5"/>
        <color rgb="FF000080"/>
        <rFont val="Arial"/>
        <family val="2"/>
      </rPr>
      <t>UVAS SECAS (PASSAS)</t>
    </r>
  </si>
  <si>
    <r>
      <rPr>
        <sz val="10.5"/>
        <color rgb="FF000080"/>
        <rFont val="Arial"/>
        <family val="2"/>
      </rPr>
      <t>PERAS FRESCAS</t>
    </r>
  </si>
  <si>
    <r>
      <rPr>
        <sz val="10.5"/>
        <color rgb="FF000080"/>
        <rFont val="Arial"/>
        <family val="2"/>
      </rPr>
      <t xml:space="preserve">MORANGO,Ñ COZ/COZ VAP/ÁGUA,CONG.MMO.
</t>
    </r>
    <r>
      <rPr>
        <sz val="10.5"/>
        <color rgb="FF000080"/>
        <rFont val="Arial"/>
        <family val="2"/>
      </rPr>
      <t>C/AÇ.</t>
    </r>
  </si>
  <si>
    <r>
      <rPr>
        <sz val="10.5"/>
        <color rgb="FF000080"/>
        <rFont val="Arial"/>
        <family val="2"/>
      </rPr>
      <t>FRAMBOESA, AMORA, Ñ COZ.CONG.MMO. C/AÇÚCAR</t>
    </r>
  </si>
  <si>
    <r>
      <rPr>
        <sz val="10.5"/>
        <color rgb="FF000080"/>
        <rFont val="Arial"/>
        <family val="2"/>
      </rPr>
      <t>'- Outra</t>
    </r>
  </si>
  <si>
    <r>
      <rPr>
        <sz val="10.5"/>
        <color rgb="FF000080"/>
        <rFont val="Arial"/>
        <family val="2"/>
      </rPr>
      <t>AMEIXAS SECAS, SEM CAROÇO</t>
    </r>
  </si>
  <si>
    <r>
      <rPr>
        <sz val="10.5"/>
        <color rgb="FF000080"/>
        <rFont val="Arial"/>
        <family val="2"/>
      </rPr>
      <t>Outra</t>
    </r>
  </si>
  <si>
    <r>
      <rPr>
        <sz val="10.5"/>
        <color rgb="FF000080"/>
        <rFont val="Arial"/>
        <family val="2"/>
      </rPr>
      <t xml:space="preserve">'- Chá verde (não fermentado) em embalagens imediatas de
</t>
    </r>
    <r>
      <rPr>
        <sz val="10.5"/>
        <color rgb="FF000080"/>
        <rFont val="Arial"/>
        <family val="2"/>
      </rPr>
      <t>cont</t>
    </r>
  </si>
  <si>
    <r>
      <rPr>
        <sz val="10.5"/>
        <color rgb="FF000080"/>
        <rFont val="Arial"/>
        <family val="2"/>
      </rPr>
      <t>CHÁ VERDE, Ñ FERMENTADO EM OUTRAS FORMAS</t>
    </r>
  </si>
  <si>
    <r>
      <rPr>
        <sz val="10.5"/>
        <color rgb="FF000080"/>
        <rFont val="Arial"/>
        <family val="2"/>
      </rPr>
      <t>'- Chá preto (fermentado) e chá parcialmente fermentado, em e</t>
    </r>
  </si>
  <si>
    <r>
      <rPr>
        <sz val="10.5"/>
        <color rgb="FF000080"/>
        <rFont val="Arial"/>
        <family val="2"/>
      </rPr>
      <t>PIMENTA("PIPER"),NÃO TRITURADA, NEM EM PÓ</t>
    </r>
  </si>
  <si>
    <r>
      <rPr>
        <sz val="10.5"/>
        <color rgb="FF000080"/>
        <rFont val="Arial"/>
        <family val="2"/>
      </rPr>
      <t>PIMENTA("PIPER"), TRITURADA OU EM PÓ</t>
    </r>
  </si>
  <si>
    <r>
      <rPr>
        <sz val="10.5"/>
        <color rgb="FF000080"/>
        <rFont val="Arial"/>
        <family val="2"/>
      </rPr>
      <t>PIMENTÕES E PIMENTAS, SECOS Ñ TRITURADOS NEM EM PÓ</t>
    </r>
  </si>
  <si>
    <r>
      <rPr>
        <sz val="10.5"/>
        <color rgb="FF000080"/>
        <rFont val="Arial"/>
        <family val="2"/>
      </rPr>
      <t>PIMENTÕES E PIMENTAS, SECOS, TRITURADOS OU EM PÓ</t>
    </r>
  </si>
  <si>
    <r>
      <rPr>
        <sz val="10.5"/>
        <color rgb="FF000080"/>
        <rFont val="Arial"/>
        <family val="2"/>
      </rPr>
      <t>CANELA E FLOR DE CANELEIRA Ñ TRIT. NEM EM PÓ</t>
    </r>
  </si>
  <si>
    <r>
      <rPr>
        <sz val="10.5"/>
        <color rgb="FF000080"/>
        <rFont val="Arial"/>
        <family val="2"/>
      </rPr>
      <t>Outs.canela/flor canel. Ñ/triturs. nem em pó</t>
    </r>
  </si>
  <si>
    <r>
      <rPr>
        <sz val="10.5"/>
        <color rgb="FF000080"/>
        <rFont val="Arial"/>
        <family val="2"/>
      </rPr>
      <t>CANELA E FLOR DE CANELEIRA TRIT. OU EM PÓ</t>
    </r>
  </si>
  <si>
    <r>
      <rPr>
        <sz val="10.5"/>
        <color rgb="FF000080"/>
        <rFont val="Arial"/>
        <family val="2"/>
      </rPr>
      <t xml:space="preserve">SEMENTES DE COMINHO Ñ TRITURADOS NEM EM
</t>
    </r>
    <r>
      <rPr>
        <sz val="10.5"/>
        <color rgb="FF000080"/>
        <rFont val="Arial"/>
        <family val="2"/>
      </rPr>
      <t>PÓ</t>
    </r>
  </si>
  <si>
    <r>
      <rPr>
        <sz val="10.5"/>
        <color rgb="FF000080"/>
        <rFont val="Arial"/>
        <family val="2"/>
      </rPr>
      <t>SEMENTES D/BADIANA (ANIS-ESTRELADO) Ñ TRITUR.NEM EM PÓ</t>
    </r>
  </si>
  <si>
    <r>
      <rPr>
        <sz val="10.5"/>
        <color rgb="FF000080"/>
        <rFont val="Arial"/>
        <family val="2"/>
      </rPr>
      <t>GENGIBRE Ñ TRITURADO NEM EM PÓ</t>
    </r>
  </si>
  <si>
    <r>
      <rPr>
        <sz val="10.5"/>
        <color rgb="FF000080"/>
        <rFont val="Arial"/>
        <family val="2"/>
      </rPr>
      <t>GENGIBRE TRITURADO OU EM PÓ</t>
    </r>
  </si>
  <si>
    <r>
      <rPr>
        <sz val="10.5"/>
        <color rgb="FF000080"/>
        <rFont val="Arial"/>
        <family val="2"/>
      </rPr>
      <t>'- Cúrcuma</t>
    </r>
  </si>
  <si>
    <r>
      <rPr>
        <sz val="10.5"/>
        <color rgb="FF000080"/>
        <rFont val="Arial"/>
        <family val="2"/>
      </rPr>
      <t>OUTRAS CEVADA, EM GRÃO</t>
    </r>
  </si>
  <si>
    <r>
      <rPr>
        <sz val="10.5"/>
        <color rgb="FF000080"/>
        <rFont val="Arial"/>
        <family val="2"/>
      </rPr>
      <t>Outros</t>
    </r>
  </si>
  <si>
    <r>
      <rPr>
        <sz val="10.5"/>
        <color rgb="FF000080"/>
        <rFont val="Arial"/>
        <family val="2"/>
      </rPr>
      <t>FARINHAS DE MISTURA DE TRIGO COM CENTEIO</t>
    </r>
  </si>
  <si>
    <r>
      <rPr>
        <sz val="10.5"/>
        <color rgb="FF000080"/>
        <rFont val="Arial"/>
        <family val="2"/>
      </rPr>
      <t>OUTS.FARINHAS D/CERS.,EXC. D/TRIGO/MIST.C/CENT. (MÉTEIL)</t>
    </r>
  </si>
  <si>
    <r>
      <rPr>
        <sz val="10.5"/>
        <color rgb="FF000080"/>
        <rFont val="Arial"/>
        <family val="2"/>
      </rPr>
      <t>FARINHAS, SÊMS. D/SAGU, D/RAÍZ/TUBÉRC.POS. 0714</t>
    </r>
  </si>
  <si>
    <r>
      <rPr>
        <sz val="10.5"/>
        <color rgb="FF000080"/>
        <rFont val="Arial"/>
        <family val="2"/>
      </rPr>
      <t>FARINHAS,SÊMOLAS E PÓS DOS PRODS. DO CAP.08</t>
    </r>
  </si>
  <si>
    <r>
      <rPr>
        <sz val="10.5"/>
        <color rgb="FF000080"/>
        <rFont val="Arial"/>
        <family val="2"/>
      </rPr>
      <t>AMIDO DE TRIGO</t>
    </r>
  </si>
  <si>
    <r>
      <rPr>
        <sz val="10.5"/>
        <color rgb="FF000080"/>
        <rFont val="Arial"/>
        <family val="2"/>
      </rPr>
      <t>AMIDO DE MILHO</t>
    </r>
  </si>
  <si>
    <r>
      <rPr>
        <sz val="10.5"/>
        <color rgb="FF000080"/>
        <rFont val="Arial"/>
        <family val="2"/>
      </rPr>
      <t>FÉCULA DE BATATA</t>
    </r>
  </si>
  <si>
    <r>
      <rPr>
        <sz val="10.5"/>
        <color rgb="FF000080"/>
        <rFont val="Arial"/>
        <family val="2"/>
      </rPr>
      <t>INULINA</t>
    </r>
  </si>
  <si>
    <r>
      <rPr>
        <sz val="10.5"/>
        <color rgb="FF000080"/>
        <rFont val="Arial"/>
        <family val="2"/>
      </rPr>
      <t>GLÚTEN DE TRIGO, MESMO SECO</t>
    </r>
  </si>
  <si>
    <r>
      <rPr>
        <sz val="10.5"/>
        <color rgb="FF000080"/>
        <rFont val="Arial"/>
        <family val="2"/>
      </rPr>
      <t>SEMENTES DE PRODS. HORTÍCULAS, P/SEMEADURA</t>
    </r>
  </si>
  <si>
    <r>
      <rPr>
        <sz val="10.5"/>
        <color rgb="FF000080"/>
        <rFont val="Arial"/>
        <family val="2"/>
      </rPr>
      <t xml:space="preserve">OUTS.PLANTAS E PARTES,FRUTOS
</t>
    </r>
    <r>
      <rPr>
        <sz val="10.5"/>
        <color rgb="FF000080"/>
        <rFont val="Arial"/>
        <family val="2"/>
      </rPr>
      <t>P/PERF.MED.ETC</t>
    </r>
  </si>
  <si>
    <r>
      <rPr>
        <sz val="10.5"/>
        <color rgb="FF000080"/>
        <rFont val="Arial"/>
        <family val="2"/>
      </rPr>
      <t>'-- Próprias para alimentação humana</t>
    </r>
  </si>
  <si>
    <r>
      <rPr>
        <sz val="10.5"/>
        <color rgb="FF000080"/>
        <rFont val="Arial"/>
        <family val="2"/>
      </rPr>
      <t xml:space="preserve">OUTS.ALGAS PRÓPR. ALIM.HUMANA,FRESC.
</t>
    </r>
    <r>
      <rPr>
        <sz val="10.5"/>
        <color rgb="FF000080"/>
        <rFont val="Arial"/>
        <family val="2"/>
      </rPr>
      <t>REFR.CONG.SECAS/PÓ</t>
    </r>
  </si>
  <si>
    <r>
      <rPr>
        <sz val="10.5"/>
        <color rgb="FF000080"/>
        <rFont val="Arial"/>
        <family val="2"/>
      </rPr>
      <t>Estévia (Ka'a He'?) (Stevia rebaudiana)</t>
    </r>
  </si>
  <si>
    <r>
      <rPr>
        <sz val="10.5"/>
        <color rgb="FF000080"/>
        <rFont val="Arial"/>
        <family val="2"/>
      </rPr>
      <t xml:space="preserve">OUTS.PRODS. VEGETAIS P/ALIM. HUMANA,FRESC.REF.
</t>
    </r>
    <r>
      <rPr>
        <sz val="10.5"/>
        <color rgb="FF000080"/>
        <rFont val="Arial"/>
        <family val="2"/>
      </rPr>
      <t>CONG.SEC./P</t>
    </r>
  </si>
  <si>
    <r>
      <rPr>
        <sz val="10.5"/>
        <color rgb="FF000080"/>
        <rFont val="Arial"/>
        <family val="2"/>
      </rPr>
      <t xml:space="preserve">OUTS GOMAS,RES., GOMA-RESINAS,
</t>
    </r>
    <r>
      <rPr>
        <sz val="10.5"/>
        <color rgb="FF000080"/>
        <rFont val="Arial"/>
        <family val="2"/>
      </rPr>
      <t>BÁLSAMOS NAT.</t>
    </r>
  </si>
  <si>
    <r>
      <rPr>
        <sz val="10.5"/>
        <color rgb="FF000080"/>
        <rFont val="Arial"/>
        <family val="2"/>
      </rPr>
      <t>'-- De alcaçuz (regoliz)</t>
    </r>
  </si>
  <si>
    <r>
      <rPr>
        <sz val="10.5"/>
        <color rgb="FF000080"/>
        <rFont val="Arial"/>
        <family val="2"/>
      </rPr>
      <t>SUCOS E EXTRATOS, DE LÚPULO</t>
    </r>
  </si>
  <si>
    <r>
      <rPr>
        <sz val="10.5"/>
        <color rgb="FF000080"/>
        <rFont val="Arial"/>
        <family val="2"/>
      </rPr>
      <t>DeGinkgo biloba, seco</t>
    </r>
  </si>
  <si>
    <r>
      <rPr>
        <sz val="10.5"/>
        <color rgb="FF000080"/>
        <rFont val="Arial"/>
        <family val="2"/>
      </rPr>
      <t>SUCOS E EXTRATOS, DE "GINSENG"</t>
    </r>
  </si>
  <si>
    <r>
      <rPr>
        <sz val="10.5"/>
        <color rgb="FF000080"/>
        <rFont val="Arial"/>
        <family val="2"/>
      </rPr>
      <t>Silimarina</t>
    </r>
  </si>
  <si>
    <r>
      <rPr>
        <sz val="10.5"/>
        <color rgb="FF000080"/>
        <rFont val="Arial"/>
        <family val="2"/>
      </rPr>
      <t>OUTROS SUCOS E EXTRATOS VEGETAIS</t>
    </r>
  </si>
  <si>
    <r>
      <rPr>
        <sz val="10.5"/>
        <color rgb="FF000080"/>
        <rFont val="Arial"/>
        <family val="2"/>
      </rPr>
      <t>MATÉRIAS PÉCTICAS (PECTINAS)</t>
    </r>
  </si>
  <si>
    <r>
      <rPr>
        <sz val="10.5"/>
        <color rgb="FF000080"/>
        <rFont val="Arial"/>
        <family val="2"/>
      </rPr>
      <t>OUTROS ÁGAR-ÁGAR, EXCETO POLIMERIZADO</t>
    </r>
  </si>
  <si>
    <r>
      <rPr>
        <sz val="10.5"/>
        <color rgb="FF000080"/>
        <rFont val="Arial"/>
        <family val="2"/>
      </rPr>
      <t>OUTS.PROD.MUCILAG., ESPESS. D/ALFARR.E S/SEM.</t>
    </r>
  </si>
  <si>
    <r>
      <rPr>
        <sz val="10.5"/>
        <color rgb="FF000080"/>
        <rFont val="Arial"/>
        <family val="2"/>
      </rPr>
      <t>De sementes de guar</t>
    </r>
  </si>
  <si>
    <r>
      <rPr>
        <sz val="10.5"/>
        <color rgb="FF000080"/>
        <rFont val="Arial"/>
        <family val="2"/>
      </rPr>
      <t>Carragenina (musgo-de- irlanda)</t>
    </r>
  </si>
  <si>
    <r>
      <rPr>
        <sz val="10.5"/>
        <color rgb="FF000080"/>
        <rFont val="Arial"/>
        <family val="2"/>
      </rPr>
      <t xml:space="preserve">OUTS.PROD. MUCILAGINOS E
</t>
    </r>
    <r>
      <rPr>
        <sz val="10.5"/>
        <color rgb="FF000080"/>
        <rFont val="Arial"/>
        <family val="2"/>
      </rPr>
      <t>ESPESS.DERIV.D/VEG.</t>
    </r>
  </si>
  <si>
    <r>
      <rPr>
        <sz val="10.5"/>
        <color rgb="FF000080"/>
        <rFont val="Arial"/>
        <family val="2"/>
      </rPr>
      <t>BAMBUS PARA CESTARIA OU ESPARTARIA</t>
    </r>
  </si>
  <si>
    <r>
      <rPr>
        <sz val="10.5"/>
        <color rgb="FF000080"/>
        <rFont val="Arial"/>
        <family val="2"/>
      </rPr>
      <t xml:space="preserve">ROTINS PARA CESTARIA OU
</t>
    </r>
    <r>
      <rPr>
        <sz val="10.5"/>
        <color rgb="FF000080"/>
        <rFont val="Arial"/>
        <family val="2"/>
      </rPr>
      <t>ESPARTARIA</t>
    </r>
  </si>
  <si>
    <r>
      <rPr>
        <sz val="10.5"/>
        <color rgb="FF000080"/>
        <rFont val="Arial"/>
        <family val="2"/>
      </rPr>
      <t>OUTS PRODS.DE ORIGEM VEGETAL, P/ENTRANÇAR</t>
    </r>
  </si>
  <si>
    <r>
      <rPr>
        <sz val="10.5"/>
        <color rgb="FF000080"/>
        <rFont val="Arial"/>
        <family val="2"/>
      </rPr>
      <t xml:space="preserve">GORD.,ÓLEOS D/PEIXE E FRAÇÕES.EXC.ÓLEO
</t>
    </r>
    <r>
      <rPr>
        <sz val="10.5"/>
        <color rgb="FF000080"/>
        <rFont val="Arial"/>
        <family val="2"/>
      </rPr>
      <t>D/FIG.</t>
    </r>
  </si>
  <si>
    <r>
      <rPr>
        <sz val="10.5"/>
        <color rgb="FF000080"/>
        <rFont val="Arial"/>
        <family val="2"/>
      </rPr>
      <t>Lanolina</t>
    </r>
  </si>
  <si>
    <r>
      <rPr>
        <sz val="10.5"/>
        <color rgb="FF000080"/>
        <rFont val="Arial"/>
        <family val="2"/>
      </rPr>
      <t>OUTS.SUBS.GORDA DERIV.D/SUARDA EXC. LANOLINA</t>
    </r>
  </si>
  <si>
    <r>
      <rPr>
        <sz val="10.5"/>
        <color rgb="FF000080"/>
        <rFont val="Arial"/>
        <family val="2"/>
      </rPr>
      <t>OUTROS ÓLEOS DE COCO EXCETO EM BRUTO</t>
    </r>
  </si>
  <si>
    <r>
      <rPr>
        <sz val="10.5"/>
        <color rgb="FF000080"/>
        <rFont val="Arial"/>
        <family val="2"/>
      </rPr>
      <t>'- Óleo de rícino (mamona) e respectivas frações</t>
    </r>
  </si>
  <si>
    <r>
      <rPr>
        <sz val="10.5"/>
        <color rgb="FF000080"/>
        <rFont val="Arial"/>
        <family val="2"/>
      </rPr>
      <t>'- Óleo de gergelim (sésamo) e respectivas frações</t>
    </r>
  </si>
  <si>
    <r>
      <rPr>
        <sz val="10.5"/>
        <color rgb="FF000080"/>
        <rFont val="Arial"/>
        <family val="2"/>
      </rPr>
      <t>OUTS.ÓLEOS, FRAÇÕES MMO. REF. Ñ QUIM.MODIFIC.</t>
    </r>
  </si>
  <si>
    <r>
      <rPr>
        <sz val="10.5"/>
        <color rgb="FF000080"/>
        <rFont val="Arial"/>
        <family val="2"/>
      </rPr>
      <t xml:space="preserve">GORDURAS / ÓLEOS ANIM.,SUAS FRAÇÕES
</t>
    </r>
    <r>
      <rPr>
        <sz val="10.5"/>
        <color rgb="FF000080"/>
        <rFont val="Arial"/>
        <family val="2"/>
      </rPr>
      <t>HIDROG.</t>
    </r>
  </si>
  <si>
    <r>
      <rPr>
        <sz val="10.5"/>
        <color rgb="FF000080"/>
        <rFont val="Arial"/>
        <family val="2"/>
      </rPr>
      <t>GORD, ÓLEOS VEGETAIS, SUAS FRAÇÕES HIDROG.</t>
    </r>
  </si>
  <si>
    <r>
      <rPr>
        <sz val="10.5"/>
        <color rgb="FF000080"/>
        <rFont val="Arial"/>
        <family val="2"/>
      </rPr>
      <t xml:space="preserve">Misturas de óleos refinados, em recipientes
</t>
    </r>
    <r>
      <rPr>
        <sz val="10.5"/>
        <color rgb="FF000080"/>
        <rFont val="Arial"/>
        <family val="2"/>
      </rPr>
      <t>com capacidade i</t>
    </r>
  </si>
  <si>
    <r>
      <rPr>
        <sz val="10.5"/>
        <color rgb="FF000080"/>
        <rFont val="Arial"/>
        <family val="2"/>
      </rPr>
      <t>OUTS.MIST.ALIM. D/GORD.,ÓLEOS ANIMAIS OU VEG.</t>
    </r>
  </si>
  <si>
    <r>
      <rPr>
        <sz val="10.5"/>
        <color rgb="FF000080"/>
        <rFont val="Arial"/>
        <family val="2"/>
      </rPr>
      <t xml:space="preserve">ÓLEO VEGETAL
</t>
    </r>
    <r>
      <rPr>
        <sz val="10.5"/>
        <color rgb="FF000080"/>
        <rFont val="Arial"/>
        <family val="2"/>
      </rPr>
      <t>EPOXIDADO</t>
    </r>
  </si>
  <si>
    <r>
      <rPr>
        <sz val="10.5"/>
        <color rgb="FF000080"/>
        <rFont val="Arial"/>
        <family val="2"/>
      </rPr>
      <t>OUTS.GORD.ÓLEOS VEG.ANIMS.COZ.DES . EXC.POS.1516</t>
    </r>
  </si>
  <si>
    <r>
      <rPr>
        <sz val="10.5"/>
        <color rgb="FF000080"/>
        <rFont val="Arial"/>
        <family val="2"/>
      </rPr>
      <t xml:space="preserve">PREP.,CONS. D/BONITOS- LISTRADOS,INT.
</t>
    </r>
    <r>
      <rPr>
        <sz val="10.5"/>
        <color rgb="FF000080"/>
        <rFont val="Arial"/>
        <family val="2"/>
      </rPr>
      <t>/PEDAÇOS</t>
    </r>
  </si>
  <si>
    <r>
      <rPr>
        <sz val="10.5"/>
        <color rgb="FF000080"/>
        <rFont val="Arial"/>
        <family val="2"/>
      </rPr>
      <t xml:space="preserve">PREP.,CONSERVAS.,
</t>
    </r>
    <r>
      <rPr>
        <sz val="10.5"/>
        <color rgb="FF000080"/>
        <rFont val="Arial"/>
        <family val="2"/>
      </rPr>
      <t>DE ATUNS, PICADOS</t>
    </r>
  </si>
  <si>
    <r>
      <rPr>
        <sz val="10.5"/>
        <color rgb="FF000080"/>
        <rFont val="Arial"/>
        <family val="2"/>
      </rPr>
      <t>PREP.,CONSERVAS., DE BONITOS-LISTR., PICADOS</t>
    </r>
  </si>
  <si>
    <r>
      <rPr>
        <sz val="10.5"/>
        <color rgb="FF000080"/>
        <rFont val="Arial"/>
        <family val="2"/>
      </rPr>
      <t xml:space="preserve">OUTS.PREPARAÇÕES E CONSERV.,DE OUTS.
</t>
    </r>
    <r>
      <rPr>
        <sz val="10.5"/>
        <color rgb="FF000080"/>
        <rFont val="Arial"/>
        <family val="2"/>
      </rPr>
      <t>PEIXES</t>
    </r>
  </si>
  <si>
    <r>
      <rPr>
        <sz val="10.5"/>
        <color rgb="FF000080"/>
        <rFont val="Arial"/>
        <family val="2"/>
      </rPr>
      <t>OUTROS AÇUCARES D/CANA BRUTO S/AROMAT./CORANTES</t>
    </r>
  </si>
  <si>
    <r>
      <rPr>
        <sz val="10.5"/>
        <color rgb="FF000080"/>
        <rFont val="Arial"/>
        <family val="2"/>
      </rPr>
      <t xml:space="preserve">OUTS.AÇÚCS.Ñ CITAD. ANT.E SACARINA
</t>
    </r>
    <r>
      <rPr>
        <sz val="10.5"/>
        <color rgb="FF000080"/>
        <rFont val="Arial"/>
        <family val="2"/>
      </rPr>
      <t>QUIM./PURA</t>
    </r>
  </si>
  <si>
    <r>
      <rPr>
        <sz val="10.5"/>
        <color rgb="FF000080"/>
        <rFont val="Arial"/>
        <family val="2"/>
      </rPr>
      <t>'-- Que contenham, em peso, 99 % ou mais de lactose, expresso</t>
    </r>
  </si>
  <si>
    <r>
      <rPr>
        <sz val="10.5"/>
        <color rgb="FF000080"/>
        <rFont val="Arial"/>
        <family val="2"/>
      </rPr>
      <t xml:space="preserve">GLICOSE QUIM. PURA S/FRUT.OU C/20% -
</t>
    </r>
    <r>
      <rPr>
        <sz val="10.5"/>
        <color rgb="FF000080"/>
        <rFont val="Arial"/>
        <family val="2"/>
      </rPr>
      <t>EST.SECO</t>
    </r>
  </si>
  <si>
    <r>
      <rPr>
        <sz val="10.5"/>
        <color rgb="FF000080"/>
        <rFont val="Arial"/>
        <family val="2"/>
      </rPr>
      <t>XAROPE D/GLICOSE S/FRUT.OU C/20% - EST.SECO</t>
    </r>
  </si>
  <si>
    <r>
      <rPr>
        <sz val="10.5"/>
        <color rgb="FF000080"/>
        <rFont val="Arial"/>
        <family val="2"/>
      </rPr>
      <t>FRUTOSE QUIMICAMENTE PURA</t>
    </r>
  </si>
  <si>
    <r>
      <rPr>
        <sz val="10.5"/>
        <color rgb="FF000080"/>
        <rFont val="Arial"/>
        <family val="2"/>
      </rPr>
      <t>FRUTOSE C/MAIS D/50% NO ESTADO SECO D/FRUTOSE</t>
    </r>
  </si>
  <si>
    <r>
      <rPr>
        <sz val="10.5"/>
        <color rgb="FF000080"/>
        <rFont val="Arial"/>
        <family val="2"/>
      </rPr>
      <t xml:space="preserve">XAROPE D/FRUTOSE C/MAIS D/50% NO
</t>
    </r>
    <r>
      <rPr>
        <sz val="10.5"/>
        <color rgb="FF000080"/>
        <rFont val="Arial"/>
        <family val="2"/>
      </rPr>
      <t>ESTADO SECO D/FRUTOSE</t>
    </r>
  </si>
  <si>
    <r>
      <rPr>
        <sz val="10.5"/>
        <color rgb="FF000080"/>
        <rFont val="Arial"/>
        <family val="2"/>
      </rPr>
      <t>'- Outros, incluindo o açúcar invertido e os outros açúcares</t>
    </r>
  </si>
  <si>
    <r>
      <rPr>
        <sz val="10.5"/>
        <color rgb="FF000080"/>
        <rFont val="Arial"/>
        <family val="2"/>
      </rPr>
      <t>MELAÇOS DE CANA</t>
    </r>
  </si>
  <si>
    <r>
      <rPr>
        <sz val="10.5"/>
        <color rgb="FF000080"/>
        <rFont val="Arial"/>
        <family val="2"/>
      </rPr>
      <t>OUTS.MELAÇOS DA EXTRAÇÃO,REFINO DO AÇÚCAR</t>
    </r>
  </si>
  <si>
    <r>
      <rPr>
        <sz val="10.5"/>
        <color rgb="FF000080"/>
        <rFont val="Arial"/>
        <family val="2"/>
      </rPr>
      <t xml:space="preserve">'- Gomas de mascar (pastilhas elásticas),
</t>
    </r>
    <r>
      <rPr>
        <sz val="10.5"/>
        <color rgb="FF000080"/>
        <rFont val="Arial"/>
        <family val="2"/>
      </rPr>
      <t>mesmo revestidas de</t>
    </r>
  </si>
  <si>
    <r>
      <rPr>
        <sz val="10.5"/>
        <color rgb="FF000080"/>
        <rFont val="Arial"/>
        <family val="2"/>
      </rPr>
      <t>BOMBONS, CARAMELOS,CONFEIT. PASTILH.S/ CACAU</t>
    </r>
  </si>
  <si>
    <r>
      <rPr>
        <sz val="10.5"/>
        <color rgb="FF000080"/>
        <rFont val="Arial"/>
        <family val="2"/>
      </rPr>
      <t xml:space="preserve">OUTROS PRODUTOS DE PADARIA SEM
</t>
    </r>
    <r>
      <rPr>
        <sz val="10.5"/>
        <color rgb="FF000080"/>
        <rFont val="Arial"/>
        <family val="2"/>
      </rPr>
      <t>CACAU</t>
    </r>
  </si>
  <si>
    <r>
      <rPr>
        <sz val="10.5"/>
        <color rgb="FF000080"/>
        <rFont val="Arial"/>
        <family val="2"/>
      </rPr>
      <t>OUTRAS PREPS. C/CACAU Ñ CIT. ANTERIORMENTE</t>
    </r>
  </si>
  <si>
    <r>
      <rPr>
        <sz val="10.5"/>
        <color rgb="FF000080"/>
        <rFont val="Arial"/>
        <family val="2"/>
      </rPr>
      <t xml:space="preserve">PREP.À BASE D/FAR., SÊM.,AMIDO P/VEND A
</t>
    </r>
    <r>
      <rPr>
        <sz val="10.5"/>
        <color rgb="FF000080"/>
        <rFont val="Arial"/>
        <family val="2"/>
      </rPr>
      <t>RETAL.</t>
    </r>
  </si>
  <si>
    <r>
      <rPr>
        <sz val="10.5"/>
        <color rgb="FF000080"/>
        <rFont val="Arial"/>
        <family val="2"/>
      </rPr>
      <t>OUTS.PREP.P/ALIM. D/CRIANÇA P/VENDA A RETALHO</t>
    </r>
  </si>
  <si>
    <r>
      <rPr>
        <sz val="10.5"/>
        <color rgb="FF000080"/>
        <rFont val="Arial"/>
        <family val="2"/>
      </rPr>
      <t>OUTRAS</t>
    </r>
  </si>
  <si>
    <r>
      <rPr>
        <sz val="10.5"/>
        <color rgb="FF000080"/>
        <rFont val="Arial"/>
        <family val="2"/>
      </rPr>
      <t>EXTRATOS DE MALTE</t>
    </r>
  </si>
  <si>
    <r>
      <rPr>
        <sz val="10.5"/>
        <color rgb="FF000080"/>
        <rFont val="Arial"/>
        <family val="2"/>
      </rPr>
      <t>OUTS.PREPS.ALIMS. D/FARINHA P.&lt; 40% DE CACAU</t>
    </r>
  </si>
  <si>
    <r>
      <rPr>
        <sz val="10.5"/>
        <color rgb="FF000080"/>
        <rFont val="Arial"/>
        <family val="2"/>
      </rPr>
      <t xml:space="preserve">MASSAS ALIM.Ñ COZ., Ñ RECHEADAS,COM
</t>
    </r>
    <r>
      <rPr>
        <sz val="10.5"/>
        <color rgb="FF000080"/>
        <rFont val="Arial"/>
        <family val="2"/>
      </rPr>
      <t>OVOS</t>
    </r>
  </si>
  <si>
    <r>
      <rPr>
        <sz val="10.5"/>
        <color rgb="FF000080"/>
        <rFont val="Arial"/>
        <family val="2"/>
      </rPr>
      <t>OUTS.MASSAS ALIM.Ñ COZ.,Ñ RECH.ETC, S/OVOS</t>
    </r>
  </si>
  <si>
    <r>
      <rPr>
        <sz val="10.5"/>
        <color rgb="FF000080"/>
        <rFont val="Arial"/>
        <family val="2"/>
      </rPr>
      <t xml:space="preserve">MASSAS ALIMENTÍCIAS RECHEADAS,MMO
</t>
    </r>
    <r>
      <rPr>
        <sz val="10.5"/>
        <color rgb="FF000080"/>
        <rFont val="Arial"/>
        <family val="2"/>
      </rPr>
      <t>COZIDAS</t>
    </r>
  </si>
  <si>
    <r>
      <rPr>
        <sz val="10.5"/>
        <color rgb="FF000080"/>
        <rFont val="Arial"/>
        <family val="2"/>
      </rPr>
      <t>OUTRAS MASSAS ALIMENTÍCIAS</t>
    </r>
  </si>
  <si>
    <r>
      <rPr>
        <sz val="10.5"/>
        <color rgb="FF000080"/>
        <rFont val="Arial"/>
        <family val="2"/>
      </rPr>
      <t xml:space="preserve">TAPIOCA E SUCEDÂNEOS FLOC.,
</t>
    </r>
    <r>
      <rPr>
        <sz val="10.5"/>
        <color rgb="FF000080"/>
        <rFont val="Arial"/>
        <family val="2"/>
      </rPr>
      <t>GRUM.,GRÃOS ETC.</t>
    </r>
  </si>
  <si>
    <r>
      <rPr>
        <sz val="10.5"/>
        <color rgb="FF000080"/>
        <rFont val="Arial"/>
        <family val="2"/>
      </rPr>
      <t>PROD.À BASE D/CERS. OBT.P/EXP OU TORREFAÇÃO</t>
    </r>
  </si>
  <si>
    <r>
      <rPr>
        <sz val="10.5"/>
        <color rgb="FF000080"/>
        <rFont val="Arial"/>
        <family val="2"/>
      </rPr>
      <t xml:space="preserve">OUTS.GRÃOS CEREAIS PRÉ-COZ.PREP.OUTRO
</t>
    </r>
    <r>
      <rPr>
        <sz val="10.5"/>
        <color rgb="FF000080"/>
        <rFont val="Arial"/>
        <family val="2"/>
      </rPr>
      <t>MOD.</t>
    </r>
  </si>
  <si>
    <r>
      <rPr>
        <sz val="10.5"/>
        <color rgb="FF000080"/>
        <rFont val="Arial"/>
        <family val="2"/>
      </rPr>
      <t xml:space="preserve">OUTROS PÃES DE
</t>
    </r>
    <r>
      <rPr>
        <sz val="10.5"/>
        <color rgb="FF000080"/>
        <rFont val="Arial"/>
        <family val="2"/>
      </rPr>
      <t>ESPECIARIAS</t>
    </r>
  </si>
  <si>
    <r>
      <rPr>
        <sz val="10.5"/>
        <color rgb="FF000080"/>
        <rFont val="Arial"/>
        <family val="2"/>
      </rPr>
      <t>'-- Bolachas e biscoitos, adicionados de edulcorantes</t>
    </r>
  </si>
  <si>
    <r>
      <rPr>
        <sz val="10.5"/>
        <color rgb="FF000080"/>
        <rFont val="Arial"/>
        <family val="2"/>
      </rPr>
      <t>Bolachas e biscoitos</t>
    </r>
  </si>
  <si>
    <r>
      <rPr>
        <sz val="10.5"/>
        <color rgb="FF000080"/>
        <rFont val="Arial"/>
        <family val="2"/>
      </rPr>
      <t xml:space="preserve">OUTS.PRODS.
</t>
    </r>
    <r>
      <rPr>
        <sz val="10.5"/>
        <color rgb="FF000080"/>
        <rFont val="Arial"/>
        <family val="2"/>
      </rPr>
      <t>/PADARIA,PASTELAR. D/INDS.DE BISCS.</t>
    </r>
  </si>
  <si>
    <r>
      <rPr>
        <sz val="10.5"/>
        <color rgb="FF000080"/>
        <rFont val="Arial"/>
        <family val="2"/>
      </rPr>
      <t>OUTS.PROD.HORTÍC., FRUT.,CONS.VIN.,ÁCID. ACÉTICO</t>
    </r>
  </si>
  <si>
    <r>
      <rPr>
        <sz val="10.5"/>
        <color rgb="FF000080"/>
        <rFont val="Arial"/>
        <family val="2"/>
      </rPr>
      <t>'- Outros</t>
    </r>
  </si>
  <si>
    <r>
      <rPr>
        <sz val="10.5"/>
        <color rgb="FF000080"/>
        <rFont val="Arial"/>
        <family val="2"/>
      </rPr>
      <t>'- Cogumelos do gêneroAgaricus</t>
    </r>
  </si>
  <si>
    <r>
      <rPr>
        <sz val="10.5"/>
        <color rgb="FF000080"/>
        <rFont val="Arial"/>
        <family val="2"/>
      </rPr>
      <t xml:space="preserve">OUTS.COGUMELOS E TRUFAS,PREP/CONS.
</t>
    </r>
    <r>
      <rPr>
        <sz val="10.5"/>
        <color rgb="FF000080"/>
        <rFont val="Arial"/>
        <family val="2"/>
      </rPr>
      <t>EXC.ÁCIDO ACÉTICO</t>
    </r>
  </si>
  <si>
    <r>
      <rPr>
        <sz val="10.5"/>
        <color rgb="FF000080"/>
        <rFont val="Arial"/>
        <family val="2"/>
      </rPr>
      <t>BATATA Ñ CONS. VINAGRE/ÁCIDO ACÉTICO, CONG.</t>
    </r>
  </si>
  <si>
    <r>
      <rPr>
        <sz val="10.5"/>
        <color rgb="FF000080"/>
        <rFont val="Arial"/>
        <family val="2"/>
      </rPr>
      <t xml:space="preserve">PROD.HORT.HOM.Ñ CONG.Ñ CONS.VIN./ÁC.
</t>
    </r>
    <r>
      <rPr>
        <sz val="10.5"/>
        <color rgb="FF000080"/>
        <rFont val="Arial"/>
        <family val="2"/>
      </rPr>
      <t>ACÉTICO</t>
    </r>
  </si>
  <si>
    <r>
      <rPr>
        <sz val="10.5"/>
        <color rgb="FF000080"/>
        <rFont val="Arial"/>
        <family val="2"/>
      </rPr>
      <t>BATATAS Ñ CONS. VINAGRE/ÁCIDO ACÉTICO,Ñ CONG.</t>
    </r>
  </si>
  <si>
    <r>
      <rPr>
        <sz val="10.5"/>
        <color rgb="FF000080"/>
        <rFont val="Arial"/>
        <family val="2"/>
      </rPr>
      <t xml:space="preserve">ERVILHAS Ñ CONG,Ñ CONS.VINAGRE/ÁC.
</t>
    </r>
    <r>
      <rPr>
        <sz val="10.5"/>
        <color rgb="FF000080"/>
        <rFont val="Arial"/>
        <family val="2"/>
      </rPr>
      <t>ACÉTICO</t>
    </r>
  </si>
  <si>
    <r>
      <rPr>
        <sz val="10.5"/>
        <color rgb="FF000080"/>
        <rFont val="Arial"/>
        <family val="2"/>
      </rPr>
      <t>ASPARGOS Ñ(CONG. CONS.)VIN./ÁCIDO ACÉTICO</t>
    </r>
  </si>
  <si>
    <r>
      <rPr>
        <sz val="10.5"/>
        <color rgb="FF000080"/>
        <rFont val="Arial"/>
        <family val="2"/>
      </rPr>
      <t xml:space="preserve">AZEITONAS,Ñ CONG.Ñ CONS.VIN./ÁCIDO
</t>
    </r>
    <r>
      <rPr>
        <sz val="10.5"/>
        <color rgb="FF000080"/>
        <rFont val="Arial"/>
        <family val="2"/>
      </rPr>
      <t>ACÉTICO</t>
    </r>
  </si>
  <si>
    <r>
      <rPr>
        <sz val="10.5"/>
        <color rgb="FF000080"/>
        <rFont val="Arial"/>
        <family val="2"/>
      </rPr>
      <t>'- Milho doce (Zea maysvar.saccharata)</t>
    </r>
  </si>
  <si>
    <r>
      <rPr>
        <sz val="10.5"/>
        <color rgb="FF000080"/>
        <rFont val="Arial"/>
        <family val="2"/>
      </rPr>
      <t xml:space="preserve">'-- Brotos (rebentos) de
</t>
    </r>
    <r>
      <rPr>
        <sz val="10.5"/>
        <color rgb="FF000080"/>
        <rFont val="Arial"/>
        <family val="2"/>
      </rPr>
      <t>bambu</t>
    </r>
  </si>
  <si>
    <r>
      <rPr>
        <sz val="10.5"/>
        <color rgb="FF000080"/>
        <rFont val="Arial"/>
        <family val="2"/>
      </rPr>
      <t>OUTS.PROD.HORT.Ñ CONG./CONS.VIN./ÁC. ACÉTICO</t>
    </r>
  </si>
  <si>
    <r>
      <rPr>
        <sz val="10.5"/>
        <color rgb="FF000080"/>
        <rFont val="Arial"/>
        <family val="2"/>
      </rPr>
      <t xml:space="preserve">Produtos hortícolas, fruta, cascas de fruta e
</t>
    </r>
    <r>
      <rPr>
        <sz val="10.5"/>
        <color rgb="FF000080"/>
        <rFont val="Arial"/>
        <family val="2"/>
      </rPr>
      <t>outras partes</t>
    </r>
  </si>
  <si>
    <r>
      <rPr>
        <sz val="10.5"/>
        <color rgb="FF000080"/>
        <rFont val="Arial"/>
        <family val="2"/>
      </rPr>
      <t>PREP.HOMOGENEIZ D/FRUTAS,OBTIDOS POR COZIM.</t>
    </r>
  </si>
  <si>
    <r>
      <rPr>
        <sz val="10.5"/>
        <color rgb="FF000080"/>
        <rFont val="Arial"/>
        <family val="2"/>
      </rPr>
      <t xml:space="preserve">OUTS.DOCES, GELÉIAS OBT.
</t>
    </r>
    <r>
      <rPr>
        <sz val="10.5"/>
        <color rgb="FF000080"/>
        <rFont val="Arial"/>
        <family val="2"/>
      </rPr>
      <t>P/COZIMENTO</t>
    </r>
  </si>
  <si>
    <r>
      <rPr>
        <sz val="10.5"/>
        <color rgb="FF000080"/>
        <rFont val="Arial"/>
        <family val="2"/>
      </rPr>
      <t xml:space="preserve">AMENDOINS PREPARADOS OU
</t>
    </r>
    <r>
      <rPr>
        <sz val="10.5"/>
        <color rgb="FF000080"/>
        <rFont val="Arial"/>
        <family val="2"/>
      </rPr>
      <t>CONSERVADOS</t>
    </r>
  </si>
  <si>
    <r>
      <rPr>
        <sz val="10.5"/>
        <color rgb="FF000080"/>
        <rFont val="Arial"/>
        <family val="2"/>
      </rPr>
      <t>OUTS.FRUTAS D/CASCA RIJA,CONS. D/OUTS.MODOS</t>
    </r>
  </si>
  <si>
    <r>
      <rPr>
        <sz val="10.5"/>
        <color rgb="FF000080"/>
        <rFont val="Arial"/>
        <family val="2"/>
      </rPr>
      <t xml:space="preserve">ABACAXIS CONSERVADOS
</t>
    </r>
    <r>
      <rPr>
        <sz val="10.5"/>
        <color rgb="FF000080"/>
        <rFont val="Arial"/>
        <family val="2"/>
      </rPr>
      <t>D/OUTROS MODOS</t>
    </r>
  </si>
  <si>
    <r>
      <rPr>
        <sz val="10.5"/>
        <color rgb="FF000080"/>
        <rFont val="Arial"/>
        <family val="2"/>
      </rPr>
      <t>'- Citros (citrinos)</t>
    </r>
  </si>
  <si>
    <r>
      <rPr>
        <sz val="10.5"/>
        <color rgb="FF000080"/>
        <rFont val="Arial"/>
        <family val="2"/>
      </rPr>
      <t>CEREJAS CONSERVADAS DE OUTROS MODOS</t>
    </r>
  </si>
  <si>
    <r>
      <rPr>
        <sz val="10.5"/>
        <color rgb="FF000080"/>
        <rFont val="Arial"/>
        <family val="2"/>
      </rPr>
      <t>PÊSSEGOS / ÁGUA EDULC. INCLUÍDO OS XAROPES</t>
    </r>
  </si>
  <si>
    <r>
      <rPr>
        <sz val="10.5"/>
        <color rgb="FF000080"/>
        <rFont val="Arial"/>
        <family val="2"/>
      </rPr>
      <t>MORANGOS CONSERVADOS DE OUTROS MODOS</t>
    </r>
  </si>
  <si>
    <r>
      <rPr>
        <sz val="10.5"/>
        <color rgb="FF000080"/>
        <rFont val="Arial"/>
        <family val="2"/>
      </rPr>
      <t>OUTRAS MISTURAS CONSERVADAS DE OUTROS MODOS</t>
    </r>
  </si>
  <si>
    <r>
      <rPr>
        <sz val="10.5"/>
        <color rgb="FF000080"/>
        <rFont val="Arial"/>
        <family val="2"/>
      </rPr>
      <t>OUTRAS FRUTAS CONSERVADAS DE OUTROS MODOS</t>
    </r>
  </si>
  <si>
    <r>
      <rPr>
        <sz val="10.5"/>
        <color rgb="FF000080"/>
        <rFont val="Arial"/>
        <family val="2"/>
      </rPr>
      <t>OUTS.EXTRATOS, ESSÊNCIAS E CONCENTR.DE CAFÉ</t>
    </r>
  </si>
  <si>
    <r>
      <rPr>
        <sz val="10.5"/>
        <color rgb="FF000080"/>
        <rFont val="Arial"/>
        <family val="2"/>
      </rPr>
      <t>EXTRATOS, ESSÊNCIAS E CONCENTRADOS DE CHÁ</t>
    </r>
  </si>
  <si>
    <r>
      <rPr>
        <sz val="10.5"/>
        <color rgb="FF000080"/>
        <rFont val="Arial"/>
        <family val="2"/>
      </rPr>
      <t>OUTRAS LEVEDURAS VIVAS</t>
    </r>
  </si>
  <si>
    <r>
      <rPr>
        <sz val="10.5"/>
        <color rgb="FF000080"/>
        <rFont val="Arial"/>
        <family val="2"/>
      </rPr>
      <t xml:space="preserve">LEVEDURAS MORTAS;
</t>
    </r>
    <r>
      <rPr>
        <sz val="10.5"/>
        <color rgb="FF000080"/>
        <rFont val="Arial"/>
        <family val="2"/>
      </rPr>
      <t>OUTS.MICROORG. MORTOS</t>
    </r>
  </si>
  <si>
    <r>
      <rPr>
        <sz val="10.5"/>
        <color rgb="FF000080"/>
        <rFont val="Arial"/>
        <family val="2"/>
      </rPr>
      <t>PÓS PARA LEVEDAR, PREPARADOS</t>
    </r>
  </si>
  <si>
    <r>
      <rPr>
        <sz val="10.5"/>
        <color rgb="FF000080"/>
        <rFont val="Arial"/>
        <family val="2"/>
      </rPr>
      <t xml:space="preserve">Em embalagens
</t>
    </r>
    <r>
      <rPr>
        <sz val="10.5"/>
        <color rgb="FF000080"/>
        <rFont val="Arial"/>
        <family val="2"/>
      </rPr>
      <t>imediatas de conteúdo inferior ou igual a 1 kg</t>
    </r>
  </si>
  <si>
    <r>
      <rPr>
        <sz val="10.5"/>
        <color rgb="FF000080"/>
        <rFont val="Arial"/>
        <family val="2"/>
      </rPr>
      <t>OUTROS MOLHOS DE SOJA</t>
    </r>
  </si>
  <si>
    <r>
      <rPr>
        <sz val="10.5"/>
        <color rgb="FF000080"/>
        <rFont val="Arial"/>
        <family val="2"/>
      </rPr>
      <t>OUTRAS MOSTARDAS PREPARADAS</t>
    </r>
  </si>
  <si>
    <r>
      <rPr>
        <sz val="10.5"/>
        <color rgb="FF000080"/>
        <rFont val="Arial"/>
        <family val="2"/>
      </rPr>
      <t>OUTROS CONDIMENTOS E TEMPEROS COMPOSTOS</t>
    </r>
  </si>
  <si>
    <r>
      <rPr>
        <sz val="10.5"/>
        <color rgb="FF000080"/>
        <rFont val="Arial"/>
        <family val="2"/>
      </rPr>
      <t>Em embalagens imediatas de conteúdo inferior ou igual a 1 kg</t>
    </r>
  </si>
  <si>
    <r>
      <rPr>
        <sz val="10.5"/>
        <color rgb="FF000080"/>
        <rFont val="Arial"/>
        <family val="2"/>
      </rPr>
      <t>OUTROS MOLHOS, TEMPEROS E CONDIMENTOS</t>
    </r>
  </si>
  <si>
    <r>
      <rPr>
        <sz val="10.5"/>
        <color rgb="FF000080"/>
        <rFont val="Arial"/>
        <family val="2"/>
      </rPr>
      <t>CONCENT. D/PROTEÍNAS,SUBST. PROTÉICAS TEXTUR.</t>
    </r>
  </si>
  <si>
    <r>
      <rPr>
        <sz val="10.5"/>
        <color rgb="FF000080"/>
        <rFont val="Arial"/>
        <family val="2"/>
      </rPr>
      <t>Preparações do tipo utilizado para elaboração de bebida</t>
    </r>
  </si>
  <si>
    <r>
      <rPr>
        <sz val="10.5"/>
        <color rgb="FF000080"/>
        <rFont val="Arial"/>
        <family val="2"/>
      </rPr>
      <t>OUTS.PÓS C/AÇÚCAR E OUTS. EDULC. P/PUDINS</t>
    </r>
  </si>
  <si>
    <r>
      <rPr>
        <sz val="10.5"/>
        <color rgb="FF000080"/>
        <rFont val="Arial"/>
        <family val="2"/>
      </rPr>
      <t>SUPLEMENTOS ALIMENTARES</t>
    </r>
  </si>
  <si>
    <r>
      <rPr>
        <sz val="10.5"/>
        <color rgb="FF000080"/>
        <rFont val="Arial"/>
        <family val="2"/>
      </rPr>
      <t>CARAMEL.CONF. PASTS.E PRODS. SEMLH.,S/AÇÚCAR</t>
    </r>
  </si>
  <si>
    <r>
      <rPr>
        <sz val="10.5"/>
        <color rgb="FF000080"/>
        <rFont val="Arial"/>
        <family val="2"/>
      </rPr>
      <t>OUTS.PREP. ALIMENTÍCIAS Ñ ESPECIF.OUTS.POS.</t>
    </r>
  </si>
  <si>
    <r>
      <rPr>
        <sz val="10.5"/>
        <color rgb="FF000080"/>
        <rFont val="Arial"/>
        <family val="2"/>
      </rPr>
      <t>OUTRAS ÁGUAS, S/AÇÚCAR E EDULC., GELO E NEVE</t>
    </r>
  </si>
  <si>
    <r>
      <rPr>
        <sz val="10.5"/>
        <color rgb="FF000080"/>
        <rFont val="Arial"/>
        <family val="2"/>
      </rPr>
      <t>'-- Outras</t>
    </r>
  </si>
  <si>
    <r>
      <rPr>
        <sz val="10.5"/>
        <color rgb="FF000080"/>
        <rFont val="Arial"/>
        <family val="2"/>
      </rPr>
      <t xml:space="preserve">SÊMEAS,FARELOS E
</t>
    </r>
    <r>
      <rPr>
        <sz val="10.5"/>
        <color rgb="FF000080"/>
        <rFont val="Arial"/>
        <family val="2"/>
      </rPr>
      <t>OUTS.RESÍD.D/OUTS. CEREAIS</t>
    </r>
  </si>
  <si>
    <r>
      <rPr>
        <sz val="10.5"/>
        <color rgb="FF000080"/>
        <rFont val="Arial"/>
        <family val="2"/>
      </rPr>
      <t>ALIMENTOS P/CÃES OU GATOS, P/VENDA A RETALHO</t>
    </r>
  </si>
  <si>
    <r>
      <rPr>
        <sz val="10.5"/>
        <color rgb="FF000080"/>
        <rFont val="Arial"/>
        <family val="2"/>
      </rPr>
      <t xml:space="preserve">PREP.ALIM.COMPOST.
</t>
    </r>
    <r>
      <rPr>
        <sz val="10.5"/>
        <color rgb="FF000080"/>
        <rFont val="Arial"/>
        <family val="2"/>
      </rPr>
      <t>COMPLETOS P/ANIMAIS</t>
    </r>
  </si>
  <si>
    <r>
      <rPr>
        <sz val="10.5"/>
        <color rgb="FF000080"/>
        <rFont val="Arial"/>
        <family val="2"/>
      </rPr>
      <t>OUTS.PREP. P/ALIMENTAÇÃO DE ANIMAIS</t>
    </r>
  </si>
  <si>
    <r>
      <rPr>
        <sz val="10.5"/>
        <color rgb="FF000080"/>
        <rFont val="Arial"/>
        <family val="2"/>
      </rPr>
      <t xml:space="preserve">FUMO DEST./PARC.
</t>
    </r>
    <r>
      <rPr>
        <sz val="10.5"/>
        <color rgb="FF000080"/>
        <rFont val="Arial"/>
        <family val="2"/>
      </rPr>
      <t>FLS.SEC.AR QUENT, TPO VIRGÍNIA</t>
    </r>
  </si>
  <si>
    <r>
      <rPr>
        <sz val="10.5"/>
        <color rgb="FF000080"/>
        <rFont val="Arial"/>
        <family val="2"/>
      </rPr>
      <t>DESPERDÍCIOS DE FUMO (TABACO)</t>
    </r>
  </si>
  <si>
    <r>
      <rPr>
        <sz val="10.5"/>
        <color rgb="FF000080"/>
        <rFont val="Arial"/>
        <family val="2"/>
      </rPr>
      <t xml:space="preserve">SAL MARINHO, A
</t>
    </r>
    <r>
      <rPr>
        <sz val="10.5"/>
        <color rgb="FF000080"/>
        <rFont val="Arial"/>
        <family val="2"/>
      </rPr>
      <t>GRANEL, SEM AGREGADOS</t>
    </r>
  </si>
  <si>
    <r>
      <rPr>
        <sz val="10.5"/>
        <color rgb="FF000080"/>
        <rFont val="Arial"/>
        <family val="2"/>
      </rPr>
      <t>SAL DE MESA</t>
    </r>
  </si>
  <si>
    <r>
      <rPr>
        <sz val="10.5"/>
        <color rgb="FF000080"/>
        <rFont val="Arial"/>
        <family val="2"/>
      </rPr>
      <t>OUTROS SAIS</t>
    </r>
  </si>
  <si>
    <r>
      <rPr>
        <sz val="10.5"/>
        <color rgb="FF000080"/>
        <rFont val="Arial"/>
        <family val="2"/>
      </rPr>
      <t xml:space="preserve">ENXOFRE A GRANEL,
</t>
    </r>
    <r>
      <rPr>
        <sz val="10.5"/>
        <color rgb="FF000080"/>
        <rFont val="Arial"/>
        <family val="2"/>
      </rPr>
      <t>EXC.SUBLIM.,PREC., COLOIDAL</t>
    </r>
  </si>
  <si>
    <r>
      <rPr>
        <sz val="10.5"/>
        <color rgb="FF000080"/>
        <rFont val="Arial"/>
        <family val="2"/>
      </rPr>
      <t>OUTS.ENXOFRES,EXC. SUBLIM.PRECIP.E COLOIDAL</t>
    </r>
  </si>
  <si>
    <r>
      <rPr>
        <sz val="10.5"/>
        <color rgb="FF000080"/>
        <rFont val="Arial"/>
        <family val="2"/>
      </rPr>
      <t xml:space="preserve">GRAFITA NATURAL EM
</t>
    </r>
    <r>
      <rPr>
        <sz val="10.5"/>
        <color rgb="FF000080"/>
        <rFont val="Arial"/>
        <family val="2"/>
      </rPr>
      <t>PÓ OU EM ESCAMAS</t>
    </r>
  </si>
  <si>
    <r>
      <rPr>
        <sz val="10.5"/>
        <color rgb="FF000080"/>
        <rFont val="Arial"/>
        <family val="2"/>
      </rPr>
      <t>QQ.OUT.GRAFITA NATURAL EXCETO PÓ/ESCAMAS</t>
    </r>
  </si>
  <si>
    <r>
      <rPr>
        <sz val="10.5"/>
        <color rgb="FF000080"/>
        <rFont val="Arial"/>
        <family val="2"/>
      </rPr>
      <t xml:space="preserve">AREIAS SILICIOSAS E
</t>
    </r>
    <r>
      <rPr>
        <sz val="10.5"/>
        <color rgb="FF000080"/>
        <rFont val="Arial"/>
        <family val="2"/>
      </rPr>
      <t>AREIA QUARTZOSAS</t>
    </r>
  </si>
  <si>
    <r>
      <rPr>
        <sz val="10.5"/>
        <color rgb="FF000080"/>
        <rFont val="Arial"/>
        <family val="2"/>
      </rPr>
      <t>OUTRAS AREIAS NATURAIS MESMO CORADAS</t>
    </r>
  </si>
  <si>
    <r>
      <rPr>
        <sz val="10.5"/>
        <color rgb="FF000080"/>
        <rFont val="Arial"/>
        <family val="2"/>
      </rPr>
      <t xml:space="preserve">QUARTZO EM BRUTO
</t>
    </r>
    <r>
      <rPr>
        <sz val="10.5"/>
        <color rgb="FF000080"/>
        <rFont val="Arial"/>
        <family val="2"/>
      </rPr>
      <t>OU DESBASTADO</t>
    </r>
  </si>
  <si>
    <r>
      <rPr>
        <sz val="10.5"/>
        <color rgb="FF000080"/>
        <rFont val="Arial"/>
        <family val="2"/>
      </rPr>
      <t>CAULIM</t>
    </r>
  </si>
  <si>
    <r>
      <rPr>
        <sz val="10.5"/>
        <color rgb="FF000080"/>
        <rFont val="Arial"/>
        <family val="2"/>
      </rPr>
      <t>BENTONITA</t>
    </r>
  </si>
  <si>
    <r>
      <rPr>
        <sz val="10.5"/>
        <color rgb="FF000080"/>
        <rFont val="Arial"/>
        <family val="2"/>
      </rPr>
      <t xml:space="preserve">ARGILAS
</t>
    </r>
    <r>
      <rPr>
        <sz val="10.5"/>
        <color rgb="FF000080"/>
        <rFont val="Arial"/>
        <family val="2"/>
      </rPr>
      <t>REFRATÁRIAS</t>
    </r>
  </si>
  <si>
    <r>
      <rPr>
        <sz val="10.5"/>
        <color rgb="FF000080"/>
        <rFont val="Arial"/>
        <family val="2"/>
      </rPr>
      <t>OUTRAS ARGILAS</t>
    </r>
  </si>
  <si>
    <r>
      <rPr>
        <sz val="10.5"/>
        <color rgb="FF000080"/>
        <rFont val="Arial"/>
        <family val="2"/>
      </rPr>
      <t>MULITA</t>
    </r>
  </si>
  <si>
    <r>
      <rPr>
        <sz val="10.5"/>
        <color rgb="FF000080"/>
        <rFont val="Arial"/>
        <family val="2"/>
      </rPr>
      <t xml:space="preserve">SULFATO DE BÁRIO
</t>
    </r>
    <r>
      <rPr>
        <sz val="10.5"/>
        <color rgb="FF000080"/>
        <rFont val="Arial"/>
        <family val="2"/>
      </rPr>
      <t>NATURAL (BARITINA)</t>
    </r>
  </si>
  <si>
    <r>
      <rPr>
        <sz val="10.5"/>
        <color rgb="FF000080"/>
        <rFont val="Arial"/>
        <family val="2"/>
      </rPr>
      <t>Farinhas siliciosas fósseis (por exemplo, kieselguhr, tripoli</t>
    </r>
  </si>
  <si>
    <r>
      <rPr>
        <sz val="10.5"/>
        <color rgb="FF000080"/>
        <rFont val="Arial"/>
        <family val="2"/>
      </rPr>
      <t xml:space="preserve">Pedra-pomes;
</t>
    </r>
    <r>
      <rPr>
        <sz val="10.5"/>
        <color rgb="FF000080"/>
        <rFont val="Arial"/>
        <family val="2"/>
      </rPr>
      <t>esmeril/outs.abrs.nat.trat. term.</t>
    </r>
  </si>
  <si>
    <r>
      <rPr>
        <sz val="10.5"/>
        <color rgb="FF000080"/>
        <rFont val="Arial"/>
        <family val="2"/>
      </rPr>
      <t>ESMERIL,CORINDO, GRANADA E ABRAS. NATURAIS</t>
    </r>
  </si>
  <si>
    <r>
      <rPr>
        <sz val="10.5"/>
        <color rgb="FF000080"/>
        <rFont val="Arial"/>
        <family val="2"/>
      </rPr>
      <t xml:space="preserve">MÁRMORES E
</t>
    </r>
    <r>
      <rPr>
        <sz val="10.5"/>
        <color rgb="FF000080"/>
        <rFont val="Arial"/>
        <family val="2"/>
      </rPr>
      <t>TRAVERT.,EM BRUTO/DESBASTADOS</t>
    </r>
  </si>
  <si>
    <r>
      <rPr>
        <sz val="10.5"/>
        <color rgb="FF000080"/>
        <rFont val="Arial"/>
        <family val="2"/>
      </rPr>
      <t>TRAVERTINOS, CORTADOS EM BLOCOS,PLACAS,Q/R</t>
    </r>
  </si>
  <si>
    <r>
      <rPr>
        <sz val="10.5"/>
        <color rgb="FF000080"/>
        <rFont val="Arial"/>
        <family val="2"/>
      </rPr>
      <t xml:space="preserve">OUTRAS PEDRAS DE
</t>
    </r>
    <r>
      <rPr>
        <sz val="10.5"/>
        <color rgb="FF000080"/>
        <rFont val="Arial"/>
        <family val="2"/>
      </rPr>
      <t>CANTARIA OU CONSTRUÇÃO</t>
    </r>
  </si>
  <si>
    <r>
      <rPr>
        <sz val="10.5"/>
        <color rgb="FF000080"/>
        <rFont val="Arial"/>
        <family val="2"/>
      </rPr>
      <t xml:space="preserve">'- Calhaus, cascalho,
</t>
    </r>
    <r>
      <rPr>
        <sz val="10.5"/>
        <color rgb="FF000080"/>
        <rFont val="Arial"/>
        <family val="2"/>
      </rPr>
      <t>pedras britadas, do tipo normalmente ut</t>
    </r>
  </si>
  <si>
    <r>
      <rPr>
        <sz val="10.5"/>
        <color rgb="FF000080"/>
        <rFont val="Arial"/>
        <family val="2"/>
      </rPr>
      <t>MÁRMORE EM GRÂNULOS, LASCAS E PÓS</t>
    </r>
  </si>
  <si>
    <r>
      <rPr>
        <sz val="10.5"/>
        <color rgb="FF000080"/>
        <rFont val="Arial"/>
        <family val="2"/>
      </rPr>
      <t xml:space="preserve">OUTS.GRÂNULOS,
</t>
    </r>
    <r>
      <rPr>
        <sz val="10.5"/>
        <color rgb="FF000080"/>
        <rFont val="Arial"/>
        <family val="2"/>
      </rPr>
      <t>LASCAS,PÓS,RESÍD.E ESC.IND.</t>
    </r>
  </si>
  <si>
    <r>
      <rPr>
        <sz val="10.5"/>
        <color rgb="FF000080"/>
        <rFont val="Arial"/>
        <family val="2"/>
      </rPr>
      <t>CARBONATO DE MAGNÉSIO NATURAL (MAGNESITA)</t>
    </r>
  </si>
  <si>
    <r>
      <rPr>
        <sz val="10.5"/>
        <color rgb="FF000080"/>
        <rFont val="Arial"/>
        <family val="2"/>
      </rPr>
      <t xml:space="preserve">MAGNÉSIA
</t>
    </r>
    <r>
      <rPr>
        <sz val="10.5"/>
        <color rgb="FF000080"/>
        <rFont val="Arial"/>
        <family val="2"/>
      </rPr>
      <t>ELETROFUNDIDA</t>
    </r>
  </si>
  <si>
    <r>
      <rPr>
        <sz val="10.5"/>
        <color rgb="FF000080"/>
        <rFont val="Arial"/>
        <family val="2"/>
      </rPr>
      <t>OUTS.ÓXIDOS DE MAGNÉSIO E MAGNÉSIAS</t>
    </r>
  </si>
  <si>
    <r>
      <rPr>
        <sz val="10.5"/>
        <color rgb="FF000080"/>
        <rFont val="Arial"/>
        <family val="2"/>
      </rPr>
      <t>Anidrita</t>
    </r>
  </si>
  <si>
    <r>
      <rPr>
        <sz val="10.5"/>
        <color rgb="FF000080"/>
        <rFont val="Arial"/>
        <family val="2"/>
      </rPr>
      <t>OUTROS GESSOS</t>
    </r>
  </si>
  <si>
    <r>
      <rPr>
        <sz val="10.5"/>
        <color rgb="FF000080"/>
        <rFont val="Arial"/>
        <family val="2"/>
      </rPr>
      <t>CAL VIVA</t>
    </r>
  </si>
  <si>
    <r>
      <rPr>
        <sz val="10.5"/>
        <color rgb="FF000080"/>
        <rFont val="Arial"/>
        <family val="2"/>
      </rPr>
      <t>CAL APAGADA</t>
    </r>
  </si>
  <si>
    <r>
      <rPr>
        <sz val="10.5"/>
        <color rgb="FF000080"/>
        <rFont val="Arial"/>
        <family val="2"/>
      </rPr>
      <t xml:space="preserve">CIMENTOS "PORTLAND",
</t>
    </r>
    <r>
      <rPr>
        <sz val="10.5"/>
        <color rgb="FF000080"/>
        <rFont val="Arial"/>
        <family val="2"/>
      </rPr>
      <t>BRANCOS, MMO COR. ARTIF.</t>
    </r>
  </si>
  <si>
    <r>
      <rPr>
        <sz val="10.5"/>
        <color rgb="FF000080"/>
        <rFont val="Arial"/>
        <family val="2"/>
      </rPr>
      <t>CIMENTOS "PORTLAND", COMUNS</t>
    </r>
  </si>
  <si>
    <r>
      <rPr>
        <sz val="10.5"/>
        <color rgb="FF000080"/>
        <rFont val="Arial"/>
        <family val="2"/>
      </rPr>
      <t>OUTROS CIMENTOS "PORTLAND"</t>
    </r>
  </si>
  <si>
    <r>
      <rPr>
        <sz val="10.5"/>
        <color rgb="FF000080"/>
        <rFont val="Arial"/>
        <family val="2"/>
      </rPr>
      <t>CIMENTOS ALUMINOSOS</t>
    </r>
  </si>
  <si>
    <r>
      <rPr>
        <sz val="10.5"/>
        <color rgb="FF000080"/>
        <rFont val="Arial"/>
        <family val="2"/>
      </rPr>
      <t>MICA EM BRUTO,CLIV. EM FOLS.OU LAMELAS IRREG.</t>
    </r>
  </si>
  <si>
    <r>
      <rPr>
        <sz val="10.5"/>
        <color rgb="FF000080"/>
        <rFont val="Arial"/>
        <family val="2"/>
      </rPr>
      <t>MICA EM PÓ</t>
    </r>
  </si>
  <si>
    <r>
      <rPr>
        <sz val="10.5"/>
        <color rgb="FF000080"/>
        <rFont val="Arial"/>
        <family val="2"/>
      </rPr>
      <t xml:space="preserve">ESTEATITA NATURAL,
</t>
    </r>
    <r>
      <rPr>
        <sz val="10.5"/>
        <color rgb="FF000080"/>
        <rFont val="Arial"/>
        <family val="2"/>
      </rPr>
      <t>NÃO TRITURADA NEM EM PÓ</t>
    </r>
  </si>
  <si>
    <r>
      <rPr>
        <sz val="10.5"/>
        <color rgb="FF000080"/>
        <rFont val="Arial"/>
        <family val="2"/>
      </rPr>
      <t>ESTEATITA NATURAL, TRITURADA OU EM PÓ</t>
    </r>
  </si>
  <si>
    <r>
      <rPr>
        <sz val="10.5"/>
        <color rgb="FF000080"/>
        <rFont val="Arial"/>
        <family val="2"/>
      </rPr>
      <t xml:space="preserve">'-- Que contenha, em
</t>
    </r>
    <r>
      <rPr>
        <sz val="10.5"/>
        <color rgb="FF000080"/>
        <rFont val="Arial"/>
        <family val="2"/>
      </rPr>
      <t>peso, 97 % ou menos de fluoreto de cálci</t>
    </r>
  </si>
  <si>
    <r>
      <rPr>
        <sz val="10.5"/>
        <color rgb="FF000080"/>
        <rFont val="Arial"/>
        <family val="2"/>
      </rPr>
      <t>AREIA ZIRC.MICRONIZ. P/PREP.ESMALTE CERÂMICO</t>
    </r>
  </si>
  <si>
    <r>
      <rPr>
        <sz val="10.5"/>
        <color rgb="FF000080"/>
        <rFont val="Arial"/>
        <family val="2"/>
      </rPr>
      <t>TERRAS CORANTES</t>
    </r>
  </si>
  <si>
    <r>
      <rPr>
        <sz val="10.5"/>
        <color rgb="FF000080"/>
        <rFont val="Arial"/>
        <family val="2"/>
      </rPr>
      <t>OUTS MAT.MINERAIS,Ñ ESPEC.EM OUTS. POSIÇÕES</t>
    </r>
  </si>
  <si>
    <r>
      <rPr>
        <sz val="10.5"/>
        <color rgb="FF000080"/>
        <rFont val="Arial"/>
        <family val="2"/>
      </rPr>
      <t>OUTS. MINÉRIOS DE MANGANÊS E CONCENTRADOS</t>
    </r>
  </si>
  <si>
    <r>
      <rPr>
        <sz val="10.5"/>
        <color rgb="FF000080"/>
        <rFont val="Arial"/>
        <family val="2"/>
      </rPr>
      <t xml:space="preserve">OUTROS MINÉRIOS
</t>
    </r>
    <r>
      <rPr>
        <sz val="10.5"/>
        <color rgb="FF000080"/>
        <rFont val="Arial"/>
        <family val="2"/>
      </rPr>
      <t>D/COBRE E CONCENTRADOS</t>
    </r>
  </si>
  <si>
    <r>
      <rPr>
        <sz val="10.5"/>
        <color rgb="FF000080"/>
        <rFont val="Arial"/>
        <family val="2"/>
      </rPr>
      <t>BAUXITA CALCINADA</t>
    </r>
  </si>
  <si>
    <r>
      <rPr>
        <sz val="10.5"/>
        <color rgb="FF000080"/>
        <rFont val="Arial"/>
        <family val="2"/>
      </rPr>
      <t>OUTS.MINÉRIOS D/TITÂNIO E SEUS CONCENTRADOS</t>
    </r>
  </si>
  <si>
    <r>
      <rPr>
        <sz val="10.5"/>
        <color rgb="FF000080"/>
        <rFont val="Arial"/>
        <family val="2"/>
      </rPr>
      <t>OUTS.MINÉRIOS D/ZIRCÔNIO E S/CONCENTRADOS</t>
    </r>
  </si>
  <si>
    <r>
      <rPr>
        <sz val="10.5"/>
        <color rgb="FF000080"/>
        <rFont val="Arial"/>
        <family val="2"/>
      </rPr>
      <t>ANTRACITA,MESMO EM PÓ, MAS NÃO GLOMERADA</t>
    </r>
  </si>
  <si>
    <r>
      <rPr>
        <sz val="10.5"/>
        <color rgb="FF000080"/>
        <rFont val="Arial"/>
        <family val="2"/>
      </rPr>
      <t>Com granulometria igual ou superior a 80 mm</t>
    </r>
  </si>
  <si>
    <r>
      <rPr>
        <sz val="10.5"/>
        <color rgb="FF000080"/>
        <rFont val="Arial"/>
        <family val="2"/>
      </rPr>
      <t>Com granulometria inferior a 80 mm</t>
    </r>
  </si>
  <si>
    <r>
      <rPr>
        <sz val="10.5"/>
        <color rgb="FF000080"/>
        <rFont val="Arial"/>
        <family val="2"/>
      </rPr>
      <t>Outras</t>
    </r>
  </si>
  <si>
    <r>
      <rPr>
        <sz val="10.5"/>
        <color rgb="FF000080"/>
        <rFont val="Arial"/>
        <family val="2"/>
      </rPr>
      <t>BREU OBTIDO DE ALCATRÕES MINERAIS</t>
    </r>
  </si>
  <si>
    <r>
      <rPr>
        <sz val="10.5"/>
        <color rgb="FF000080"/>
        <rFont val="Arial"/>
        <family val="2"/>
      </rPr>
      <t>Di-isobutileno</t>
    </r>
  </si>
  <si>
    <r>
      <rPr>
        <sz val="10.5"/>
        <color rgb="FF000080"/>
        <rFont val="Arial"/>
        <family val="2"/>
      </rPr>
      <t>OUTRAS NAFTAS</t>
    </r>
  </si>
  <si>
    <r>
      <rPr>
        <sz val="10.5"/>
        <color rgb="FF000080"/>
        <rFont val="Arial"/>
        <family val="2"/>
      </rPr>
      <t>ÓLEOS LUBRIFICANTES SEM ADITIVO</t>
    </r>
  </si>
  <si>
    <r>
      <rPr>
        <sz val="10.5"/>
        <color rgb="FF000080"/>
        <rFont val="Arial"/>
        <family val="2"/>
      </rPr>
      <t xml:space="preserve">ÓLEOS
</t>
    </r>
    <r>
      <rPr>
        <sz val="10.5"/>
        <color rgb="FF000080"/>
        <rFont val="Arial"/>
        <family val="2"/>
      </rPr>
      <t>LUBRIFICANTES COM ADITIVO</t>
    </r>
  </si>
  <si>
    <r>
      <rPr>
        <sz val="10.5"/>
        <color rgb="FF000080"/>
        <rFont val="Arial"/>
        <family val="2"/>
      </rPr>
      <t>ÓLEOS MINERS. BRANCS.(ÓLEO D/VASIL.OU PARAF.)</t>
    </r>
  </si>
  <si>
    <r>
      <rPr>
        <sz val="10.5"/>
        <color rgb="FF000080"/>
        <rFont val="Arial"/>
        <family val="2"/>
      </rPr>
      <t xml:space="preserve">OUTS.ÓLEOS
</t>
    </r>
    <r>
      <rPr>
        <sz val="10.5"/>
        <color rgb="FF000080"/>
        <rFont val="Arial"/>
        <family val="2"/>
      </rPr>
      <t>D/PETRÓLEO OU D/MINERAIS BETUMS.</t>
    </r>
  </si>
  <si>
    <r>
      <rPr>
        <sz val="10.5"/>
        <color rgb="FF000080"/>
        <rFont val="Arial"/>
        <family val="2"/>
      </rPr>
      <t>PROPANO EM BRUTO, LIQUEFEITO</t>
    </r>
  </si>
  <si>
    <r>
      <rPr>
        <sz val="10.5"/>
        <color rgb="FF000080"/>
        <rFont val="Arial"/>
        <family val="2"/>
      </rPr>
      <t xml:space="preserve">OUTS.PROPANOS EXC.
</t>
    </r>
    <r>
      <rPr>
        <sz val="10.5"/>
        <color rgb="FF000080"/>
        <rFont val="Arial"/>
        <family val="2"/>
      </rPr>
      <t>EM BRUTO, LIQUEFEITOS</t>
    </r>
  </si>
  <si>
    <r>
      <rPr>
        <sz val="10.5"/>
        <color rgb="FF000080"/>
        <rFont val="Arial"/>
        <family val="2"/>
      </rPr>
      <t>BUTANOS LIQUEFEITOS</t>
    </r>
  </si>
  <si>
    <r>
      <rPr>
        <sz val="10.5"/>
        <color rgb="FF000080"/>
        <rFont val="Arial"/>
        <family val="2"/>
      </rPr>
      <t xml:space="preserve">OUTS.GASES D/PET.E
</t>
    </r>
    <r>
      <rPr>
        <sz val="10.5"/>
        <color rgb="FF000080"/>
        <rFont val="Arial"/>
        <family val="2"/>
      </rPr>
      <t>HID.GASOSOS LIQUEFEITOS</t>
    </r>
  </si>
  <si>
    <r>
      <rPr>
        <sz val="10.5"/>
        <color rgb="FF000080"/>
        <rFont val="Arial"/>
        <family val="2"/>
      </rPr>
      <t>OUTS.GASES D/PET.E HIDROCARB.,EM EST. GASOSO</t>
    </r>
  </si>
  <si>
    <r>
      <rPr>
        <sz val="10.5"/>
        <color rgb="FF000080"/>
        <rFont val="Arial"/>
        <family val="2"/>
      </rPr>
      <t xml:space="preserve">'- Parafina que contenha, em peso, menos de 0,75
</t>
    </r>
    <r>
      <rPr>
        <sz val="10.5"/>
        <color rgb="FF000080"/>
        <rFont val="Arial"/>
        <family val="2"/>
      </rPr>
      <t>% de óleo</t>
    </r>
  </si>
  <si>
    <r>
      <rPr>
        <sz val="10.5"/>
        <color rgb="FF000080"/>
        <rFont val="Arial"/>
        <family val="2"/>
      </rPr>
      <t>CERA DE PETRÓLEO MICROCR.,CERAS MINERAIS</t>
    </r>
  </si>
  <si>
    <r>
      <rPr>
        <sz val="10.5"/>
        <color rgb="FF000080"/>
        <rFont val="Arial"/>
        <family val="2"/>
      </rPr>
      <t xml:space="preserve">COQUE DE PETRÓLEO
</t>
    </r>
    <r>
      <rPr>
        <sz val="10.5"/>
        <color rgb="FF000080"/>
        <rFont val="Arial"/>
        <family val="2"/>
      </rPr>
      <t>CALCINADO</t>
    </r>
  </si>
  <si>
    <r>
      <rPr>
        <sz val="10.5"/>
        <color rgb="FF000080"/>
        <rFont val="Arial"/>
        <family val="2"/>
      </rPr>
      <t>OUTRAS FORMAS DE IODO</t>
    </r>
  </si>
  <si>
    <r>
      <rPr>
        <sz val="10.5"/>
        <color rgb="FF000080"/>
        <rFont val="Arial"/>
        <family val="2"/>
      </rPr>
      <t xml:space="preserve">ENXOFRE SUBLIM.OU
</t>
    </r>
    <r>
      <rPr>
        <sz val="10.5"/>
        <color rgb="FF000080"/>
        <rFont val="Arial"/>
        <family val="2"/>
      </rPr>
      <t>PRECIP.,ENXOFRE COLOIDAL</t>
    </r>
  </si>
  <si>
    <r>
      <rPr>
        <sz val="10.5"/>
        <color rgb="FF000080"/>
        <rFont val="Arial"/>
        <family val="2"/>
      </rPr>
      <t>NEGROS DE ACETILENO (NEGROS DE CARBONO)</t>
    </r>
  </si>
  <si>
    <r>
      <rPr>
        <sz val="10.5"/>
        <color rgb="FF000080"/>
        <rFont val="Arial"/>
        <family val="2"/>
      </rPr>
      <t xml:space="preserve">OUTROS NEGROS DE
</t>
    </r>
    <r>
      <rPr>
        <sz val="10.5"/>
        <color rgb="FF000080"/>
        <rFont val="Arial"/>
        <family val="2"/>
      </rPr>
      <t>CARBONO</t>
    </r>
  </si>
  <si>
    <r>
      <rPr>
        <sz val="10.5"/>
        <color rgb="FF000080"/>
        <rFont val="Arial"/>
        <family val="2"/>
      </rPr>
      <t>OUTRAS FORMAS DE CARBONO</t>
    </r>
  </si>
  <si>
    <r>
      <rPr>
        <sz val="10.5"/>
        <color rgb="FF000080"/>
        <rFont val="Arial"/>
        <family val="2"/>
      </rPr>
      <t xml:space="preserve">ARGÔNIO (GASES
</t>
    </r>
    <r>
      <rPr>
        <sz val="10.5"/>
        <color rgb="FF000080"/>
        <rFont val="Arial"/>
        <family val="2"/>
      </rPr>
      <t>RAROS)</t>
    </r>
  </si>
  <si>
    <r>
      <rPr>
        <sz val="10.5"/>
        <color rgb="FF000080"/>
        <rFont val="Arial"/>
        <family val="2"/>
      </rPr>
      <t>NITROGÊNIO</t>
    </r>
  </si>
  <si>
    <r>
      <rPr>
        <sz val="10.5"/>
        <color rgb="FF000080"/>
        <rFont val="Arial"/>
        <family val="2"/>
      </rPr>
      <t>OUTROS SILÍCIOS</t>
    </r>
  </si>
  <si>
    <r>
      <rPr>
        <sz val="10.5"/>
        <color rgb="FF000080"/>
        <rFont val="Arial"/>
        <family val="2"/>
      </rPr>
      <t xml:space="preserve">FÓSFORO VERMELHO
</t>
    </r>
    <r>
      <rPr>
        <sz val="10.5"/>
        <color rgb="FF000080"/>
        <rFont val="Arial"/>
        <family val="2"/>
      </rPr>
      <t>OU AMORFO</t>
    </r>
  </si>
  <si>
    <r>
      <rPr>
        <sz val="10.5"/>
        <color rgb="FF000080"/>
        <rFont val="Arial"/>
        <family val="2"/>
      </rPr>
      <t>ARSÊNIO</t>
    </r>
  </si>
  <si>
    <r>
      <rPr>
        <sz val="10.5"/>
        <color rgb="FF000080"/>
        <rFont val="Arial"/>
        <family val="2"/>
      </rPr>
      <t>SELÊNIO</t>
    </r>
  </si>
  <si>
    <r>
      <rPr>
        <sz val="10.5"/>
        <color rgb="FF000080"/>
        <rFont val="Arial"/>
        <family val="2"/>
      </rPr>
      <t>CÁLCIO</t>
    </r>
  </si>
  <si>
    <r>
      <rPr>
        <sz val="10.5"/>
        <color rgb="FF000080"/>
        <rFont val="Arial"/>
        <family val="2"/>
      </rPr>
      <t>ESTRÔNCIO</t>
    </r>
  </si>
  <si>
    <r>
      <rPr>
        <sz val="10.5"/>
        <color rgb="FF000080"/>
        <rFont val="Arial"/>
        <family val="2"/>
      </rPr>
      <t>OUTS.METAIS ALCALINOS OU ALCALINOS- TERROSOS</t>
    </r>
  </si>
  <si>
    <r>
      <rPr>
        <sz val="10.5"/>
        <color rgb="FF000080"/>
        <rFont val="Arial"/>
        <family val="2"/>
      </rPr>
      <t>Liga de cério, com um teor de ferro inferior ou igual a 5 %,</t>
    </r>
  </si>
  <si>
    <r>
      <rPr>
        <sz val="10.5"/>
        <color rgb="FF000080"/>
        <rFont val="Arial"/>
        <family val="2"/>
      </rPr>
      <t>OUTS.METAIS D/TERR. RARAS,ESCÂNDIO, MMO.MIST.</t>
    </r>
  </si>
  <si>
    <r>
      <rPr>
        <sz val="10.5"/>
        <color rgb="FF000080"/>
        <rFont val="Arial"/>
        <family val="2"/>
      </rPr>
      <t>PENTÓXIDO DE DIFÓSFORO</t>
    </r>
  </si>
  <si>
    <r>
      <rPr>
        <sz val="10.5"/>
        <color rgb="FF000080"/>
        <rFont val="Arial"/>
        <family val="2"/>
      </rPr>
      <t>Com um teor de ferro inferior a 750 ppm</t>
    </r>
  </si>
  <si>
    <r>
      <rPr>
        <sz val="10.5"/>
        <color rgb="FF000080"/>
        <rFont val="Arial"/>
        <family val="2"/>
      </rPr>
      <t>OUTROS ÁCIDOS FOSFÓRICOS</t>
    </r>
  </si>
  <si>
    <r>
      <rPr>
        <sz val="10.5"/>
        <color rgb="FF000080"/>
        <rFont val="Arial"/>
        <family val="2"/>
      </rPr>
      <t>OUTROS ÁCIDOS POLIFOSFÓRICOS</t>
    </r>
  </si>
  <si>
    <r>
      <rPr>
        <sz val="10.5"/>
        <color rgb="FF000080"/>
        <rFont val="Arial"/>
        <family val="2"/>
      </rPr>
      <t>ÁCIDO ORTOBÓRICO</t>
    </r>
  </si>
  <si>
    <r>
      <rPr>
        <sz val="10.5"/>
        <color rgb="FF000080"/>
        <rFont val="Arial"/>
        <family val="2"/>
      </rPr>
      <t>OUTROS ÓXIDOS DE BORO E ÁCIDOS BÓRICOS</t>
    </r>
  </si>
  <si>
    <r>
      <rPr>
        <sz val="10.5"/>
        <color rgb="FF000080"/>
        <rFont val="Arial"/>
        <family val="2"/>
      </rPr>
      <t xml:space="preserve">FLUORETO DE
</t>
    </r>
    <r>
      <rPr>
        <sz val="10.5"/>
        <color rgb="FF000080"/>
        <rFont val="Arial"/>
        <family val="2"/>
      </rPr>
      <t>HIDROGÊNIO (ÁCIDO FLUORÍDRICO)</t>
    </r>
  </si>
  <si>
    <r>
      <rPr>
        <sz val="10.5"/>
        <color rgb="FF000080"/>
        <rFont val="Arial"/>
        <family val="2"/>
      </rPr>
      <t>ÁCIDO AMINOSSULFÔNICO (ÁCIDO SULFÂMICO)</t>
    </r>
  </si>
  <si>
    <r>
      <rPr>
        <sz val="10.5"/>
        <color rgb="FF000080"/>
        <rFont val="Arial"/>
        <family val="2"/>
      </rPr>
      <t xml:space="preserve">ÁCIDO FOSFÔNICO
</t>
    </r>
    <r>
      <rPr>
        <sz val="10.5"/>
        <color rgb="FF000080"/>
        <rFont val="Arial"/>
        <family val="2"/>
      </rPr>
      <t>(ÁCIDO FOSFOROSO)</t>
    </r>
  </si>
  <si>
    <r>
      <rPr>
        <sz val="10.5"/>
        <color rgb="FF000080"/>
        <rFont val="Arial"/>
        <family val="2"/>
      </rPr>
      <t xml:space="preserve">OUTROS ÁCIDOS
</t>
    </r>
    <r>
      <rPr>
        <sz val="10.5"/>
        <color rgb="FF000080"/>
        <rFont val="Arial"/>
        <family val="2"/>
      </rPr>
      <t>INORGÂNICOS D/FLÚOR</t>
    </r>
  </si>
  <si>
    <r>
      <rPr>
        <sz val="10.5"/>
        <color rgb="FF000080"/>
        <rFont val="Arial"/>
        <family val="2"/>
      </rPr>
      <t>OUTROS ÁCIDOS INORGÂNICOS</t>
    </r>
  </si>
  <si>
    <r>
      <rPr>
        <sz val="10.5"/>
        <color rgb="FF000080"/>
        <rFont val="Arial"/>
        <family val="2"/>
      </rPr>
      <t>DIÓXIDO DE CARBONO</t>
    </r>
  </si>
  <si>
    <r>
      <rPr>
        <sz val="10.5"/>
        <color rgb="FF000080"/>
        <rFont val="Arial"/>
        <family val="2"/>
      </rPr>
      <t>DIÓXIDO D/SILÍCIO, OBTIDO P/PRECIPITAÇÃO QUÍMICA</t>
    </r>
  </si>
  <si>
    <r>
      <rPr>
        <sz val="10.5"/>
        <color rgb="FF000080"/>
        <rFont val="Arial"/>
        <family val="2"/>
      </rPr>
      <t xml:space="preserve">DIÓXIDO DE SILÍCIO,
</t>
    </r>
    <r>
      <rPr>
        <sz val="10.5"/>
        <color rgb="FF000080"/>
        <rFont val="Arial"/>
        <family val="2"/>
      </rPr>
      <t>TIPO AEROGEL</t>
    </r>
  </si>
  <si>
    <r>
      <rPr>
        <sz val="10.5"/>
        <color rgb="FF000080"/>
        <rFont val="Arial"/>
        <family val="2"/>
      </rPr>
      <t>GEL DE SÍLICA</t>
    </r>
  </si>
  <si>
    <r>
      <rPr>
        <sz val="10.5"/>
        <color rgb="FF000080"/>
        <rFont val="Arial"/>
        <family val="2"/>
      </rPr>
      <t>OUTROS DIÓXIDOS DE SILÍCIO</t>
    </r>
  </si>
  <si>
    <r>
      <rPr>
        <sz val="10.5"/>
        <color rgb="FF000080"/>
        <rFont val="Arial"/>
        <family val="2"/>
      </rPr>
      <t>OUTS.COMP.OXIG. INORGÂNICOS D/ELEM. Ñ METAL.</t>
    </r>
  </si>
  <si>
    <r>
      <rPr>
        <sz val="10.5"/>
        <color rgb="FF000080"/>
        <rFont val="Arial"/>
        <family val="2"/>
      </rPr>
      <t>OUTS. HALOGENETOS/OXIAL. D/ELEM.Ñ METÁLICOS</t>
    </r>
  </si>
  <si>
    <r>
      <rPr>
        <sz val="10.5"/>
        <color rgb="FF000080"/>
        <rFont val="Arial"/>
        <family val="2"/>
      </rPr>
      <t>HIDRÓXIDO DE SÓDIO, SÓLIDO</t>
    </r>
  </si>
  <si>
    <r>
      <rPr>
        <sz val="10.5"/>
        <color rgb="FF000080"/>
        <rFont val="Arial"/>
        <family val="2"/>
      </rPr>
      <t>HIDRÓXIDO DE POTÁSSIO (POTASSA CÁUSTICA)</t>
    </r>
  </si>
  <si>
    <r>
      <rPr>
        <sz val="10.5"/>
        <color rgb="FF000080"/>
        <rFont val="Arial"/>
        <family val="2"/>
      </rPr>
      <t>HIDRÓXIDO DE MAGNÉSIO</t>
    </r>
  </si>
  <si>
    <r>
      <rPr>
        <sz val="10.5"/>
        <color rgb="FF000080"/>
        <rFont val="Arial"/>
        <family val="2"/>
      </rPr>
      <t>HIDRÓXIDO DE BÁRIO</t>
    </r>
  </si>
  <si>
    <r>
      <rPr>
        <sz val="10.5"/>
        <color rgb="FF000080"/>
        <rFont val="Arial"/>
        <family val="2"/>
      </rPr>
      <t xml:space="preserve">OUTS.ÓXIDOS,HIDR.,
</t>
    </r>
    <r>
      <rPr>
        <sz val="10.5"/>
        <color rgb="FF000080"/>
        <rFont val="Arial"/>
        <family val="2"/>
      </rPr>
      <t>PERÓXID., D/ESTRÔNCIO/BÁRIO</t>
    </r>
  </si>
  <si>
    <r>
      <rPr>
        <sz val="10.5"/>
        <color rgb="FF000080"/>
        <rFont val="Arial"/>
        <family val="2"/>
      </rPr>
      <t>ÓXIDO DE ZINCO (BRANCO DE ZINCO)</t>
    </r>
  </si>
  <si>
    <r>
      <rPr>
        <sz val="10.5"/>
        <color rgb="FF000080"/>
        <rFont val="Arial"/>
        <family val="2"/>
      </rPr>
      <t xml:space="preserve">Branco, que passe
</t>
    </r>
    <r>
      <rPr>
        <sz val="10.5"/>
        <color rgb="FF000080"/>
        <rFont val="Arial"/>
        <family val="2"/>
      </rPr>
      <t>através de uma peneira com abertura de mal</t>
    </r>
  </si>
  <si>
    <r>
      <rPr>
        <sz val="10.5"/>
        <color rgb="FF000080"/>
        <rFont val="Arial"/>
        <family val="2"/>
      </rPr>
      <t>OUTROS CORINDONS ARTIFICIAIS</t>
    </r>
  </si>
  <si>
    <r>
      <rPr>
        <sz val="10.5"/>
        <color rgb="FF000080"/>
        <rFont val="Arial"/>
        <family val="2"/>
      </rPr>
      <t>ALUMINA CALCINADA</t>
    </r>
  </si>
  <si>
    <r>
      <rPr>
        <sz val="10.5"/>
        <color rgb="FF000080"/>
        <rFont val="Arial"/>
        <family val="2"/>
      </rPr>
      <t>OUTROS ÓXIDOS DE ALUMÍNIO</t>
    </r>
  </si>
  <si>
    <r>
      <rPr>
        <sz val="10.5"/>
        <color rgb="FF000080"/>
        <rFont val="Arial"/>
        <family val="2"/>
      </rPr>
      <t>HIDRÓXIDO DE ALUMÍNIO</t>
    </r>
  </si>
  <si>
    <r>
      <rPr>
        <sz val="10.5"/>
        <color rgb="FF000080"/>
        <rFont val="Arial"/>
        <family val="2"/>
      </rPr>
      <t>TRIÓXIDO DE CROMO</t>
    </r>
  </si>
  <si>
    <r>
      <rPr>
        <sz val="10.5"/>
        <color rgb="FF000080"/>
        <rFont val="Arial"/>
        <family val="2"/>
      </rPr>
      <t>ÓXIDOS DE CROMO</t>
    </r>
  </si>
  <si>
    <r>
      <rPr>
        <sz val="10.5"/>
        <color rgb="FF000080"/>
        <rFont val="Arial"/>
        <family val="2"/>
      </rPr>
      <t>HIDRÓXIDOS DE CROMO</t>
    </r>
  </si>
  <si>
    <r>
      <rPr>
        <sz val="10.5"/>
        <color rgb="FF000080"/>
        <rFont val="Arial"/>
        <family val="2"/>
      </rPr>
      <t>DIÓXIDO DE MANGANÊS</t>
    </r>
  </si>
  <si>
    <r>
      <rPr>
        <sz val="10.5"/>
        <color rgb="FF000080"/>
        <rFont val="Arial"/>
        <family val="2"/>
      </rPr>
      <t>Com um teor de Fe2O3 igual ou superior a 85 %, em peso</t>
    </r>
  </si>
  <si>
    <r>
      <rPr>
        <sz val="10.5"/>
        <color rgb="FF000080"/>
        <rFont val="Arial"/>
        <family val="2"/>
      </rPr>
      <t xml:space="preserve">OUTROS ÓXIDOS
</t>
    </r>
    <r>
      <rPr>
        <sz val="10.5"/>
        <color rgb="FF000080"/>
        <rFont val="Arial"/>
        <family val="2"/>
      </rPr>
      <t>FÉRRICOS</t>
    </r>
  </si>
  <si>
    <r>
      <rPr>
        <sz val="10.5"/>
        <color rgb="FF000080"/>
        <rFont val="Arial"/>
        <family val="2"/>
      </rPr>
      <t>Óxido ferroso-férrico (óxido magnético de ferro), com um teo</t>
    </r>
  </si>
  <si>
    <r>
      <rPr>
        <sz val="10.5"/>
        <color rgb="FF000080"/>
        <rFont val="Arial"/>
        <family val="2"/>
      </rPr>
      <t xml:space="preserve">HIDRÓXIDOS DE
</t>
    </r>
    <r>
      <rPr>
        <sz val="10.5"/>
        <color rgb="FF000080"/>
        <rFont val="Arial"/>
        <family val="2"/>
      </rPr>
      <t>FERRO</t>
    </r>
  </si>
  <si>
    <r>
      <rPr>
        <sz val="10.5"/>
        <color rgb="FF000080"/>
        <rFont val="Arial"/>
        <family val="2"/>
      </rPr>
      <t>OUTROS ÓXIDOS DE FERRO</t>
    </r>
  </si>
  <si>
    <r>
      <rPr>
        <sz val="10.5"/>
        <color rgb="FF000080"/>
        <rFont val="Arial"/>
        <family val="2"/>
      </rPr>
      <t xml:space="preserve">ÓXIDO SALINO DE
</t>
    </r>
    <r>
      <rPr>
        <sz val="10.5"/>
        <color rgb="FF000080"/>
        <rFont val="Arial"/>
        <family val="2"/>
      </rPr>
      <t>COBALTO</t>
    </r>
  </si>
  <si>
    <r>
      <rPr>
        <sz val="10.5"/>
        <color rgb="FF000080"/>
        <rFont val="Arial"/>
        <family val="2"/>
      </rPr>
      <t>OUTROS ÓXIDOS E HIDRÓXIDOS DE COBALTO</t>
    </r>
  </si>
  <si>
    <r>
      <rPr>
        <sz val="10.5"/>
        <color rgb="FF000080"/>
        <rFont val="Arial"/>
        <family val="2"/>
      </rPr>
      <t>Tipo anátase</t>
    </r>
  </si>
  <si>
    <r>
      <rPr>
        <sz val="10.5"/>
        <color rgb="FF000080"/>
        <rFont val="Arial"/>
        <family val="2"/>
      </rPr>
      <t>OUTROS ÓXIDOS DE TITÂNIO</t>
    </r>
  </si>
  <si>
    <r>
      <rPr>
        <sz val="10.5"/>
        <color rgb="FF000080"/>
        <rFont val="Arial"/>
        <family val="2"/>
      </rPr>
      <t>MONÓXIDO DE CHUMBO (LITARGÍRIO, MASSICOTE)</t>
    </r>
  </si>
  <si>
    <r>
      <rPr>
        <sz val="10.5"/>
        <color rgb="FF000080"/>
        <rFont val="Arial"/>
        <family val="2"/>
      </rPr>
      <t>HIDROXILAMINA E SEUS SAIS INORGÂNICOS</t>
    </r>
  </si>
  <si>
    <r>
      <rPr>
        <sz val="10.5"/>
        <color rgb="FF000080"/>
        <rFont val="Arial"/>
        <family val="2"/>
      </rPr>
      <t>HIDRÓXIDO DE LÍTIO</t>
    </r>
  </si>
  <si>
    <r>
      <rPr>
        <sz val="10.5"/>
        <color rgb="FF000080"/>
        <rFont val="Arial"/>
        <family val="2"/>
      </rPr>
      <t xml:space="preserve">PENTÓXIDO DE
</t>
    </r>
    <r>
      <rPr>
        <sz val="10.5"/>
        <color rgb="FF000080"/>
        <rFont val="Arial"/>
        <family val="2"/>
      </rPr>
      <t>DIVANÁDIO</t>
    </r>
  </si>
  <si>
    <r>
      <rPr>
        <sz val="10.5"/>
        <color rgb="FF000080"/>
        <rFont val="Arial"/>
        <family val="2"/>
      </rPr>
      <t>OUTROS ÓXIDOS E HIDRÓXIDOS DE NÍQUEL</t>
    </r>
  </si>
  <si>
    <r>
      <rPr>
        <sz val="10.5"/>
        <color rgb="FF000080"/>
        <rFont val="Arial"/>
        <family val="2"/>
      </rPr>
      <t>DIÓXIDO DE ZIRCÔNIO</t>
    </r>
  </si>
  <si>
    <r>
      <rPr>
        <sz val="10.5"/>
        <color rgb="FF000080"/>
        <rFont val="Arial"/>
        <family val="2"/>
      </rPr>
      <t>TRIÓXIDO DE ANTIMÔNIO</t>
    </r>
  </si>
  <si>
    <r>
      <rPr>
        <sz val="10.5"/>
        <color rgb="FF000080"/>
        <rFont val="Arial"/>
        <family val="2"/>
      </rPr>
      <t>ÓXIDO DE CÁDMIO</t>
    </r>
  </si>
  <si>
    <r>
      <rPr>
        <sz val="10.5"/>
        <color rgb="FF000080"/>
        <rFont val="Arial"/>
        <family val="2"/>
      </rPr>
      <t xml:space="preserve">OUTS.ÓX.HID.E
</t>
    </r>
    <r>
      <rPr>
        <sz val="10.5"/>
        <color rgb="FF000080"/>
        <rFont val="Arial"/>
        <family val="2"/>
      </rPr>
      <t>PERÓX.,MET.;OUTRAS BASES INORG.</t>
    </r>
  </si>
  <si>
    <r>
      <rPr>
        <sz val="10.5"/>
        <color rgb="FF000080"/>
        <rFont val="Arial"/>
        <family val="2"/>
      </rPr>
      <t>FLUORETO DE ALUMÍNIO</t>
    </r>
  </si>
  <si>
    <r>
      <rPr>
        <sz val="10.5"/>
        <color rgb="FF000080"/>
        <rFont val="Arial"/>
        <family val="2"/>
      </rPr>
      <t>Fluoreto ácido de amônio</t>
    </r>
  </si>
  <si>
    <r>
      <rPr>
        <sz val="10.5"/>
        <color rgb="FF000080"/>
        <rFont val="Arial"/>
        <family val="2"/>
      </rPr>
      <t>OUTROS FLUORETOS</t>
    </r>
  </si>
  <si>
    <r>
      <rPr>
        <sz val="10.5"/>
        <color rgb="FF000080"/>
        <rFont val="Arial"/>
        <family val="2"/>
      </rPr>
      <t>'- Hexafluoraluminato de sódio (criolita sintética)</t>
    </r>
  </si>
  <si>
    <r>
      <rPr>
        <sz val="10.5"/>
        <color rgb="FF000080"/>
        <rFont val="Arial"/>
        <family val="2"/>
      </rPr>
      <t xml:space="preserve">Fluossilicatos de sódio
</t>
    </r>
    <r>
      <rPr>
        <sz val="10.5"/>
        <color rgb="FF000080"/>
        <rFont val="Arial"/>
        <family val="2"/>
      </rPr>
      <t>ou de potássio</t>
    </r>
  </si>
  <si>
    <r>
      <rPr>
        <sz val="10.5"/>
        <color rgb="FF000080"/>
        <rFont val="Arial"/>
        <family val="2"/>
      </rPr>
      <t>OUTS.FLUOR.FLUOSS. FLUORALUM.COMP. D/FLÚOR</t>
    </r>
  </si>
  <si>
    <r>
      <rPr>
        <sz val="10.5"/>
        <color rgb="FF000080"/>
        <rFont val="Arial"/>
        <family val="2"/>
      </rPr>
      <t>CLORETO DE AMÔNIO</t>
    </r>
  </si>
  <si>
    <r>
      <rPr>
        <sz val="10.5"/>
        <color rgb="FF000080"/>
        <rFont val="Arial"/>
        <family val="2"/>
      </rPr>
      <t>Com um teor de CaCl2 igual ou superior a 98 %, em peso, em b</t>
    </r>
  </si>
  <si>
    <r>
      <rPr>
        <sz val="10.5"/>
        <color rgb="FF000080"/>
        <rFont val="Arial"/>
        <family val="2"/>
      </rPr>
      <t>OUTROS CLORETOS DE CÁLCIO</t>
    </r>
  </si>
  <si>
    <r>
      <rPr>
        <sz val="10.5"/>
        <color rgb="FF000080"/>
        <rFont val="Arial"/>
        <family val="2"/>
      </rPr>
      <t xml:space="preserve">Com um teor de MgCl2
</t>
    </r>
    <r>
      <rPr>
        <sz val="10.5"/>
        <color rgb="FF000080"/>
        <rFont val="Arial"/>
        <family val="2"/>
      </rPr>
      <t>inferior a 98 %, em peso, e de cálcio (</t>
    </r>
  </si>
  <si>
    <r>
      <rPr>
        <sz val="10.5"/>
        <color rgb="FF000080"/>
        <rFont val="Arial"/>
        <family val="2"/>
      </rPr>
      <t>OUTROS CLORETOS DE MAGNÉSIO</t>
    </r>
  </si>
  <si>
    <r>
      <rPr>
        <sz val="10.5"/>
        <color rgb="FF000080"/>
        <rFont val="Arial"/>
        <family val="2"/>
      </rPr>
      <t xml:space="preserve">CLORETO DE
</t>
    </r>
    <r>
      <rPr>
        <sz val="10.5"/>
        <color rgb="FF000080"/>
        <rFont val="Arial"/>
        <family val="2"/>
      </rPr>
      <t>ALUMÍNIO</t>
    </r>
  </si>
  <si>
    <r>
      <rPr>
        <sz val="10.5"/>
        <color rgb="FF000080"/>
        <rFont val="Arial"/>
        <family val="2"/>
      </rPr>
      <t>CLORETO COBRE I (CLOR. CUPROSO/MONOCLOR ETO)</t>
    </r>
  </si>
  <si>
    <r>
      <rPr>
        <sz val="10.5"/>
        <color rgb="FF000080"/>
        <rFont val="Arial"/>
        <family val="2"/>
      </rPr>
      <t>CLORETO DE FERRO</t>
    </r>
  </si>
  <si>
    <r>
      <rPr>
        <sz val="10.5"/>
        <color rgb="FF000080"/>
        <rFont val="Arial"/>
        <family val="2"/>
      </rPr>
      <t>Cloreto de cobalto</t>
    </r>
  </si>
  <si>
    <r>
      <rPr>
        <sz val="10.5"/>
        <color rgb="FF000080"/>
        <rFont val="Arial"/>
        <family val="2"/>
      </rPr>
      <t>OUTROS CLORETOS</t>
    </r>
  </si>
  <si>
    <r>
      <rPr>
        <sz val="10.5"/>
        <color rgb="FF000080"/>
        <rFont val="Arial"/>
        <family val="2"/>
      </rPr>
      <t>HIDROXICLORETOS DE COBRE</t>
    </r>
  </si>
  <si>
    <r>
      <rPr>
        <sz val="10.5"/>
        <color rgb="FF000080"/>
        <rFont val="Arial"/>
        <family val="2"/>
      </rPr>
      <t>OXICLORETO DE ZIRCÔNIO</t>
    </r>
  </si>
  <si>
    <r>
      <rPr>
        <sz val="10.5"/>
        <color rgb="FF000080"/>
        <rFont val="Arial"/>
        <family val="2"/>
      </rPr>
      <t>HIDROXICLORETO DE ALUMÍNIO</t>
    </r>
  </si>
  <si>
    <r>
      <rPr>
        <sz val="10.5"/>
        <color rgb="FF000080"/>
        <rFont val="Arial"/>
        <family val="2"/>
      </rPr>
      <t>BROMETOS D/SÓDIO OU DE POTÁSSIO</t>
    </r>
  </si>
  <si>
    <r>
      <rPr>
        <sz val="10.5"/>
        <color rgb="FF000080"/>
        <rFont val="Arial"/>
        <family val="2"/>
      </rPr>
      <t>IODETOS DE POTÁSSIO</t>
    </r>
  </si>
  <si>
    <r>
      <rPr>
        <sz val="10.5"/>
        <color rgb="FF000080"/>
        <rFont val="Arial"/>
        <family val="2"/>
      </rPr>
      <t>HIPLOCORITO D/CÁLCIO COML. E OUTS.HIP.D/CÁLCIO</t>
    </r>
  </si>
  <si>
    <r>
      <rPr>
        <sz val="10.5"/>
        <color rgb="FF000080"/>
        <rFont val="Arial"/>
        <family val="2"/>
      </rPr>
      <t>CLORITO DE SÓDIO</t>
    </r>
  </si>
  <si>
    <r>
      <rPr>
        <sz val="10.5"/>
        <color rgb="FF000080"/>
        <rFont val="Arial"/>
        <family val="2"/>
      </rPr>
      <t>CLORATOS DE SÓDIO</t>
    </r>
  </si>
  <si>
    <r>
      <rPr>
        <sz val="10.5"/>
        <color rgb="FF000080"/>
        <rFont val="Arial"/>
        <family val="2"/>
      </rPr>
      <t>CLORATOS DE POTÁSSIO</t>
    </r>
  </si>
  <si>
    <r>
      <rPr>
        <sz val="10.5"/>
        <color rgb="FF000080"/>
        <rFont val="Arial"/>
        <family val="2"/>
      </rPr>
      <t>BROMATO DE SÓDIO</t>
    </r>
  </si>
  <si>
    <r>
      <rPr>
        <sz val="10.5"/>
        <color rgb="FF000080"/>
        <rFont val="Arial"/>
        <family val="2"/>
      </rPr>
      <t>Percloratos</t>
    </r>
  </si>
  <si>
    <r>
      <rPr>
        <sz val="10.5"/>
        <color rgb="FF000080"/>
        <rFont val="Arial"/>
        <family val="2"/>
      </rPr>
      <t>SULFETO DE DISSÓDIO</t>
    </r>
  </si>
  <si>
    <r>
      <rPr>
        <sz val="10.5"/>
        <color rgb="FF000080"/>
        <rFont val="Arial"/>
        <family val="2"/>
      </rPr>
      <t>HIDROGENOSSULFET O DE SÓDIO</t>
    </r>
  </si>
  <si>
    <r>
      <rPr>
        <sz val="10.5"/>
        <color rgb="FF000080"/>
        <rFont val="Arial"/>
        <family val="2"/>
      </rPr>
      <t>DISSULFETO DE MOLIBDÊNIO</t>
    </r>
  </si>
  <si>
    <r>
      <rPr>
        <sz val="10.5"/>
        <color rgb="FF000080"/>
        <rFont val="Arial"/>
        <family val="2"/>
      </rPr>
      <t>Sulfeto de zinco</t>
    </r>
  </si>
  <si>
    <r>
      <rPr>
        <sz val="10.5"/>
        <color rgb="FF000080"/>
        <rFont val="Arial"/>
        <family val="2"/>
      </rPr>
      <t>OUTROS SULFETOS</t>
    </r>
  </si>
  <si>
    <r>
      <rPr>
        <sz val="10.5"/>
        <color rgb="FF000080"/>
        <rFont val="Arial"/>
        <family val="2"/>
      </rPr>
      <t>DITIONITOS DE SÓDIO ESTABILIZADOS</t>
    </r>
  </si>
  <si>
    <r>
      <rPr>
        <sz val="10.5"/>
        <color rgb="FF000080"/>
        <rFont val="Arial"/>
        <family val="2"/>
      </rPr>
      <t>OUTROS DITIONITOS DE SÓDIO</t>
    </r>
  </si>
  <si>
    <r>
      <rPr>
        <sz val="10.5"/>
        <color rgb="FF000080"/>
        <rFont val="Arial"/>
        <family val="2"/>
      </rPr>
      <t>SULFOXILATO FORMALDEÍDO DE SÓDIO</t>
    </r>
  </si>
  <si>
    <r>
      <rPr>
        <sz val="10.5"/>
        <color rgb="FF000080"/>
        <rFont val="Arial"/>
        <family val="2"/>
      </rPr>
      <t>OUTROS SULFOXILATOS</t>
    </r>
  </si>
  <si>
    <r>
      <rPr>
        <sz val="10.5"/>
        <color rgb="FF000080"/>
        <rFont val="Arial"/>
        <family val="2"/>
      </rPr>
      <t>SULFITO DE DISSÓDIO</t>
    </r>
  </si>
  <si>
    <r>
      <rPr>
        <sz val="10.5"/>
        <color rgb="FF000080"/>
        <rFont val="Arial"/>
        <family val="2"/>
      </rPr>
      <t xml:space="preserve">OUTROS SULFITOS DE
</t>
    </r>
    <r>
      <rPr>
        <sz val="10.5"/>
        <color rgb="FF000080"/>
        <rFont val="Arial"/>
        <family val="2"/>
      </rPr>
      <t>SÓDIO</t>
    </r>
  </si>
  <si>
    <r>
      <rPr>
        <sz val="10.5"/>
        <color rgb="FF000080"/>
        <rFont val="Arial"/>
        <family val="2"/>
      </rPr>
      <t>OUTROS SULFITOS</t>
    </r>
  </si>
  <si>
    <r>
      <rPr>
        <sz val="10.5"/>
        <color rgb="FF000080"/>
        <rFont val="Arial"/>
        <family val="2"/>
      </rPr>
      <t>TIOSSULFATO DE SÓDIO</t>
    </r>
  </si>
  <si>
    <r>
      <rPr>
        <sz val="10.5"/>
        <color rgb="FF000080"/>
        <rFont val="Arial"/>
        <family val="2"/>
      </rPr>
      <t>SULFATO DISSÓDICO ANIDRO</t>
    </r>
  </si>
  <si>
    <r>
      <rPr>
        <sz val="10.5"/>
        <color rgb="FF000080"/>
        <rFont val="Arial"/>
        <family val="2"/>
      </rPr>
      <t>OUTROS SULFATOS DE SÓDIO</t>
    </r>
  </si>
  <si>
    <r>
      <rPr>
        <sz val="10.5"/>
        <color rgb="FF000080"/>
        <rFont val="Arial"/>
        <family val="2"/>
      </rPr>
      <t>SULFATOS DE MAGNÉSIO</t>
    </r>
  </si>
  <si>
    <r>
      <rPr>
        <sz val="10.5"/>
        <color rgb="FF000080"/>
        <rFont val="Arial"/>
        <family val="2"/>
      </rPr>
      <t>SULFATOS DE ALUMÍNIO</t>
    </r>
  </si>
  <si>
    <r>
      <rPr>
        <sz val="10.5"/>
        <color rgb="FF000080"/>
        <rFont val="Arial"/>
        <family val="2"/>
      </rPr>
      <t>SULFATO CUPRICO</t>
    </r>
  </si>
  <si>
    <r>
      <rPr>
        <sz val="10.5"/>
        <color rgb="FF000080"/>
        <rFont val="Arial"/>
        <family val="2"/>
      </rPr>
      <t xml:space="preserve">Com um teor de BaSO4 igual ou superior a 97,5
</t>
    </r>
    <r>
      <rPr>
        <sz val="10.5"/>
        <color rgb="FF000080"/>
        <rFont val="Arial"/>
        <family val="2"/>
      </rPr>
      <t>%, em peso</t>
    </r>
  </si>
  <si>
    <r>
      <rPr>
        <sz val="10.5"/>
        <color rgb="FF000080"/>
        <rFont val="Arial"/>
        <family val="2"/>
      </rPr>
      <t xml:space="preserve">SULFATOS DE
</t>
    </r>
    <r>
      <rPr>
        <sz val="10.5"/>
        <color rgb="FF000080"/>
        <rFont val="Arial"/>
        <family val="2"/>
      </rPr>
      <t>ANTIMÔNIO</t>
    </r>
  </si>
  <si>
    <r>
      <rPr>
        <sz val="10.5"/>
        <color rgb="FF000080"/>
        <rFont val="Arial"/>
        <family val="2"/>
      </rPr>
      <t>SULFATO DE LÍTIO</t>
    </r>
  </si>
  <si>
    <r>
      <rPr>
        <sz val="10.5"/>
        <color rgb="FF000080"/>
        <rFont val="Arial"/>
        <family val="2"/>
      </rPr>
      <t>SULFATO FERROSO</t>
    </r>
  </si>
  <si>
    <r>
      <rPr>
        <sz val="10.5"/>
        <color rgb="FF000080"/>
        <rFont val="Arial"/>
        <family val="2"/>
      </rPr>
      <t>Sulfatos de cromo</t>
    </r>
  </si>
  <si>
    <r>
      <rPr>
        <sz val="10.5"/>
        <color rgb="FF000080"/>
        <rFont val="Arial"/>
        <family val="2"/>
      </rPr>
      <t>Sulfatos de zinco</t>
    </r>
  </si>
  <si>
    <r>
      <rPr>
        <sz val="10.5"/>
        <color rgb="FF000080"/>
        <rFont val="Arial"/>
        <family val="2"/>
      </rPr>
      <t>OUTROS SULFATOS</t>
    </r>
  </si>
  <si>
    <r>
      <rPr>
        <sz val="10.5"/>
        <color rgb="FF000080"/>
        <rFont val="Arial"/>
        <family val="2"/>
      </rPr>
      <t>ALUMES</t>
    </r>
  </si>
  <si>
    <r>
      <rPr>
        <sz val="10.5"/>
        <color rgb="FF000080"/>
        <rFont val="Arial"/>
        <family val="2"/>
      </rPr>
      <t xml:space="preserve">PEROXOSSULFATOS (PERSULFATOS) DE
</t>
    </r>
    <r>
      <rPr>
        <sz val="10.5"/>
        <color rgb="FF000080"/>
        <rFont val="Arial"/>
        <family val="2"/>
      </rPr>
      <t>SÓDIO</t>
    </r>
  </si>
  <si>
    <r>
      <rPr>
        <sz val="10.5"/>
        <color rgb="FF000080"/>
        <rFont val="Arial"/>
        <family val="2"/>
      </rPr>
      <t>PEROXOSSULFATOS (PERSULFATOS) DE AMÔNIO</t>
    </r>
  </si>
  <si>
    <r>
      <rPr>
        <sz val="10.5"/>
        <color rgb="FF000080"/>
        <rFont val="Arial"/>
        <family val="2"/>
      </rPr>
      <t xml:space="preserve">OUTS. PEROXOSSULFATOS
</t>
    </r>
    <r>
      <rPr>
        <sz val="10.5"/>
        <color rgb="FF000080"/>
        <rFont val="Arial"/>
        <family val="2"/>
      </rPr>
      <t>(PERSULFATOS)</t>
    </r>
  </si>
  <si>
    <r>
      <rPr>
        <sz val="10.5"/>
        <color rgb="FF000080"/>
        <rFont val="Arial"/>
        <family val="2"/>
      </rPr>
      <t>NITRITOS DE SÓDIO</t>
    </r>
  </si>
  <si>
    <r>
      <rPr>
        <sz val="10.5"/>
        <color rgb="FF000080"/>
        <rFont val="Arial"/>
        <family val="2"/>
      </rPr>
      <t>OUTROS NITRATOS DE POTÁSSIO</t>
    </r>
  </si>
  <si>
    <r>
      <rPr>
        <sz val="10.5"/>
        <color rgb="FF000080"/>
        <rFont val="Arial"/>
        <family val="2"/>
      </rPr>
      <t>De cálcio, com um teor de nitrogênio (azoto) inferior ou igu</t>
    </r>
  </si>
  <si>
    <r>
      <rPr>
        <sz val="10.5"/>
        <color rgb="FF000080"/>
        <rFont val="Arial"/>
        <family val="2"/>
      </rPr>
      <t>OUTROS NITRATOS</t>
    </r>
  </si>
  <si>
    <r>
      <rPr>
        <sz val="10.5"/>
        <color rgb="FF000080"/>
        <rFont val="Arial"/>
        <family val="2"/>
      </rPr>
      <t xml:space="preserve">FOSFINATOS (HIPOFOSFITOS) DE
</t>
    </r>
    <r>
      <rPr>
        <sz val="10.5"/>
        <color rgb="FF000080"/>
        <rFont val="Arial"/>
        <family val="2"/>
      </rPr>
      <t>SÓDIO</t>
    </r>
  </si>
  <si>
    <r>
      <rPr>
        <sz val="10.5"/>
        <color rgb="FF000080"/>
        <rFont val="Arial"/>
        <family val="2"/>
      </rPr>
      <t>OUTROS FOSFINATOS</t>
    </r>
  </si>
  <si>
    <r>
      <rPr>
        <sz val="10.5"/>
        <color rgb="FF000080"/>
        <rFont val="Arial"/>
        <family val="2"/>
      </rPr>
      <t>FOSFATO MONO OU DISSÓDICO</t>
    </r>
  </si>
  <si>
    <r>
      <rPr>
        <sz val="10.5"/>
        <color rgb="FF000080"/>
        <rFont val="Arial"/>
        <family val="2"/>
      </rPr>
      <t>FOSFATO DE POTÁSSIO</t>
    </r>
  </si>
  <si>
    <r>
      <rPr>
        <sz val="10.5"/>
        <color rgb="FF000080"/>
        <rFont val="Arial"/>
        <family val="2"/>
      </rPr>
      <t>HIDROGENO- ORTOFOSFATO DE CÁLCIO</t>
    </r>
  </si>
  <si>
    <r>
      <rPr>
        <sz val="10.5"/>
        <color rgb="FF000080"/>
        <rFont val="Arial"/>
        <family val="2"/>
      </rPr>
      <t>OUTROS FOSFATOS DE CÁLCIO</t>
    </r>
  </si>
  <si>
    <r>
      <rPr>
        <sz val="10.5"/>
        <color rgb="FF000080"/>
        <rFont val="Arial"/>
        <family val="2"/>
      </rPr>
      <t>Fosfato de trissódio</t>
    </r>
  </si>
  <si>
    <r>
      <rPr>
        <sz val="10.5"/>
        <color rgb="FF000080"/>
        <rFont val="Arial"/>
        <family val="2"/>
      </rPr>
      <t>OUTROS FOSFATOS</t>
    </r>
  </si>
  <si>
    <r>
      <rPr>
        <sz val="10.5"/>
        <color rgb="FF000080"/>
        <rFont val="Arial"/>
        <family val="2"/>
      </rPr>
      <t>Grau alimentício, de acordo com o estabelecido pelaFood and</t>
    </r>
  </si>
  <si>
    <r>
      <rPr>
        <sz val="10.5"/>
        <color rgb="FF000080"/>
        <rFont val="Arial"/>
        <family val="2"/>
      </rPr>
      <t>OUTS.TRIFOSFATOS D/SÓDIO(TRIPOLIFOSF. D/SÓDIO)</t>
    </r>
  </si>
  <si>
    <r>
      <rPr>
        <sz val="10.5"/>
        <color rgb="FF000080"/>
        <rFont val="Arial"/>
        <family val="2"/>
      </rPr>
      <t>METAFOSFATO DE SÓDIO</t>
    </r>
  </si>
  <si>
    <r>
      <rPr>
        <sz val="10.5"/>
        <color rgb="FF000080"/>
        <rFont val="Arial"/>
        <family val="2"/>
      </rPr>
      <t>PIROFOSFATO DE SÓDIO</t>
    </r>
  </si>
  <si>
    <r>
      <rPr>
        <sz val="10.5"/>
        <color rgb="FF000080"/>
        <rFont val="Arial"/>
        <family val="2"/>
      </rPr>
      <t>OUTROS POLIFOSFATOS</t>
    </r>
  </si>
  <si>
    <r>
      <rPr>
        <sz val="10.5"/>
        <color rgb="FF000080"/>
        <rFont val="Arial"/>
        <family val="2"/>
      </rPr>
      <t>CARBONATO DISSÓDICO, ANIDRO</t>
    </r>
  </si>
  <si>
    <r>
      <rPr>
        <sz val="10.5"/>
        <color rgb="FF000080"/>
        <rFont val="Arial"/>
        <family val="2"/>
      </rPr>
      <t>OUTROS CARBONATOS DISSÓDICOS</t>
    </r>
  </si>
  <si>
    <r>
      <rPr>
        <sz val="10.5"/>
        <color rgb="FF000080"/>
        <rFont val="Arial"/>
        <family val="2"/>
      </rPr>
      <t>HIDROGENOCARBONA TO (BICARBONATO) DE SÓDIO</t>
    </r>
  </si>
  <si>
    <r>
      <rPr>
        <sz val="10.5"/>
        <color rgb="FF000080"/>
        <rFont val="Arial"/>
        <family val="2"/>
      </rPr>
      <t>CARBONATOS DE POTÁSSIO</t>
    </r>
  </si>
  <si>
    <r>
      <rPr>
        <sz val="10.5"/>
        <color rgb="FF000080"/>
        <rFont val="Arial"/>
        <family val="2"/>
      </rPr>
      <t>CARBONATOS DE CÁLCIO</t>
    </r>
  </si>
  <si>
    <r>
      <rPr>
        <sz val="10.5"/>
        <color rgb="FF000080"/>
        <rFont val="Arial"/>
        <family val="2"/>
      </rPr>
      <t>Com um teor de BaCO3 igual ou superior a 98 %, em peso</t>
    </r>
  </si>
  <si>
    <r>
      <rPr>
        <sz val="10.5"/>
        <color rgb="FF000080"/>
        <rFont val="Arial"/>
        <family val="2"/>
      </rPr>
      <t>CARBONATOS DE LÍTIO</t>
    </r>
  </si>
  <si>
    <r>
      <rPr>
        <sz val="10.5"/>
        <color rgb="FF000080"/>
        <rFont val="Arial"/>
        <family val="2"/>
      </rPr>
      <t>CARBONATOS DE ESTRÔNCIO</t>
    </r>
  </si>
  <si>
    <r>
      <rPr>
        <sz val="10.5"/>
        <color rgb="FF000080"/>
        <rFont val="Arial"/>
        <family val="2"/>
      </rPr>
      <t>De magnésio, de densidade aparente inferior a 200 kg/m3</t>
    </r>
  </si>
  <si>
    <r>
      <rPr>
        <sz val="10.5"/>
        <color rgb="FF000080"/>
        <rFont val="Arial"/>
        <family val="2"/>
      </rPr>
      <t>CARBONATOS DE ZIRCÔNIO</t>
    </r>
  </si>
  <si>
    <r>
      <rPr>
        <sz val="10.5"/>
        <color rgb="FF000080"/>
        <rFont val="Arial"/>
        <family val="2"/>
      </rPr>
      <t>CARBONATOS DE AMÔNIO,INCLUSIVE O COMERCIAL</t>
    </r>
  </si>
  <si>
    <r>
      <rPr>
        <sz val="10.5"/>
        <color rgb="FF000080"/>
        <rFont val="Arial"/>
        <family val="2"/>
      </rPr>
      <t>OUTROS CARBONATOS</t>
    </r>
  </si>
  <si>
    <r>
      <rPr>
        <sz val="10.5"/>
        <color rgb="FF000080"/>
        <rFont val="Arial"/>
        <family val="2"/>
      </rPr>
      <t>PEROXOCARBONATOS (PERCARBONATOS)</t>
    </r>
  </si>
  <si>
    <r>
      <rPr>
        <sz val="10.5"/>
        <color rgb="FF000080"/>
        <rFont val="Arial"/>
        <family val="2"/>
      </rPr>
      <t>CIANETO E OXICIANETO DE SÓDIO</t>
    </r>
  </si>
  <si>
    <r>
      <rPr>
        <sz val="10.5"/>
        <color rgb="FF000080"/>
        <rFont val="Arial"/>
        <family val="2"/>
      </rPr>
      <t>FERROCIANETO DE SÓDIO</t>
    </r>
  </si>
  <si>
    <r>
      <rPr>
        <sz val="10.5"/>
        <color rgb="FF000080"/>
        <rFont val="Arial"/>
        <family val="2"/>
      </rPr>
      <t>OUTROS FERROCIANETOS</t>
    </r>
  </si>
  <si>
    <r>
      <rPr>
        <sz val="10.5"/>
        <color rgb="FF000080"/>
        <rFont val="Arial"/>
        <family val="2"/>
      </rPr>
      <t>OUTROS FERRICIANETOS</t>
    </r>
  </si>
  <si>
    <r>
      <rPr>
        <sz val="10.5"/>
        <color rgb="FF000080"/>
        <rFont val="Arial"/>
        <family val="2"/>
      </rPr>
      <t xml:space="preserve">METASSILICATOS DE
</t>
    </r>
    <r>
      <rPr>
        <sz val="10.5"/>
        <color rgb="FF000080"/>
        <rFont val="Arial"/>
        <family val="2"/>
      </rPr>
      <t>SÓDIO</t>
    </r>
  </si>
  <si>
    <r>
      <rPr>
        <sz val="10.5"/>
        <color rgb="FF000080"/>
        <rFont val="Arial"/>
        <family val="2"/>
      </rPr>
      <t>OUTROS SILICATOS DE SÓDIO</t>
    </r>
  </si>
  <si>
    <r>
      <rPr>
        <sz val="10.5"/>
        <color rgb="FF000080"/>
        <rFont val="Arial"/>
        <family val="2"/>
      </rPr>
      <t xml:space="preserve">SILICATO DE
</t>
    </r>
    <r>
      <rPr>
        <sz val="10.5"/>
        <color rgb="FF000080"/>
        <rFont val="Arial"/>
        <family val="2"/>
      </rPr>
      <t>MAGNÉSIO</t>
    </r>
  </si>
  <si>
    <r>
      <rPr>
        <sz val="10.5"/>
        <color rgb="FF000080"/>
        <rFont val="Arial"/>
        <family val="2"/>
      </rPr>
      <t>Silicato de potássio</t>
    </r>
  </si>
  <si>
    <r>
      <rPr>
        <sz val="10.5"/>
        <color rgb="FF000080"/>
        <rFont val="Arial"/>
        <family val="2"/>
      </rPr>
      <t>OUTROS SILICATOS</t>
    </r>
  </si>
  <si>
    <r>
      <rPr>
        <sz val="10.5"/>
        <color rgb="FF000080"/>
        <rFont val="Arial"/>
        <family val="2"/>
      </rPr>
      <t>OUTROS BORATOS</t>
    </r>
  </si>
  <si>
    <r>
      <rPr>
        <sz val="10.5"/>
        <color rgb="FF000080"/>
        <rFont val="Arial"/>
        <family val="2"/>
      </rPr>
      <t>PEROXOBORATOS (PERBORATOS)</t>
    </r>
  </si>
  <si>
    <r>
      <rPr>
        <sz val="10.5"/>
        <color rgb="FF000080"/>
        <rFont val="Arial"/>
        <family val="2"/>
      </rPr>
      <t>DICROMATO DE POTÁSSIO</t>
    </r>
  </si>
  <si>
    <r>
      <rPr>
        <sz val="10.5"/>
        <color rgb="FF000080"/>
        <rFont val="Arial"/>
        <family val="2"/>
      </rPr>
      <t>PERMANGANATO DE POTÁSSIO</t>
    </r>
  </si>
  <si>
    <r>
      <rPr>
        <sz val="10.5"/>
        <color rgb="FF000080"/>
        <rFont val="Arial"/>
        <family val="2"/>
      </rPr>
      <t>OUTROS TUNGSTATOS (VOLFRAMATOS)</t>
    </r>
  </si>
  <si>
    <r>
      <rPr>
        <sz val="10.5"/>
        <color rgb="FF000080"/>
        <rFont val="Arial"/>
        <family val="2"/>
      </rPr>
      <t>TITANATOS DE BÁRIO OU DE BISMUTO</t>
    </r>
  </si>
  <si>
    <r>
      <rPr>
        <sz val="10.5"/>
        <color rgb="FF000080"/>
        <rFont val="Arial"/>
        <family val="2"/>
      </rPr>
      <t>TITANATO DE LANTÂNIO OU DE NEODÍMIO</t>
    </r>
  </si>
  <si>
    <r>
      <rPr>
        <sz val="10.5"/>
        <color rgb="FF000080"/>
        <rFont val="Arial"/>
        <family val="2"/>
      </rPr>
      <t>OUTROS FERRITOS E FERRATOS</t>
    </r>
  </si>
  <si>
    <r>
      <rPr>
        <sz val="10.5"/>
        <color rgb="FF000080"/>
        <rFont val="Arial"/>
        <family val="2"/>
      </rPr>
      <t>Vanadatos</t>
    </r>
  </si>
  <si>
    <r>
      <rPr>
        <sz val="10.5"/>
        <color rgb="FF000080"/>
        <rFont val="Arial"/>
        <family val="2"/>
      </rPr>
      <t>OUTROS ESTANATOS</t>
    </r>
  </si>
  <si>
    <r>
      <rPr>
        <sz val="10.5"/>
        <color rgb="FF000080"/>
        <rFont val="Arial"/>
        <family val="2"/>
      </rPr>
      <t>Aluminato de magnésio</t>
    </r>
  </si>
  <si>
    <r>
      <rPr>
        <sz val="10.5"/>
        <color rgb="FF000080"/>
        <rFont val="Arial"/>
        <family val="2"/>
      </rPr>
      <t>Zeólitas do tipo utilizado como trocadores de íons para</t>
    </r>
  </si>
  <si>
    <r>
      <rPr>
        <sz val="10.5"/>
        <color rgb="FF000080"/>
        <rFont val="Arial"/>
        <family val="2"/>
      </rPr>
      <t xml:space="preserve">OUTS SILIC. DUPLS/COMPLX.
</t>
    </r>
    <r>
      <rPr>
        <sz val="10.5"/>
        <color rgb="FF000080"/>
        <rFont val="Arial"/>
        <family val="2"/>
      </rPr>
      <t>D/CONS.QUÍM.DEF.OU Ñ</t>
    </r>
  </si>
  <si>
    <r>
      <rPr>
        <sz val="10.5"/>
        <color rgb="FF000080"/>
        <rFont val="Arial"/>
        <family val="2"/>
      </rPr>
      <t>OUTS.SAIS D/ÁC.OU PEROXOÁCIDOS INORGÂNICOS</t>
    </r>
  </si>
  <si>
    <r>
      <rPr>
        <sz val="10.5"/>
        <color rgb="FF000080"/>
        <rFont val="Arial"/>
        <family val="2"/>
      </rPr>
      <t>ÓXIDO CÉRICO</t>
    </r>
  </si>
  <si>
    <r>
      <rPr>
        <sz val="10.5"/>
        <color rgb="FF000080"/>
        <rFont val="Arial"/>
        <family val="2"/>
      </rPr>
      <t>OUTROS COMPOSTOS D/CÉRIO</t>
    </r>
  </si>
  <si>
    <r>
      <rPr>
        <sz val="10.5"/>
        <color rgb="FF000080"/>
        <rFont val="Arial"/>
        <family val="2"/>
      </rPr>
      <t xml:space="preserve">CLORETO DOS DEMAIS METAIS DAS TERRAS
</t>
    </r>
    <r>
      <rPr>
        <sz val="10.5"/>
        <color rgb="FF000080"/>
        <rFont val="Arial"/>
        <family val="2"/>
      </rPr>
      <t>RARAS</t>
    </r>
  </si>
  <si>
    <r>
      <rPr>
        <sz val="10.5"/>
        <color rgb="FF000080"/>
        <rFont val="Arial"/>
        <family val="2"/>
      </rPr>
      <t>COMP.ORG/INORG. D/MET.TER.RAR.,ÍTRIO, ESCÂNDIO.</t>
    </r>
  </si>
  <si>
    <r>
      <rPr>
        <sz val="10.5"/>
        <color rgb="FF000080"/>
        <rFont val="Arial"/>
        <family val="2"/>
      </rPr>
      <t xml:space="preserve">CARBONETO DE
</t>
    </r>
    <r>
      <rPr>
        <sz val="10.5"/>
        <color rgb="FF000080"/>
        <rFont val="Arial"/>
        <family val="2"/>
      </rPr>
      <t>CÁLCIO</t>
    </r>
  </si>
  <si>
    <r>
      <rPr>
        <sz val="10.5"/>
        <color rgb="FF000080"/>
        <rFont val="Arial"/>
        <family val="2"/>
      </rPr>
      <t>CARBONETO DE SILÍCIO</t>
    </r>
  </si>
  <si>
    <r>
      <rPr>
        <sz val="10.5"/>
        <color rgb="FF000080"/>
        <rFont val="Arial"/>
        <family val="2"/>
      </rPr>
      <t>CARBONETO DE BORO</t>
    </r>
  </si>
  <si>
    <r>
      <rPr>
        <sz val="10.5"/>
        <color rgb="FF000080"/>
        <rFont val="Arial"/>
        <family val="2"/>
      </rPr>
      <t>CARBONETO DE TUNGSTÊNIO (VOLFRÂMIO)</t>
    </r>
  </si>
  <si>
    <r>
      <rPr>
        <sz val="10.5"/>
        <color rgb="FF000080"/>
        <rFont val="Arial"/>
        <family val="2"/>
      </rPr>
      <t xml:space="preserve">OUTROS
</t>
    </r>
    <r>
      <rPr>
        <sz val="10.5"/>
        <color rgb="FF000080"/>
        <rFont val="Arial"/>
        <family val="2"/>
      </rPr>
      <t>CARBONETOS</t>
    </r>
  </si>
  <si>
    <r>
      <rPr>
        <sz val="10.5"/>
        <color rgb="FF000080"/>
        <rFont val="Arial"/>
        <family val="2"/>
      </rPr>
      <t>NITRETO DE BORO</t>
    </r>
  </si>
  <si>
    <r>
      <rPr>
        <sz val="10.5"/>
        <color rgb="FF000080"/>
        <rFont val="Arial"/>
        <family val="2"/>
      </rPr>
      <t>OUTS.HIDRETOS, NITRET.AZIDAS,SILIC.E BORETOS</t>
    </r>
  </si>
  <si>
    <r>
      <rPr>
        <sz val="10.5"/>
        <color rgb="FF000080"/>
        <rFont val="Arial"/>
        <family val="2"/>
      </rPr>
      <t>HIDROCARBONETOS ACÍCLICOS SATURADOS</t>
    </r>
  </si>
  <si>
    <r>
      <rPr>
        <sz val="10.5"/>
        <color rgb="FF000080"/>
        <rFont val="Arial"/>
        <family val="2"/>
      </rPr>
      <t xml:space="preserve">ETILENO NÃO
</t>
    </r>
    <r>
      <rPr>
        <sz val="10.5"/>
        <color rgb="FF000080"/>
        <rFont val="Arial"/>
        <family val="2"/>
      </rPr>
      <t>SATURADO</t>
    </r>
  </si>
  <si>
    <r>
      <rPr>
        <sz val="10.5"/>
        <color rgb="FF000080"/>
        <rFont val="Arial"/>
        <family val="2"/>
      </rPr>
      <t>PROPENO (PROPILENO) NÃO SATURADO</t>
    </r>
  </si>
  <si>
    <r>
      <rPr>
        <sz val="10.5"/>
        <color rgb="FF000080"/>
        <rFont val="Arial"/>
        <family val="2"/>
      </rPr>
      <t xml:space="preserve">ISOPRENO NÃO
</t>
    </r>
    <r>
      <rPr>
        <sz val="10.5"/>
        <color rgb="FF000080"/>
        <rFont val="Arial"/>
        <family val="2"/>
      </rPr>
      <t>SATURADO</t>
    </r>
  </si>
  <si>
    <r>
      <rPr>
        <sz val="10.5"/>
        <color rgb="FF000080"/>
        <rFont val="Arial"/>
        <family val="2"/>
      </rPr>
      <t>OUTS. HIDROCARBONETOS ACÍCLICOS Ñ SATURADOS</t>
    </r>
  </si>
  <si>
    <r>
      <rPr>
        <sz val="10.5"/>
        <color rgb="FF000080"/>
        <rFont val="Arial"/>
        <family val="2"/>
      </rPr>
      <t>CICLOEXANO</t>
    </r>
  </si>
  <si>
    <r>
      <rPr>
        <sz val="10.5"/>
        <color rgb="FF000080"/>
        <rFont val="Arial"/>
        <family val="2"/>
      </rPr>
      <t>Limoneno</t>
    </r>
  </si>
  <si>
    <r>
      <rPr>
        <sz val="10.5"/>
        <color rgb="FF000080"/>
        <rFont val="Arial"/>
        <family val="2"/>
      </rPr>
      <t>OUTS.HIDROCARB. CICLAN.,CICLEN.,OU CICLOTER.</t>
    </r>
  </si>
  <si>
    <r>
      <rPr>
        <sz val="10.5"/>
        <color rgb="FF000080"/>
        <rFont val="Arial"/>
        <family val="2"/>
      </rPr>
      <t>ESTIRENO</t>
    </r>
  </si>
  <si>
    <r>
      <rPr>
        <sz val="10.5"/>
        <color rgb="FF000080"/>
        <rFont val="Arial"/>
        <family val="2"/>
      </rPr>
      <t>CUMENO</t>
    </r>
  </si>
  <si>
    <r>
      <rPr>
        <sz val="10.5"/>
        <color rgb="FF000080"/>
        <rFont val="Arial"/>
        <family val="2"/>
      </rPr>
      <t>Naftaleno</t>
    </r>
  </si>
  <si>
    <r>
      <rPr>
        <sz val="10.5"/>
        <color rgb="FF000080"/>
        <rFont val="Arial"/>
        <family val="2"/>
      </rPr>
      <t xml:space="preserve">OUTROS HIDROCARBONETOS
</t>
    </r>
    <r>
      <rPr>
        <sz val="10.5"/>
        <color rgb="FF000080"/>
        <rFont val="Arial"/>
        <family val="2"/>
      </rPr>
      <t>CÍCLICOS</t>
    </r>
  </si>
  <si>
    <r>
      <rPr>
        <sz val="10.5"/>
        <color rgb="FF000080"/>
        <rFont val="Arial"/>
        <family val="2"/>
      </rPr>
      <t>CLOROMETANO (CLORETO DE METILA)</t>
    </r>
  </si>
  <si>
    <r>
      <rPr>
        <sz val="10.5"/>
        <color rgb="FF000080"/>
        <rFont val="Arial"/>
        <family val="2"/>
      </rPr>
      <t xml:space="preserve">DICLOROMETANO (CLORETO DE
</t>
    </r>
    <r>
      <rPr>
        <sz val="10.5"/>
        <color rgb="FF000080"/>
        <rFont val="Arial"/>
        <family val="2"/>
      </rPr>
      <t>METILENO)</t>
    </r>
  </si>
  <si>
    <r>
      <rPr>
        <sz val="10.5"/>
        <color rgb="FF000080"/>
        <rFont val="Arial"/>
        <family val="2"/>
      </rPr>
      <t>CLOROFÓRMIO (TRICLOROMETANO)</t>
    </r>
  </si>
  <si>
    <r>
      <rPr>
        <sz val="10.5"/>
        <color rgb="FF000080"/>
        <rFont val="Arial"/>
        <family val="2"/>
      </rPr>
      <t>TRICLOROETILENO</t>
    </r>
  </si>
  <si>
    <r>
      <rPr>
        <sz val="10.5"/>
        <color rgb="FF000080"/>
        <rFont val="Arial"/>
        <family val="2"/>
      </rPr>
      <t>TETRACLOROETILENO (PERCLOROETILENO)</t>
    </r>
  </si>
  <si>
    <r>
      <rPr>
        <sz val="10.5"/>
        <color rgb="FF000080"/>
        <rFont val="Arial"/>
        <family val="2"/>
      </rPr>
      <t xml:space="preserve">'-- Difluorometano (HFC-
</t>
    </r>
    <r>
      <rPr>
        <sz val="10.5"/>
        <color rgb="FF000080"/>
        <rFont val="Arial"/>
        <family val="2"/>
      </rPr>
      <t>32)</t>
    </r>
  </si>
  <si>
    <r>
      <rPr>
        <sz val="10.5"/>
        <color rgb="FF000080"/>
        <rFont val="Arial"/>
        <family val="2"/>
      </rPr>
      <t xml:space="preserve">'-- Pentafluoroetano (HFC-125), 1,1,1-
</t>
    </r>
    <r>
      <rPr>
        <sz val="10.5"/>
        <color rgb="FF000080"/>
        <rFont val="Arial"/>
        <family val="2"/>
      </rPr>
      <t>trifluoroetano (HFC-143</t>
    </r>
  </si>
  <si>
    <r>
      <rPr>
        <sz val="10.5"/>
        <color rgb="FF000080"/>
        <rFont val="Arial"/>
        <family val="2"/>
      </rPr>
      <t xml:space="preserve">1,1,1,2-Tetrafluoroetano
</t>
    </r>
    <r>
      <rPr>
        <sz val="10.5"/>
        <color rgb="FF000080"/>
        <rFont val="Arial"/>
        <family val="2"/>
      </rPr>
      <t>(HFC-134a)</t>
    </r>
  </si>
  <si>
    <r>
      <rPr>
        <sz val="10.5"/>
        <color rgb="FF000080"/>
        <rFont val="Arial"/>
        <family val="2"/>
      </rPr>
      <t xml:space="preserve">'-- 1,1,1,2,3,3,3-
</t>
    </r>
    <r>
      <rPr>
        <sz val="10.5"/>
        <color rgb="FF000080"/>
        <rFont val="Arial"/>
        <family val="2"/>
      </rPr>
      <t>Heptafluoropropano (HFC-227ea), 1,1,1,2,2,3</t>
    </r>
  </si>
  <si>
    <r>
      <rPr>
        <sz val="10.5"/>
        <color rgb="FF000080"/>
        <rFont val="Arial"/>
        <family val="2"/>
      </rPr>
      <t xml:space="preserve">'-- 2,3,3,3-
</t>
    </r>
    <r>
      <rPr>
        <sz val="10.5"/>
        <color rgb="FF000080"/>
        <rFont val="Arial"/>
        <family val="2"/>
      </rPr>
      <t xml:space="preserve">Tetrafluoropropeno
</t>
    </r>
    <r>
      <rPr>
        <sz val="10.5"/>
        <color rgb="FF000080"/>
        <rFont val="Arial"/>
        <family val="2"/>
      </rPr>
      <t>(HFO-1234yf), 1,3,3,3-tet</t>
    </r>
  </si>
  <si>
    <r>
      <rPr>
        <sz val="10.5"/>
        <color rgb="FF000080"/>
        <rFont val="Arial"/>
        <family val="2"/>
      </rPr>
      <t>'-- Clorodifluorometano (HCFC-22)</t>
    </r>
  </si>
  <si>
    <r>
      <rPr>
        <sz val="10.5"/>
        <color rgb="FF000080"/>
        <rFont val="Arial"/>
        <family val="2"/>
      </rPr>
      <t>'-- Diclorotrifluoroetanos (HCFC-123)</t>
    </r>
  </si>
  <si>
    <r>
      <rPr>
        <sz val="10.5"/>
        <color rgb="FF000080"/>
        <rFont val="Arial"/>
        <family val="2"/>
      </rPr>
      <t>'-- Diclorofluoroetanos (HCFC-141, 141b)</t>
    </r>
  </si>
  <si>
    <r>
      <rPr>
        <sz val="10.5"/>
        <color rgb="FF000080"/>
        <rFont val="Arial"/>
        <family val="2"/>
      </rPr>
      <t>OUTS.DER.HALOG. D/HID.ACÍC.C/2 HALOGÊNIOS DIF.</t>
    </r>
  </si>
  <si>
    <r>
      <rPr>
        <sz val="10.5"/>
        <color rgb="FF000080"/>
        <rFont val="Arial"/>
        <family val="2"/>
      </rPr>
      <t>P-DICLOROBENZENO</t>
    </r>
  </si>
  <si>
    <r>
      <rPr>
        <sz val="10.5"/>
        <color rgb="FF000080"/>
        <rFont val="Arial"/>
        <family val="2"/>
      </rPr>
      <t>CLORETO DE BENZILA</t>
    </r>
  </si>
  <si>
    <r>
      <rPr>
        <sz val="10.5"/>
        <color rgb="FF000080"/>
        <rFont val="Arial"/>
        <family val="2"/>
      </rPr>
      <t>OUTS.DERIV. HALOGEN., UNICAMENTE COM BROMO</t>
    </r>
  </si>
  <si>
    <r>
      <rPr>
        <sz val="10.5"/>
        <color rgb="FF000080"/>
        <rFont val="Arial"/>
        <family val="2"/>
      </rPr>
      <t xml:space="preserve">4-CLORO-ALFA,ALFA, ALFA-
</t>
    </r>
    <r>
      <rPr>
        <sz val="10.5"/>
        <color rgb="FF000080"/>
        <rFont val="Arial"/>
        <family val="2"/>
      </rPr>
      <t>TRIFLUORTOLUENO</t>
    </r>
  </si>
  <si>
    <r>
      <rPr>
        <sz val="10.5"/>
        <color rgb="FF000080"/>
        <rFont val="Arial"/>
        <family val="2"/>
      </rPr>
      <t>OUTS.DERIV. HALOGEN.,UNIC.COM CLORO E FLÚOR</t>
    </r>
  </si>
  <si>
    <r>
      <rPr>
        <sz val="10.5"/>
        <color rgb="FF000080"/>
        <rFont val="Arial"/>
        <family val="2"/>
      </rPr>
      <t xml:space="preserve">OUTS.DER.HALOG. D/HIDROCARB.
</t>
    </r>
    <r>
      <rPr>
        <sz val="10.5"/>
        <color rgb="FF000080"/>
        <rFont val="Arial"/>
        <family val="2"/>
      </rPr>
      <t>AROMÁTICOS</t>
    </r>
  </si>
  <si>
    <r>
      <rPr>
        <sz val="10.5"/>
        <color rgb="FF000080"/>
        <rFont val="Arial"/>
        <family val="2"/>
      </rPr>
      <t>ÁCIDO METANOSSULFÔNICO</t>
    </r>
  </si>
  <si>
    <r>
      <rPr>
        <sz val="10.5"/>
        <color rgb="FF000080"/>
        <rFont val="Arial"/>
        <family val="2"/>
      </rPr>
      <t xml:space="preserve">OUTROS SAIS DO ÁCIDO
</t>
    </r>
    <r>
      <rPr>
        <sz val="10.5"/>
        <color rgb="FF000080"/>
        <rFont val="Arial"/>
        <family val="2"/>
      </rPr>
      <t>METANOSSULFÔNICO</t>
    </r>
  </si>
  <si>
    <r>
      <rPr>
        <sz val="10.5"/>
        <color rgb="FF000080"/>
        <rFont val="Arial"/>
        <family val="2"/>
      </rPr>
      <t>ÁCIDO DODECILBENZENOSSU LFÔNICO E SEUS SAIS</t>
    </r>
  </si>
  <si>
    <r>
      <rPr>
        <sz val="10.5"/>
        <color rgb="FF000080"/>
        <rFont val="Arial"/>
        <family val="2"/>
      </rPr>
      <t xml:space="preserve">NAFTALENOSSULFONA
</t>
    </r>
    <r>
      <rPr>
        <sz val="10.5"/>
        <color rgb="FF000080"/>
        <rFont val="Arial"/>
        <family val="2"/>
      </rPr>
      <t>TOS DE SÓDIO</t>
    </r>
  </si>
  <si>
    <r>
      <rPr>
        <sz val="10.5"/>
        <color rgb="FF000080"/>
        <rFont val="Arial"/>
        <family val="2"/>
      </rPr>
      <t>ÁCIDOS NAFTALENOSSULF. SEUS SAIS E ÉSTERES</t>
    </r>
  </si>
  <si>
    <r>
      <rPr>
        <sz val="10.5"/>
        <color rgb="FF000080"/>
        <rFont val="Arial"/>
        <family val="2"/>
      </rPr>
      <t xml:space="preserve">OUTS.DERS.SULFONS. D/HIDROCARBONETOS
</t>
    </r>
    <r>
      <rPr>
        <sz val="10.5"/>
        <color rgb="FF000080"/>
        <rFont val="Arial"/>
        <family val="2"/>
      </rPr>
      <t>,SAIS</t>
    </r>
  </si>
  <si>
    <r>
      <rPr>
        <sz val="10.5"/>
        <color rgb="FF000080"/>
        <rFont val="Arial"/>
        <family val="2"/>
      </rPr>
      <t>MONONITROTOLUENO S (MNT)</t>
    </r>
  </si>
  <si>
    <r>
      <rPr>
        <sz val="10.5"/>
        <color rgb="FF000080"/>
        <rFont val="Arial"/>
        <family val="2"/>
      </rPr>
      <t>Nitrobenzeno</t>
    </r>
  </si>
  <si>
    <r>
      <rPr>
        <sz val="10.5"/>
        <color rgb="FF000080"/>
        <rFont val="Arial"/>
        <family val="2"/>
      </rPr>
      <t>MONONITROETANO E NITROMETANOS</t>
    </r>
  </si>
  <si>
    <r>
      <rPr>
        <sz val="10.5"/>
        <color rgb="FF000080"/>
        <rFont val="Arial"/>
        <family val="2"/>
      </rPr>
      <t>4-Cloro-alfa,alfa,alfa- trifluor-3,5-dinitrotolueno</t>
    </r>
  </si>
  <si>
    <r>
      <rPr>
        <sz val="10.5"/>
        <color rgb="FF000080"/>
        <rFont val="Arial"/>
        <family val="2"/>
      </rPr>
      <t>ÁLCOOL PROPÍLICO</t>
    </r>
  </si>
  <si>
    <r>
      <rPr>
        <sz val="10.5"/>
        <color rgb="FF000080"/>
        <rFont val="Arial"/>
        <family val="2"/>
      </rPr>
      <t xml:space="preserve">ÁLCOOL
</t>
    </r>
    <r>
      <rPr>
        <sz val="10.5"/>
        <color rgb="FF000080"/>
        <rFont val="Arial"/>
        <family val="2"/>
      </rPr>
      <t>ISOPROPÍLICO</t>
    </r>
  </si>
  <si>
    <r>
      <rPr>
        <sz val="10.5"/>
        <color rgb="FF000080"/>
        <rFont val="Arial"/>
        <family val="2"/>
      </rPr>
      <t>'-- Butan-1-ol (álcooln- butílico)</t>
    </r>
  </si>
  <si>
    <r>
      <rPr>
        <sz val="10.5"/>
        <color rgb="FF000080"/>
        <rFont val="Arial"/>
        <family val="2"/>
      </rPr>
      <t>ÁLCOOL ISOBUTÍLICO</t>
    </r>
  </si>
  <si>
    <r>
      <rPr>
        <sz val="10.5"/>
        <color rgb="FF000080"/>
        <rFont val="Arial"/>
        <family val="2"/>
      </rPr>
      <t>Álcoolsec-butílico (2- butanol)</t>
    </r>
  </si>
  <si>
    <r>
      <rPr>
        <sz val="10.5"/>
        <color rgb="FF000080"/>
        <rFont val="Arial"/>
        <family val="2"/>
      </rPr>
      <t>OCTANOL (ÁLCOOL OCTÍLICO) E SEUS ISÔMEROS</t>
    </r>
  </si>
  <si>
    <r>
      <rPr>
        <sz val="10.5"/>
        <color rgb="FF000080"/>
        <rFont val="Arial"/>
        <family val="2"/>
      </rPr>
      <t>ÁLCOOL LÁURICO</t>
    </r>
  </si>
  <si>
    <r>
      <rPr>
        <sz val="10.5"/>
        <color rgb="FF000080"/>
        <rFont val="Arial"/>
        <family val="2"/>
      </rPr>
      <t>ÁLCOOL CETÍLICO</t>
    </r>
  </si>
  <si>
    <r>
      <rPr>
        <sz val="10.5"/>
        <color rgb="FF000080"/>
        <rFont val="Arial"/>
        <family val="2"/>
      </rPr>
      <t>N-DECANOL</t>
    </r>
  </si>
  <si>
    <r>
      <rPr>
        <sz val="10.5"/>
        <color rgb="FF000080"/>
        <rFont val="Arial"/>
        <family val="2"/>
      </rPr>
      <t>OUTROS DECANÓIS</t>
    </r>
  </si>
  <si>
    <r>
      <rPr>
        <sz val="10.5"/>
        <color rgb="FF000080"/>
        <rFont val="Arial"/>
        <family val="2"/>
      </rPr>
      <t>METILATO DE SÓDIO</t>
    </r>
  </si>
  <si>
    <r>
      <rPr>
        <sz val="10.5"/>
        <color rgb="FF000080"/>
        <rFont val="Arial"/>
        <family val="2"/>
      </rPr>
      <t>Tetra-hidrolinalol (3,7- dimetiloctan-3-ol)</t>
    </r>
  </si>
  <si>
    <r>
      <rPr>
        <sz val="10.5"/>
        <color rgb="FF000080"/>
        <rFont val="Arial"/>
        <family val="2"/>
      </rPr>
      <t xml:space="preserve">Pentanol (álcool amílico)
</t>
    </r>
    <r>
      <rPr>
        <sz val="10.5"/>
        <color rgb="FF000080"/>
        <rFont val="Arial"/>
        <family val="2"/>
      </rPr>
      <t>e seus isômeros</t>
    </r>
  </si>
  <si>
    <r>
      <rPr>
        <sz val="10.5"/>
        <color rgb="FF000080"/>
        <rFont val="Arial"/>
        <family val="2"/>
      </rPr>
      <t>Linalol</t>
    </r>
  </si>
  <si>
    <r>
      <rPr>
        <sz val="10.5"/>
        <color rgb="FF000080"/>
        <rFont val="Arial"/>
        <family val="2"/>
      </rPr>
      <t>Geraniol</t>
    </r>
  </si>
  <si>
    <r>
      <rPr>
        <sz val="10.5"/>
        <color rgb="FF000080"/>
        <rFont val="Arial"/>
        <family val="2"/>
      </rPr>
      <t>Di-hidromircenol (2,6- dimetil-7-octen-2-ol)</t>
    </r>
  </si>
  <si>
    <r>
      <rPr>
        <sz val="10.5"/>
        <color rgb="FF000080"/>
        <rFont val="Arial"/>
        <family val="2"/>
      </rPr>
      <t>OUTROS ALCOÓIS TERPÊNICOS ACÍCLICOS</t>
    </r>
  </si>
  <si>
    <r>
      <rPr>
        <sz val="10.5"/>
        <color rgb="FF000080"/>
        <rFont val="Arial"/>
        <family val="2"/>
      </rPr>
      <t>OUTROS MONOALCOÓIS NÃO SATURADOS</t>
    </r>
  </si>
  <si>
    <r>
      <rPr>
        <sz val="10.5"/>
        <color rgb="FF000080"/>
        <rFont val="Arial"/>
        <family val="2"/>
      </rPr>
      <t>ETILENOGLICOL (ETANODIOL)</t>
    </r>
  </si>
  <si>
    <r>
      <rPr>
        <sz val="10.5"/>
        <color rgb="FF000080"/>
        <rFont val="Arial"/>
        <family val="2"/>
      </rPr>
      <t>PROPILENOGLICOL (PROPANO-1,2-DIOL)</t>
    </r>
  </si>
  <si>
    <r>
      <rPr>
        <sz val="10.5"/>
        <color rgb="FF000080"/>
        <rFont val="Arial"/>
        <family val="2"/>
      </rPr>
      <t>OUTROS ALCOÓIS DIÓIS, NÃO SATURADOS</t>
    </r>
  </si>
  <si>
    <r>
      <rPr>
        <sz val="10.5"/>
        <color rgb="FF000080"/>
        <rFont val="Arial"/>
        <family val="2"/>
      </rPr>
      <t>2-ETIL-2- (HIDROXIMETIL)PROP. 1,3-DIOL (TRIMETILOLPR.)</t>
    </r>
  </si>
  <si>
    <r>
      <rPr>
        <sz val="10.5"/>
        <color rgb="FF000080"/>
        <rFont val="Arial"/>
        <family val="2"/>
      </rPr>
      <t xml:space="preserve">PENTAERITRITOL
</t>
    </r>
    <r>
      <rPr>
        <sz val="10.5"/>
        <color rgb="FF000080"/>
        <rFont val="Arial"/>
        <family val="2"/>
      </rPr>
      <t>(PENTAERITRITA)</t>
    </r>
  </si>
  <si>
    <r>
      <rPr>
        <sz val="10.5"/>
        <color rgb="FF000080"/>
        <rFont val="Arial"/>
        <family val="2"/>
      </rPr>
      <t>MANITOL</t>
    </r>
  </si>
  <si>
    <r>
      <rPr>
        <sz val="10.5"/>
        <color rgb="FF000080"/>
        <rFont val="Arial"/>
        <family val="2"/>
      </rPr>
      <t>D-GLUCITOL (SORBITOL)</t>
    </r>
  </si>
  <si>
    <r>
      <rPr>
        <sz val="10.5"/>
        <color rgb="FF000080"/>
        <rFont val="Arial"/>
        <family val="2"/>
      </rPr>
      <t>GLICEROL</t>
    </r>
  </si>
  <si>
    <r>
      <rPr>
        <sz val="10.5"/>
        <color rgb="FF000080"/>
        <rFont val="Arial"/>
        <family val="2"/>
      </rPr>
      <t>OUTROS POLIALCOÓIS,NÃO SATURADOS</t>
    </r>
  </si>
  <si>
    <r>
      <rPr>
        <sz val="10.5"/>
        <color rgb="FF000080"/>
        <rFont val="Arial"/>
        <family val="2"/>
      </rPr>
      <t>HIDRATO DE CLORAL</t>
    </r>
  </si>
  <si>
    <r>
      <rPr>
        <sz val="10.5"/>
        <color rgb="FF000080"/>
        <rFont val="Arial"/>
        <family val="2"/>
      </rPr>
      <t>OUT.DERIV.HALOG. SULF.NITR.D/ÁLCOOIS ACÍCLICOS</t>
    </r>
  </si>
  <si>
    <r>
      <rPr>
        <sz val="10.5"/>
        <color rgb="FF000080"/>
        <rFont val="Arial"/>
        <family val="2"/>
      </rPr>
      <t>MENTOL</t>
    </r>
  </si>
  <si>
    <r>
      <rPr>
        <sz val="10.5"/>
        <color rgb="FF000080"/>
        <rFont val="Arial"/>
        <family val="2"/>
      </rPr>
      <t>ESTERÓIS E INOSITÓIS</t>
    </r>
  </si>
  <si>
    <r>
      <rPr>
        <sz val="10.5"/>
        <color rgb="FF000080"/>
        <rFont val="Arial"/>
        <family val="2"/>
      </rPr>
      <t>BORNEOL E ISOBORNEOL</t>
    </r>
  </si>
  <si>
    <r>
      <rPr>
        <sz val="10.5"/>
        <color rgb="FF000080"/>
        <rFont val="Arial"/>
        <family val="2"/>
      </rPr>
      <t xml:space="preserve">ÁLCOOL FENCHÍLICO (1,3,3-TRIMETIL-2-
</t>
    </r>
    <r>
      <rPr>
        <sz val="10.5"/>
        <color rgb="FF000080"/>
        <rFont val="Arial"/>
        <family val="2"/>
      </rPr>
      <t>NORBORN.)</t>
    </r>
  </si>
  <si>
    <r>
      <rPr>
        <sz val="10.5"/>
        <color rgb="FF000080"/>
        <rFont val="Arial"/>
        <family val="2"/>
      </rPr>
      <t>Terpineóis</t>
    </r>
  </si>
  <si>
    <r>
      <rPr>
        <sz val="10.5"/>
        <color rgb="FF000080"/>
        <rFont val="Arial"/>
        <family val="2"/>
      </rPr>
      <t>OUTS.ALC.CICLAN. CICLEN.E CICLOTERPÊNICOS</t>
    </r>
  </si>
  <si>
    <r>
      <rPr>
        <sz val="10.5"/>
        <color rgb="FF000080"/>
        <rFont val="Arial"/>
        <family val="2"/>
      </rPr>
      <t>ÁLCOOL BENZÍLICO</t>
    </r>
  </si>
  <si>
    <r>
      <rPr>
        <sz val="10.5"/>
        <color rgb="FF000080"/>
        <rFont val="Arial"/>
        <family val="2"/>
      </rPr>
      <t>2-feniletanol</t>
    </r>
  </si>
  <si>
    <r>
      <rPr>
        <sz val="10.5"/>
        <color rgb="FF000080"/>
        <rFont val="Arial"/>
        <family val="2"/>
      </rPr>
      <t>Dicofol</t>
    </r>
  </si>
  <si>
    <r>
      <rPr>
        <sz val="10.5"/>
        <color rgb="FF000080"/>
        <rFont val="Arial"/>
        <family val="2"/>
      </rPr>
      <t xml:space="preserve">OUTROS ÁLCOOIS
</t>
    </r>
    <r>
      <rPr>
        <sz val="10.5"/>
        <color rgb="FF000080"/>
        <rFont val="Arial"/>
        <family val="2"/>
      </rPr>
      <t>AROMÁTICOS</t>
    </r>
  </si>
  <si>
    <r>
      <rPr>
        <sz val="10.5"/>
        <color rgb="FF000080"/>
        <rFont val="Arial"/>
        <family val="2"/>
      </rPr>
      <t>FENOL (HIDROXIBENZENO) E SEUS SAIS</t>
    </r>
  </si>
  <si>
    <r>
      <rPr>
        <sz val="10.5"/>
        <color rgb="FF000080"/>
        <rFont val="Arial"/>
        <family val="2"/>
      </rPr>
      <t>CRESÓIS E SEUS SAIS</t>
    </r>
  </si>
  <si>
    <r>
      <rPr>
        <sz val="10.5"/>
        <color rgb="FF000080"/>
        <rFont val="Arial"/>
        <family val="2"/>
      </rPr>
      <t>'-- Octilfenol, nonilfenol, e seus isômeros; sais destes prod</t>
    </r>
  </si>
  <si>
    <r>
      <rPr>
        <sz val="10.5"/>
        <color rgb="FF000080"/>
        <rFont val="Arial"/>
        <family val="2"/>
      </rPr>
      <t>BETA-NAFTOL E SEUS SAIS</t>
    </r>
  </si>
  <si>
    <r>
      <rPr>
        <sz val="10.5"/>
        <color rgb="FF000080"/>
        <rFont val="Arial"/>
        <family val="2"/>
      </rPr>
      <t>OUTROS NAFTÓIS E SEUS SAIS</t>
    </r>
  </si>
  <si>
    <r>
      <rPr>
        <sz val="10.5"/>
        <color rgb="FF000080"/>
        <rFont val="Arial"/>
        <family val="2"/>
      </rPr>
      <t>2,6-DI-TER-BUTIL-P- CRESOL E SEUS SAIS</t>
    </r>
  </si>
  <si>
    <r>
      <rPr>
        <sz val="10.5"/>
        <color rgb="FF000080"/>
        <rFont val="Arial"/>
        <family val="2"/>
      </rPr>
      <t>O-FENILFENOL E SEUS SAIS</t>
    </r>
  </si>
  <si>
    <r>
      <rPr>
        <sz val="10.5"/>
        <color rgb="FF000080"/>
        <rFont val="Arial"/>
        <family val="2"/>
      </rPr>
      <t>P-TER-BUTILFENOL E SEUS SAIS</t>
    </r>
  </si>
  <si>
    <r>
      <rPr>
        <sz val="10.5"/>
        <color rgb="FF000080"/>
        <rFont val="Arial"/>
        <family val="2"/>
      </rPr>
      <t>OUTROS MONOFENÓIS</t>
    </r>
  </si>
  <si>
    <r>
      <rPr>
        <sz val="10.5"/>
        <color rgb="FF000080"/>
        <rFont val="Arial"/>
        <family val="2"/>
      </rPr>
      <t>RESORCINOL E SEUS SAIS</t>
    </r>
  </si>
  <si>
    <r>
      <rPr>
        <sz val="10.5"/>
        <color rgb="FF000080"/>
        <rFont val="Arial"/>
        <family val="2"/>
      </rPr>
      <t xml:space="preserve">HIDROQUINONA E
</t>
    </r>
    <r>
      <rPr>
        <sz val="10.5"/>
        <color rgb="FF000080"/>
        <rFont val="Arial"/>
        <family val="2"/>
      </rPr>
      <t>SEUS SAIS</t>
    </r>
  </si>
  <si>
    <r>
      <rPr>
        <sz val="10.5"/>
        <color rgb="FF000080"/>
        <rFont val="Arial"/>
        <family val="2"/>
      </rPr>
      <t>4-4'- ISOPROPILIDENODIFE NOL E SEUS SAIS</t>
    </r>
  </si>
  <si>
    <r>
      <rPr>
        <sz val="10.5"/>
        <color rgb="FF000080"/>
        <rFont val="Arial"/>
        <family val="2"/>
      </rPr>
      <t>OUTROS POLIFENÓIS</t>
    </r>
  </si>
  <si>
    <r>
      <rPr>
        <sz val="10.5"/>
        <color rgb="FF000080"/>
        <rFont val="Arial"/>
        <family val="2"/>
      </rPr>
      <t>4-Cloro-m-cresol e seus sais</t>
    </r>
  </si>
  <si>
    <r>
      <rPr>
        <sz val="10.5"/>
        <color rgb="FF000080"/>
        <rFont val="Arial"/>
        <family val="2"/>
      </rPr>
      <t>OUTROS DERIV. HALOG. E SEUS SAIS COM CLORO</t>
    </r>
  </si>
  <si>
    <r>
      <rPr>
        <sz val="10.5"/>
        <color rgb="FF000080"/>
        <rFont val="Arial"/>
        <family val="2"/>
      </rPr>
      <t>2, 4, 6-Tribromofenol</t>
    </r>
  </si>
  <si>
    <r>
      <rPr>
        <sz val="10.5"/>
        <color rgb="FF000080"/>
        <rFont val="Arial"/>
        <family val="2"/>
      </rPr>
      <t>OUTS.DER.HAL.SULF. NITRA,NITR.D/FEN.- ALCOÓIS</t>
    </r>
  </si>
  <si>
    <r>
      <rPr>
        <sz val="10.5"/>
        <color rgb="FF000080"/>
        <rFont val="Arial"/>
        <family val="2"/>
      </rPr>
      <t xml:space="preserve">ÉTER METIL-TER-
</t>
    </r>
    <r>
      <rPr>
        <sz val="10.5"/>
        <color rgb="FF000080"/>
        <rFont val="Arial"/>
        <family val="2"/>
      </rPr>
      <t>BUTÍLICO (MTBE)</t>
    </r>
  </si>
  <si>
    <r>
      <rPr>
        <sz val="10.5"/>
        <color rgb="FF000080"/>
        <rFont val="Arial"/>
        <family val="2"/>
      </rPr>
      <t>Sevoflurano</t>
    </r>
  </si>
  <si>
    <r>
      <rPr>
        <sz val="10.5"/>
        <color rgb="FF000080"/>
        <rFont val="Arial"/>
        <family val="2"/>
      </rPr>
      <t xml:space="preserve">OUTS.ÉTERES ACIC. DERIV.HAL.SULFS.
</t>
    </r>
    <r>
      <rPr>
        <sz val="10.5"/>
        <color rgb="FF000080"/>
        <rFont val="Arial"/>
        <family val="2"/>
      </rPr>
      <t>NITRA.,NITRO.</t>
    </r>
  </si>
  <si>
    <r>
      <rPr>
        <sz val="10.5"/>
        <color rgb="FF000080"/>
        <rFont val="Arial"/>
        <family val="2"/>
      </rPr>
      <t>ÉTERES CICLAN. CICLEN.CICLOTERP. DERIV.HAL,ETC.</t>
    </r>
  </si>
  <si>
    <r>
      <rPr>
        <sz val="10.5"/>
        <color rgb="FF000080"/>
        <rFont val="Arial"/>
        <family val="2"/>
      </rPr>
      <t>Anetol</t>
    </r>
  </si>
  <si>
    <r>
      <rPr>
        <sz val="10.5"/>
        <color rgb="FF000080"/>
        <rFont val="Arial"/>
        <family val="2"/>
      </rPr>
      <t>ÉTER FENÍLICO</t>
    </r>
  </si>
  <si>
    <r>
      <rPr>
        <sz val="10.5"/>
        <color rgb="FF000080"/>
        <rFont val="Arial"/>
        <family val="2"/>
      </rPr>
      <t>ÉTER BENZÍLICO</t>
    </r>
  </si>
  <si>
    <r>
      <rPr>
        <sz val="10.5"/>
        <color rgb="FF000080"/>
        <rFont val="Arial"/>
        <family val="2"/>
      </rPr>
      <t>ÉTER FENILETIL- ISOAMÍLICO</t>
    </r>
  </si>
  <si>
    <r>
      <rPr>
        <sz val="10.5"/>
        <color rgb="FF000080"/>
        <rFont val="Arial"/>
        <family val="2"/>
      </rPr>
      <t>OUTROS ÉTERES AROMÁTICOS</t>
    </r>
  </si>
  <si>
    <r>
      <rPr>
        <sz val="10.5"/>
        <color rgb="FF000080"/>
        <rFont val="Arial"/>
        <family val="2"/>
      </rPr>
      <t>OUTS.DERIV.HALOG. SULFON.NITRADOS OU NITROS.</t>
    </r>
  </si>
  <si>
    <r>
      <rPr>
        <sz val="10.5"/>
        <color rgb="FF000080"/>
        <rFont val="Arial"/>
        <family val="2"/>
      </rPr>
      <t>2,2'-OXIDIETANOL (DIETILENOGLICOL)</t>
    </r>
  </si>
  <si>
    <r>
      <rPr>
        <sz val="10.5"/>
        <color rgb="FF000080"/>
        <rFont val="Arial"/>
        <family val="2"/>
      </rPr>
      <t>ÉTERES MONOBUTÍLICOS DO ETILENOGLICOL</t>
    </r>
  </si>
  <si>
    <r>
      <rPr>
        <sz val="10.5"/>
        <color rgb="FF000080"/>
        <rFont val="Arial"/>
        <family val="2"/>
      </rPr>
      <t>ÉTERES MONOBUTÍLICOS DO DIETILENOGLICOL</t>
    </r>
  </si>
  <si>
    <r>
      <rPr>
        <sz val="10.5"/>
        <color rgb="FF000080"/>
        <rFont val="Arial"/>
        <family val="2"/>
      </rPr>
      <t>ÉTER ETÍLICO DO ETILENOGLICOL</t>
    </r>
  </si>
  <si>
    <r>
      <rPr>
        <sz val="10.5"/>
        <color rgb="FF000080"/>
        <rFont val="Arial"/>
        <family val="2"/>
      </rPr>
      <t>OUTS.ÉTERES MONOALQUÍLICOS DO ETILENOGLICOL</t>
    </r>
  </si>
  <si>
    <r>
      <rPr>
        <sz val="10.5"/>
        <color rgb="FF000080"/>
        <rFont val="Arial"/>
        <family val="2"/>
      </rPr>
      <t>ÉTER ETÍLICO DO DIETILENOGLICOL</t>
    </r>
  </si>
  <si>
    <r>
      <rPr>
        <sz val="10.5"/>
        <color rgb="FF000080"/>
        <rFont val="Arial"/>
        <family val="2"/>
      </rPr>
      <t>Guaifenesina</t>
    </r>
  </si>
  <si>
    <r>
      <rPr>
        <sz val="10.5"/>
        <color rgb="FF000080"/>
        <rFont val="Arial"/>
        <family val="2"/>
      </rPr>
      <t>Trietilenoglicol</t>
    </r>
  </si>
  <si>
    <r>
      <rPr>
        <sz val="10.5"/>
        <color rgb="FF000080"/>
        <rFont val="Arial"/>
        <family val="2"/>
      </rPr>
      <t>Tetraetilenoglicol</t>
    </r>
  </si>
  <si>
    <r>
      <rPr>
        <sz val="10.5"/>
        <color rgb="FF000080"/>
        <rFont val="Arial"/>
        <family val="2"/>
      </rPr>
      <t xml:space="preserve">OUTROS ETILENOGLICÓIS E
</t>
    </r>
    <r>
      <rPr>
        <sz val="10.5"/>
        <color rgb="FF000080"/>
        <rFont val="Arial"/>
        <family val="2"/>
      </rPr>
      <t>SEUS ÉTERES</t>
    </r>
  </si>
  <si>
    <r>
      <rPr>
        <sz val="10.5"/>
        <color rgb="FF000080"/>
        <rFont val="Arial"/>
        <family val="2"/>
      </rPr>
      <t>Dipropilenoglicol</t>
    </r>
  </si>
  <si>
    <r>
      <rPr>
        <sz val="10.5"/>
        <color rgb="FF000080"/>
        <rFont val="Arial"/>
        <family val="2"/>
      </rPr>
      <t>ÉTERES DO MONO-,DI- E TRIPROPILENOGLICOL</t>
    </r>
  </si>
  <si>
    <r>
      <rPr>
        <sz val="10.5"/>
        <color rgb="FF000080"/>
        <rFont val="Arial"/>
        <family val="2"/>
      </rPr>
      <t>ÉTERES-ALCOÓIS DERIV.HAL.SULF. NITRADS.NITRO.</t>
    </r>
  </si>
  <si>
    <r>
      <rPr>
        <sz val="10.5"/>
        <color rgb="FF000080"/>
        <rFont val="Arial"/>
        <family val="2"/>
      </rPr>
      <t>Triclosan</t>
    </r>
  </si>
  <si>
    <r>
      <rPr>
        <sz val="10.5"/>
        <color rgb="FF000080"/>
        <rFont val="Arial"/>
        <family val="2"/>
      </rPr>
      <t>Eugenol</t>
    </r>
  </si>
  <si>
    <r>
      <rPr>
        <sz val="10.5"/>
        <color rgb="FF000080"/>
        <rFont val="Arial"/>
        <family val="2"/>
      </rPr>
      <t>OUTROS ÉTERES FENÓIS</t>
    </r>
  </si>
  <si>
    <r>
      <rPr>
        <sz val="10.5"/>
        <color rgb="FF000080"/>
        <rFont val="Arial"/>
        <family val="2"/>
      </rPr>
      <t xml:space="preserve">OUTS.ÉTER.-FEN.,
</t>
    </r>
    <r>
      <rPr>
        <sz val="10.5"/>
        <color rgb="FF000080"/>
        <rFont val="Arial"/>
        <family val="2"/>
      </rPr>
      <t>ÉTER.-ALC.-FEN.E DERIV.HALOG.</t>
    </r>
  </si>
  <si>
    <r>
      <rPr>
        <sz val="10.5"/>
        <color rgb="FF000080"/>
        <rFont val="Arial"/>
        <family val="2"/>
      </rPr>
      <t xml:space="preserve">OUTROS HIDROPEROX. DE
</t>
    </r>
    <r>
      <rPr>
        <sz val="10.5"/>
        <color rgb="FF000080"/>
        <rFont val="Arial"/>
        <family val="2"/>
      </rPr>
      <t>ALCOÓIS, ÉTERES. DERIV.</t>
    </r>
  </si>
  <si>
    <r>
      <rPr>
        <sz val="10.5"/>
        <color rgb="FF000080"/>
        <rFont val="Arial"/>
        <family val="2"/>
      </rPr>
      <t xml:space="preserve">1-CLORO-2,3- EPOXIPROPANO
</t>
    </r>
    <r>
      <rPr>
        <sz val="10.5"/>
        <color rgb="FF000080"/>
        <rFont val="Arial"/>
        <family val="2"/>
      </rPr>
      <t>(EPICLORIDRINA)</t>
    </r>
  </si>
  <si>
    <r>
      <rPr>
        <sz val="10.5"/>
        <color rgb="FF000080"/>
        <rFont val="Arial"/>
        <family val="2"/>
      </rPr>
      <t>OUTS.EPÓXIDOS, EPOXIALC.(ALC.FEN. ETER.)S/DERIV.</t>
    </r>
  </si>
  <si>
    <r>
      <rPr>
        <sz val="10.5"/>
        <color rgb="FF000080"/>
        <rFont val="Arial"/>
        <family val="2"/>
      </rPr>
      <t xml:space="preserve">OUTS.ACETAIS,SEMI- ACET.OUT.FUNÇÕES
</t>
    </r>
    <r>
      <rPr>
        <sz val="10.5"/>
        <color rgb="FF000080"/>
        <rFont val="Arial"/>
        <family val="2"/>
      </rPr>
      <t>OXIG.DER.</t>
    </r>
  </si>
  <si>
    <r>
      <rPr>
        <sz val="10.5"/>
        <color rgb="FF000080"/>
        <rFont val="Arial"/>
        <family val="2"/>
      </rPr>
      <t>Glioxal</t>
    </r>
  </si>
  <si>
    <r>
      <rPr>
        <sz val="10.5"/>
        <color rgb="FF000080"/>
        <rFont val="Arial"/>
        <family val="2"/>
      </rPr>
      <t>GLUTARALDEÍDO</t>
    </r>
  </si>
  <si>
    <r>
      <rPr>
        <sz val="10.5"/>
        <color rgb="FF000080"/>
        <rFont val="Arial"/>
        <family val="2"/>
      </rPr>
      <t>OUTROS DIALDEÍDOS</t>
    </r>
  </si>
  <si>
    <r>
      <rPr>
        <sz val="10.5"/>
        <color rgb="FF000080"/>
        <rFont val="Arial"/>
        <family val="2"/>
      </rPr>
      <t>Citral</t>
    </r>
  </si>
  <si>
    <r>
      <rPr>
        <sz val="10.5"/>
        <color rgb="FF000080"/>
        <rFont val="Arial"/>
        <family val="2"/>
      </rPr>
      <t>CITRONELAL (3,7- DIMETIL-6-OCTENAL)</t>
    </r>
  </si>
  <si>
    <r>
      <rPr>
        <sz val="10.5"/>
        <color rgb="FF000080"/>
        <rFont val="Arial"/>
        <family val="2"/>
      </rPr>
      <t xml:space="preserve">BERGAMAL (3,7- DIMETIL-2-METILENO-
</t>
    </r>
    <r>
      <rPr>
        <sz val="10.5"/>
        <color rgb="FF000080"/>
        <rFont val="Arial"/>
        <family val="2"/>
      </rPr>
      <t>6-OCTENAL)</t>
    </r>
  </si>
  <si>
    <r>
      <rPr>
        <sz val="10.5"/>
        <color rgb="FF000080"/>
        <rFont val="Arial"/>
        <family val="2"/>
      </rPr>
      <t>OUTROS MONOALDEÍDOS NÃO SATURADOS</t>
    </r>
  </si>
  <si>
    <r>
      <rPr>
        <sz val="10.5"/>
        <color rgb="FF000080"/>
        <rFont val="Arial"/>
        <family val="2"/>
      </rPr>
      <t xml:space="preserve">OUTROS ALDEÍDOS ACICL.SEM FUNC.
</t>
    </r>
    <r>
      <rPr>
        <sz val="10.5"/>
        <color rgb="FF000080"/>
        <rFont val="Arial"/>
        <family val="2"/>
      </rPr>
      <t>OXIGENADA</t>
    </r>
  </si>
  <si>
    <r>
      <rPr>
        <sz val="10.5"/>
        <color rgb="FF000080"/>
        <rFont val="Arial"/>
        <family val="2"/>
      </rPr>
      <t>'-- Benzaldeído (aldeído benzoico)</t>
    </r>
  </si>
  <si>
    <r>
      <rPr>
        <sz val="10.5"/>
        <color rgb="FF000080"/>
        <rFont val="Arial"/>
        <family val="2"/>
      </rPr>
      <t xml:space="preserve">OUTS.ALDEÍDOS CÍCLICOS S/FUNÇÃO
</t>
    </r>
    <r>
      <rPr>
        <sz val="10.5"/>
        <color rgb="FF000080"/>
        <rFont val="Arial"/>
        <family val="2"/>
      </rPr>
      <t>OXIGENADA</t>
    </r>
  </si>
  <si>
    <r>
      <rPr>
        <sz val="10.5"/>
        <color rgb="FF000080"/>
        <rFont val="Arial"/>
        <family val="2"/>
      </rPr>
      <t>VANILINA (ALDEÍDO METILPROTOCATÉQUI CO)</t>
    </r>
  </si>
  <si>
    <r>
      <rPr>
        <sz val="10.5"/>
        <color rgb="FF000080"/>
        <rFont val="Arial"/>
        <family val="2"/>
      </rPr>
      <t xml:space="preserve">ETILVANILINA (ALDEIDO
</t>
    </r>
    <r>
      <rPr>
        <sz val="10.5"/>
        <color rgb="FF000080"/>
        <rFont val="Arial"/>
        <family val="2"/>
      </rPr>
      <t>ETILPROTOCATÉQUIC O)</t>
    </r>
  </si>
  <si>
    <r>
      <rPr>
        <sz val="10.5"/>
        <color rgb="FF000080"/>
        <rFont val="Arial"/>
        <family val="2"/>
      </rPr>
      <t>4-(4-HIDROXI-4- METILPENTIL)-3- CICLOEX.1- CARBOXIALDEÍDO</t>
    </r>
  </si>
  <si>
    <r>
      <rPr>
        <sz val="10.5"/>
        <color rgb="FF000080"/>
        <rFont val="Arial"/>
        <family val="2"/>
      </rPr>
      <t>OUTROS ALDEÍDOS- ALCOÓIS</t>
    </r>
  </si>
  <si>
    <r>
      <rPr>
        <sz val="10.5"/>
        <color rgb="FF000080"/>
        <rFont val="Arial"/>
        <family val="2"/>
      </rPr>
      <t xml:space="preserve">OUTS. ALD.ÉTERES, ALD.FENÓIS, ALDS.
</t>
    </r>
    <r>
      <rPr>
        <sz val="10.5"/>
        <color rgb="FF000080"/>
        <rFont val="Arial"/>
        <family val="2"/>
      </rPr>
      <t>C/FUNÇ.OXIG.</t>
    </r>
  </si>
  <si>
    <r>
      <rPr>
        <sz val="10.5"/>
        <color rgb="FF000080"/>
        <rFont val="Arial"/>
        <family val="2"/>
      </rPr>
      <t>PARAFORMALDEÍDO</t>
    </r>
  </si>
  <si>
    <r>
      <rPr>
        <sz val="10.5"/>
        <color rgb="FF000080"/>
        <rFont val="Arial"/>
        <family val="2"/>
      </rPr>
      <t>OUTS.DERIV.HAL. SULF.NITRADOS NITROS. POS.2912</t>
    </r>
  </si>
  <si>
    <r>
      <rPr>
        <sz val="10.5"/>
        <color rgb="FF000080"/>
        <rFont val="Arial"/>
        <family val="2"/>
      </rPr>
      <t xml:space="preserve">ACETONA SEM OUTRAS FUNÇÕES
</t>
    </r>
    <r>
      <rPr>
        <sz val="10.5"/>
        <color rgb="FF000080"/>
        <rFont val="Arial"/>
        <family val="2"/>
      </rPr>
      <t>OXIGENADAS</t>
    </r>
  </si>
  <si>
    <r>
      <rPr>
        <sz val="10.5"/>
        <color rgb="FF000080"/>
        <rFont val="Arial"/>
        <family val="2"/>
      </rPr>
      <t>BUTANONA (METILETILCETONA)</t>
    </r>
  </si>
  <si>
    <r>
      <rPr>
        <sz val="10.5"/>
        <color rgb="FF000080"/>
        <rFont val="Arial"/>
        <family val="2"/>
      </rPr>
      <t xml:space="preserve">4-METILPENTAN-2-ONA (METILISOBUTILCETON
</t>
    </r>
    <r>
      <rPr>
        <sz val="10.5"/>
        <color rgb="FF000080"/>
        <rFont val="Arial"/>
        <family val="2"/>
      </rPr>
      <t>A)</t>
    </r>
  </si>
  <si>
    <r>
      <rPr>
        <sz val="10.5"/>
        <color rgb="FF000080"/>
        <rFont val="Arial"/>
        <family val="2"/>
      </rPr>
      <t>Acetilacetona</t>
    </r>
  </si>
  <si>
    <r>
      <rPr>
        <sz val="10.5"/>
        <color rgb="FF000080"/>
        <rFont val="Arial"/>
        <family val="2"/>
      </rPr>
      <t>Diacetila</t>
    </r>
  </si>
  <si>
    <r>
      <rPr>
        <sz val="10.5"/>
        <color rgb="FF000080"/>
        <rFont val="Arial"/>
        <family val="2"/>
      </rPr>
      <t>OUTRAS DICETONAS</t>
    </r>
  </si>
  <si>
    <r>
      <rPr>
        <sz val="10.5"/>
        <color rgb="FF000080"/>
        <rFont val="Arial"/>
        <family val="2"/>
      </rPr>
      <t>Metilexilcetona</t>
    </r>
  </si>
  <si>
    <r>
      <rPr>
        <sz val="10.5"/>
        <color rgb="FF000080"/>
        <rFont val="Arial"/>
        <family val="2"/>
      </rPr>
      <t>METILISOPROPILCETO NA</t>
    </r>
  </si>
  <si>
    <r>
      <rPr>
        <sz val="10.5"/>
        <color rgb="FF000080"/>
        <rFont val="Arial"/>
        <family val="2"/>
      </rPr>
      <t xml:space="preserve">OUTS.CETONAS ACÍCLICAS S/FUNÇÃO
</t>
    </r>
    <r>
      <rPr>
        <sz val="10.5"/>
        <color rgb="FF000080"/>
        <rFont val="Arial"/>
        <family val="2"/>
      </rPr>
      <t>OXIGENADAS</t>
    </r>
  </si>
  <si>
    <r>
      <rPr>
        <sz val="10.5"/>
        <color rgb="FF000080"/>
        <rFont val="Arial"/>
        <family val="2"/>
      </rPr>
      <t>CICLOEXANONA</t>
    </r>
  </si>
  <si>
    <r>
      <rPr>
        <sz val="10.5"/>
        <color rgb="FF000080"/>
        <rFont val="Arial"/>
        <family val="2"/>
      </rPr>
      <t>Iononas</t>
    </r>
  </si>
  <si>
    <r>
      <rPr>
        <sz val="10.5"/>
        <color rgb="FF000080"/>
        <rFont val="Arial"/>
        <family val="2"/>
      </rPr>
      <t>Metiliononas</t>
    </r>
  </si>
  <si>
    <r>
      <rPr>
        <sz val="10.5"/>
        <color rgb="FF000080"/>
        <rFont val="Arial"/>
        <family val="2"/>
      </rPr>
      <t>Carvona</t>
    </r>
  </si>
  <si>
    <r>
      <rPr>
        <sz val="10.5"/>
        <color rgb="FF000080"/>
        <rFont val="Arial"/>
        <family val="2"/>
      </rPr>
      <t>OUTS.CET.CICLAN., CICLÊN.,CICLOT. S/FUNÇÃO OXIGEN.</t>
    </r>
  </si>
  <si>
    <r>
      <rPr>
        <sz val="10.5"/>
        <color rgb="FF000080"/>
        <rFont val="Arial"/>
        <family val="2"/>
      </rPr>
      <t>Acetofenona</t>
    </r>
  </si>
  <si>
    <r>
      <rPr>
        <sz val="10.5"/>
        <color rgb="FF000080"/>
        <rFont val="Arial"/>
        <family val="2"/>
      </rPr>
      <t>OUTS CETONAS AROMÁTICAS SEM FUNÇÕES OXIG.</t>
    </r>
  </si>
  <si>
    <r>
      <rPr>
        <sz val="10.5"/>
        <color rgb="FF000080"/>
        <rFont val="Arial"/>
        <family val="2"/>
      </rPr>
      <t>4-HIDROXI-4- METILPENTAN-2-ONA</t>
    </r>
  </si>
  <si>
    <r>
      <rPr>
        <sz val="10.5"/>
        <color rgb="FF000080"/>
        <rFont val="Arial"/>
        <family val="2"/>
      </rPr>
      <t>BENZOÍNA</t>
    </r>
  </si>
  <si>
    <r>
      <rPr>
        <sz val="10.5"/>
        <color rgb="FF000080"/>
        <rFont val="Arial"/>
        <family val="2"/>
      </rPr>
      <t>OUTRAS CETONAS- ALCOÓIS E CETONAS- ALDEÍDOS</t>
    </r>
  </si>
  <si>
    <r>
      <rPr>
        <sz val="10.5"/>
        <color rgb="FF000080"/>
        <rFont val="Arial"/>
        <family val="2"/>
      </rPr>
      <t xml:space="preserve">OUTS.CETONAS- FENÓIS ,CETONAS
</t>
    </r>
    <r>
      <rPr>
        <sz val="10.5"/>
        <color rgb="FF000080"/>
        <rFont val="Arial"/>
        <family val="2"/>
      </rPr>
      <t>C/FUNÇÃO OXIG.</t>
    </r>
  </si>
  <si>
    <r>
      <rPr>
        <sz val="10.5"/>
        <color rgb="FF000080"/>
        <rFont val="Arial"/>
        <family val="2"/>
      </rPr>
      <t>ANTRAQUINONA</t>
    </r>
  </si>
  <si>
    <r>
      <rPr>
        <sz val="10.5"/>
        <color rgb="FF000080"/>
        <rFont val="Arial"/>
        <family val="2"/>
      </rPr>
      <t>'-- Coenzima Q10 (ubidecarenona (DCI))</t>
    </r>
  </si>
  <si>
    <r>
      <rPr>
        <sz val="10.5"/>
        <color rgb="FF000080"/>
        <rFont val="Arial"/>
        <family val="2"/>
      </rPr>
      <t>OUTRAS QUINONAS</t>
    </r>
  </si>
  <si>
    <r>
      <rPr>
        <sz val="10.5"/>
        <color rgb="FF000080"/>
        <rFont val="Arial"/>
        <family val="2"/>
      </rPr>
      <t>Bissulfito sódico de menadiona</t>
    </r>
  </si>
  <si>
    <r>
      <rPr>
        <sz val="10.5"/>
        <color rgb="FF000080"/>
        <rFont val="Arial"/>
        <family val="2"/>
      </rPr>
      <t>Ácido 2-hidroxi-4- metoxibenzofenona-5- sulfônico (suliso</t>
    </r>
  </si>
  <si>
    <r>
      <rPr>
        <sz val="10.5"/>
        <color rgb="FF000080"/>
        <rFont val="Arial"/>
        <family val="2"/>
      </rPr>
      <t>ÁCIDO FÓRMICO</t>
    </r>
  </si>
  <si>
    <r>
      <rPr>
        <sz val="10.5"/>
        <color rgb="FF000080"/>
        <rFont val="Arial"/>
        <family val="2"/>
      </rPr>
      <t>SAL DE SÓDIO, DO ÁCIDO FÓRMICO</t>
    </r>
  </si>
  <si>
    <r>
      <rPr>
        <sz val="10.5"/>
        <color rgb="FF000080"/>
        <rFont val="Arial"/>
        <family val="2"/>
      </rPr>
      <t xml:space="preserve">OUTROS SAIS DO
</t>
    </r>
    <r>
      <rPr>
        <sz val="10.5"/>
        <color rgb="FF000080"/>
        <rFont val="Arial"/>
        <family val="2"/>
      </rPr>
      <t>ÁCIDO FÓRMICO</t>
    </r>
  </si>
  <si>
    <r>
      <rPr>
        <sz val="10.5"/>
        <color rgb="FF000080"/>
        <rFont val="Arial"/>
        <family val="2"/>
      </rPr>
      <t xml:space="preserve">ÉSTERES DE GERANILA, DO ÁCIDO
</t>
    </r>
    <r>
      <rPr>
        <sz val="10.5"/>
        <color rgb="FF000080"/>
        <rFont val="Arial"/>
        <family val="2"/>
      </rPr>
      <t>FÓRMICO</t>
    </r>
  </si>
  <si>
    <r>
      <rPr>
        <sz val="10.5"/>
        <color rgb="FF000080"/>
        <rFont val="Arial"/>
        <family val="2"/>
      </rPr>
      <t>OUTROS ÉSTERES DO ÁCIDO FÓRMICO</t>
    </r>
  </si>
  <si>
    <r>
      <rPr>
        <sz val="10.5"/>
        <color rgb="FF000080"/>
        <rFont val="Arial"/>
        <family val="2"/>
      </rPr>
      <t>ÁCIDO ACÉTICO</t>
    </r>
  </si>
  <si>
    <r>
      <rPr>
        <sz val="10.5"/>
        <color rgb="FF000080"/>
        <rFont val="Arial"/>
        <family val="2"/>
      </rPr>
      <t>ACETATO DE SÓDIO</t>
    </r>
  </si>
  <si>
    <r>
      <rPr>
        <sz val="10.5"/>
        <color rgb="FF000080"/>
        <rFont val="Arial"/>
        <family val="2"/>
      </rPr>
      <t>OUTROS SAIS DO ÁCIDO ACÉTICO</t>
    </r>
  </si>
  <si>
    <r>
      <rPr>
        <sz val="10.5"/>
        <color rgb="FF000080"/>
        <rFont val="Arial"/>
        <family val="2"/>
      </rPr>
      <t>ACETATO DE ETILA</t>
    </r>
  </si>
  <si>
    <r>
      <rPr>
        <sz val="10.5"/>
        <color rgb="FF000080"/>
        <rFont val="Arial"/>
        <family val="2"/>
      </rPr>
      <t>ACETATO DE VINILA</t>
    </r>
  </si>
  <si>
    <r>
      <rPr>
        <sz val="10.5"/>
        <color rgb="FF000080"/>
        <rFont val="Arial"/>
        <family val="2"/>
      </rPr>
      <t>'-- Acetato den-butila</t>
    </r>
  </si>
  <si>
    <r>
      <rPr>
        <sz val="10.5"/>
        <color rgb="FF000080"/>
        <rFont val="Arial"/>
        <family val="2"/>
      </rPr>
      <t>ACETATO DE LINALILA</t>
    </r>
  </si>
  <si>
    <r>
      <rPr>
        <sz val="10.5"/>
        <color rgb="FF000080"/>
        <rFont val="Arial"/>
        <family val="2"/>
      </rPr>
      <t>Triacetina</t>
    </r>
  </si>
  <si>
    <r>
      <rPr>
        <sz val="10.5"/>
        <color rgb="FF000080"/>
        <rFont val="Arial"/>
        <family val="2"/>
      </rPr>
      <t>OUTROS ACETATOS DE GLICERILA</t>
    </r>
  </si>
  <si>
    <r>
      <rPr>
        <sz val="10.5"/>
        <color rgb="FF000080"/>
        <rFont val="Arial"/>
        <family val="2"/>
      </rPr>
      <t>Den-propila</t>
    </r>
  </si>
  <si>
    <r>
      <rPr>
        <sz val="10.5"/>
        <color rgb="FF000080"/>
        <rFont val="Arial"/>
        <family val="2"/>
      </rPr>
      <t>Acetato de 2-etoxietila</t>
    </r>
  </si>
  <si>
    <r>
      <rPr>
        <sz val="10.5"/>
        <color rgb="FF000080"/>
        <rFont val="Arial"/>
        <family val="2"/>
      </rPr>
      <t>OUTROS ACET. D/MONOALC.ACICL. SAT.C/8 AT.CARB.</t>
    </r>
  </si>
  <si>
    <r>
      <rPr>
        <sz val="10.5"/>
        <color rgb="FF000080"/>
        <rFont val="Arial"/>
        <family val="2"/>
      </rPr>
      <t>ACETATO DE HEXENILA</t>
    </r>
  </si>
  <si>
    <r>
      <rPr>
        <sz val="10.5"/>
        <color rgb="FF000080"/>
        <rFont val="Arial"/>
        <family val="2"/>
      </rPr>
      <t>ACETATO DE BENZESTROL</t>
    </r>
  </si>
  <si>
    <r>
      <rPr>
        <sz val="10.5"/>
        <color rgb="FF000080"/>
        <rFont val="Arial"/>
        <family val="2"/>
      </rPr>
      <t>ACETATO DE TRICLORO-ALFA- FENILETILA</t>
    </r>
  </si>
  <si>
    <r>
      <rPr>
        <sz val="10.5"/>
        <color rgb="FF000080"/>
        <rFont val="Arial"/>
        <family val="2"/>
      </rPr>
      <t>ACETATO DE TRICLOROMETILFENIL CARBINILA</t>
    </r>
  </si>
  <si>
    <r>
      <rPr>
        <sz val="10.5"/>
        <color rgb="FF000080"/>
        <rFont val="Arial"/>
        <family val="2"/>
      </rPr>
      <t>DIACETATO DE ETILENOGLICOL</t>
    </r>
  </si>
  <si>
    <r>
      <rPr>
        <sz val="10.5"/>
        <color rgb="FF000080"/>
        <rFont val="Arial"/>
        <family val="2"/>
      </rPr>
      <t>ACETATO DE 2-TER- BUTILCICLOEXILA</t>
    </r>
  </si>
  <si>
    <r>
      <rPr>
        <sz val="10.5"/>
        <color rgb="FF000080"/>
        <rFont val="Arial"/>
        <family val="2"/>
      </rPr>
      <t>ACETATO DE BORNILA</t>
    </r>
  </si>
  <si>
    <r>
      <rPr>
        <sz val="10.5"/>
        <color rgb="FF000080"/>
        <rFont val="Arial"/>
        <family val="2"/>
      </rPr>
      <t xml:space="preserve">ACETATO DE DIMETILBENZILCARBIN
</t>
    </r>
    <r>
      <rPr>
        <sz val="10.5"/>
        <color rgb="FF000080"/>
        <rFont val="Arial"/>
        <family val="2"/>
      </rPr>
      <t>ILA</t>
    </r>
  </si>
  <si>
    <r>
      <rPr>
        <sz val="10.5"/>
        <color rgb="FF000080"/>
        <rFont val="Arial"/>
        <family val="2"/>
      </rPr>
      <t>OUTROS ÉSTERES DO ÁCIDO ACÉTICO</t>
    </r>
  </si>
  <si>
    <r>
      <rPr>
        <sz val="10.5"/>
        <color rgb="FF000080"/>
        <rFont val="Arial"/>
        <family val="2"/>
      </rPr>
      <t xml:space="preserve">ÁCIDO
</t>
    </r>
    <r>
      <rPr>
        <sz val="10.5"/>
        <color rgb="FF000080"/>
        <rFont val="Arial"/>
        <family val="2"/>
      </rPr>
      <t>MONOCLOROACÉTICO</t>
    </r>
  </si>
  <si>
    <r>
      <rPr>
        <sz val="10.5"/>
        <color rgb="FF000080"/>
        <rFont val="Arial"/>
        <family val="2"/>
      </rPr>
      <t>MONOCLOROACETATO DE SÓDIO</t>
    </r>
  </si>
  <si>
    <r>
      <rPr>
        <sz val="10.5"/>
        <color rgb="FF000080"/>
        <rFont val="Arial"/>
        <family val="2"/>
      </rPr>
      <t>ÁCIDO PROPIÔNICO</t>
    </r>
  </si>
  <si>
    <r>
      <rPr>
        <sz val="10.5"/>
        <color rgb="FF000080"/>
        <rFont val="Arial"/>
        <family val="2"/>
      </rPr>
      <t>SAIS DO ÁCIDO PROPIÔNICO</t>
    </r>
  </si>
  <si>
    <r>
      <rPr>
        <sz val="10.5"/>
        <color rgb="FF000080"/>
        <rFont val="Arial"/>
        <family val="2"/>
      </rPr>
      <t>ÉSTERES DO ÁCIDO PROPIÔNICO</t>
    </r>
  </si>
  <si>
    <r>
      <rPr>
        <sz val="10.5"/>
        <color rgb="FF000080"/>
        <rFont val="Arial"/>
        <family val="2"/>
      </rPr>
      <t>Ácidos butanoicos e seus sais</t>
    </r>
  </si>
  <si>
    <r>
      <rPr>
        <sz val="10.5"/>
        <color rgb="FF000080"/>
        <rFont val="Arial"/>
        <family val="2"/>
      </rPr>
      <t>BUTANOATO DE ETILA</t>
    </r>
  </si>
  <si>
    <r>
      <rPr>
        <sz val="10.5"/>
        <color rgb="FF000080"/>
        <rFont val="Arial"/>
        <family val="2"/>
      </rPr>
      <t xml:space="preserve">OUTROS ÉSTERES DO
</t>
    </r>
    <r>
      <rPr>
        <sz val="10.5"/>
        <color rgb="FF000080"/>
        <rFont val="Arial"/>
        <family val="2"/>
      </rPr>
      <t>ÁCIDO BUTANÓICO</t>
    </r>
  </si>
  <si>
    <r>
      <rPr>
        <sz val="10.5"/>
        <color rgb="FF000080"/>
        <rFont val="Arial"/>
        <family val="2"/>
      </rPr>
      <t>OUTS. ÁCIDOS PENTANÓICOS,SEUS SAIS/ÉSTERES</t>
    </r>
  </si>
  <si>
    <r>
      <rPr>
        <sz val="10.5"/>
        <color rgb="FF000080"/>
        <rFont val="Arial"/>
        <family val="2"/>
      </rPr>
      <t>ÁCIDO PALMÍTICO</t>
    </r>
  </si>
  <si>
    <r>
      <rPr>
        <sz val="10.5"/>
        <color rgb="FF000080"/>
        <rFont val="Arial"/>
        <family val="2"/>
      </rPr>
      <t>SAIS E ESTERES DO ÁCIDO PALMÍTICO</t>
    </r>
  </si>
  <si>
    <r>
      <rPr>
        <sz val="10.5"/>
        <color rgb="FF000080"/>
        <rFont val="Arial"/>
        <family val="2"/>
      </rPr>
      <t>SAIS DE ZINCO DO ÁCIDO ESTEÁRICO</t>
    </r>
  </si>
  <si>
    <r>
      <rPr>
        <sz val="10.5"/>
        <color rgb="FF000080"/>
        <rFont val="Arial"/>
        <family val="2"/>
      </rPr>
      <t>OUTROS SAIS DO ÁCIDO ESTEÁRICO</t>
    </r>
  </si>
  <si>
    <r>
      <rPr>
        <sz val="10.5"/>
        <color rgb="FF000080"/>
        <rFont val="Arial"/>
        <family val="2"/>
      </rPr>
      <t>ÉSTERES DO ÁCIDO ESTEÁRICO</t>
    </r>
  </si>
  <si>
    <r>
      <rPr>
        <sz val="10.5"/>
        <color rgb="FF000080"/>
        <rFont val="Arial"/>
        <family val="2"/>
      </rPr>
      <t>CLORETO DE CLOROACETILA</t>
    </r>
  </si>
  <si>
    <r>
      <rPr>
        <sz val="10.5"/>
        <color rgb="FF000080"/>
        <rFont val="Arial"/>
        <family val="2"/>
      </rPr>
      <t>2-ETILEXANOATO DE ESTANHO II</t>
    </r>
  </si>
  <si>
    <r>
      <rPr>
        <sz val="10.5"/>
        <color rgb="FF000080"/>
        <rFont val="Arial"/>
        <family val="2"/>
      </rPr>
      <t>CLORETO DE 2- ETILEXANOILA</t>
    </r>
  </si>
  <si>
    <r>
      <rPr>
        <sz val="10.5"/>
        <color rgb="FF000080"/>
        <rFont val="Arial"/>
        <family val="2"/>
      </rPr>
      <t>OUTS. SAIS, ÉSTERES DO ÁCIDO 2- ETILEXANÓICO</t>
    </r>
  </si>
  <si>
    <r>
      <rPr>
        <sz val="10.5"/>
        <color rgb="FF000080"/>
        <rFont val="Arial"/>
        <family val="2"/>
      </rPr>
      <t>ÁCIDO CAPRÍLICO</t>
    </r>
  </si>
  <si>
    <r>
      <rPr>
        <sz val="10.5"/>
        <color rgb="FF000080"/>
        <rFont val="Arial"/>
        <family val="2"/>
      </rPr>
      <t>MIRISTATO DE ISOPROPILA</t>
    </r>
  </si>
  <si>
    <r>
      <rPr>
        <sz val="10.5"/>
        <color rgb="FF000080"/>
        <rFont val="Arial"/>
        <family val="2"/>
      </rPr>
      <t xml:space="preserve">OUTS.SAIS/ESTS. D/ACIDS.
</t>
    </r>
    <r>
      <rPr>
        <sz val="10.5"/>
        <color rgb="FF000080"/>
        <rFont val="Arial"/>
        <family val="2"/>
      </rPr>
      <t>MIRÍSTICOS/CAPRÍLIC OS</t>
    </r>
  </si>
  <si>
    <r>
      <rPr>
        <sz val="10.5"/>
        <color rgb="FF000080"/>
        <rFont val="Arial"/>
        <family val="2"/>
      </rPr>
      <t xml:space="preserve">OUTS.AC.MONOCARB. ACIC.SATUR.S/DERIV.
</t>
    </r>
    <r>
      <rPr>
        <sz val="10.5"/>
        <color rgb="FF000080"/>
        <rFont val="Arial"/>
        <family val="2"/>
      </rPr>
      <t>HAL.ETC.</t>
    </r>
  </si>
  <si>
    <r>
      <rPr>
        <sz val="10.5"/>
        <color rgb="FF000080"/>
        <rFont val="Arial"/>
        <family val="2"/>
      </rPr>
      <t>ÁCIDO ACRÍLICO</t>
    </r>
  </si>
  <si>
    <r>
      <rPr>
        <sz val="10.5"/>
        <color rgb="FF000080"/>
        <rFont val="Arial"/>
        <family val="2"/>
      </rPr>
      <t>ÉSTERES DO ÁCIDO ACRÍLICO DE METILA</t>
    </r>
  </si>
  <si>
    <r>
      <rPr>
        <sz val="10.5"/>
        <color rgb="FF000080"/>
        <rFont val="Arial"/>
        <family val="2"/>
      </rPr>
      <t>ÉSTERES DO ÁCIDO ACRÍLICO DE ETILA</t>
    </r>
  </si>
  <si>
    <r>
      <rPr>
        <sz val="10.5"/>
        <color rgb="FF000080"/>
        <rFont val="Arial"/>
        <family val="2"/>
      </rPr>
      <t>ÉSTERES DO ÁCIDO ACRÍLICO DE BUTILA</t>
    </r>
  </si>
  <si>
    <r>
      <rPr>
        <sz val="10.5"/>
        <color rgb="FF000080"/>
        <rFont val="Arial"/>
        <family val="2"/>
      </rPr>
      <t>ÉSTERES DE 2- ETILEXILA DO ÁCIDO ACRÍLICO</t>
    </r>
  </si>
  <si>
    <r>
      <rPr>
        <sz val="10.5"/>
        <color rgb="FF000080"/>
        <rFont val="Arial"/>
        <family val="2"/>
      </rPr>
      <t>OUTROS ÉSTERES DO ÁCIDO ACRÍLICO</t>
    </r>
  </si>
  <si>
    <r>
      <rPr>
        <sz val="10.5"/>
        <color rgb="FF000080"/>
        <rFont val="Arial"/>
        <family val="2"/>
      </rPr>
      <t>ÁCIDO METACRÍLICO</t>
    </r>
  </si>
  <si>
    <r>
      <rPr>
        <sz val="10.5"/>
        <color rgb="FF000080"/>
        <rFont val="Arial"/>
        <family val="2"/>
      </rPr>
      <t>SAIS DO ÁCIDO METACRÍLICO</t>
    </r>
  </si>
  <si>
    <r>
      <rPr>
        <sz val="10.5"/>
        <color rgb="FF000080"/>
        <rFont val="Arial"/>
        <family val="2"/>
      </rPr>
      <t xml:space="preserve">ÉSTERES DO ÁCIDO METACRÍLICO DE
</t>
    </r>
    <r>
      <rPr>
        <sz val="10.5"/>
        <color rgb="FF000080"/>
        <rFont val="Arial"/>
        <family val="2"/>
      </rPr>
      <t>METILA</t>
    </r>
  </si>
  <si>
    <r>
      <rPr>
        <sz val="10.5"/>
        <color rgb="FF000080"/>
        <rFont val="Arial"/>
        <family val="2"/>
      </rPr>
      <t>Den-butila</t>
    </r>
  </si>
  <si>
    <r>
      <rPr>
        <sz val="10.5"/>
        <color rgb="FF000080"/>
        <rFont val="Arial"/>
        <family val="2"/>
      </rPr>
      <t xml:space="preserve">OUTROS ÉSTERES DO
</t>
    </r>
    <r>
      <rPr>
        <sz val="10.5"/>
        <color rgb="FF000080"/>
        <rFont val="Arial"/>
        <family val="2"/>
      </rPr>
      <t>ÁCIDO METACRÍLICO</t>
    </r>
  </si>
  <si>
    <r>
      <rPr>
        <sz val="10.5"/>
        <color rgb="FF000080"/>
        <rFont val="Arial"/>
        <family val="2"/>
      </rPr>
      <t>OUTS.SAIS E ÉSTERES DO ÁCIDO OLÉICO</t>
    </r>
  </si>
  <si>
    <r>
      <rPr>
        <sz val="10.5"/>
        <color rgb="FF000080"/>
        <rFont val="Arial"/>
        <family val="2"/>
      </rPr>
      <t xml:space="preserve">SORBATO DE
</t>
    </r>
    <r>
      <rPr>
        <sz val="10.5"/>
        <color rgb="FF000080"/>
        <rFont val="Arial"/>
        <family val="2"/>
      </rPr>
      <t>POTÁSSIO</t>
    </r>
  </si>
  <si>
    <r>
      <rPr>
        <sz val="10.5"/>
        <color rgb="FF000080"/>
        <rFont val="Arial"/>
        <family val="2"/>
      </rPr>
      <t>OUTS.SAIS E ÉSTERES DO ÁCIDO SÓRBICO</t>
    </r>
  </si>
  <si>
    <r>
      <rPr>
        <sz val="10.5"/>
        <color rgb="FF000080"/>
        <rFont val="Arial"/>
        <family val="2"/>
      </rPr>
      <t xml:space="preserve">OUTS. ÁCIDOS MONOCARB. ACIC.Ñ
</t>
    </r>
    <r>
      <rPr>
        <sz val="10.5"/>
        <color rgb="FF000080"/>
        <rFont val="Arial"/>
        <family val="2"/>
      </rPr>
      <t>SATUR.E DERIV.</t>
    </r>
  </si>
  <si>
    <r>
      <rPr>
        <sz val="10.5"/>
        <color rgb="FF000080"/>
        <rFont val="Arial"/>
        <family val="2"/>
      </rPr>
      <t>Aletrinas</t>
    </r>
  </si>
  <si>
    <r>
      <rPr>
        <sz val="10.5"/>
        <color rgb="FF000080"/>
        <rFont val="Arial"/>
        <family val="2"/>
      </rPr>
      <t>Permetrina</t>
    </r>
  </si>
  <si>
    <r>
      <rPr>
        <sz val="10.5"/>
        <color rgb="FF000080"/>
        <rFont val="Arial"/>
        <family val="2"/>
      </rPr>
      <t>Bifentrina</t>
    </r>
  </si>
  <si>
    <r>
      <rPr>
        <sz val="10.5"/>
        <color rgb="FF000080"/>
        <rFont val="Arial"/>
        <family val="2"/>
      </rPr>
      <t>OUTS.DERIV.DO ÁCIDO CICLOPROPANOCARB OXÍLICO</t>
    </r>
  </si>
  <si>
    <r>
      <rPr>
        <sz val="10.5"/>
        <color rgb="FF000080"/>
        <rFont val="Arial"/>
        <family val="2"/>
      </rPr>
      <t>OUTS.ÁCIDOS MONOCARB.CICLAN. CICLEN.CICLOT.</t>
    </r>
  </si>
  <si>
    <r>
      <rPr>
        <sz val="10.5"/>
        <color rgb="FF000080"/>
        <rFont val="Arial"/>
        <family val="2"/>
      </rPr>
      <t>Ácido benzoico</t>
    </r>
  </si>
  <si>
    <r>
      <rPr>
        <sz val="10.5"/>
        <color rgb="FF000080"/>
        <rFont val="Arial"/>
        <family val="2"/>
      </rPr>
      <t>SAIS DO ÁCIDO BENZÓICO DE SÓDIO</t>
    </r>
  </si>
  <si>
    <r>
      <rPr>
        <sz val="10.5"/>
        <color rgb="FF000080"/>
        <rFont val="Arial"/>
        <family val="2"/>
      </rPr>
      <t xml:space="preserve">SAIS DO ÁCIDO
</t>
    </r>
    <r>
      <rPr>
        <sz val="10.5"/>
        <color rgb="FF000080"/>
        <rFont val="Arial"/>
        <family val="2"/>
      </rPr>
      <t>BENZÓICO DE AMÔNIO</t>
    </r>
  </si>
  <si>
    <r>
      <rPr>
        <sz val="10.5"/>
        <color rgb="FF000080"/>
        <rFont val="Arial"/>
        <family val="2"/>
      </rPr>
      <t>ÉSTERES DO ÁCIDO BENZÓICO DE METILA</t>
    </r>
  </si>
  <si>
    <r>
      <rPr>
        <sz val="10.5"/>
        <color rgb="FF000080"/>
        <rFont val="Arial"/>
        <family val="2"/>
      </rPr>
      <t xml:space="preserve">ÉSTERES DO ÁCIDO
</t>
    </r>
    <r>
      <rPr>
        <sz val="10.5"/>
        <color rgb="FF000080"/>
        <rFont val="Arial"/>
        <family val="2"/>
      </rPr>
      <t>BENZÓICO DE BENZILA</t>
    </r>
  </si>
  <si>
    <r>
      <rPr>
        <sz val="10.5"/>
        <color rgb="FF000080"/>
        <rFont val="Arial"/>
        <family val="2"/>
      </rPr>
      <t>OUTROS.ÉSTERES DO ÁCIDO BENZÓICO</t>
    </r>
  </si>
  <si>
    <r>
      <rPr>
        <sz val="10.5"/>
        <color rgb="FF000080"/>
        <rFont val="Arial"/>
        <family val="2"/>
      </rPr>
      <t xml:space="preserve">PERÓXIDO DE
</t>
    </r>
    <r>
      <rPr>
        <sz val="10.5"/>
        <color rgb="FF000080"/>
        <rFont val="Arial"/>
        <family val="2"/>
      </rPr>
      <t>BENZOÍLA</t>
    </r>
  </si>
  <si>
    <r>
      <rPr>
        <sz val="10.5"/>
        <color rgb="FF000080"/>
        <rFont val="Arial"/>
        <family val="2"/>
      </rPr>
      <t>CLORETO DE BENZOÍLA</t>
    </r>
  </si>
  <si>
    <r>
      <rPr>
        <sz val="10.5"/>
        <color rgb="FF000080"/>
        <rFont val="Arial"/>
        <family val="2"/>
      </rPr>
      <t>Ibuprofeno</t>
    </r>
  </si>
  <si>
    <r>
      <rPr>
        <sz val="10.5"/>
        <color rgb="FF000080"/>
        <rFont val="Arial"/>
        <family val="2"/>
      </rPr>
      <t>OUTS.ÁCIDOS MONOCARB.AROMÁT. SEUS ANIDRIDOS</t>
    </r>
  </si>
  <si>
    <r>
      <rPr>
        <sz val="10.5"/>
        <color rgb="FF000080"/>
        <rFont val="Arial"/>
        <family val="2"/>
      </rPr>
      <t>ÁCIDO OXÁLICO E SEUS SAIS</t>
    </r>
  </si>
  <si>
    <r>
      <rPr>
        <sz val="10.5"/>
        <color rgb="FF000080"/>
        <rFont val="Arial"/>
        <family val="2"/>
      </rPr>
      <t>ÉSTERES DO ÁCIDO OXÁLICO</t>
    </r>
  </si>
  <si>
    <r>
      <rPr>
        <sz val="10.5"/>
        <color rgb="FF000080"/>
        <rFont val="Arial"/>
        <family val="2"/>
      </rPr>
      <t>ÁCIDO ADÍPICO</t>
    </r>
  </si>
  <si>
    <r>
      <rPr>
        <sz val="10.5"/>
        <color rgb="FF000080"/>
        <rFont val="Arial"/>
        <family val="2"/>
      </rPr>
      <t xml:space="preserve">SAIS E ÉSTERES DO
</t>
    </r>
    <r>
      <rPr>
        <sz val="10.5"/>
        <color rgb="FF000080"/>
        <rFont val="Arial"/>
        <family val="2"/>
      </rPr>
      <t>ÁCIDO ADÍPICO</t>
    </r>
  </si>
  <si>
    <r>
      <rPr>
        <sz val="10.5"/>
        <color rgb="FF000080"/>
        <rFont val="Arial"/>
        <family val="2"/>
      </rPr>
      <t>Ácido azelaico, seus sais e seus ésteres</t>
    </r>
  </si>
  <si>
    <r>
      <rPr>
        <sz val="10.5"/>
        <color rgb="FF000080"/>
        <rFont val="Arial"/>
        <family val="2"/>
      </rPr>
      <t>ÁCIDO SEBÁCICO</t>
    </r>
  </si>
  <si>
    <r>
      <rPr>
        <sz val="10.5"/>
        <color rgb="FF000080"/>
        <rFont val="Arial"/>
        <family val="2"/>
      </rPr>
      <t>OUTROS SAIS E ÉSTERES DO ÁCIDO SEBÁCICO</t>
    </r>
  </si>
  <si>
    <r>
      <rPr>
        <sz val="10.5"/>
        <color rgb="FF000080"/>
        <rFont val="Arial"/>
        <family val="2"/>
      </rPr>
      <t>'-- Anidrido maleico</t>
    </r>
  </si>
  <si>
    <r>
      <rPr>
        <sz val="10.5"/>
        <color rgb="FF000080"/>
        <rFont val="Arial"/>
        <family val="2"/>
      </rPr>
      <t xml:space="preserve">DIOCTILSULFOSSUCCI
</t>
    </r>
    <r>
      <rPr>
        <sz val="10.5"/>
        <color rgb="FF000080"/>
        <rFont val="Arial"/>
        <family val="2"/>
      </rPr>
      <t>NATO DE SÓDIO</t>
    </r>
  </si>
  <si>
    <r>
      <rPr>
        <sz val="10.5"/>
        <color rgb="FF000080"/>
        <rFont val="Arial"/>
        <family val="2"/>
      </rPr>
      <t>SAIS E ÉSTERES DO ÁCIDO MALÉICO</t>
    </r>
  </si>
  <si>
    <r>
      <rPr>
        <sz val="10.5"/>
        <color rgb="FF000080"/>
        <rFont val="Arial"/>
        <family val="2"/>
      </rPr>
      <t xml:space="preserve">ÁCIDO FUMÁRICO, SEUS SAIS E SEUS
</t>
    </r>
    <r>
      <rPr>
        <sz val="10.5"/>
        <color rgb="FF000080"/>
        <rFont val="Arial"/>
        <family val="2"/>
      </rPr>
      <t>ÉSTERES</t>
    </r>
  </si>
  <si>
    <r>
      <rPr>
        <sz val="10.5"/>
        <color rgb="FF000080"/>
        <rFont val="Arial"/>
        <family val="2"/>
      </rPr>
      <t>OUTS.ÁC. POLICARBOX.ACICLS.E SEUS ANIDRIDOS</t>
    </r>
  </si>
  <si>
    <r>
      <rPr>
        <sz val="10.5"/>
        <color rgb="FF000080"/>
        <rFont val="Arial"/>
        <family val="2"/>
      </rPr>
      <t xml:space="preserve">'- Ácidos policarboxílicos ciclânicos, ciclênicos ou
</t>
    </r>
    <r>
      <rPr>
        <sz val="10.5"/>
        <color rgb="FF000080"/>
        <rFont val="Arial"/>
        <family val="2"/>
      </rPr>
      <t>cic</t>
    </r>
  </si>
  <si>
    <r>
      <rPr>
        <sz val="10.5"/>
        <color rgb="FF000080"/>
        <rFont val="Arial"/>
        <family val="2"/>
      </rPr>
      <t>ORTOFTALATOS DE DIOCTILA</t>
    </r>
  </si>
  <si>
    <r>
      <rPr>
        <sz val="10.5"/>
        <color rgb="FF000080"/>
        <rFont val="Arial"/>
        <family val="2"/>
      </rPr>
      <t xml:space="preserve">ORTOFTALATOS DE DINONILA OU DE
</t>
    </r>
    <r>
      <rPr>
        <sz val="10.5"/>
        <color rgb="FF000080"/>
        <rFont val="Arial"/>
        <family val="2"/>
      </rPr>
      <t>DIDECILA</t>
    </r>
  </si>
  <si>
    <r>
      <rPr>
        <sz val="10.5"/>
        <color rgb="FF000080"/>
        <rFont val="Arial"/>
        <family val="2"/>
      </rPr>
      <t>OUTROS ÉSTERES DO ÁCIDO ORTOFTÁLICO</t>
    </r>
  </si>
  <si>
    <r>
      <rPr>
        <sz val="10.5"/>
        <color rgb="FF000080"/>
        <rFont val="Arial"/>
        <family val="2"/>
      </rPr>
      <t>ANIDRIDO FTÁLICO</t>
    </r>
  </si>
  <si>
    <r>
      <rPr>
        <sz val="10.5"/>
        <color rgb="FF000080"/>
        <rFont val="Arial"/>
        <family val="2"/>
      </rPr>
      <t>ÁCIDO TEREFTÁLICO E SEUS SAIS</t>
    </r>
  </si>
  <si>
    <r>
      <rPr>
        <sz val="10.5"/>
        <color rgb="FF000080"/>
        <rFont val="Arial"/>
        <family val="2"/>
      </rPr>
      <t>ÁCIDO M-FTÁLICO E SEUS SAIS</t>
    </r>
  </si>
  <si>
    <r>
      <rPr>
        <sz val="10.5"/>
        <color rgb="FF000080"/>
        <rFont val="Arial"/>
        <family val="2"/>
      </rPr>
      <t>ÉSTERES DE DIOCTILA DO ÁCIDO TEREFTÁLICO</t>
    </r>
  </si>
  <si>
    <r>
      <rPr>
        <sz val="10.5"/>
        <color rgb="FF000080"/>
        <rFont val="Arial"/>
        <family val="2"/>
      </rPr>
      <t>OUTROS ÉSTERES DO ÁCIDO TEREFTÁLICO</t>
    </r>
  </si>
  <si>
    <r>
      <rPr>
        <sz val="10.5"/>
        <color rgb="FF000080"/>
        <rFont val="Arial"/>
        <family val="2"/>
      </rPr>
      <t>SAIS E ÉSTERES DO ÁCIDO TRIMELÍTICO</t>
    </r>
  </si>
  <si>
    <r>
      <rPr>
        <sz val="10.5"/>
        <color rgb="FF000080"/>
        <rFont val="Arial"/>
        <family val="2"/>
      </rPr>
      <t>ANIDRIDO TRIMELÍTICO (AC.1,3- DIOXO-5-ISOBENZOF.)</t>
    </r>
  </si>
  <si>
    <r>
      <rPr>
        <sz val="10.5"/>
        <color rgb="FF000080"/>
        <rFont val="Arial"/>
        <family val="2"/>
      </rPr>
      <t>OUTS.ÁC. POLICARBOX.AROMÁT. E SEUS ANIDRIDOS</t>
    </r>
  </si>
  <si>
    <r>
      <rPr>
        <sz val="10.5"/>
        <color rgb="FF000080"/>
        <rFont val="Arial"/>
        <family val="2"/>
      </rPr>
      <t>ÁCIDO LÁCTICO, SEUS SAIS E SEUS ÉSTERES</t>
    </r>
  </si>
  <si>
    <r>
      <rPr>
        <sz val="10.5"/>
        <color rgb="FF000080"/>
        <rFont val="Arial"/>
        <family val="2"/>
      </rPr>
      <t>ÁCIDO TARTÁRICO</t>
    </r>
  </si>
  <si>
    <r>
      <rPr>
        <sz val="10.5"/>
        <color rgb="FF000080"/>
        <rFont val="Arial"/>
        <family val="2"/>
      </rPr>
      <t>ÁCIDO CÍTRICO</t>
    </r>
  </si>
  <si>
    <r>
      <rPr>
        <sz val="10.5"/>
        <color rgb="FF000080"/>
        <rFont val="Arial"/>
        <family val="2"/>
      </rPr>
      <t>SAIS E ÉSTERES DO ÁCIDO CÍTRICO</t>
    </r>
  </si>
  <si>
    <r>
      <rPr>
        <sz val="10.5"/>
        <color rgb="FF000080"/>
        <rFont val="Arial"/>
        <family val="2"/>
      </rPr>
      <t>GLUCONATO DE CÁLCIO</t>
    </r>
  </si>
  <si>
    <r>
      <rPr>
        <sz val="10.5"/>
        <color rgb="FF000080"/>
        <rFont val="Arial"/>
        <family val="2"/>
      </rPr>
      <t>ÁCIDO GLUCÔNICO, SEUS SAIS E ÉSTERES</t>
    </r>
  </si>
  <si>
    <r>
      <rPr>
        <sz val="10.5"/>
        <color rgb="FF000080"/>
        <rFont val="Arial"/>
        <family val="2"/>
      </rPr>
      <t>URSODIOL (ÁCIDO URSODEOXICÓLICO)</t>
    </r>
  </si>
  <si>
    <r>
      <rPr>
        <sz val="10.5"/>
        <color rgb="FF000080"/>
        <rFont val="Arial"/>
        <family val="2"/>
      </rPr>
      <t>ÁCIDOS BILIARES, SEUS SAIS,ÉSTERES, DERIVADOS</t>
    </r>
  </si>
  <si>
    <r>
      <rPr>
        <sz val="10.5"/>
        <color rgb="FF000080"/>
        <rFont val="Arial"/>
        <family val="2"/>
      </rPr>
      <t xml:space="preserve">ÁCIDO 12-
</t>
    </r>
    <r>
      <rPr>
        <sz val="10.5"/>
        <color rgb="FF000080"/>
        <rFont val="Arial"/>
        <family val="2"/>
      </rPr>
      <t>HIDROXIESTEÁRICO</t>
    </r>
  </si>
  <si>
    <r>
      <rPr>
        <sz val="10.5"/>
        <color rgb="FF000080"/>
        <rFont val="Arial"/>
        <family val="2"/>
      </rPr>
      <t>OUTS.ÁCIDOS CARBOXÍLICOS D/FUNÇÃO OXIGENADA</t>
    </r>
  </si>
  <si>
    <r>
      <rPr>
        <sz val="10.5"/>
        <color rgb="FF000080"/>
        <rFont val="Arial"/>
        <family val="2"/>
      </rPr>
      <t>ÁCIDO SALICÍLICO</t>
    </r>
  </si>
  <si>
    <r>
      <rPr>
        <sz val="10.5"/>
        <color rgb="FF000080"/>
        <rFont val="Arial"/>
        <family val="2"/>
      </rPr>
      <t>SAIS DO ÁCIDO SALICÍLICO</t>
    </r>
  </si>
  <si>
    <r>
      <rPr>
        <sz val="10.5"/>
        <color rgb="FF000080"/>
        <rFont val="Arial"/>
        <family val="2"/>
      </rPr>
      <t>Ácidoo-acetilsalicílico</t>
    </r>
  </si>
  <si>
    <r>
      <rPr>
        <sz val="10.5"/>
        <color rgb="FF000080"/>
        <rFont val="Arial"/>
        <family val="2"/>
      </rPr>
      <t>OUTROS SAIS DO ÁCIDO O- ACETILSALICÍLICO</t>
    </r>
  </si>
  <si>
    <r>
      <rPr>
        <sz val="10.5"/>
        <color rgb="FF000080"/>
        <rFont val="Arial"/>
        <family val="2"/>
      </rPr>
      <t>ÉSTERES DO ÁCIDO O- ACETILSALICÍLICO</t>
    </r>
  </si>
  <si>
    <r>
      <rPr>
        <sz val="10.5"/>
        <color rgb="FF000080"/>
        <rFont val="Arial"/>
        <family val="2"/>
      </rPr>
      <t>OUTROS ÉSTERES DO ÁCIDO SALICÍLICO E S/SAIS</t>
    </r>
  </si>
  <si>
    <r>
      <rPr>
        <sz val="10.5"/>
        <color rgb="FF000080"/>
        <rFont val="Arial"/>
        <family val="2"/>
      </rPr>
      <t>Metilparabeno</t>
    </r>
  </si>
  <si>
    <r>
      <rPr>
        <sz val="10.5"/>
        <color rgb="FF000080"/>
        <rFont val="Arial"/>
        <family val="2"/>
      </rPr>
      <t>Propilparabeno</t>
    </r>
  </si>
  <si>
    <r>
      <rPr>
        <sz val="10.5"/>
        <color rgb="FF000080"/>
        <rFont val="Arial"/>
        <family val="2"/>
      </rPr>
      <t>OUTS.SAIS E ÉSTERES DO ÁCIDO P- HIDROXIBENZ.</t>
    </r>
  </si>
  <si>
    <r>
      <rPr>
        <sz val="10.5"/>
        <color rgb="FF000080"/>
        <rFont val="Arial"/>
        <family val="2"/>
      </rPr>
      <t>ÁCIDO GÁLICO, SEUS SAIS E SEUS ÉSTERES</t>
    </r>
  </si>
  <si>
    <r>
      <rPr>
        <sz val="10.5"/>
        <color rgb="FF000080"/>
        <rFont val="Arial"/>
        <family val="2"/>
      </rPr>
      <t>TETRAKIS(3(3,5D.T. BUTIL.4.HIDROX.) PROPION.)PNT.</t>
    </r>
  </si>
  <si>
    <r>
      <rPr>
        <sz val="10.5"/>
        <color rgb="FF000080"/>
        <rFont val="Arial"/>
        <family val="2"/>
      </rPr>
      <t>3-(3,5-DI-TER-BUTIL-4- HIDROXF.)PROP. D/OCTADEC.</t>
    </r>
  </si>
  <si>
    <r>
      <rPr>
        <sz val="10.5"/>
        <color rgb="FF000080"/>
        <rFont val="Arial"/>
        <family val="2"/>
      </rPr>
      <t>OUTS.ACID.CARBOX. FUNÇÃO FENOL SEUS DERIVS.</t>
    </r>
  </si>
  <si>
    <r>
      <rPr>
        <sz val="10.5"/>
        <color rgb="FF000080"/>
        <rFont val="Arial"/>
        <family val="2"/>
      </rPr>
      <t>Cetoprofeno</t>
    </r>
  </si>
  <si>
    <r>
      <rPr>
        <sz val="10.5"/>
        <color rgb="FF000080"/>
        <rFont val="Arial"/>
        <family val="2"/>
      </rPr>
      <t xml:space="preserve">OUTROS SAIS DO
</t>
    </r>
    <r>
      <rPr>
        <sz val="10.5"/>
        <color rgb="FF000080"/>
        <rFont val="Arial"/>
        <family val="2"/>
      </rPr>
      <t>ÁCIDO DEIDROCÓLICO</t>
    </r>
  </si>
  <si>
    <r>
      <rPr>
        <sz val="10.5"/>
        <color rgb="FF000080"/>
        <rFont val="Arial"/>
        <family val="2"/>
      </rPr>
      <t>OUTS.ACID.CARBOX. D/FUNÇ ALD/.CET. S/FUNÇ OXIG.</t>
    </r>
  </si>
  <si>
    <r>
      <rPr>
        <sz val="10.5"/>
        <color rgb="FF000080"/>
        <rFont val="Arial"/>
        <family val="2"/>
      </rPr>
      <t xml:space="preserve">Ácido fenoxiacético, seus
</t>
    </r>
    <r>
      <rPr>
        <sz val="10.5"/>
        <color rgb="FF000080"/>
        <rFont val="Arial"/>
        <family val="2"/>
      </rPr>
      <t>sais, seus ésteres</t>
    </r>
  </si>
  <si>
    <r>
      <rPr>
        <sz val="10.5"/>
        <color rgb="FF000080"/>
        <rFont val="Arial"/>
        <family val="2"/>
      </rPr>
      <t>ÁCIDO 2,4- DICLOROFENOXIACÉTI CO,SAIS E ÉSTERES</t>
    </r>
  </si>
  <si>
    <r>
      <rPr>
        <sz val="10.5"/>
        <color rgb="FF000080"/>
        <rFont val="Arial"/>
        <family val="2"/>
      </rPr>
      <t xml:space="preserve">OUTS.DERIVADOS D/AC.
</t>
    </r>
    <r>
      <rPr>
        <sz val="10.5"/>
        <color rgb="FF000080"/>
        <rFont val="Arial"/>
        <family val="2"/>
      </rPr>
      <t>FENOXIACÉTICOS, SAIS,ÉST.</t>
    </r>
  </si>
  <si>
    <r>
      <rPr>
        <sz val="10.5"/>
        <color rgb="FF000080"/>
        <rFont val="Arial"/>
        <family val="2"/>
      </rPr>
      <t>OUTS.ÁC.CARB. C/FUNC.OXIG.SUPL.E S/ANID.,S/DER.</t>
    </r>
  </si>
  <si>
    <r>
      <rPr>
        <sz val="10.5"/>
        <color rgb="FF000080"/>
        <rFont val="Arial"/>
        <family val="2"/>
      </rPr>
      <t xml:space="preserve">ÉSTERES FOSFÓRICOS E SAIS
</t>
    </r>
    <r>
      <rPr>
        <sz val="10.5"/>
        <color rgb="FF000080"/>
        <rFont val="Arial"/>
        <family val="2"/>
      </rPr>
      <t>DE TRIBUTILA</t>
    </r>
  </si>
  <si>
    <r>
      <rPr>
        <sz val="10.5"/>
        <color rgb="FF000080"/>
        <rFont val="Arial"/>
        <family val="2"/>
      </rPr>
      <t>Diclorvós (DDVP)</t>
    </r>
  </si>
  <si>
    <r>
      <rPr>
        <sz val="10.5"/>
        <color rgb="FF000080"/>
        <rFont val="Arial"/>
        <family val="2"/>
      </rPr>
      <t>Clorfenvinfós</t>
    </r>
  </si>
  <si>
    <r>
      <rPr>
        <sz val="10.5"/>
        <color rgb="FF000080"/>
        <rFont val="Arial"/>
        <family val="2"/>
      </rPr>
      <t xml:space="preserve">OUTS.EST. FOSFÓRICOS,S/SAIS,
</t>
    </r>
    <r>
      <rPr>
        <sz val="10.5"/>
        <color rgb="FF000080"/>
        <rFont val="Arial"/>
        <family val="2"/>
      </rPr>
      <t>LACTOFOSF.DERIV.</t>
    </r>
  </si>
  <si>
    <r>
      <rPr>
        <sz val="10.5"/>
        <color rgb="FF000080"/>
        <rFont val="Arial"/>
        <family val="2"/>
      </rPr>
      <t>OUTS.ÉSTERES TIOFOSFÓRICOS,SAIS E DERIVADOS</t>
    </r>
  </si>
  <si>
    <r>
      <rPr>
        <sz val="10.5"/>
        <color rgb="FF000080"/>
        <rFont val="Arial"/>
        <family val="2"/>
      </rPr>
      <t xml:space="preserve">Fosfito de alquila de C3 a
</t>
    </r>
    <r>
      <rPr>
        <sz val="10.5"/>
        <color rgb="FF000080"/>
        <rFont val="Arial"/>
        <family val="2"/>
      </rPr>
      <t>C13 ou de alquil-arila</t>
    </r>
  </si>
  <si>
    <r>
      <rPr>
        <sz val="10.5"/>
        <color rgb="FF000080"/>
        <rFont val="Arial"/>
        <family val="2"/>
      </rPr>
      <t>Fosetil Al</t>
    </r>
  </si>
  <si>
    <r>
      <rPr>
        <sz val="10.5"/>
        <color rgb="FF000080"/>
        <rFont val="Arial"/>
        <family val="2"/>
      </rPr>
      <t>Fosfito de tris(2,4-di-ter- butilfenila)</t>
    </r>
  </si>
  <si>
    <r>
      <rPr>
        <sz val="10.5"/>
        <color rgb="FF000080"/>
        <rFont val="Arial"/>
        <family val="2"/>
      </rPr>
      <t>OUTS.NITRATOS D/ÉSTERES, ÁCIDOS INORGÂNICOS</t>
    </r>
  </si>
  <si>
    <r>
      <rPr>
        <sz val="10.5"/>
        <color rgb="FF000080"/>
        <rFont val="Arial"/>
        <family val="2"/>
      </rPr>
      <t xml:space="preserve">SULFATOS DE
</t>
    </r>
    <r>
      <rPr>
        <sz val="10.5"/>
        <color rgb="FF000080"/>
        <rFont val="Arial"/>
        <family val="2"/>
      </rPr>
      <t>ALQUILA DE C6 A C22</t>
    </r>
  </si>
  <si>
    <r>
      <rPr>
        <sz val="10.5"/>
        <color rgb="FF000080"/>
        <rFont val="Arial"/>
        <family val="2"/>
      </rPr>
      <t>OUTS.SULF.DE ÉSTERES DE ÁCIDOS INORGÂNICOS</t>
    </r>
  </si>
  <si>
    <r>
      <rPr>
        <sz val="10.5"/>
        <color rgb="FF000080"/>
        <rFont val="Arial"/>
        <family val="2"/>
      </rPr>
      <t>SILICATOS DE ETILA</t>
    </r>
  </si>
  <si>
    <r>
      <rPr>
        <sz val="10.5"/>
        <color rgb="FF000080"/>
        <rFont val="Arial"/>
        <family val="2"/>
      </rPr>
      <t>OUTS.SILIC.DE ÉSTERES DE ÁCIDOS INORGÂNICOS</t>
    </r>
  </si>
  <si>
    <r>
      <rPr>
        <sz val="10.5"/>
        <color rgb="FF000080"/>
        <rFont val="Arial"/>
        <family val="2"/>
      </rPr>
      <t>OUTS.ÉSTER.D/AC. INORG.EXC.HALOG D/HIDR,S/DER</t>
    </r>
  </si>
  <si>
    <r>
      <rPr>
        <sz val="10.5"/>
        <color rgb="FF000080"/>
        <rFont val="Arial"/>
        <family val="2"/>
      </rPr>
      <t>SAIS DA MONOMETILAMINA</t>
    </r>
  </si>
  <si>
    <r>
      <rPr>
        <sz val="10.5"/>
        <color rgb="FF000080"/>
        <rFont val="Arial"/>
        <family val="2"/>
      </rPr>
      <t>OUTROS SAIS DA DIMETILAMINA</t>
    </r>
  </si>
  <si>
    <r>
      <rPr>
        <sz val="10.5"/>
        <color rgb="FF000080"/>
        <rFont val="Arial"/>
        <family val="2"/>
      </rPr>
      <t>OUTROS SAIS DA TRIMETILAMINA</t>
    </r>
  </si>
  <si>
    <r>
      <rPr>
        <sz val="10.5"/>
        <color rgb="FF000080"/>
        <rFont val="Arial"/>
        <family val="2"/>
      </rPr>
      <t>MONOETILAMINA E SEUS SAIS</t>
    </r>
  </si>
  <si>
    <r>
      <rPr>
        <sz val="10.5"/>
        <color rgb="FF000080"/>
        <rFont val="Arial"/>
        <family val="2"/>
      </rPr>
      <t>Trietilamina</t>
    </r>
  </si>
  <si>
    <r>
      <rPr>
        <sz val="10.5"/>
        <color rgb="FF000080"/>
        <rFont val="Arial"/>
        <family val="2"/>
      </rPr>
      <t>Dietilamina sais,exc. etansilato(ethamsylate)</t>
    </r>
  </si>
  <si>
    <r>
      <rPr>
        <sz val="10.5"/>
        <color rgb="FF000080"/>
        <rFont val="Arial"/>
        <family val="2"/>
      </rPr>
      <t xml:space="preserve">OUTRAS ETILAMINAS,
</t>
    </r>
    <r>
      <rPr>
        <sz val="10.5"/>
        <color rgb="FF000080"/>
        <rFont val="Arial"/>
        <family val="2"/>
      </rPr>
      <t>SAIS E DERIVADOS</t>
    </r>
  </si>
  <si>
    <r>
      <rPr>
        <sz val="10.5"/>
        <color rgb="FF000080"/>
        <rFont val="Arial"/>
        <family val="2"/>
      </rPr>
      <t>DI-N-PROPILAMINA E SEUS SAIS</t>
    </r>
  </si>
  <si>
    <r>
      <rPr>
        <sz val="10.5"/>
        <color rgb="FF000080"/>
        <rFont val="Arial"/>
        <family val="2"/>
      </rPr>
      <t xml:space="preserve">MONOISOPROPILAMIN
</t>
    </r>
    <r>
      <rPr>
        <sz val="10.5"/>
        <color rgb="FF000080"/>
        <rFont val="Arial"/>
        <family val="2"/>
      </rPr>
      <t>A E SEUS SAIS</t>
    </r>
  </si>
  <si>
    <r>
      <rPr>
        <sz val="10.5"/>
        <color rgb="FF000080"/>
        <rFont val="Arial"/>
        <family val="2"/>
      </rPr>
      <t>Metildialquilaminas</t>
    </r>
  </si>
  <si>
    <r>
      <rPr>
        <sz val="10.5"/>
        <color rgb="FF000080"/>
        <rFont val="Arial"/>
        <family val="2"/>
      </rPr>
      <t>OUTS.MONOALQUIL.E DIALQUILAMINAS,DE C10 A C18</t>
    </r>
  </si>
  <si>
    <r>
      <rPr>
        <sz val="10.5"/>
        <color rgb="FF000080"/>
        <rFont val="Arial"/>
        <family val="2"/>
      </rPr>
      <t xml:space="preserve">OUTS.MONOAMINAS ACÍC.S/DER.SAIS
</t>
    </r>
    <r>
      <rPr>
        <sz val="10.5"/>
        <color rgb="FF000080"/>
        <rFont val="Arial"/>
        <family val="2"/>
      </rPr>
      <t>DEST.PRODS.</t>
    </r>
  </si>
  <si>
    <r>
      <rPr>
        <sz val="10.5"/>
        <color rgb="FF000080"/>
        <rFont val="Arial"/>
        <family val="2"/>
      </rPr>
      <t>ETILENODIAMINA E SEUS SAIS</t>
    </r>
  </si>
  <si>
    <r>
      <rPr>
        <sz val="10.5"/>
        <color rgb="FF000080"/>
        <rFont val="Arial"/>
        <family val="2"/>
      </rPr>
      <t xml:space="preserve">HEXAMETILENODIAMIN
</t>
    </r>
    <r>
      <rPr>
        <sz val="10.5"/>
        <color rgb="FF000080"/>
        <rFont val="Arial"/>
        <family val="2"/>
      </rPr>
      <t>A E SEUS SAIS</t>
    </r>
  </si>
  <si>
    <r>
      <rPr>
        <sz val="10.5"/>
        <color rgb="FF000080"/>
        <rFont val="Arial"/>
        <family val="2"/>
      </rPr>
      <t>TRIETILENOTETRAMIN A E SEUS SAIS</t>
    </r>
  </si>
  <si>
    <r>
      <rPr>
        <sz val="10.5"/>
        <color rgb="FF000080"/>
        <rFont val="Arial"/>
        <family val="2"/>
      </rPr>
      <t xml:space="preserve">OUTS POLIAMINAS ACÍCLICAS S/DERIV.,
</t>
    </r>
    <r>
      <rPr>
        <sz val="10.5"/>
        <color rgb="FF000080"/>
        <rFont val="Arial"/>
        <family val="2"/>
      </rPr>
      <t>SEUS SAIS</t>
    </r>
  </si>
  <si>
    <r>
      <rPr>
        <sz val="10.5"/>
        <color rgb="FF000080"/>
        <rFont val="Arial"/>
        <family val="2"/>
      </rPr>
      <t>MONOCICLOEXILAMIN A E SEUS SAIS</t>
    </r>
  </si>
  <si>
    <r>
      <rPr>
        <sz val="10.5"/>
        <color rgb="FF000080"/>
        <rFont val="Arial"/>
        <family val="2"/>
      </rPr>
      <t>Dicicloexilamina</t>
    </r>
  </si>
  <si>
    <r>
      <rPr>
        <sz val="10.5"/>
        <color rgb="FF000080"/>
        <rFont val="Arial"/>
        <family val="2"/>
      </rPr>
      <t>OUTRAS CICLOEXILAMINAS E SAIS</t>
    </r>
  </si>
  <si>
    <r>
      <rPr>
        <sz val="10.5"/>
        <color rgb="FF000080"/>
        <rFont val="Arial"/>
        <family val="2"/>
      </rPr>
      <t>OUTS.MONOAMINAS CICLA.CICLE.CICLO. DER.SAIS</t>
    </r>
  </si>
  <si>
    <r>
      <rPr>
        <sz val="10.5"/>
        <color rgb="FF000080"/>
        <rFont val="Arial"/>
        <family val="2"/>
      </rPr>
      <t>ANILINA E SEUS SAIS</t>
    </r>
  </si>
  <si>
    <r>
      <rPr>
        <sz val="10.5"/>
        <color rgb="FF000080"/>
        <rFont val="Arial"/>
        <family val="2"/>
      </rPr>
      <t>ÁCIDO SULFANÍLICO E SEUS SAIS</t>
    </r>
  </si>
  <si>
    <r>
      <rPr>
        <sz val="10.5"/>
        <color rgb="FF000080"/>
        <rFont val="Arial"/>
        <family val="2"/>
      </rPr>
      <t xml:space="preserve">OUTS. ÁCIDOS AMINOBENZENOSULF
</t>
    </r>
    <r>
      <rPr>
        <sz val="10.5"/>
        <color rgb="FF000080"/>
        <rFont val="Arial"/>
        <family val="2"/>
      </rPr>
      <t>ÔNICOS E SAIS</t>
    </r>
  </si>
  <si>
    <r>
      <rPr>
        <sz val="10.5"/>
        <color rgb="FF000080"/>
        <rFont val="Arial"/>
        <family val="2"/>
      </rPr>
      <t>OUTROS CLOROANILINAS E SEUS SAIS</t>
    </r>
  </si>
  <si>
    <r>
      <rPr>
        <sz val="10.5"/>
        <color rgb="FF000080"/>
        <rFont val="Arial"/>
        <family val="2"/>
      </rPr>
      <t xml:space="preserve">OUTROS NITROANILINAS E
</t>
    </r>
    <r>
      <rPr>
        <sz val="10.5"/>
        <color rgb="FF000080"/>
        <rFont val="Arial"/>
        <family val="2"/>
      </rPr>
      <t>SEUS SAIS</t>
    </r>
  </si>
  <si>
    <r>
      <rPr>
        <sz val="10.5"/>
        <color rgb="FF000080"/>
        <rFont val="Arial"/>
        <family val="2"/>
      </rPr>
      <t>OUTROS DERIVADOS DA ANILINA E SEUS SAIS</t>
    </r>
  </si>
  <si>
    <r>
      <rPr>
        <sz val="10.5"/>
        <color rgb="FF000080"/>
        <rFont val="Arial"/>
        <family val="2"/>
      </rPr>
      <t xml:space="preserve">1-NAFTILAMINA(ALFA),
</t>
    </r>
    <r>
      <rPr>
        <sz val="10.5"/>
        <color rgb="FF000080"/>
        <rFont val="Arial"/>
        <family val="2"/>
      </rPr>
      <t>2-NAFTILAMINA(BETA), E SAIS</t>
    </r>
  </si>
  <si>
    <r>
      <rPr>
        <sz val="10.5"/>
        <color rgb="FF000080"/>
        <rFont val="Arial"/>
        <family val="2"/>
      </rPr>
      <t>2,4-XILIDINA E SEUS SAIS</t>
    </r>
  </si>
  <si>
    <r>
      <rPr>
        <sz val="10.5"/>
        <color rgb="FF000080"/>
        <rFont val="Arial"/>
        <family val="2"/>
      </rPr>
      <t xml:space="preserve">OUTRAS XILIDINAS, SEUS DERIVADOS E
</t>
    </r>
    <r>
      <rPr>
        <sz val="10.5"/>
        <color rgb="FF000080"/>
        <rFont val="Arial"/>
        <family val="2"/>
      </rPr>
      <t>SEUS SAIS</t>
    </r>
  </si>
  <si>
    <r>
      <rPr>
        <sz val="10.5"/>
        <color rgb="FF000080"/>
        <rFont val="Arial"/>
        <family val="2"/>
      </rPr>
      <t>OUTS.MONOAMINAS AROMÁTICAS, S/DERIV.,S/SAIS</t>
    </r>
  </si>
  <si>
    <r>
      <rPr>
        <sz val="10.5"/>
        <color rgb="FF000080"/>
        <rFont val="Arial"/>
        <family val="2"/>
      </rPr>
      <t xml:space="preserve">M-FENILENODIAMINA E
</t>
    </r>
    <r>
      <rPr>
        <sz val="10.5"/>
        <color rgb="FF000080"/>
        <rFont val="Arial"/>
        <family val="2"/>
      </rPr>
      <t>SEUS SAIS</t>
    </r>
  </si>
  <si>
    <r>
      <rPr>
        <sz val="10.5"/>
        <color rgb="FF000080"/>
        <rFont val="Arial"/>
        <family val="2"/>
      </rPr>
      <t>O,M,P- FENILENODIAMINA, DIAMINOTOLUENOS, S/SAIS</t>
    </r>
  </si>
  <si>
    <r>
      <rPr>
        <sz val="10.5"/>
        <color rgb="FF000080"/>
        <rFont val="Arial"/>
        <family val="2"/>
      </rPr>
      <t xml:space="preserve">DERIV.SULF.DE FENILENODIAMINAS,
</t>
    </r>
    <r>
      <rPr>
        <sz val="10.5"/>
        <color rgb="FF000080"/>
        <rFont val="Arial"/>
        <family val="2"/>
      </rPr>
      <t>SAIS E DERIV.</t>
    </r>
  </si>
  <si>
    <r>
      <rPr>
        <sz val="10.5"/>
        <color rgb="FF000080"/>
        <rFont val="Arial"/>
        <family val="2"/>
      </rPr>
      <t>N,N'-DI-SEC-BUTIL-P- FENILENODIAMINA</t>
    </r>
  </si>
  <si>
    <r>
      <rPr>
        <sz val="10.5"/>
        <color rgb="FF000080"/>
        <rFont val="Arial"/>
        <family val="2"/>
      </rPr>
      <t xml:space="preserve">N-ISOPROPIL-N'-FENIL-
</t>
    </r>
    <r>
      <rPr>
        <sz val="10.5"/>
        <color rgb="FF000080"/>
        <rFont val="Arial"/>
        <family val="2"/>
      </rPr>
      <t>P-FENILENODIAMINA</t>
    </r>
  </si>
  <si>
    <r>
      <rPr>
        <sz val="10.5"/>
        <color rgb="FF000080"/>
        <rFont val="Arial"/>
        <family val="2"/>
      </rPr>
      <t>N-(1,3-Dimetilbutil)-N'- fenil-p-fenilenodiamina</t>
    </r>
  </si>
  <si>
    <r>
      <rPr>
        <sz val="10.5"/>
        <color rgb="FF000080"/>
        <rFont val="Arial"/>
        <family val="2"/>
      </rPr>
      <t xml:space="preserve">OUTROS DERIVADOS DA
</t>
    </r>
    <r>
      <rPr>
        <sz val="10.5"/>
        <color rgb="FF000080"/>
        <rFont val="Arial"/>
        <family val="2"/>
      </rPr>
      <t>FENILENODIAMINAS E SAIS</t>
    </r>
  </si>
  <si>
    <r>
      <rPr>
        <sz val="10.5"/>
        <color rgb="FF000080"/>
        <rFont val="Arial"/>
        <family val="2"/>
      </rPr>
      <t>OUTROS SAIS DA FENILENODIAMINAS</t>
    </r>
  </si>
  <si>
    <r>
      <rPr>
        <sz val="10.5"/>
        <color rgb="FF000080"/>
        <rFont val="Arial"/>
        <family val="2"/>
      </rPr>
      <t>3,3'-diclorobenzidina</t>
    </r>
  </si>
  <si>
    <r>
      <rPr>
        <sz val="10.5"/>
        <color rgb="FF000080"/>
        <rFont val="Arial"/>
        <family val="2"/>
      </rPr>
      <t>4-4'- DIAMINODIFENILMETA NO</t>
    </r>
  </si>
  <si>
    <r>
      <rPr>
        <sz val="10.5"/>
        <color rgb="FF000080"/>
        <rFont val="Arial"/>
        <family val="2"/>
      </rPr>
      <t xml:space="preserve">OUTROS DIAMINODIFENILMETA
</t>
    </r>
    <r>
      <rPr>
        <sz val="10.5"/>
        <color rgb="FF000080"/>
        <rFont val="Arial"/>
        <family val="2"/>
      </rPr>
      <t>NOS</t>
    </r>
  </si>
  <si>
    <r>
      <rPr>
        <sz val="10.5"/>
        <color rgb="FF000080"/>
        <rFont val="Arial"/>
        <family val="2"/>
      </rPr>
      <t>OUTS.POLIAMINAS AROMÁTICAS,SAIS E DERIVADOS</t>
    </r>
  </si>
  <si>
    <r>
      <rPr>
        <sz val="10.5"/>
        <color rgb="FF000080"/>
        <rFont val="Arial"/>
        <family val="2"/>
      </rPr>
      <t xml:space="preserve">MONOETANOLAMINA E
</t>
    </r>
    <r>
      <rPr>
        <sz val="10.5"/>
        <color rgb="FF000080"/>
        <rFont val="Arial"/>
        <family val="2"/>
      </rPr>
      <t>SEUS SAIS</t>
    </r>
  </si>
  <si>
    <r>
      <rPr>
        <sz val="10.5"/>
        <color rgb="FF000080"/>
        <rFont val="Arial"/>
        <family val="2"/>
      </rPr>
      <t>DIETANOLAMINA E SEUS SAIS</t>
    </r>
  </si>
  <si>
    <r>
      <rPr>
        <sz val="10.5"/>
        <color rgb="FF000080"/>
        <rFont val="Arial"/>
        <family val="2"/>
      </rPr>
      <t>Monoisopropanolamina</t>
    </r>
  </si>
  <si>
    <r>
      <rPr>
        <sz val="10.5"/>
        <color rgb="FF000080"/>
        <rFont val="Arial"/>
        <family val="2"/>
      </rPr>
      <t>OUTROS PROPANOLAMINAS SAIS E DERIVADOS</t>
    </r>
  </si>
  <si>
    <r>
      <rPr>
        <sz val="10.5"/>
        <color rgb="FF000080"/>
        <rFont val="Arial"/>
        <family val="2"/>
      </rPr>
      <t>ORFENADRINA E OUTROS SAIS</t>
    </r>
  </si>
  <si>
    <r>
      <rPr>
        <sz val="10.5"/>
        <color rgb="FF000080"/>
        <rFont val="Arial"/>
        <family val="2"/>
      </rPr>
      <t>CLORIDRATO DE AMBROXOL</t>
    </r>
  </si>
  <si>
    <r>
      <rPr>
        <sz val="10.5"/>
        <color rgb="FF000080"/>
        <rFont val="Arial"/>
        <family val="2"/>
      </rPr>
      <t>N,N-DIMETIL-2- AMINOETANOL,SEUS SAIS PROTS.</t>
    </r>
  </si>
  <si>
    <r>
      <rPr>
        <sz val="10.5"/>
        <color rgb="FF000080"/>
        <rFont val="Arial"/>
        <family val="2"/>
      </rPr>
      <t>TAMOXIFEN E SEU CITRATO</t>
    </r>
  </si>
  <si>
    <r>
      <rPr>
        <sz val="10.5"/>
        <color rgb="FF000080"/>
        <rFont val="Arial"/>
        <family val="2"/>
      </rPr>
      <t>Propranolol e seus sais</t>
    </r>
  </si>
  <si>
    <r>
      <rPr>
        <sz val="10.5"/>
        <color rgb="FF000080"/>
        <rFont val="Arial"/>
        <family val="2"/>
      </rPr>
      <t xml:space="preserve">OUTS.AMINOALCOÓIS, S/ÉTERES E SEUS
</t>
    </r>
    <r>
      <rPr>
        <sz val="10.5"/>
        <color rgb="FF000080"/>
        <rFont val="Arial"/>
        <family val="2"/>
      </rPr>
      <t>ÉSTERES</t>
    </r>
  </si>
  <si>
    <r>
      <rPr>
        <sz val="10.5"/>
        <color rgb="FF000080"/>
        <rFont val="Arial"/>
        <family val="2"/>
      </rPr>
      <t>'-- Ácidos aminohidroxinaftalenossu lfônicos e seus sais</t>
    </r>
  </si>
  <si>
    <r>
      <rPr>
        <sz val="10.5"/>
        <color rgb="FF000080"/>
        <rFont val="Arial"/>
        <family val="2"/>
      </rPr>
      <t xml:space="preserve">P-AMINOFENOL E
</t>
    </r>
    <r>
      <rPr>
        <sz val="10.5"/>
        <color rgb="FF000080"/>
        <rFont val="Arial"/>
        <family val="2"/>
      </rPr>
      <t>SEUS SAIS</t>
    </r>
  </si>
  <si>
    <r>
      <rPr>
        <sz val="10.5"/>
        <color rgb="FF000080"/>
        <rFont val="Arial"/>
        <family val="2"/>
      </rPr>
      <t>O-AMINOFENÓIS,M- AMINOFENÓIS E SEUS SAIS</t>
    </r>
  </si>
  <si>
    <r>
      <rPr>
        <sz val="10.5"/>
        <color rgb="FF000080"/>
        <rFont val="Arial"/>
        <family val="2"/>
      </rPr>
      <t xml:space="preserve">NITROANISIDINAS E
</t>
    </r>
    <r>
      <rPr>
        <sz val="10.5"/>
        <color rgb="FF000080"/>
        <rFont val="Arial"/>
        <family val="2"/>
      </rPr>
      <t>SEUS SAIS</t>
    </r>
  </si>
  <si>
    <r>
      <rPr>
        <sz val="10.5"/>
        <color rgb="FF000080"/>
        <rFont val="Arial"/>
        <family val="2"/>
      </rPr>
      <t>OUTS.AMINONAFTÓIS, AMINOFENÓIS S/ÉT. ÉST.,SAIS</t>
    </r>
  </si>
  <si>
    <r>
      <rPr>
        <sz val="10.5"/>
        <color rgb="FF000080"/>
        <rFont val="Arial"/>
        <family val="2"/>
      </rPr>
      <t xml:space="preserve">AMINOANTRAQUINONA
</t>
    </r>
    <r>
      <rPr>
        <sz val="10.5"/>
        <color rgb="FF000080"/>
        <rFont val="Arial"/>
        <family val="2"/>
      </rPr>
      <t>S E SEUS SAIS</t>
    </r>
  </si>
  <si>
    <r>
      <rPr>
        <sz val="10.5"/>
        <color rgb="FF000080"/>
        <rFont val="Arial"/>
        <family val="2"/>
      </rPr>
      <t>OUTS. AMINOALDEÍDOS, AMINOCETONAS, AMINOQS.</t>
    </r>
  </si>
  <si>
    <r>
      <rPr>
        <sz val="10.5"/>
        <color rgb="FF000080"/>
        <rFont val="Arial"/>
        <family val="2"/>
      </rPr>
      <t>Lisina</t>
    </r>
  </si>
  <si>
    <r>
      <rPr>
        <sz val="10.5"/>
        <color rgb="FF000080"/>
        <rFont val="Arial"/>
        <family val="2"/>
      </rPr>
      <t>ÉSTERES E SAIS, DA LISINA</t>
    </r>
  </si>
  <si>
    <r>
      <rPr>
        <sz val="10.5"/>
        <color rgb="FF000080"/>
        <rFont val="Arial"/>
        <family val="2"/>
      </rPr>
      <t>ÁCIDO GLUTÂMICO</t>
    </r>
  </si>
  <si>
    <r>
      <rPr>
        <sz val="10.5"/>
        <color rgb="FF000080"/>
        <rFont val="Arial"/>
        <family val="2"/>
      </rPr>
      <t>SAIS DO ÁCIDO GLUTÂMICO</t>
    </r>
  </si>
  <si>
    <r>
      <rPr>
        <sz val="10.5"/>
        <color rgb="FF000080"/>
        <rFont val="Arial"/>
        <family val="2"/>
      </rPr>
      <t>GLICINA E SEUS SAIS</t>
    </r>
  </si>
  <si>
    <r>
      <rPr>
        <sz val="10.5"/>
        <color rgb="FF000080"/>
        <rFont val="Arial"/>
        <family val="2"/>
      </rPr>
      <t xml:space="preserve">ÁCIDO ETILENODIAMINOTETR
</t>
    </r>
    <r>
      <rPr>
        <sz val="10.5"/>
        <color rgb="FF000080"/>
        <rFont val="Arial"/>
        <family val="2"/>
      </rPr>
      <t>ACÉTICO E SEUS SAIS</t>
    </r>
  </si>
  <si>
    <r>
      <rPr>
        <sz val="10.5"/>
        <color rgb="FF000080"/>
        <rFont val="Arial"/>
        <family val="2"/>
      </rPr>
      <t>ÁCIDO DIETILENOTRIAMINOP ENTACÉTICO,SEUS SAIS</t>
    </r>
  </si>
  <si>
    <r>
      <rPr>
        <sz val="10.5"/>
        <color rgb="FF000080"/>
        <rFont val="Arial"/>
        <family val="2"/>
      </rPr>
      <t>OUTS SAIS E DERIVADOS D/ALFA- FENILGLICINA</t>
    </r>
  </si>
  <si>
    <r>
      <rPr>
        <sz val="10.5"/>
        <color rgb="FF000080"/>
        <rFont val="Arial"/>
        <family val="2"/>
      </rPr>
      <t>DICLOFENACO DE SÓDIO</t>
    </r>
  </si>
  <si>
    <r>
      <rPr>
        <sz val="10.5"/>
        <color rgb="FF000080"/>
        <rFont val="Arial"/>
        <family val="2"/>
      </rPr>
      <t>Diclofenaco</t>
    </r>
  </si>
  <si>
    <r>
      <rPr>
        <sz val="10.5"/>
        <color rgb="FF000080"/>
        <rFont val="Arial"/>
        <family val="2"/>
      </rPr>
      <t>OUTROS AMINOÁCIDOS,SAIS E ÉSTERES</t>
    </r>
  </si>
  <si>
    <r>
      <rPr>
        <sz val="10.5"/>
        <color rgb="FF000080"/>
        <rFont val="Arial"/>
        <family val="2"/>
      </rPr>
      <t xml:space="preserve">FENILEPRINA E
</t>
    </r>
    <r>
      <rPr>
        <sz val="10.5"/>
        <color rgb="FF000080"/>
        <rFont val="Arial"/>
        <family val="2"/>
      </rPr>
      <t>OUTROS SAIS</t>
    </r>
  </si>
  <si>
    <r>
      <rPr>
        <sz val="10.5"/>
        <color rgb="FF000080"/>
        <rFont val="Arial"/>
        <family val="2"/>
      </rPr>
      <t>Metildopa</t>
    </r>
  </si>
  <si>
    <r>
      <rPr>
        <sz val="10.5"/>
        <color rgb="FF000080"/>
        <rFont val="Arial"/>
        <family val="2"/>
      </rPr>
      <t>TIROSINA SEUS DERIVADOS E SAIS</t>
    </r>
  </si>
  <si>
    <r>
      <rPr>
        <sz val="10.5"/>
        <color rgb="FF000080"/>
        <rFont val="Arial"/>
        <family val="2"/>
      </rPr>
      <t>OUTS. AMINOALCOOISFENÓI S, AMINOACIDOSFENÓIS</t>
    </r>
  </si>
  <si>
    <r>
      <rPr>
        <sz val="10.5"/>
        <color rgb="FF000080"/>
        <rFont val="Arial"/>
        <family val="2"/>
      </rPr>
      <t>COLINA E SEUS SAIS</t>
    </r>
  </si>
  <si>
    <r>
      <rPr>
        <sz val="10.5"/>
        <color rgb="FF000080"/>
        <rFont val="Arial"/>
        <family val="2"/>
      </rPr>
      <t>LECITINAS E OUTROS FOSFOAMINOLIPÍDIOS</t>
    </r>
  </si>
  <si>
    <r>
      <rPr>
        <sz val="10.5"/>
        <color rgb="FF000080"/>
        <rFont val="Arial"/>
        <family val="2"/>
      </rPr>
      <t>BETAÍNA E SEUS SAIS</t>
    </r>
  </si>
  <si>
    <r>
      <rPr>
        <sz val="10.5"/>
        <color rgb="FF000080"/>
        <rFont val="Arial"/>
        <family val="2"/>
      </rPr>
      <t xml:space="preserve">DERIVADOS DA
</t>
    </r>
    <r>
      <rPr>
        <sz val="10.5"/>
        <color rgb="FF000080"/>
        <rFont val="Arial"/>
        <family val="2"/>
      </rPr>
      <t>COLINA</t>
    </r>
  </si>
  <si>
    <r>
      <rPr>
        <sz val="10.5"/>
        <color rgb="FF000080"/>
        <rFont val="Arial"/>
        <family val="2"/>
      </rPr>
      <t>CLORETO DE 3- CLORO-2- HIDROXIPROPILTRIME TILAM.</t>
    </r>
  </si>
  <si>
    <r>
      <rPr>
        <sz val="10.5"/>
        <color rgb="FF000080"/>
        <rFont val="Arial"/>
        <family val="2"/>
      </rPr>
      <t xml:space="preserve">HALOGENETOS D/ALQUIL-TRIMETIL.
</t>
    </r>
    <r>
      <rPr>
        <sz val="10.5"/>
        <color rgb="FF000080"/>
        <rFont val="Arial"/>
        <family val="2"/>
      </rPr>
      <t>C/ALQ.D/C6 A C22</t>
    </r>
  </si>
  <si>
    <r>
      <rPr>
        <sz val="10.5"/>
        <color rgb="FF000080"/>
        <rFont val="Arial"/>
        <family val="2"/>
      </rPr>
      <t>HAL.D/DIALQUIL- DIMETILAMÔNIO, C/ALQUILA D/C6/C22</t>
    </r>
  </si>
  <si>
    <r>
      <rPr>
        <sz val="10.5"/>
        <color rgb="FF000080"/>
        <rFont val="Arial"/>
        <family val="2"/>
      </rPr>
      <t xml:space="preserve">OUTS.SAIS,HID.D/AM. QUAT.LECITINAS,
</t>
    </r>
    <r>
      <rPr>
        <sz val="10.5"/>
        <color rgb="FF000080"/>
        <rFont val="Arial"/>
        <family val="2"/>
      </rPr>
      <t>FOSFOAMINOL</t>
    </r>
  </si>
  <si>
    <r>
      <rPr>
        <sz val="10.5"/>
        <color rgb="FF000080"/>
        <rFont val="Arial"/>
        <family val="2"/>
      </rPr>
      <t>OUTS. ACETOACETAMIDA E DERV. SAIS D/PRODUTO</t>
    </r>
  </si>
  <si>
    <r>
      <rPr>
        <sz val="10.5"/>
        <color rgb="FF000080"/>
        <rFont val="Arial"/>
        <family val="2"/>
      </rPr>
      <t>N,n-dimetilformamida</t>
    </r>
  </si>
  <si>
    <r>
      <rPr>
        <sz val="10.5"/>
        <color rgb="FF000080"/>
        <rFont val="Arial"/>
        <family val="2"/>
      </rPr>
      <t>OUTRAS FORMAMIDAS; ACETAMIDAS</t>
    </r>
  </si>
  <si>
    <r>
      <rPr>
        <sz val="10.5"/>
        <color rgb="FF000080"/>
        <rFont val="Arial"/>
        <family val="2"/>
      </rPr>
      <t>Acrilamida</t>
    </r>
  </si>
  <si>
    <r>
      <rPr>
        <sz val="10.5"/>
        <color rgb="FF000080"/>
        <rFont val="Arial"/>
        <family val="2"/>
      </rPr>
      <t>Metacrilamidas</t>
    </r>
  </si>
  <si>
    <r>
      <rPr>
        <sz val="10.5"/>
        <color rgb="FF000080"/>
        <rFont val="Arial"/>
        <family val="2"/>
      </rPr>
      <t>OUTROS DERIVADOS DE ACRILAMIDA</t>
    </r>
  </si>
  <si>
    <r>
      <rPr>
        <sz val="10.5"/>
        <color rgb="FF000080"/>
        <rFont val="Arial"/>
        <family val="2"/>
      </rPr>
      <t xml:space="preserve">N,N'-(DIESTEAROIL)
</t>
    </r>
    <r>
      <rPr>
        <sz val="10.5"/>
        <color rgb="FF000080"/>
        <rFont val="Arial"/>
        <family val="2"/>
      </rPr>
      <t>ETILENODIAMINA</t>
    </r>
  </si>
  <si>
    <r>
      <rPr>
        <sz val="10.5"/>
        <color rgb="FF000080"/>
        <rFont val="Arial"/>
        <family val="2"/>
      </rPr>
      <t>OUTS.AMIDAS(INCL. CARB.)ACIC.DER.SAIS D/PRODS.</t>
    </r>
  </si>
  <si>
    <r>
      <rPr>
        <sz val="10.5"/>
        <color rgb="FF000080"/>
        <rFont val="Arial"/>
        <family val="2"/>
      </rPr>
      <t>Diuron</t>
    </r>
  </si>
  <si>
    <r>
      <rPr>
        <sz val="10.5"/>
        <color rgb="FF000080"/>
        <rFont val="Arial"/>
        <family val="2"/>
      </rPr>
      <t>UREÍNAS, OUTROS SAIS E DERIVADOS</t>
    </r>
  </si>
  <si>
    <r>
      <rPr>
        <sz val="10.5"/>
        <color rgb="FF000080"/>
        <rFont val="Arial"/>
        <family val="2"/>
      </rPr>
      <t>ACETAMINOFEN (PARACETAMOL)</t>
    </r>
  </si>
  <si>
    <r>
      <rPr>
        <sz val="10.5"/>
        <color rgb="FF000080"/>
        <rFont val="Arial"/>
        <family val="2"/>
      </rPr>
      <t>OUTROS DERIVADOS E SAIS DA ACETANILIDA</t>
    </r>
  </si>
  <si>
    <r>
      <rPr>
        <sz val="10.5"/>
        <color rgb="FF000080"/>
        <rFont val="Arial"/>
        <family val="2"/>
      </rPr>
      <t>Anilidas dos ácidos hidroxinaftoicos e seus derivados; sais</t>
    </r>
  </si>
  <si>
    <r>
      <rPr>
        <sz val="10.5"/>
        <color rgb="FF000080"/>
        <rFont val="Arial"/>
        <family val="2"/>
      </rPr>
      <t>Carbaril</t>
    </r>
  </si>
  <si>
    <r>
      <rPr>
        <sz val="10.5"/>
        <color rgb="FF000080"/>
        <rFont val="Arial"/>
        <family val="2"/>
      </rPr>
      <t>Propoxur</t>
    </r>
  </si>
  <si>
    <r>
      <rPr>
        <sz val="10.5"/>
        <color rgb="FF000080"/>
        <rFont val="Arial"/>
        <family val="2"/>
      </rPr>
      <t>OUTRAS ACETAMIDAS E DERIVADOS</t>
    </r>
  </si>
  <si>
    <r>
      <rPr>
        <sz val="10.5"/>
        <color rgb="FF000080"/>
        <rFont val="Arial"/>
        <family val="2"/>
      </rPr>
      <t>Flutamida</t>
    </r>
  </si>
  <si>
    <r>
      <rPr>
        <sz val="10.5"/>
        <color rgb="FF000080"/>
        <rFont val="Arial"/>
        <family val="2"/>
      </rPr>
      <t>Aspartame</t>
    </r>
  </si>
  <si>
    <r>
      <rPr>
        <sz val="10.5"/>
        <color rgb="FF000080"/>
        <rFont val="Arial"/>
        <family val="2"/>
      </rPr>
      <t>Diflubenzurom</t>
    </r>
  </si>
  <si>
    <r>
      <rPr>
        <sz val="10.5"/>
        <color rgb="FF000080"/>
        <rFont val="Arial"/>
        <family val="2"/>
      </rPr>
      <t>Triflumurom</t>
    </r>
  </si>
  <si>
    <r>
      <rPr>
        <sz val="10.5"/>
        <color rgb="FF000080"/>
        <rFont val="Arial"/>
        <family val="2"/>
      </rPr>
      <t>Buclosamida</t>
    </r>
  </si>
  <si>
    <r>
      <rPr>
        <sz val="10.5"/>
        <color rgb="FF000080"/>
        <rFont val="Arial"/>
        <family val="2"/>
      </rPr>
      <t>OUTRAS AMIDAS CÍCLICAS, SAIS E DERIVADOS</t>
    </r>
  </si>
  <si>
    <r>
      <rPr>
        <sz val="10.5"/>
        <color rgb="FF000080"/>
        <rFont val="Arial"/>
        <family val="2"/>
      </rPr>
      <t xml:space="preserve">SACARINA E SEUS
</t>
    </r>
    <r>
      <rPr>
        <sz val="10.5"/>
        <color rgb="FF000080"/>
        <rFont val="Arial"/>
        <family val="2"/>
      </rPr>
      <t>SAIS</t>
    </r>
  </si>
  <si>
    <r>
      <rPr>
        <sz val="10.5"/>
        <color rgb="FF000080"/>
        <rFont val="Arial"/>
        <family val="2"/>
      </rPr>
      <t>OUTROS IMIDAS, DERIVADOS E SAIS</t>
    </r>
  </si>
  <si>
    <r>
      <rPr>
        <sz val="10.5"/>
        <color rgb="FF000080"/>
        <rFont val="Arial"/>
        <family val="2"/>
      </rPr>
      <t>Aspartato de L-arginina</t>
    </r>
  </si>
  <si>
    <r>
      <rPr>
        <sz val="10.5"/>
        <color rgb="FF000080"/>
        <rFont val="Arial"/>
        <family val="2"/>
      </rPr>
      <t xml:space="preserve">OUTRAS ARGININAS E
</t>
    </r>
    <r>
      <rPr>
        <sz val="10.5"/>
        <color rgb="FF000080"/>
        <rFont val="Arial"/>
        <family val="2"/>
      </rPr>
      <t>SAIS</t>
    </r>
  </si>
  <si>
    <r>
      <rPr>
        <sz val="10.5"/>
        <color rgb="FF000080"/>
        <rFont val="Arial"/>
        <family val="2"/>
      </rPr>
      <t>Guanidina</t>
    </r>
  </si>
  <si>
    <r>
      <rPr>
        <sz val="10.5"/>
        <color rgb="FF000080"/>
        <rFont val="Arial"/>
        <family val="2"/>
      </rPr>
      <t>N, não'-difenilguanidina</t>
    </r>
  </si>
  <si>
    <r>
      <rPr>
        <sz val="10.5"/>
        <color rgb="FF000080"/>
        <rFont val="Arial"/>
        <family val="2"/>
      </rPr>
      <t>Clorexidina e seus sais</t>
    </r>
  </si>
  <si>
    <r>
      <rPr>
        <sz val="10.5"/>
        <color rgb="FF000080"/>
        <rFont val="Arial"/>
        <family val="2"/>
      </rPr>
      <t>OUTROS SAIS E DERIVADOS DA GUANIDINA</t>
    </r>
  </si>
  <si>
    <r>
      <rPr>
        <sz val="10.5"/>
        <color rgb="FF000080"/>
        <rFont val="Arial"/>
        <family val="2"/>
      </rPr>
      <t>Amitraz</t>
    </r>
  </si>
  <si>
    <r>
      <rPr>
        <sz val="10.5"/>
        <color rgb="FF000080"/>
        <rFont val="Arial"/>
        <family val="2"/>
      </rPr>
      <t xml:space="preserve">N-(3,7-DIMETIL-7- HIDROXIOCTILIDENO)
</t>
    </r>
    <r>
      <rPr>
        <sz val="10.5"/>
        <color rgb="FF000080"/>
        <rFont val="Arial"/>
        <family val="2"/>
      </rPr>
      <t>ANTRANIL.METIL.</t>
    </r>
  </si>
  <si>
    <r>
      <rPr>
        <sz val="10.5"/>
        <color rgb="FF000080"/>
        <rFont val="Arial"/>
        <family val="2"/>
      </rPr>
      <t>OUTROS IMINAS, SEUS DERIVADOS E SAIS</t>
    </r>
  </si>
  <si>
    <r>
      <rPr>
        <sz val="10.5"/>
        <color rgb="FF000080"/>
        <rFont val="Arial"/>
        <family val="2"/>
      </rPr>
      <t>ACRILONITRILA</t>
    </r>
  </si>
  <si>
    <r>
      <rPr>
        <sz val="10.5"/>
        <color rgb="FF000080"/>
        <rFont val="Arial"/>
        <family val="2"/>
      </rPr>
      <t>1-CIANOGUANIDINA (DICIANDIAMIDA)</t>
    </r>
  </si>
  <si>
    <r>
      <rPr>
        <sz val="10.5"/>
        <color rgb="FF000080"/>
        <rFont val="Arial"/>
        <family val="2"/>
      </rPr>
      <t>OUTROS SAIS DE VERAPAMIL</t>
    </r>
  </si>
  <si>
    <r>
      <rPr>
        <sz val="10.5"/>
        <color rgb="FF000080"/>
        <rFont val="Arial"/>
        <family val="2"/>
      </rPr>
      <t>Ciflutrina</t>
    </r>
  </si>
  <si>
    <r>
      <rPr>
        <sz val="10.5"/>
        <color rgb="FF000080"/>
        <rFont val="Arial"/>
        <family val="2"/>
      </rPr>
      <t>Cipermetrina</t>
    </r>
  </si>
  <si>
    <r>
      <rPr>
        <sz val="10.5"/>
        <color rgb="FF000080"/>
        <rFont val="Arial"/>
        <family val="2"/>
      </rPr>
      <t>Deltametrina</t>
    </r>
  </si>
  <si>
    <r>
      <rPr>
        <sz val="10.5"/>
        <color rgb="FF000080"/>
        <rFont val="Arial"/>
        <family val="2"/>
      </rPr>
      <t>Cialotrina (cyhalothrin)</t>
    </r>
  </si>
  <si>
    <r>
      <rPr>
        <sz val="10.5"/>
        <color rgb="FF000080"/>
        <rFont val="Arial"/>
        <family val="2"/>
      </rPr>
      <t>OUTS.DER.ÉSTERES, ÁLCOOL ALFA-CIANO- 3-FENOX.</t>
    </r>
  </si>
  <si>
    <r>
      <rPr>
        <sz val="10.5"/>
        <color rgb="FF000080"/>
        <rFont val="Arial"/>
        <family val="2"/>
      </rPr>
      <t>Clorotalonil</t>
    </r>
  </si>
  <si>
    <r>
      <rPr>
        <sz val="10.5"/>
        <color rgb="FF000080"/>
        <rFont val="Arial"/>
        <family val="2"/>
      </rPr>
      <t xml:space="preserve">CIANOACRILATOS DE
</t>
    </r>
    <r>
      <rPr>
        <sz val="10.5"/>
        <color rgb="FF000080"/>
        <rFont val="Arial"/>
        <family val="2"/>
      </rPr>
      <t>ETILA</t>
    </r>
  </si>
  <si>
    <r>
      <rPr>
        <sz val="10.5"/>
        <color rgb="FF000080"/>
        <rFont val="Arial"/>
        <family val="2"/>
      </rPr>
      <t>OUTROS COMPOSTOS DE FUNÇÃO NITRILA</t>
    </r>
  </si>
  <si>
    <r>
      <rPr>
        <sz val="10.5"/>
        <color rgb="FF000080"/>
        <rFont val="Arial"/>
        <family val="2"/>
      </rPr>
      <t>Azodicarbonamida</t>
    </r>
  </si>
  <si>
    <r>
      <rPr>
        <sz val="10.5"/>
        <color rgb="FF000080"/>
        <rFont val="Arial"/>
        <family val="2"/>
      </rPr>
      <t>OUTROS COMPOSTOS AZÓICOS</t>
    </r>
  </si>
  <si>
    <r>
      <rPr>
        <sz val="10.5"/>
        <color rgb="FF000080"/>
        <rFont val="Arial"/>
        <family val="2"/>
      </rPr>
      <t>Metiletilacetoxima</t>
    </r>
  </si>
  <si>
    <r>
      <rPr>
        <sz val="10.5"/>
        <color rgb="FF000080"/>
        <rFont val="Arial"/>
        <family val="2"/>
      </rPr>
      <t xml:space="preserve">OUTROS ACETOXIMAS,
</t>
    </r>
    <r>
      <rPr>
        <sz val="10.5"/>
        <color rgb="FF000080"/>
        <rFont val="Arial"/>
        <family val="2"/>
      </rPr>
      <t>SEUS DERIVADOS E SAIS</t>
    </r>
  </si>
  <si>
    <r>
      <rPr>
        <sz val="10.5"/>
        <color rgb="FF000080"/>
        <rFont val="Arial"/>
        <family val="2"/>
      </rPr>
      <t>OUTS.DER. ORGÂNICOS D/HIDRAZINA/HIDROXIL AMINA</t>
    </r>
  </si>
  <si>
    <r>
      <rPr>
        <sz val="10.5"/>
        <color rgb="FF000080"/>
        <rFont val="Arial"/>
        <family val="2"/>
      </rPr>
      <t>Di-isocianato de difenilmetano</t>
    </r>
  </si>
  <si>
    <r>
      <rPr>
        <sz val="10.5"/>
        <color rgb="FF000080"/>
        <rFont val="Arial"/>
        <family val="2"/>
      </rPr>
      <t>MISTURA D/ISÔMEROS, D/DIISOCIAN., D/TOLUENO</t>
    </r>
  </si>
  <si>
    <r>
      <rPr>
        <sz val="10.5"/>
        <color rgb="FF000080"/>
        <rFont val="Arial"/>
        <family val="2"/>
      </rPr>
      <t>OUTROS DIISOCIANATOS DE TOLUENO</t>
    </r>
  </si>
  <si>
    <r>
      <rPr>
        <sz val="10.5"/>
        <color rgb="FF000080"/>
        <rFont val="Arial"/>
        <family val="2"/>
      </rPr>
      <t xml:space="preserve">ISOCIANATO DE 3,4-
</t>
    </r>
    <r>
      <rPr>
        <sz val="10.5"/>
        <color rgb="FF000080"/>
        <rFont val="Arial"/>
        <family val="2"/>
      </rPr>
      <t>DICLOROFENILA</t>
    </r>
  </si>
  <si>
    <r>
      <rPr>
        <sz val="10.5"/>
        <color rgb="FF000080"/>
        <rFont val="Arial"/>
        <family val="2"/>
      </rPr>
      <t>OUTROS ISOCIANATOS</t>
    </r>
  </si>
  <si>
    <r>
      <rPr>
        <sz val="10.5"/>
        <color rgb="FF000080"/>
        <rFont val="Arial"/>
        <family val="2"/>
      </rPr>
      <t xml:space="preserve">SAIS DO ÁCIDO
</t>
    </r>
    <r>
      <rPr>
        <sz val="10.5"/>
        <color rgb="FF000080"/>
        <rFont val="Arial"/>
        <family val="2"/>
      </rPr>
      <t>CICLÂMICO, DE SÓDIO</t>
    </r>
  </si>
  <si>
    <r>
      <rPr>
        <sz val="10.5"/>
        <color rgb="FF000080"/>
        <rFont val="Arial"/>
        <family val="2"/>
      </rPr>
      <t>OUTROS ÁCIDOS CICLÂMICOS E SEUS SAIS</t>
    </r>
  </si>
  <si>
    <r>
      <rPr>
        <sz val="10.5"/>
        <color rgb="FF000080"/>
        <rFont val="Arial"/>
        <family val="2"/>
      </rPr>
      <t xml:space="preserve">OUTS.COMP.DE OUTS. FUNÇÕES
</t>
    </r>
    <r>
      <rPr>
        <sz val="10.5"/>
        <color rgb="FF000080"/>
        <rFont val="Arial"/>
        <family val="2"/>
      </rPr>
      <t>NITROGENADAS</t>
    </r>
  </si>
  <si>
    <r>
      <rPr>
        <sz val="10.5"/>
        <color rgb="FF000080"/>
        <rFont val="Arial"/>
        <family val="2"/>
      </rPr>
      <t>EPTC (TIOCARBAMATOS)</t>
    </r>
  </si>
  <si>
    <r>
      <rPr>
        <sz val="10.5"/>
        <color rgb="FF000080"/>
        <rFont val="Arial"/>
        <family val="2"/>
      </rPr>
      <t>Cartap</t>
    </r>
  </si>
  <si>
    <r>
      <rPr>
        <sz val="10.5"/>
        <color rgb="FF000080"/>
        <rFont val="Arial"/>
        <family val="2"/>
      </rPr>
      <t>OUTROS TIOCARBAMATOS</t>
    </r>
  </si>
  <si>
    <r>
      <rPr>
        <sz val="10.5"/>
        <color rgb="FF000080"/>
        <rFont val="Arial"/>
        <family val="2"/>
      </rPr>
      <t>ZIRAM; DIMETILDITIOCARBAM ATO DE SÓDIO</t>
    </r>
  </si>
  <si>
    <r>
      <rPr>
        <sz val="10.5"/>
        <color rgb="FF000080"/>
        <rFont val="Arial"/>
        <family val="2"/>
      </rPr>
      <t>DIETILDITIOCARBAMAT O DE ZINCO</t>
    </r>
  </si>
  <si>
    <r>
      <rPr>
        <sz val="10.5"/>
        <color rgb="FF000080"/>
        <rFont val="Arial"/>
        <family val="2"/>
      </rPr>
      <t>DIBUTILDITIOCARBAM ATO DE ZINCO</t>
    </r>
  </si>
  <si>
    <r>
      <rPr>
        <sz val="10.5"/>
        <color rgb="FF000080"/>
        <rFont val="Arial"/>
        <family val="2"/>
      </rPr>
      <t>OUTROS DITIOCARBAMATOS</t>
    </r>
  </si>
  <si>
    <r>
      <rPr>
        <sz val="10.5"/>
        <color rgb="FF000080"/>
        <rFont val="Arial"/>
        <family val="2"/>
      </rPr>
      <t>MONOSSULFETO DE TETRAMETILTIOURAM A</t>
    </r>
  </si>
  <si>
    <r>
      <rPr>
        <sz val="10.5"/>
        <color rgb="FF000080"/>
        <rFont val="Arial"/>
        <family val="2"/>
      </rPr>
      <t>Thiram</t>
    </r>
  </si>
  <si>
    <r>
      <rPr>
        <sz val="10.5"/>
        <color rgb="FF000080"/>
        <rFont val="Arial"/>
        <family val="2"/>
      </rPr>
      <t>OUTROS DISSULFETOS DE TIOURAMA</t>
    </r>
  </si>
  <si>
    <r>
      <rPr>
        <sz val="10.5"/>
        <color rgb="FF000080"/>
        <rFont val="Arial"/>
        <family val="2"/>
      </rPr>
      <t xml:space="preserve">TETRASSULFETOS DE
</t>
    </r>
    <r>
      <rPr>
        <sz val="10.5"/>
        <color rgb="FF000080"/>
        <rFont val="Arial"/>
        <family val="2"/>
      </rPr>
      <t>TIOURAMA</t>
    </r>
  </si>
  <si>
    <r>
      <rPr>
        <sz val="10.5"/>
        <color rgb="FF000080"/>
        <rFont val="Arial"/>
        <family val="2"/>
      </rPr>
      <t>DL-Metionina, com um teor de cinzas sulfatadas superior a 0,</t>
    </r>
  </si>
  <si>
    <r>
      <rPr>
        <sz val="10.5"/>
        <color rgb="FF000080"/>
        <rFont val="Arial"/>
        <family val="2"/>
      </rPr>
      <t>OUTRAS METIONINAS</t>
    </r>
  </si>
  <si>
    <r>
      <rPr>
        <sz val="10.5"/>
        <color rgb="FF000080"/>
        <rFont val="Arial"/>
        <family val="2"/>
      </rPr>
      <t>ÁCIDO TIOGLICÓLICO E SEUS SAIS</t>
    </r>
  </si>
  <si>
    <r>
      <rPr>
        <sz val="10.5"/>
        <color rgb="FF000080"/>
        <rFont val="Arial"/>
        <family val="2"/>
      </rPr>
      <t>CISTEÍNA</t>
    </r>
  </si>
  <si>
    <r>
      <rPr>
        <sz val="10.5"/>
        <color rgb="FF000080"/>
        <rFont val="Arial"/>
        <family val="2"/>
      </rPr>
      <t xml:space="preserve">OUTROS TIÓIS, SAIS E
</t>
    </r>
    <r>
      <rPr>
        <sz val="10.5"/>
        <color rgb="FF000080"/>
        <rFont val="Arial"/>
        <family val="2"/>
      </rPr>
      <t>DERIVADOS</t>
    </r>
  </si>
  <si>
    <r>
      <rPr>
        <sz val="10.5"/>
        <color rgb="FF000080"/>
        <rFont val="Arial"/>
        <family val="2"/>
      </rPr>
      <t>Tiouréia</t>
    </r>
  </si>
  <si>
    <r>
      <rPr>
        <sz val="10.5"/>
        <color rgb="FF000080"/>
        <rFont val="Arial"/>
        <family val="2"/>
      </rPr>
      <t>Tiofanato-metila</t>
    </r>
  </si>
  <si>
    <r>
      <rPr>
        <sz val="10.5"/>
        <color rgb="FF000080"/>
        <rFont val="Arial"/>
        <family val="2"/>
      </rPr>
      <t xml:space="preserve">OUTROS TIOAMIDAS, SEUS DERIVADOS E
</t>
    </r>
    <r>
      <rPr>
        <sz val="10.5"/>
        <color rgb="FF000080"/>
        <rFont val="Arial"/>
        <family val="2"/>
      </rPr>
      <t>SAIS</t>
    </r>
  </si>
  <si>
    <r>
      <rPr>
        <sz val="10.5"/>
        <color rgb="FF000080"/>
        <rFont val="Arial"/>
        <family val="2"/>
      </rPr>
      <t>3-(Metiltio)propanal</t>
    </r>
  </si>
  <si>
    <r>
      <rPr>
        <sz val="10.5"/>
        <color rgb="FF000080"/>
        <rFont val="Arial"/>
        <family val="2"/>
      </rPr>
      <t>Ácido 2-hidroxi-4- (metiltio)butanoico e seu sal cálcico</t>
    </r>
  </si>
  <si>
    <r>
      <rPr>
        <sz val="10.5"/>
        <color rgb="FF000080"/>
        <rFont val="Arial"/>
        <family val="2"/>
      </rPr>
      <t>Metomil</t>
    </r>
  </si>
  <si>
    <r>
      <rPr>
        <sz val="10.5"/>
        <color rgb="FF000080"/>
        <rFont val="Arial"/>
        <family val="2"/>
      </rPr>
      <t>OUTS. TIOÉTERES, TIOÉSTERES, SAIS, DERIVADOS</t>
    </r>
  </si>
  <si>
    <r>
      <rPr>
        <sz val="10.5"/>
        <color rgb="FF000080"/>
        <rFont val="Arial"/>
        <family val="2"/>
      </rPr>
      <t xml:space="preserve">OUTS FOSFOROTIOATOS,
</t>
    </r>
    <r>
      <rPr>
        <sz val="10.5"/>
        <color rgb="FF000080"/>
        <rFont val="Arial"/>
        <family val="2"/>
      </rPr>
      <t>SEUS DERIVADOS, SAIS</t>
    </r>
  </si>
  <si>
    <r>
      <rPr>
        <sz val="10.5"/>
        <color rgb="FF000080"/>
        <rFont val="Arial"/>
        <family val="2"/>
      </rPr>
      <t>OUTROS FOSFORODITIOATOS, SEUS DERIV. E SAIS</t>
    </r>
  </si>
  <si>
    <r>
      <rPr>
        <sz val="10.5"/>
        <color rgb="FF000080"/>
        <rFont val="Arial"/>
        <family val="2"/>
      </rPr>
      <t>Acefato</t>
    </r>
  </si>
  <si>
    <r>
      <rPr>
        <sz val="10.5"/>
        <color rgb="FF000080"/>
        <rFont val="Arial"/>
        <family val="2"/>
      </rPr>
      <t>OUTRAS SULFONAS</t>
    </r>
  </si>
  <si>
    <r>
      <rPr>
        <sz val="10.5"/>
        <color rgb="FF000080"/>
        <rFont val="Arial"/>
        <family val="2"/>
      </rPr>
      <t>Captan</t>
    </r>
  </si>
  <si>
    <r>
      <rPr>
        <sz val="10.5"/>
        <color rgb="FF000080"/>
        <rFont val="Arial"/>
        <family val="2"/>
      </rPr>
      <t xml:space="preserve">Ditiocarbonatos (xantatos
</t>
    </r>
    <r>
      <rPr>
        <sz val="10.5"/>
        <color rgb="FF000080"/>
        <rFont val="Arial"/>
        <family val="2"/>
      </rPr>
      <t>e xantogenatos)</t>
    </r>
  </si>
  <si>
    <r>
      <rPr>
        <sz val="10.5"/>
        <color rgb="FF000080"/>
        <rFont val="Arial"/>
        <family val="2"/>
      </rPr>
      <t>OUTROS TIOCOMPOSTOS ORGÂNICOS</t>
    </r>
  </si>
  <si>
    <r>
      <rPr>
        <sz val="10.5"/>
        <color rgb="FF000080"/>
        <rFont val="Arial"/>
        <family val="2"/>
      </rPr>
      <t xml:space="preserve">'-- 3,9-Dióxido de 3,9- dimetil-2,4,8,10-tetraoxa-
</t>
    </r>
    <r>
      <rPr>
        <sz val="10.5"/>
        <color rgb="FF000080"/>
        <rFont val="Arial"/>
        <family val="2"/>
      </rPr>
      <t>3,9-dif</t>
    </r>
  </si>
  <si>
    <r>
      <rPr>
        <sz val="10.5"/>
        <color rgb="FF000080"/>
        <rFont val="Arial"/>
        <family val="2"/>
      </rPr>
      <t>Ácido fosfonometiliminodiacétic o; ácido aminotrimetilen</t>
    </r>
  </si>
  <si>
    <r>
      <rPr>
        <sz val="10.5"/>
        <color rgb="FF000080"/>
        <rFont val="Arial"/>
        <family val="2"/>
      </rPr>
      <t>Etidronato dissódico</t>
    </r>
  </si>
  <si>
    <r>
      <rPr>
        <sz val="10.5"/>
        <color rgb="FF000080"/>
        <rFont val="Arial"/>
        <family val="2"/>
      </rPr>
      <t>Glifosato e seu sal de monoisopropilamina</t>
    </r>
  </si>
  <si>
    <r>
      <rPr>
        <sz val="10.5"/>
        <color rgb="FF000080"/>
        <rFont val="Arial"/>
        <family val="2"/>
      </rPr>
      <t>Glufosinato de amônio</t>
    </r>
  </si>
  <si>
    <r>
      <rPr>
        <sz val="10.5"/>
        <color rgb="FF000080"/>
        <rFont val="Arial"/>
        <family val="2"/>
      </rPr>
      <t>'-- Triclorfom (ISO)</t>
    </r>
  </si>
  <si>
    <r>
      <rPr>
        <sz val="10.5"/>
        <color rgb="FF000080"/>
        <rFont val="Arial"/>
        <family val="2"/>
      </rPr>
      <t>OUTROS COMPOSTOS ORGANOSSILÍCICOS</t>
    </r>
  </si>
  <si>
    <r>
      <rPr>
        <sz val="10.5"/>
        <color rgb="FF000080"/>
        <rFont val="Arial"/>
        <family val="2"/>
      </rPr>
      <t>SAIS D/DIBUTIL- ESTANHO E D/DIOCTIL EST.,ÉSTERES</t>
    </r>
  </si>
  <si>
    <r>
      <rPr>
        <sz val="10.5"/>
        <color rgb="FF000080"/>
        <rFont val="Arial"/>
        <family val="2"/>
      </rPr>
      <t>OUTS.COMPOSTOS ORGANOMETÁLICOS DO ESTANHO</t>
    </r>
  </si>
  <si>
    <r>
      <rPr>
        <sz val="10.5"/>
        <color rgb="FF000080"/>
        <rFont val="Arial"/>
        <family val="2"/>
      </rPr>
      <t>OUTROS COMPOSTOS ORGANOARSENIAIS</t>
    </r>
  </si>
  <si>
    <r>
      <rPr>
        <sz val="10.5"/>
        <color rgb="FF000080"/>
        <rFont val="Arial"/>
        <family val="2"/>
      </rPr>
      <t>OUTROS COMPOSTOS ORGANO- INORGÂNICOS</t>
    </r>
  </si>
  <si>
    <r>
      <rPr>
        <sz val="10.5"/>
        <color rgb="FF000080"/>
        <rFont val="Arial"/>
        <family val="2"/>
      </rPr>
      <t>'-- Tetra-hidrofurano</t>
    </r>
  </si>
  <si>
    <r>
      <rPr>
        <sz val="10.5"/>
        <color rgb="FF000080"/>
        <rFont val="Arial"/>
        <family val="2"/>
      </rPr>
      <t>2-FURALDEÍDO (FURFURAL)</t>
    </r>
  </si>
  <si>
    <r>
      <rPr>
        <sz val="10.5"/>
        <color rgb="FF000080"/>
        <rFont val="Arial"/>
        <family val="2"/>
      </rPr>
      <t>ÁLCOOL FORFURÍLICO</t>
    </r>
  </si>
  <si>
    <r>
      <rPr>
        <sz val="10.5"/>
        <color rgb="FF000080"/>
        <rFont val="Arial"/>
        <family val="2"/>
      </rPr>
      <t>'-- Sucralose</t>
    </r>
  </si>
  <si>
    <r>
      <rPr>
        <sz val="10.5"/>
        <color rgb="FF000080"/>
        <rFont val="Arial"/>
        <family val="2"/>
      </rPr>
      <t>OUTS.COMP. HETEROC.C/CICLO FURANO,Ñ/CONDEN.</t>
    </r>
  </si>
  <si>
    <r>
      <rPr>
        <sz val="10.5"/>
        <color rgb="FF000080"/>
        <rFont val="Arial"/>
        <family val="2"/>
      </rPr>
      <t>LACTONAS</t>
    </r>
  </si>
  <si>
    <r>
      <rPr>
        <sz val="10.5"/>
        <color rgb="FF000080"/>
        <rFont val="Arial"/>
        <family val="2"/>
      </rPr>
      <t>PIPERONAL</t>
    </r>
  </si>
  <si>
    <r>
      <rPr>
        <sz val="10.5"/>
        <color rgb="FF000080"/>
        <rFont val="Arial"/>
        <family val="2"/>
      </rPr>
      <t>Eucaliptol</t>
    </r>
  </si>
  <si>
    <r>
      <rPr>
        <sz val="10.5"/>
        <color rgb="FF000080"/>
        <rFont val="Arial"/>
        <family val="2"/>
      </rPr>
      <t>CLORIDRATO DE AMIODARONA</t>
    </r>
  </si>
  <si>
    <r>
      <rPr>
        <sz val="10.5"/>
        <color rgb="FF000080"/>
        <rFont val="Arial"/>
        <family val="2"/>
      </rPr>
      <t xml:space="preserve">1,3,4,6,7,8-HEXAIDRO-
</t>
    </r>
    <r>
      <rPr>
        <sz val="10.5"/>
        <color rgb="FF000080"/>
        <rFont val="Arial"/>
        <family val="2"/>
      </rPr>
      <t>4,6,6,7,8,8- HEXAMETILCICLOPEN.</t>
    </r>
  </si>
  <si>
    <r>
      <rPr>
        <sz val="10.5"/>
        <color rgb="FF000080"/>
        <rFont val="Arial"/>
        <family val="2"/>
      </rPr>
      <t>Carbosulfan ((dibutilaminotio) metilcarbamato de 2,3-di- hidro</t>
    </r>
  </si>
  <si>
    <r>
      <rPr>
        <sz val="10.5"/>
        <color rgb="FF000080"/>
        <rFont val="Arial"/>
        <family val="2"/>
      </rPr>
      <t>OUTS.COMPS. HETEROC. D/HETEROÁTOMOS D/OXIG.</t>
    </r>
  </si>
  <si>
    <r>
      <rPr>
        <sz val="10.5"/>
        <color rgb="FF000080"/>
        <rFont val="Arial"/>
        <family val="2"/>
      </rPr>
      <t>Dipirona</t>
    </r>
  </si>
  <si>
    <r>
      <rPr>
        <sz val="10.5"/>
        <color rgb="FF000080"/>
        <rFont val="Arial"/>
        <family val="2"/>
      </rPr>
      <t>OUTS.FENAZONAS (ANTIPIRINAS), SEUS DERIVADOS</t>
    </r>
  </si>
  <si>
    <r>
      <rPr>
        <sz val="10.5"/>
        <color rgb="FF000080"/>
        <rFont val="Arial"/>
        <family val="2"/>
      </rPr>
      <t>OUTROS SAIS DA FENILBUTAZONA</t>
    </r>
  </si>
  <si>
    <r>
      <rPr>
        <sz val="10.5"/>
        <color rgb="FF000080"/>
        <rFont val="Arial"/>
        <family val="2"/>
      </rPr>
      <t>OUTS.COMP.C/ESTR. D/UM CICLO PIRAZOL Ñ/COND.</t>
    </r>
  </si>
  <si>
    <r>
      <rPr>
        <sz val="10.5"/>
        <color rgb="FF000080"/>
        <rFont val="Arial"/>
        <family val="2"/>
      </rPr>
      <t>OUTROS HIDANTOÍNAS E SEUS DERIVADOS</t>
    </r>
  </si>
  <si>
    <r>
      <rPr>
        <sz val="10.5"/>
        <color rgb="FF000080"/>
        <rFont val="Arial"/>
        <family val="2"/>
      </rPr>
      <t>METRONIDAZOL E SEUS SAIS</t>
    </r>
  </si>
  <si>
    <r>
      <rPr>
        <sz val="10.5"/>
        <color rgb="FF000080"/>
        <rFont val="Arial"/>
        <family val="2"/>
      </rPr>
      <t>Tinidazol</t>
    </r>
  </si>
  <si>
    <r>
      <rPr>
        <sz val="10.5"/>
        <color rgb="FF000080"/>
        <rFont val="Arial"/>
        <family val="2"/>
      </rPr>
      <t xml:space="preserve">OUTS.COMP.
</t>
    </r>
    <r>
      <rPr>
        <sz val="10.5"/>
        <color rgb="FF000080"/>
        <rFont val="Arial"/>
        <family val="2"/>
      </rPr>
      <t>C/ESTRUT.C/UM CICLO NITROIMIDAZOL</t>
    </r>
  </si>
  <si>
    <r>
      <rPr>
        <sz val="10.5"/>
        <color rgb="FF000080"/>
        <rFont val="Arial"/>
        <family val="2"/>
      </rPr>
      <t>ECONAZOL E SEU NITRATO</t>
    </r>
  </si>
  <si>
    <r>
      <rPr>
        <sz val="10.5"/>
        <color rgb="FF000080"/>
        <rFont val="Arial"/>
        <family val="2"/>
      </rPr>
      <t xml:space="preserve">NITRATO DE
</t>
    </r>
    <r>
      <rPr>
        <sz val="10.5"/>
        <color rgb="FF000080"/>
        <rFont val="Arial"/>
        <family val="2"/>
      </rPr>
      <t>MICONAZOL</t>
    </r>
  </si>
  <si>
    <r>
      <rPr>
        <sz val="10.5"/>
        <color rgb="FF000080"/>
        <rFont val="Arial"/>
        <family val="2"/>
      </rPr>
      <t>NITRATO DE ISOCONAZOL</t>
    </r>
  </si>
  <si>
    <r>
      <rPr>
        <sz val="10.5"/>
        <color rgb="FF000080"/>
        <rFont val="Arial"/>
        <family val="2"/>
      </rPr>
      <t>Clotrimazol</t>
    </r>
  </si>
  <si>
    <r>
      <rPr>
        <sz val="10.5"/>
        <color rgb="FF000080"/>
        <rFont val="Arial"/>
        <family val="2"/>
      </rPr>
      <t>OUTS.COMP HETEROCÍCLIC. C/CICLO BENZ. CLORADO</t>
    </r>
  </si>
  <si>
    <r>
      <rPr>
        <sz val="10.5"/>
        <color rgb="FF000080"/>
        <rFont val="Arial"/>
        <family val="2"/>
      </rPr>
      <t xml:space="preserve">CIMETIDINA E SEUS
</t>
    </r>
    <r>
      <rPr>
        <sz val="10.5"/>
        <color rgb="FF000080"/>
        <rFont val="Arial"/>
        <family val="2"/>
      </rPr>
      <t>SAIS</t>
    </r>
  </si>
  <si>
    <r>
      <rPr>
        <sz val="10.5"/>
        <color rgb="FF000080"/>
        <rFont val="Arial"/>
        <family val="2"/>
      </rPr>
      <t>Imidazol</t>
    </r>
  </si>
  <si>
    <r>
      <rPr>
        <sz val="10.5"/>
        <color rgb="FF000080"/>
        <rFont val="Arial"/>
        <family val="2"/>
      </rPr>
      <t>HISTIDINA E SEUS SAIS</t>
    </r>
  </si>
  <si>
    <r>
      <rPr>
        <sz val="10.5"/>
        <color rgb="FF000080"/>
        <rFont val="Arial"/>
        <family val="2"/>
      </rPr>
      <t>OUTS.COMP.C/UM CICLO IMIDAZOL, Ñ CONDENSADO</t>
    </r>
  </si>
  <si>
    <r>
      <rPr>
        <sz val="10.5"/>
        <color rgb="FF000080"/>
        <rFont val="Arial"/>
        <family val="2"/>
      </rPr>
      <t>Piridina</t>
    </r>
  </si>
  <si>
    <r>
      <rPr>
        <sz val="10.5"/>
        <color rgb="FF000080"/>
        <rFont val="Arial"/>
        <family val="2"/>
      </rPr>
      <t>SAIS DA PIRIDINA</t>
    </r>
  </si>
  <si>
    <r>
      <rPr>
        <sz val="10.5"/>
        <color rgb="FF000080"/>
        <rFont val="Arial"/>
        <family val="2"/>
      </rPr>
      <t>PIPERIDINA E SEUS SAIS</t>
    </r>
  </si>
  <si>
    <r>
      <rPr>
        <sz val="10.5"/>
        <color rgb="FF000080"/>
        <rFont val="Arial"/>
        <family val="2"/>
      </rPr>
      <t>OUTS.COMP.HETER. C/FLÚOR/BROMO,LIG. COVAL.</t>
    </r>
  </si>
  <si>
    <r>
      <rPr>
        <sz val="10.5"/>
        <color rgb="FF000080"/>
        <rFont val="Arial"/>
        <family val="2"/>
      </rPr>
      <t>Picloram</t>
    </r>
  </si>
  <si>
    <r>
      <rPr>
        <sz val="10.5"/>
        <color rgb="FF000080"/>
        <rFont val="Arial"/>
        <family val="2"/>
      </rPr>
      <t>CLORPIRIFÓS</t>
    </r>
  </si>
  <si>
    <r>
      <rPr>
        <sz val="10.5"/>
        <color rgb="FF000080"/>
        <rFont val="Arial"/>
        <family val="2"/>
      </rPr>
      <t>OUTS.COMP. HETEROCS.C/CLORO, S/ FLÚOR/BROMO</t>
    </r>
  </si>
  <si>
    <r>
      <rPr>
        <sz val="10.5"/>
        <color rgb="FF000080"/>
        <rFont val="Arial"/>
        <family val="2"/>
      </rPr>
      <t>Nimodipina</t>
    </r>
  </si>
  <si>
    <r>
      <rPr>
        <sz val="10.5"/>
        <color rgb="FF000080"/>
        <rFont val="Arial"/>
        <family val="2"/>
      </rPr>
      <t>OUT.CUJA ESTR.CONT. FUNÇ.ÉTER,ÉSTER Ñ FUN.ÁLC.</t>
    </r>
  </si>
  <si>
    <r>
      <rPr>
        <sz val="10.5"/>
        <color rgb="FF000080"/>
        <rFont val="Arial"/>
        <family val="2"/>
      </rPr>
      <t xml:space="preserve">OUT.COMP.ESTRUT. CICLO PIRID.(HIDROG.
</t>
    </r>
    <r>
      <rPr>
        <sz val="10.5"/>
        <color rgb="FF000080"/>
        <rFont val="Arial"/>
        <family val="2"/>
      </rPr>
      <t>/Ñ)N-SUBS.</t>
    </r>
  </si>
  <si>
    <r>
      <rPr>
        <sz val="10.5"/>
        <color rgb="FF000080"/>
        <rFont val="Arial"/>
        <family val="2"/>
      </rPr>
      <t>OUTS.COMP. C/ESTRUT.C/UM CICLO D/PIRID.Ñ COND.</t>
    </r>
  </si>
  <si>
    <r>
      <rPr>
        <sz val="10.5"/>
        <color rgb="FF000080"/>
        <rFont val="Arial"/>
        <family val="2"/>
      </rPr>
      <t xml:space="preserve">OUTS.DERIVADOS D/ÁCIDO
</t>
    </r>
    <r>
      <rPr>
        <sz val="10.5"/>
        <color rgb="FF000080"/>
        <rFont val="Arial"/>
        <family val="2"/>
      </rPr>
      <t>QUINOLINOCARBOXÍLI CO</t>
    </r>
  </si>
  <si>
    <r>
      <rPr>
        <sz val="10.5"/>
        <color rgb="FF000080"/>
        <rFont val="Arial"/>
        <family val="2"/>
      </rPr>
      <t>OUTS.COMP.C/CICLO QUINOLEÍNA OU ISOQ. S/COND.</t>
    </r>
  </si>
  <si>
    <r>
      <rPr>
        <sz val="10.5"/>
        <color rgb="FF000080"/>
        <rFont val="Arial"/>
        <family val="2"/>
      </rPr>
      <t>MALONILURÉIA (ÁCIDO BARBITÚRICO) E SEUS SAIS</t>
    </r>
  </si>
  <si>
    <r>
      <rPr>
        <sz val="10.5"/>
        <color rgb="FF000080"/>
        <rFont val="Arial"/>
        <family val="2"/>
      </rPr>
      <t>FENOBARBITAL E SEUS SAIS</t>
    </r>
  </si>
  <si>
    <r>
      <rPr>
        <sz val="10.5"/>
        <color rgb="FF000080"/>
        <rFont val="Arial"/>
        <family val="2"/>
      </rPr>
      <t>OUTS.DERIV. D/MANOLINURÉIA;SAIS DESTES PROD.</t>
    </r>
  </si>
  <si>
    <r>
      <rPr>
        <sz val="10.5"/>
        <color rgb="FF000080"/>
        <rFont val="Arial"/>
        <family val="2"/>
      </rPr>
      <t>Praziquantel</t>
    </r>
  </si>
  <si>
    <r>
      <rPr>
        <sz val="10.5"/>
        <color rgb="FF000080"/>
        <rFont val="Arial"/>
        <family val="2"/>
      </rPr>
      <t xml:space="preserve">NORFLOXACINA E SEU
</t>
    </r>
    <r>
      <rPr>
        <sz val="10.5"/>
        <color rgb="FF000080"/>
        <rFont val="Arial"/>
        <family val="2"/>
      </rPr>
      <t>NICOTINATO</t>
    </r>
  </si>
  <si>
    <r>
      <rPr>
        <sz val="10.5"/>
        <color rgb="FF000080"/>
        <rFont val="Arial"/>
        <family val="2"/>
      </rPr>
      <t>ENROFLOXACINA; SAIS DE PIPERAZINA</t>
    </r>
  </si>
  <si>
    <r>
      <rPr>
        <sz val="10.5"/>
        <color rgb="FF000080"/>
        <rFont val="Arial"/>
        <family val="2"/>
      </rPr>
      <t xml:space="preserve">OUTS.COMPS.
</t>
    </r>
    <r>
      <rPr>
        <sz val="10.5"/>
        <color rgb="FF000080"/>
        <rFont val="Arial"/>
        <family val="2"/>
      </rPr>
      <t>HETEROCS.,COM CICLO PIPERAZINA</t>
    </r>
  </si>
  <si>
    <r>
      <rPr>
        <sz val="10.5"/>
        <color rgb="FF000080"/>
        <rFont val="Arial"/>
        <family val="2"/>
      </rPr>
      <t>OUTS.COMPS. HETEROCS.CICLO PIRIMIDINA,HALOG.</t>
    </r>
  </si>
  <si>
    <r>
      <rPr>
        <sz val="10.5"/>
        <color rgb="FF000080"/>
        <rFont val="Arial"/>
        <family val="2"/>
      </rPr>
      <t>Diazinon</t>
    </r>
  </si>
  <si>
    <r>
      <rPr>
        <sz val="10.5"/>
        <color rgb="FF000080"/>
        <rFont val="Arial"/>
        <family val="2"/>
      </rPr>
      <t>OUTS.COMP.HETER. CICLO PIRIMIDINA, ENXOFRE S/H.</t>
    </r>
  </si>
  <si>
    <r>
      <rPr>
        <sz val="10.5"/>
        <color rgb="FF000080"/>
        <rFont val="Arial"/>
        <family val="2"/>
      </rPr>
      <t>Trimetoprima</t>
    </r>
  </si>
  <si>
    <r>
      <rPr>
        <sz val="10.5"/>
        <color rgb="FF000080"/>
        <rFont val="Arial"/>
        <family val="2"/>
      </rPr>
      <t>Aciclovir</t>
    </r>
  </si>
  <si>
    <r>
      <rPr>
        <sz val="10.5"/>
        <color rgb="FF000080"/>
        <rFont val="Arial"/>
        <family val="2"/>
      </rPr>
      <t>Nicarbazina</t>
    </r>
  </si>
  <si>
    <r>
      <rPr>
        <sz val="10.5"/>
        <color rgb="FF000080"/>
        <rFont val="Arial"/>
        <family val="2"/>
      </rPr>
      <t>OUTS.COMP. C/PIRIMIDINA S/HALOGÊNIOS/ENXOF RE</t>
    </r>
  </si>
  <si>
    <r>
      <rPr>
        <sz val="10.5"/>
        <color rgb="FF000080"/>
        <rFont val="Arial"/>
        <family val="2"/>
      </rPr>
      <t xml:space="preserve">OUTS.COMP.C/UM CICLO,PIRIMIDINA OU
</t>
    </r>
    <r>
      <rPr>
        <sz val="10.5"/>
        <color rgb="FF000080"/>
        <rFont val="Arial"/>
        <family val="2"/>
      </rPr>
      <t>PIPERAZINA</t>
    </r>
  </si>
  <si>
    <r>
      <rPr>
        <sz val="10.5"/>
        <color rgb="FF000080"/>
        <rFont val="Arial"/>
        <family val="2"/>
      </rPr>
      <t>MELAMINA</t>
    </r>
  </si>
  <si>
    <r>
      <rPr>
        <sz val="10.5"/>
        <color rgb="FF000080"/>
        <rFont val="Arial"/>
        <family val="2"/>
      </rPr>
      <t>2,4,6- TRICLOROTRIAZINA (CLORETO CIANÚRICO)</t>
    </r>
  </si>
  <si>
    <r>
      <rPr>
        <sz val="10.5"/>
        <color rgb="FF000080"/>
        <rFont val="Arial"/>
        <family val="2"/>
      </rPr>
      <t>Atrazina</t>
    </r>
  </si>
  <si>
    <r>
      <rPr>
        <sz val="10.5"/>
        <color rgb="FF000080"/>
        <rFont val="Arial"/>
        <family val="2"/>
      </rPr>
      <t>OUT.COMP. HETEROCÍC.CICL. TRIAZINA,C/CLORO LIG.</t>
    </r>
  </si>
  <si>
    <r>
      <rPr>
        <sz val="10.5"/>
        <color rgb="FF000080"/>
        <rFont val="Arial"/>
        <family val="2"/>
      </rPr>
      <t>N,n,n- triidroxietilexaidrotriazina</t>
    </r>
  </si>
  <si>
    <r>
      <rPr>
        <sz val="10.5"/>
        <color rgb="FF000080"/>
        <rFont val="Arial"/>
        <family val="2"/>
      </rPr>
      <t>Hexazinona</t>
    </r>
  </si>
  <si>
    <r>
      <rPr>
        <sz val="10.5"/>
        <color rgb="FF000080"/>
        <rFont val="Arial"/>
        <family val="2"/>
      </rPr>
      <t>Metribuzim</t>
    </r>
  </si>
  <si>
    <r>
      <rPr>
        <sz val="10.5"/>
        <color rgb="FF000080"/>
        <rFont val="Arial"/>
        <family val="2"/>
      </rPr>
      <t>OUT.COMP.HETEROC. CICLO TRIAZINA, S/CLORO COV.</t>
    </r>
  </si>
  <si>
    <r>
      <rPr>
        <sz val="10.5"/>
        <color rgb="FF000080"/>
        <rFont val="Arial"/>
        <family val="2"/>
      </rPr>
      <t>Ametrina</t>
    </r>
  </si>
  <si>
    <r>
      <rPr>
        <sz val="10.5"/>
        <color rgb="FF000080"/>
        <rFont val="Arial"/>
        <family val="2"/>
      </rPr>
      <t xml:space="preserve">OUTS.COMP.
</t>
    </r>
    <r>
      <rPr>
        <sz val="10.5"/>
        <color rgb="FF000080"/>
        <rFont val="Arial"/>
        <family val="2"/>
      </rPr>
      <t>HETEROC.C/1 CICLO D/TRIAZINA,Ñ COND</t>
    </r>
  </si>
  <si>
    <r>
      <rPr>
        <sz val="10.5"/>
        <color rgb="FF000080"/>
        <rFont val="Arial"/>
        <family val="2"/>
      </rPr>
      <t>'-- 6-Hexanolactama (épsilon-caprolactama)</t>
    </r>
  </si>
  <si>
    <r>
      <rPr>
        <sz val="10.5"/>
        <color rgb="FF000080"/>
        <rFont val="Arial"/>
        <family val="2"/>
      </rPr>
      <t>Piracetam</t>
    </r>
  </si>
  <si>
    <r>
      <rPr>
        <sz val="10.5"/>
        <color rgb="FF000080"/>
        <rFont val="Arial"/>
        <family val="2"/>
      </rPr>
      <t>OUTRAS LACTAMAS</t>
    </r>
  </si>
  <si>
    <r>
      <rPr>
        <sz val="10.5"/>
        <color rgb="FF000080"/>
        <rFont val="Arial"/>
        <family val="2"/>
      </rPr>
      <t>OUTS.EST.C/1CICL.PIR. Ñ COND.CICL. INDOL S/COND.</t>
    </r>
  </si>
  <si>
    <r>
      <rPr>
        <sz val="10.5"/>
        <color rgb="FF000080"/>
        <rFont val="Arial"/>
        <family val="2"/>
      </rPr>
      <t xml:space="preserve">OUTS.COMP.
</t>
    </r>
    <r>
      <rPr>
        <sz val="10.5"/>
        <color rgb="FF000080"/>
        <rFont val="Arial"/>
        <family val="2"/>
      </rPr>
      <t>HETEROCICL.C/CICL. DIAZEPINA(HIDROG.)</t>
    </r>
  </si>
  <si>
    <r>
      <rPr>
        <sz val="10.5"/>
        <color rgb="FF000080"/>
        <rFont val="Arial"/>
        <family val="2"/>
      </rPr>
      <t>Carbamazepina</t>
    </r>
  </si>
  <si>
    <r>
      <rPr>
        <sz val="10.5"/>
        <color rgb="FF000080"/>
        <rFont val="Arial"/>
        <family val="2"/>
      </rPr>
      <t>MALEATO DE ENALAPRIL</t>
    </r>
  </si>
  <si>
    <r>
      <rPr>
        <sz val="10.5"/>
        <color rgb="FF000080"/>
        <rFont val="Arial"/>
        <family val="2"/>
      </rPr>
      <t>OUTROS COMP. C/ESTRUTURA C/UM CICLO PIRROL</t>
    </r>
  </si>
  <si>
    <r>
      <rPr>
        <sz val="10.5"/>
        <color rgb="FF000080"/>
        <rFont val="Arial"/>
        <family val="2"/>
      </rPr>
      <t>ALBENDAZOL E SEU SULFÓXIDO</t>
    </r>
  </si>
  <si>
    <r>
      <rPr>
        <sz val="10.5"/>
        <color rgb="FF000080"/>
        <rFont val="Arial"/>
        <family val="2"/>
      </rPr>
      <t>Mebendazol</t>
    </r>
  </si>
  <si>
    <r>
      <rPr>
        <sz val="10.5"/>
        <color rgb="FF000080"/>
        <rFont val="Arial"/>
        <family val="2"/>
      </rPr>
      <t>Flubendazol</t>
    </r>
  </si>
  <si>
    <r>
      <rPr>
        <sz val="10.5"/>
        <color rgb="FF000080"/>
        <rFont val="Arial"/>
        <family val="2"/>
      </rPr>
      <t>Fembendazol</t>
    </r>
  </si>
  <si>
    <r>
      <rPr>
        <sz val="10.5"/>
        <color rgb="FF000080"/>
        <rFont val="Arial"/>
        <family val="2"/>
      </rPr>
      <t xml:space="preserve">OUTS.COMP. C/ESTRUTURA C/UM
</t>
    </r>
    <r>
      <rPr>
        <sz val="10.5"/>
        <color rgb="FF000080"/>
        <rFont val="Arial"/>
        <family val="2"/>
      </rPr>
      <t>CICLO IMIDAZOL</t>
    </r>
  </si>
  <si>
    <r>
      <rPr>
        <sz val="10.5"/>
        <color rgb="FF000080"/>
        <rFont val="Arial"/>
        <family val="2"/>
      </rPr>
      <t>Triadimenol</t>
    </r>
  </si>
  <si>
    <r>
      <rPr>
        <sz val="10.5"/>
        <color rgb="FF000080"/>
        <rFont val="Arial"/>
        <family val="2"/>
      </rPr>
      <t>OUTS.COMP.C/ESTR. C/1 CICLO.TRIAZOL Ñ CONDENS.</t>
    </r>
  </si>
  <si>
    <r>
      <rPr>
        <sz val="10.5"/>
        <color rgb="FF000080"/>
        <rFont val="Arial"/>
        <family val="2"/>
      </rPr>
      <t xml:space="preserve">OUTS.COMP. HETEROCÍCL.
</t>
    </r>
    <r>
      <rPr>
        <sz val="10.5"/>
        <color rgb="FF000080"/>
        <rFont val="Arial"/>
        <family val="2"/>
      </rPr>
      <t>HETEROÁTOMOS D/NITR.</t>
    </r>
  </si>
  <si>
    <r>
      <rPr>
        <sz val="10.5"/>
        <color rgb="FF000080"/>
        <rFont val="Arial"/>
        <family val="2"/>
      </rPr>
      <t>Tiabendazol</t>
    </r>
  </si>
  <si>
    <r>
      <rPr>
        <sz val="10.5"/>
        <color rgb="FF000080"/>
        <rFont val="Arial"/>
        <family val="2"/>
      </rPr>
      <t xml:space="preserve">OUTS.COMP. HETEROC.C/UM CICLO
</t>
    </r>
    <r>
      <rPr>
        <sz val="10.5"/>
        <color rgb="FF000080"/>
        <rFont val="Arial"/>
        <family val="2"/>
      </rPr>
      <t>TIAZOL Ñ COND.</t>
    </r>
  </si>
  <si>
    <r>
      <rPr>
        <sz val="10.5"/>
        <color rgb="FF000080"/>
        <rFont val="Arial"/>
        <family val="2"/>
      </rPr>
      <t>2- MERCAPTOBENZOTIAZ OL E SEUS SAIS</t>
    </r>
  </si>
  <si>
    <r>
      <rPr>
        <sz val="10.5"/>
        <color rgb="FF000080"/>
        <rFont val="Arial"/>
        <family val="2"/>
      </rPr>
      <t xml:space="preserve">2,2'-DITIO-BIS
</t>
    </r>
    <r>
      <rPr>
        <sz val="10.5"/>
        <color rgb="FF000080"/>
        <rFont val="Arial"/>
        <family val="2"/>
      </rPr>
      <t>(BENZOTIAZOL)</t>
    </r>
  </si>
  <si>
    <r>
      <rPr>
        <sz val="10.5"/>
        <color rgb="FF000080"/>
        <rFont val="Arial"/>
        <family val="2"/>
      </rPr>
      <t>2-(TERBUTILAMINOTIO) BENZOTIAZOL</t>
    </r>
  </si>
  <si>
    <r>
      <rPr>
        <sz val="10.5"/>
        <color rgb="FF000080"/>
        <rFont val="Arial"/>
        <family val="2"/>
      </rPr>
      <t xml:space="preserve">2- (CICLOEXILAMINOTIO)
</t>
    </r>
    <r>
      <rPr>
        <sz val="10.5"/>
        <color rgb="FF000080"/>
        <rFont val="Arial"/>
        <family val="2"/>
      </rPr>
      <t>BENZOTIAZOL</t>
    </r>
  </si>
  <si>
    <r>
      <rPr>
        <sz val="10.5"/>
        <color rgb="FF000080"/>
        <rFont val="Arial"/>
        <family val="2"/>
      </rPr>
      <t>2- (DICICLOEXILAMINOTI O) BENZOTIAZOL</t>
    </r>
  </si>
  <si>
    <r>
      <rPr>
        <sz val="10.5"/>
        <color rgb="FF000080"/>
        <rFont val="Arial"/>
        <family val="2"/>
      </rPr>
      <t xml:space="preserve">2-(4-MORFOLINILTIO)
</t>
    </r>
    <r>
      <rPr>
        <sz val="10.5"/>
        <color rgb="FF000080"/>
        <rFont val="Arial"/>
        <family val="2"/>
      </rPr>
      <t>BENZOTIAZOL</t>
    </r>
  </si>
  <si>
    <r>
      <rPr>
        <sz val="10.5"/>
        <color rgb="FF000080"/>
        <rFont val="Arial"/>
        <family val="2"/>
      </rPr>
      <t>OUTRAS BENZOTIAZÓIS- SULFENAMIDAS</t>
    </r>
  </si>
  <si>
    <r>
      <rPr>
        <sz val="10.5"/>
        <color rgb="FF000080"/>
        <rFont val="Arial"/>
        <family val="2"/>
      </rPr>
      <t xml:space="preserve">OUTS.COMP.
</t>
    </r>
    <r>
      <rPr>
        <sz val="10.5"/>
        <color rgb="FF000080"/>
        <rFont val="Arial"/>
        <family val="2"/>
      </rPr>
      <t>HETEROCS.C/CICLOS DE BENZOTIAZOL</t>
    </r>
  </si>
  <si>
    <r>
      <rPr>
        <sz val="10.5"/>
        <color rgb="FF000080"/>
        <rFont val="Arial"/>
        <family val="2"/>
      </rPr>
      <t>OUTS.COMP. HETEROCS.COM CICLOS FENOTIAZINA</t>
    </r>
  </si>
  <si>
    <r>
      <rPr>
        <sz val="10.5"/>
        <color rgb="FF000080"/>
        <rFont val="Arial"/>
        <family val="2"/>
      </rPr>
      <t xml:space="preserve">MORFOLINA E SEUS
</t>
    </r>
    <r>
      <rPr>
        <sz val="10.5"/>
        <color rgb="FF000080"/>
        <rFont val="Arial"/>
        <family val="2"/>
      </rPr>
      <t>SAIS</t>
    </r>
  </si>
  <si>
    <r>
      <rPr>
        <sz val="10.5"/>
        <color rgb="FF000080"/>
        <rFont val="Arial"/>
        <family val="2"/>
      </rPr>
      <t>4,4'-ditiodimorfolina</t>
    </r>
  </si>
  <si>
    <r>
      <rPr>
        <sz val="10.5"/>
        <color rgb="FF000080"/>
        <rFont val="Arial"/>
        <family val="2"/>
      </rPr>
      <t>OUTS.COMP.C/ESTR. C/1CICLO OXAZINA EXC.HET.ENX</t>
    </r>
  </si>
  <si>
    <r>
      <rPr>
        <sz val="10.5"/>
        <color rgb="FF000080"/>
        <rFont val="Arial"/>
        <family val="2"/>
      </rPr>
      <t>OUTS.COMP.C/3 HET. N.O.EXC.AC.NUCL., SAIS 2934991</t>
    </r>
  </si>
  <si>
    <r>
      <rPr>
        <sz val="10.5"/>
        <color rgb="FF000080"/>
        <rFont val="Arial"/>
        <family val="2"/>
      </rPr>
      <t>Propiconazol</t>
    </r>
  </si>
  <si>
    <r>
      <rPr>
        <sz val="10.5"/>
        <color rgb="FF000080"/>
        <rFont val="Arial"/>
        <family val="2"/>
      </rPr>
      <t xml:space="preserve">OUTS.COMP. HETEROC. C/HETEROÁTOMOS
</t>
    </r>
    <r>
      <rPr>
        <sz val="10.5"/>
        <color rgb="FF000080"/>
        <rFont val="Arial"/>
        <family val="2"/>
      </rPr>
      <t>NITR/OXIG.</t>
    </r>
  </si>
  <si>
    <r>
      <rPr>
        <sz val="10.5"/>
        <color rgb="FF000080"/>
        <rFont val="Arial"/>
        <family val="2"/>
      </rPr>
      <t>OUTS.COMP. HETEROC. C/HETEROÁTOMOS D/ENXF.</t>
    </r>
  </si>
  <si>
    <r>
      <rPr>
        <sz val="10.5"/>
        <color rgb="FF000080"/>
        <rFont val="Arial"/>
        <family val="2"/>
      </rPr>
      <t>Tebutiuron</t>
    </r>
  </si>
  <si>
    <r>
      <rPr>
        <sz val="10.5"/>
        <color rgb="FF000080"/>
        <rFont val="Arial"/>
        <family val="2"/>
      </rPr>
      <t>LEVAMISOL E SEUS SAIS</t>
    </r>
  </si>
  <si>
    <r>
      <rPr>
        <sz val="10.5"/>
        <color rgb="FF000080"/>
        <rFont val="Arial"/>
        <family val="2"/>
      </rPr>
      <t xml:space="preserve">OUTS.COMP.C/ESTR. HET.ENXOFRE,D/ENX.E
</t>
    </r>
    <r>
      <rPr>
        <sz val="10.5"/>
        <color rgb="FF000080"/>
        <rFont val="Arial"/>
        <family val="2"/>
      </rPr>
      <t>NITROG.</t>
    </r>
  </si>
  <si>
    <r>
      <rPr>
        <sz val="10.5"/>
        <color rgb="FF000080"/>
        <rFont val="Arial"/>
        <family val="2"/>
      </rPr>
      <t>Lamivudina</t>
    </r>
  </si>
  <si>
    <r>
      <rPr>
        <sz val="10.5"/>
        <color rgb="FF000080"/>
        <rFont val="Arial"/>
        <family val="2"/>
      </rPr>
      <t>OUTROS COMPOSTOS HETEROCÍCLICOS</t>
    </r>
  </si>
  <si>
    <r>
      <rPr>
        <sz val="10.5"/>
        <color rgb="FF000080"/>
        <rFont val="Arial"/>
        <family val="2"/>
      </rPr>
      <t>Sulfadiazina e seu sal sódico</t>
    </r>
  </si>
  <si>
    <r>
      <rPr>
        <sz val="10.5"/>
        <color rgb="FF000080"/>
        <rFont val="Arial"/>
        <family val="2"/>
      </rPr>
      <t>Sulpirida</t>
    </r>
  </si>
  <si>
    <r>
      <rPr>
        <sz val="10.5"/>
        <color rgb="FF000080"/>
        <rFont val="Arial"/>
        <family val="2"/>
      </rPr>
      <t xml:space="preserve">Sulfametazina (4,6- dimetil-2-
</t>
    </r>
    <r>
      <rPr>
        <sz val="10.5"/>
        <color rgb="FF000080"/>
        <rFont val="Arial"/>
        <family val="2"/>
      </rPr>
      <t>sulfanilamidopirimidina) e</t>
    </r>
  </si>
  <si>
    <r>
      <rPr>
        <sz val="10.5"/>
        <color rgb="FF000080"/>
        <rFont val="Arial"/>
        <family val="2"/>
      </rPr>
      <t>Ftalilsulfatiazol</t>
    </r>
  </si>
  <si>
    <r>
      <rPr>
        <sz val="10.5"/>
        <color rgb="FF000080"/>
        <rFont val="Arial"/>
        <family val="2"/>
      </rPr>
      <t>Piroxicam</t>
    </r>
  </si>
  <si>
    <r>
      <rPr>
        <sz val="10.5"/>
        <color rgb="FF000080"/>
        <rFont val="Arial"/>
        <family val="2"/>
      </rPr>
      <t>Sulfametoxazol</t>
    </r>
  </si>
  <si>
    <r>
      <rPr>
        <sz val="10.5"/>
        <color rgb="FF000080"/>
        <rFont val="Arial"/>
        <family val="2"/>
      </rPr>
      <t>Toluenossulfonamidas</t>
    </r>
  </si>
  <si>
    <r>
      <rPr>
        <sz val="10.5"/>
        <color rgb="FF000080"/>
        <rFont val="Arial"/>
        <family val="2"/>
      </rPr>
      <t>VITAMINA A1 ÁLCOOL (RETINOL)</t>
    </r>
  </si>
  <si>
    <r>
      <rPr>
        <sz val="10.5"/>
        <color rgb="FF000080"/>
        <rFont val="Arial"/>
        <family val="2"/>
      </rPr>
      <t>ACETATO DE VITAMINA A1 ÁLCOOL</t>
    </r>
  </si>
  <si>
    <r>
      <rPr>
        <sz val="10.5"/>
        <color rgb="FF000080"/>
        <rFont val="Arial"/>
        <family val="2"/>
      </rPr>
      <t>PALMITATO DE VITAMINA A1 ÁLCOOL</t>
    </r>
  </si>
  <si>
    <r>
      <rPr>
        <sz val="10.5"/>
        <color rgb="FF000080"/>
        <rFont val="Arial"/>
        <family val="2"/>
      </rPr>
      <t>OUTRAS VITAMINAS A E SEUS DERIVADOS</t>
    </r>
  </si>
  <si>
    <r>
      <rPr>
        <sz val="10.5"/>
        <color rgb="FF000080"/>
        <rFont val="Arial"/>
        <family val="2"/>
      </rPr>
      <t>CLORIDRATO DE VITAMINA B1</t>
    </r>
  </si>
  <si>
    <r>
      <rPr>
        <sz val="10.5"/>
        <color rgb="FF000080"/>
        <rFont val="Arial"/>
        <family val="2"/>
      </rPr>
      <t>MONONITRATO DE VITAMINA B1</t>
    </r>
  </si>
  <si>
    <r>
      <rPr>
        <sz val="10.5"/>
        <color rgb="FF000080"/>
        <rFont val="Arial"/>
        <family val="2"/>
      </rPr>
      <t>OUTRAS VITAMINAS B1 E SEUS DERIVADOS</t>
    </r>
  </si>
  <si>
    <r>
      <rPr>
        <sz val="10.5"/>
        <color rgb="FF000080"/>
        <rFont val="Arial"/>
        <family val="2"/>
      </rPr>
      <t>VITAMINA B2 (RIBOFLAVINA)</t>
    </r>
  </si>
  <si>
    <r>
      <rPr>
        <sz val="10.5"/>
        <color rgb="FF000080"/>
        <rFont val="Arial"/>
        <family val="2"/>
      </rPr>
      <t>5'-FOSFATO SÓDICO DE VITAMINA B2</t>
    </r>
  </si>
  <si>
    <r>
      <rPr>
        <sz val="10.5"/>
        <color rgb="FF000080"/>
        <rFont val="Arial"/>
        <family val="2"/>
      </rPr>
      <t>D-PANTOTENATO DE CÁLCIO</t>
    </r>
  </si>
  <si>
    <r>
      <rPr>
        <sz val="10.5"/>
        <color rgb="FF000080"/>
        <rFont val="Arial"/>
        <family val="2"/>
      </rPr>
      <t>OUTROS DERIVADOS DA VITAMINA B3 OU B5</t>
    </r>
  </si>
  <si>
    <r>
      <rPr>
        <sz val="10.5"/>
        <color rgb="FF000080"/>
        <rFont val="Arial"/>
        <family val="2"/>
      </rPr>
      <t>Vitamina B6</t>
    </r>
  </si>
  <si>
    <r>
      <rPr>
        <sz val="10.5"/>
        <color rgb="FF000080"/>
        <rFont val="Arial"/>
        <family val="2"/>
      </rPr>
      <t xml:space="preserve">CLORIDRATO DE PIRIDOXINA, NÃO
</t>
    </r>
    <r>
      <rPr>
        <sz val="10.5"/>
        <color rgb="FF000080"/>
        <rFont val="Arial"/>
        <family val="2"/>
      </rPr>
      <t>MISTURADO</t>
    </r>
  </si>
  <si>
    <r>
      <rPr>
        <sz val="10.5"/>
        <color rgb="FF000080"/>
        <rFont val="Arial"/>
        <family val="2"/>
      </rPr>
      <t>OUTS DERIV. DA VITAMINA B6, NÃO MISTURADOS</t>
    </r>
  </si>
  <si>
    <r>
      <rPr>
        <sz val="10.5"/>
        <color rgb="FF000080"/>
        <rFont val="Arial"/>
        <family val="2"/>
      </rPr>
      <t xml:space="preserve">VITAMINA B12
</t>
    </r>
    <r>
      <rPr>
        <sz val="10.5"/>
        <color rgb="FF000080"/>
        <rFont val="Arial"/>
        <family val="2"/>
      </rPr>
      <t>(CIANOCOBALAMINA)</t>
    </r>
  </si>
  <si>
    <r>
      <rPr>
        <sz val="10.5"/>
        <color rgb="FF000080"/>
        <rFont val="Arial"/>
        <family val="2"/>
      </rPr>
      <t>Cobamamida</t>
    </r>
  </si>
  <si>
    <r>
      <rPr>
        <sz val="10.5"/>
        <color rgb="FF000080"/>
        <rFont val="Arial"/>
        <family val="2"/>
      </rPr>
      <t>OUTROS DERIVADOS DA VITAMINA B12</t>
    </r>
  </si>
  <si>
    <r>
      <rPr>
        <sz val="10.5"/>
        <color rgb="FF000080"/>
        <rFont val="Arial"/>
        <family val="2"/>
      </rPr>
      <t xml:space="preserve">VITAMINA C (ÁCIDO L-
</t>
    </r>
    <r>
      <rPr>
        <sz val="10.5"/>
        <color rgb="FF000080"/>
        <rFont val="Arial"/>
        <family val="2"/>
      </rPr>
      <t>OU DL-ASCÓRBICO)</t>
    </r>
  </si>
  <si>
    <r>
      <rPr>
        <sz val="10.5"/>
        <color rgb="FF000080"/>
        <rFont val="Arial"/>
        <family val="2"/>
      </rPr>
      <t>ASCORBATO DE SÓDIO</t>
    </r>
  </si>
  <si>
    <r>
      <rPr>
        <sz val="10.5"/>
        <color rgb="FF000080"/>
        <rFont val="Arial"/>
        <family val="2"/>
      </rPr>
      <t xml:space="preserve">OUTROS DERIVADOS
</t>
    </r>
    <r>
      <rPr>
        <sz val="10.5"/>
        <color rgb="FF000080"/>
        <rFont val="Arial"/>
        <family val="2"/>
      </rPr>
      <t>DA VITAMINA C</t>
    </r>
  </si>
  <si>
    <r>
      <rPr>
        <sz val="10.5"/>
        <color rgb="FF000080"/>
        <rFont val="Arial"/>
        <family val="2"/>
      </rPr>
      <t>D- OU DL-ALFA- TOCOFEROL, NÃO MISTURADOS</t>
    </r>
  </si>
  <si>
    <r>
      <rPr>
        <sz val="10.5"/>
        <color rgb="FF000080"/>
        <rFont val="Arial"/>
        <family val="2"/>
      </rPr>
      <t xml:space="preserve">ACETATO DE D- / DL- ALFA-TOCOFEROL,Ñ
</t>
    </r>
    <r>
      <rPr>
        <sz val="10.5"/>
        <color rgb="FF000080"/>
        <rFont val="Arial"/>
        <family val="2"/>
      </rPr>
      <t>MISTURADO</t>
    </r>
  </si>
  <si>
    <r>
      <rPr>
        <sz val="10.5"/>
        <color rgb="FF000080"/>
        <rFont val="Arial"/>
        <family val="2"/>
      </rPr>
      <t>OUTRAS VITAMINAS E E SEUS DERIVADOS</t>
    </r>
  </si>
  <si>
    <r>
      <rPr>
        <sz val="10.5"/>
        <color rgb="FF000080"/>
        <rFont val="Arial"/>
        <family val="2"/>
      </rPr>
      <t xml:space="preserve">VITAMINA B9  (ÁCIDO
</t>
    </r>
    <r>
      <rPr>
        <sz val="10.5"/>
        <color rgb="FF000080"/>
        <rFont val="Arial"/>
        <family val="2"/>
      </rPr>
      <t>FÓLICO) E SEUS SAIS</t>
    </r>
  </si>
  <si>
    <r>
      <rPr>
        <sz val="10.5"/>
        <color rgb="FF000080"/>
        <rFont val="Arial"/>
        <family val="2"/>
      </rPr>
      <t>OUTROS DERIVADOS DA VITAMINA B9</t>
    </r>
  </si>
  <si>
    <r>
      <rPr>
        <sz val="10.5"/>
        <color rgb="FF000080"/>
        <rFont val="Arial"/>
        <family val="2"/>
      </rPr>
      <t xml:space="preserve">VITAMINA D3
</t>
    </r>
    <r>
      <rPr>
        <sz val="10.5"/>
        <color rgb="FF000080"/>
        <rFont val="Arial"/>
        <family val="2"/>
      </rPr>
      <t>(COLECALCIFEROL), NÃO MISTURADA</t>
    </r>
  </si>
  <si>
    <r>
      <rPr>
        <sz val="10.5"/>
        <color rgb="FF000080"/>
        <rFont val="Arial"/>
        <family val="2"/>
      </rPr>
      <t>OUTRAS VITAMINAS D E SEUS DERIVADOS</t>
    </r>
  </si>
  <si>
    <r>
      <rPr>
        <sz val="10.5"/>
        <color rgb="FF000080"/>
        <rFont val="Arial"/>
        <family val="2"/>
      </rPr>
      <t xml:space="preserve">VITAMINA H (BIOTINA),
</t>
    </r>
    <r>
      <rPr>
        <sz val="10.5"/>
        <color rgb="FF000080"/>
        <rFont val="Arial"/>
        <family val="2"/>
      </rPr>
      <t>NÃO MISTURADA</t>
    </r>
  </si>
  <si>
    <r>
      <rPr>
        <sz val="10.5"/>
        <color rgb="FF000080"/>
        <rFont val="Arial"/>
        <family val="2"/>
      </rPr>
      <t>VITAMINAS K E SEUS DERIVADOS, NÃO MISTURADOS</t>
    </r>
  </si>
  <si>
    <r>
      <rPr>
        <sz val="10.5"/>
        <color rgb="FF000080"/>
        <rFont val="Arial"/>
        <family val="2"/>
      </rPr>
      <t xml:space="preserve">ÁCIDO NICOTÍNICO,
</t>
    </r>
    <r>
      <rPr>
        <sz val="10.5"/>
        <color rgb="FF000080"/>
        <rFont val="Arial"/>
        <family val="2"/>
      </rPr>
      <t>NÃO MISTURADO</t>
    </r>
  </si>
  <si>
    <r>
      <rPr>
        <sz val="10.5"/>
        <color rgb="FF000080"/>
        <rFont val="Arial"/>
        <family val="2"/>
      </rPr>
      <t>Nicotinamida</t>
    </r>
  </si>
  <si>
    <r>
      <rPr>
        <sz val="10.5"/>
        <color rgb="FF000080"/>
        <rFont val="Arial"/>
        <family val="2"/>
      </rPr>
      <t>OUTROS DERIVADOS DO ÁCIDO NICOTÍNICO</t>
    </r>
  </si>
  <si>
    <r>
      <rPr>
        <sz val="10.5"/>
        <color rgb="FF000080"/>
        <rFont val="Arial"/>
        <family val="2"/>
      </rPr>
      <t>OUTRAS VITAMINAS E DERIVADOS, Ñ MISTURADOS</t>
    </r>
  </si>
  <si>
    <r>
      <rPr>
        <sz val="10.5"/>
        <color rgb="FF000080"/>
        <rFont val="Arial"/>
        <family val="2"/>
      </rPr>
      <t>OUTS VITAMINAS, INCLUÍDOS CONCENTR.NATURAIS</t>
    </r>
  </si>
  <si>
    <r>
      <rPr>
        <sz val="10.5"/>
        <color rgb="FF000080"/>
        <rFont val="Arial"/>
        <family val="2"/>
      </rPr>
      <t>PREDNISONA (DEIDROCORTISONA)</t>
    </r>
  </si>
  <si>
    <r>
      <rPr>
        <sz val="10.5"/>
        <color rgb="FF000080"/>
        <rFont val="Arial"/>
        <family val="2"/>
      </rPr>
      <t>DEXAMETASONA E SEUS ACETATOS</t>
    </r>
  </si>
  <si>
    <r>
      <rPr>
        <sz val="10.5"/>
        <color rgb="FF000080"/>
        <rFont val="Arial"/>
        <family val="2"/>
      </rPr>
      <t>OUTS DER.HAL. D/HORM. CORTICOSSUPRA- RENAIS</t>
    </r>
  </si>
  <si>
    <r>
      <rPr>
        <sz val="10.5"/>
        <color rgb="FF000080"/>
        <rFont val="Arial"/>
        <family val="2"/>
      </rPr>
      <t xml:space="preserve">OUTROS ESTROGÊNIOS E
</t>
    </r>
    <r>
      <rPr>
        <sz val="10.5"/>
        <color rgb="FF000080"/>
        <rFont val="Arial"/>
        <family val="2"/>
      </rPr>
      <t>PROGESTOGÊNIOS</t>
    </r>
  </si>
  <si>
    <r>
      <rPr>
        <sz val="10.5"/>
        <color rgb="FF000080"/>
        <rFont val="Arial"/>
        <family val="2"/>
      </rPr>
      <t>Espironolactona</t>
    </r>
  </si>
  <si>
    <r>
      <rPr>
        <sz val="10.5"/>
        <color rgb="FF000080"/>
        <rFont val="Arial"/>
        <family val="2"/>
      </rPr>
      <t>OUTS.HORM. CORTICOSSUPRA- RENAIS,DERIVADOS</t>
    </r>
  </si>
  <si>
    <r>
      <rPr>
        <sz val="10.5"/>
        <color rgb="FF000080"/>
        <rFont val="Arial"/>
        <family val="2"/>
      </rPr>
      <t xml:space="preserve">OUTROS HORMÔNIOS, PROSTAGLANDINAS,
</t>
    </r>
    <r>
      <rPr>
        <sz val="10.5"/>
        <color rgb="FF000080"/>
        <rFont val="Arial"/>
        <family val="2"/>
      </rPr>
      <t>ETC.</t>
    </r>
  </si>
  <si>
    <r>
      <rPr>
        <sz val="10.5"/>
        <color rgb="FF000080"/>
        <rFont val="Arial"/>
        <family val="2"/>
      </rPr>
      <t>RUTOSÍDIO (RUTINA) E SEUS DERIVADOS</t>
    </r>
  </si>
  <si>
    <r>
      <rPr>
        <sz val="10.5"/>
        <color rgb="FF000080"/>
        <rFont val="Arial"/>
        <family val="2"/>
      </rPr>
      <t>ESTEVIOSÍDIO</t>
    </r>
  </si>
  <si>
    <r>
      <rPr>
        <sz val="10.5"/>
        <color rgb="FF000080"/>
        <rFont val="Arial"/>
        <family val="2"/>
      </rPr>
      <t>OUTS.HETEROSÍDIOS, SAIS,ÉTERES, ÉSTERES, DER.</t>
    </r>
  </si>
  <si>
    <r>
      <rPr>
        <sz val="10.5"/>
        <color rgb="FF000080"/>
        <rFont val="Arial"/>
        <family val="2"/>
      </rPr>
      <t>CAFEÍNA</t>
    </r>
  </si>
  <si>
    <r>
      <rPr>
        <sz val="10.5"/>
        <color rgb="FF000080"/>
        <rFont val="Arial"/>
        <family val="2"/>
      </rPr>
      <t xml:space="preserve">OUTS.COMP. TEOFILINA E
</t>
    </r>
    <r>
      <rPr>
        <sz val="10.5"/>
        <color rgb="FF000080"/>
        <rFont val="Arial"/>
        <family val="2"/>
      </rPr>
      <t>AMINOFILINA,DERIV.E SAIS</t>
    </r>
  </si>
  <si>
    <r>
      <rPr>
        <sz val="10.5"/>
        <color rgb="FF000080"/>
        <rFont val="Arial"/>
        <family val="2"/>
      </rPr>
      <t>OUTROS AÇÚCARES QUIMICAMENTE PUROS</t>
    </r>
  </si>
  <si>
    <r>
      <rPr>
        <sz val="10.5"/>
        <color rgb="FF000080"/>
        <rFont val="Arial"/>
        <family val="2"/>
      </rPr>
      <t>ÁCIDO LACTOBIÔNICO</t>
    </r>
  </si>
  <si>
    <r>
      <rPr>
        <sz val="10.5"/>
        <color rgb="FF000080"/>
        <rFont val="Arial"/>
        <family val="2"/>
      </rPr>
      <t>Maltitol</t>
    </r>
  </si>
  <si>
    <r>
      <rPr>
        <sz val="10.5"/>
        <color rgb="FF000080"/>
        <rFont val="Arial"/>
        <family val="2"/>
      </rPr>
      <t>OUTROS ÉTERES, ÉSTERES DE AÇÚCAR E SAIS</t>
    </r>
  </si>
  <si>
    <r>
      <rPr>
        <sz val="10.5"/>
        <color rgb="FF000080"/>
        <rFont val="Arial"/>
        <family val="2"/>
      </rPr>
      <t>AMPICILINA E SEUS SAIS</t>
    </r>
  </si>
  <si>
    <r>
      <rPr>
        <sz val="10.5"/>
        <color rgb="FF000080"/>
        <rFont val="Arial"/>
        <family val="2"/>
      </rPr>
      <t>AMOXICILINA E SEUS SAIS</t>
    </r>
  </si>
  <si>
    <r>
      <rPr>
        <sz val="10.5"/>
        <color rgb="FF000080"/>
        <rFont val="Arial"/>
        <family val="2"/>
      </rPr>
      <t>PENICILINA V POTÁSSICA</t>
    </r>
  </si>
  <si>
    <r>
      <rPr>
        <sz val="10.5"/>
        <color rgb="FF000080"/>
        <rFont val="Arial"/>
        <family val="2"/>
      </rPr>
      <t>PENICILINA G POTÁSSICA</t>
    </r>
  </si>
  <si>
    <r>
      <rPr>
        <sz val="10.5"/>
        <color rgb="FF000080"/>
        <rFont val="Arial"/>
        <family val="2"/>
      </rPr>
      <t>PENICILINA G BENZATÍNICA</t>
    </r>
  </si>
  <si>
    <r>
      <rPr>
        <sz val="10.5"/>
        <color rgb="FF000080"/>
        <rFont val="Arial"/>
        <family val="2"/>
      </rPr>
      <t>PENICILINA G PROCAÍNICA</t>
    </r>
  </si>
  <si>
    <r>
      <rPr>
        <sz val="10.5"/>
        <color rgb="FF000080"/>
        <rFont val="Arial"/>
        <family val="2"/>
      </rPr>
      <t>OUTRAS PENICILINAS G, DERIVADOS E SAIS</t>
    </r>
  </si>
  <si>
    <r>
      <rPr>
        <sz val="10.5"/>
        <color rgb="FF000080"/>
        <rFont val="Arial"/>
        <family val="2"/>
      </rPr>
      <t>SULFATOS DE ESTROPTOMICINA</t>
    </r>
  </si>
  <si>
    <r>
      <rPr>
        <sz val="10.5"/>
        <color rgb="FF000080"/>
        <rFont val="Arial"/>
        <family val="2"/>
      </rPr>
      <t>ESTREPTOMICINAS E OUTROS DERIVADOS E SAIS</t>
    </r>
  </si>
  <si>
    <r>
      <rPr>
        <sz val="10.5"/>
        <color rgb="FF000080"/>
        <rFont val="Arial"/>
        <family val="2"/>
      </rPr>
      <t>CLORIDRATO DE TETRACICLINA</t>
    </r>
  </si>
  <si>
    <r>
      <rPr>
        <sz val="10.5"/>
        <color rgb="FF000080"/>
        <rFont val="Arial"/>
        <family val="2"/>
      </rPr>
      <t>Oxitetraciclina</t>
    </r>
  </si>
  <si>
    <r>
      <rPr>
        <sz val="10.5"/>
        <color rgb="FF000080"/>
        <rFont val="Arial"/>
        <family val="2"/>
      </rPr>
      <t xml:space="preserve">OUTRAS TETRACICLINAS, SAIS
</t>
    </r>
    <r>
      <rPr>
        <sz val="10.5"/>
        <color rgb="FF000080"/>
        <rFont val="Arial"/>
        <family val="2"/>
      </rPr>
      <t>E DERIVADOS</t>
    </r>
  </si>
  <si>
    <r>
      <rPr>
        <sz val="10.5"/>
        <color rgb="FF000080"/>
        <rFont val="Arial"/>
        <family val="2"/>
      </rPr>
      <t>CLORANFENICOL, PALMITATO, SUCCINATO, HEMISSUC.</t>
    </r>
  </si>
  <si>
    <r>
      <rPr>
        <sz val="10.5"/>
        <color rgb="FF000080"/>
        <rFont val="Arial"/>
        <family val="2"/>
      </rPr>
      <t xml:space="preserve">OUTROS SAIS E DERIVADOS DO
</t>
    </r>
    <r>
      <rPr>
        <sz val="10.5"/>
        <color rgb="FF000080"/>
        <rFont val="Arial"/>
        <family val="2"/>
      </rPr>
      <t>CLORANFENICOL</t>
    </r>
  </si>
  <si>
    <r>
      <rPr>
        <sz val="10.5"/>
        <color rgb="FF000080"/>
        <rFont val="Arial"/>
        <family val="2"/>
      </rPr>
      <t>Claritromicina</t>
    </r>
  </si>
  <si>
    <r>
      <rPr>
        <sz val="10.5"/>
        <color rgb="FF000080"/>
        <rFont val="Arial"/>
        <family val="2"/>
      </rPr>
      <t>CLORIDRATO DE LINCOMICINA</t>
    </r>
  </si>
  <si>
    <r>
      <rPr>
        <sz val="10.5"/>
        <color rgb="FF000080"/>
        <rFont val="Arial"/>
        <family val="2"/>
      </rPr>
      <t>FOSFATO DE CLINDAMICINA</t>
    </r>
  </si>
  <si>
    <r>
      <rPr>
        <sz val="10.5"/>
        <color rgb="FF000080"/>
        <rFont val="Arial"/>
        <family val="2"/>
      </rPr>
      <t>OUTROS LINCOMICINA, SEUS DERIVADOS E SAIS</t>
    </r>
  </si>
  <si>
    <r>
      <rPr>
        <sz val="10.5"/>
        <color rgb="FF000080"/>
        <rFont val="Arial"/>
        <family val="2"/>
      </rPr>
      <t>CEFTRIAXONA E SEUS SAIS</t>
    </r>
  </si>
  <si>
    <r>
      <rPr>
        <sz val="10.5"/>
        <color rgb="FF000080"/>
        <rFont val="Arial"/>
        <family val="2"/>
      </rPr>
      <t>CEFOPERAZONA E SEUS SAIS; CEFAZOLINA SÓDICA</t>
    </r>
  </si>
  <si>
    <r>
      <rPr>
        <sz val="10.5"/>
        <color rgb="FF000080"/>
        <rFont val="Arial"/>
        <family val="2"/>
      </rPr>
      <t>CEFACLOR/CEFALEXIN A MONOIDR.CEFALOT. SÓDICA</t>
    </r>
  </si>
  <si>
    <r>
      <rPr>
        <sz val="10.5"/>
        <color rgb="FF000080"/>
        <rFont val="Arial"/>
        <family val="2"/>
      </rPr>
      <t>OUTS. CEFALOSPORINAS, CEFAMICINAS,SAIS, DERIV.</t>
    </r>
  </si>
  <si>
    <r>
      <rPr>
        <sz val="10.5"/>
        <color rgb="FF000080"/>
        <rFont val="Arial"/>
        <family val="2"/>
      </rPr>
      <t>SULFATO DE NEOMICINA</t>
    </r>
  </si>
  <si>
    <r>
      <rPr>
        <sz val="10.5"/>
        <color rgb="FF000080"/>
        <rFont val="Arial"/>
        <family val="2"/>
      </rPr>
      <t xml:space="preserve">SULFATO DE
</t>
    </r>
    <r>
      <rPr>
        <sz val="10.5"/>
        <color rgb="FF000080"/>
        <rFont val="Arial"/>
        <family val="2"/>
      </rPr>
      <t>GENTAMICINA</t>
    </r>
  </si>
  <si>
    <r>
      <rPr>
        <sz val="10.5"/>
        <color rgb="FF000080"/>
        <rFont val="Arial"/>
        <family val="2"/>
      </rPr>
      <t>OUTROS AMINOGLUCOSÍDIOS E SEUS SAIS</t>
    </r>
  </si>
  <si>
    <r>
      <rPr>
        <sz val="10.5"/>
        <color rgb="FF000080"/>
        <rFont val="Arial"/>
        <family val="2"/>
      </rPr>
      <t xml:space="preserve">OUTROS
</t>
    </r>
    <r>
      <rPr>
        <sz val="10.5"/>
        <color rgb="FF000080"/>
        <rFont val="Arial"/>
        <family val="2"/>
      </rPr>
      <t>MACROLÍDIOS E SEUS SAIS</t>
    </r>
  </si>
  <si>
    <r>
      <rPr>
        <sz val="10.5"/>
        <color rgb="FF000080"/>
        <rFont val="Arial"/>
        <family val="2"/>
      </rPr>
      <t>MONENSINA SÓDICA</t>
    </r>
  </si>
  <si>
    <r>
      <rPr>
        <sz val="10.5"/>
        <color rgb="FF000080"/>
        <rFont val="Arial"/>
        <family val="2"/>
      </rPr>
      <t>SULFATO DE COLISTINA</t>
    </r>
  </si>
  <si>
    <r>
      <rPr>
        <sz val="10.5"/>
        <color rgb="FF000080"/>
        <rFont val="Arial"/>
        <family val="2"/>
      </rPr>
      <t>OUTROS POLIPEPTÍDIOS E SAIS</t>
    </r>
  </si>
  <si>
    <r>
      <rPr>
        <sz val="10.5"/>
        <color rgb="FF000080"/>
        <rFont val="Arial"/>
        <family val="2"/>
      </rPr>
      <t>GRISEOFULVINA E SEUS SAIS</t>
    </r>
  </si>
  <si>
    <r>
      <rPr>
        <sz val="10.5"/>
        <color rgb="FF000080"/>
        <rFont val="Arial"/>
        <family val="2"/>
      </rPr>
      <t>FUMARATO DE TIAMULINA</t>
    </r>
  </si>
  <si>
    <r>
      <rPr>
        <sz val="10.5"/>
        <color rgb="FF000080"/>
        <rFont val="Arial"/>
        <family val="2"/>
      </rPr>
      <t>OUTROS ANTIBIÓTICOS</t>
    </r>
  </si>
  <si>
    <r>
      <rPr>
        <sz val="10.5"/>
        <color rgb="FF000080"/>
        <rFont val="Arial"/>
        <family val="2"/>
      </rPr>
      <t>OUTROS COMPOSTOS ORGÂNICOS</t>
    </r>
  </si>
  <si>
    <r>
      <rPr>
        <sz val="10.5"/>
        <color rgb="FF000080"/>
        <rFont val="Arial"/>
        <family val="2"/>
      </rPr>
      <t>Para a saúde animal</t>
    </r>
  </si>
  <si>
    <r>
      <rPr>
        <sz val="10.5"/>
        <color rgb="FF000080"/>
        <rFont val="Arial"/>
        <family val="2"/>
      </rPr>
      <t xml:space="preserve">MED. C/PENICILINA G BENZATÍNICA, Ñ
</t>
    </r>
    <r>
      <rPr>
        <sz val="10.5"/>
        <color rgb="FF000080"/>
        <rFont val="Arial"/>
        <family val="2"/>
      </rPr>
      <t>DOSES, Ñ RET.</t>
    </r>
  </si>
  <si>
    <r>
      <rPr>
        <sz val="10.5"/>
        <color rgb="FF000080"/>
        <rFont val="Arial"/>
        <family val="2"/>
      </rPr>
      <t>OUTROS MED. C/PENICILINA E DERIV. Ñ DOSES,Ñ RET</t>
    </r>
  </si>
  <si>
    <r>
      <rPr>
        <sz val="10.5"/>
        <color rgb="FF000080"/>
        <rFont val="Arial"/>
        <family val="2"/>
      </rPr>
      <t xml:space="preserve">MED.C/OUTS CEFALOSPORINAS/CE
</t>
    </r>
    <r>
      <rPr>
        <sz val="10.5"/>
        <color rgb="FF000080"/>
        <rFont val="Arial"/>
        <family val="2"/>
      </rPr>
      <t>FAM.Ñ DOS./RET.</t>
    </r>
  </si>
  <si>
    <r>
      <rPr>
        <sz val="10.5"/>
        <color rgb="FF000080"/>
        <rFont val="Arial"/>
        <family val="2"/>
      </rPr>
      <t>OUTS.MEDIC.C/OUTS. ANTIBIÓTICOS, Ñ DOSES,Ñ RET.</t>
    </r>
  </si>
  <si>
    <r>
      <rPr>
        <sz val="10.5"/>
        <color rgb="FF000080"/>
        <rFont val="Arial"/>
        <family val="2"/>
      </rPr>
      <t xml:space="preserve">MED.C/PERMETRINA, E OUTS. Ñ DOSES, Ñ
</t>
    </r>
    <r>
      <rPr>
        <sz val="10.5"/>
        <color rgb="FF000080"/>
        <rFont val="Arial"/>
        <family val="2"/>
      </rPr>
      <t>RET.</t>
    </r>
  </si>
  <si>
    <r>
      <rPr>
        <sz val="10.5"/>
        <color rgb="FF000080"/>
        <rFont val="Arial"/>
        <family val="2"/>
      </rPr>
      <t>Ácidoo-acetilsalicílico;o- acetilsalicilato de alumínio; sali</t>
    </r>
  </si>
  <si>
    <r>
      <rPr>
        <sz val="10.5"/>
        <color rgb="FF000080"/>
        <rFont val="Arial"/>
        <family val="2"/>
      </rPr>
      <t xml:space="preserve">MED.
</t>
    </r>
    <r>
      <rPr>
        <sz val="10.5"/>
        <color rgb="FF000080"/>
        <rFont val="Arial"/>
        <family val="2"/>
      </rPr>
      <t>C/PARACETAMOL/BRO MOPRIDA Ñ DOS./RET.</t>
    </r>
  </si>
  <si>
    <r>
      <rPr>
        <sz val="10.5"/>
        <color rgb="FF000080"/>
        <rFont val="Arial"/>
        <family val="2"/>
      </rPr>
      <t>OUTS.MED.C/PRODS. POS.2933 Ñ DOSES, Ñ RET.</t>
    </r>
  </si>
  <si>
    <r>
      <rPr>
        <sz val="10.5"/>
        <color rgb="FF000080"/>
        <rFont val="Arial"/>
        <family val="2"/>
      </rPr>
      <t xml:space="preserve">COMPLEXO DE FERRO
</t>
    </r>
    <r>
      <rPr>
        <sz val="10.5"/>
        <color rgb="FF000080"/>
        <rFont val="Arial"/>
        <family val="2"/>
      </rPr>
      <t>DEXTRANA</t>
    </r>
  </si>
  <si>
    <r>
      <rPr>
        <sz val="10.5"/>
        <color rgb="FF000080"/>
        <rFont val="Arial"/>
        <family val="2"/>
      </rPr>
      <t xml:space="preserve">OUTS.MED.C/PRODS. MISTURADOS, Ñ DOS.
</t>
    </r>
    <r>
      <rPr>
        <sz val="10.5"/>
        <color rgb="FF000080"/>
        <rFont val="Arial"/>
        <family val="2"/>
      </rPr>
      <t>/Ñ RET.</t>
    </r>
  </si>
  <si>
    <r>
      <rPr>
        <sz val="10.5"/>
        <color rgb="FF000080"/>
        <rFont val="Arial"/>
        <family val="2"/>
      </rPr>
      <t xml:space="preserve">MED.C/OUTS
</t>
    </r>
    <r>
      <rPr>
        <sz val="10.5"/>
        <color rgb="FF000080"/>
        <rFont val="Arial"/>
        <family val="2"/>
      </rPr>
      <t>PENICILINAS E DER., EM DOSES/RET.</t>
    </r>
  </si>
  <si>
    <r>
      <rPr>
        <sz val="10.5"/>
        <color rgb="FF000080"/>
        <rFont val="Arial"/>
        <family val="2"/>
      </rPr>
      <t>MED.C/INSULINA EM DOSES/RETALHOS</t>
    </r>
  </si>
  <si>
    <r>
      <rPr>
        <sz val="10.5"/>
        <color rgb="FF000080"/>
        <rFont val="Arial"/>
        <family val="2"/>
      </rPr>
      <t xml:space="preserve">MED.C/OUTS.HORM.
</t>
    </r>
    <r>
      <rPr>
        <sz val="10.5"/>
        <color rgb="FF000080"/>
        <rFont val="Arial"/>
        <family val="2"/>
      </rPr>
      <t>POL./PROT., DOSES/RETALHOS</t>
    </r>
  </si>
  <si>
    <r>
      <rPr>
        <sz val="10.5"/>
        <color rgb="FF000080"/>
        <rFont val="Arial"/>
        <family val="2"/>
      </rPr>
      <t>OUTS.MED. C/HORMÔNIOS,SEM ANTIB.,DOSES/RET.</t>
    </r>
  </si>
  <si>
    <r>
      <rPr>
        <sz val="10.5"/>
        <color rgb="FF000080"/>
        <rFont val="Arial"/>
        <family val="2"/>
      </rPr>
      <t xml:space="preserve">OUTS.MED.C/COMPS. D/FUNÇÃO AMINA,
</t>
    </r>
    <r>
      <rPr>
        <sz val="10.5"/>
        <color rgb="FF000080"/>
        <rFont val="Arial"/>
        <family val="2"/>
      </rPr>
      <t>DOSES,RET.</t>
    </r>
  </si>
  <si>
    <r>
      <rPr>
        <sz val="10.5"/>
        <color rgb="FF000080"/>
        <rFont val="Arial"/>
        <family val="2"/>
      </rPr>
      <t>OUTS.MED.COMP. HETEROC.HETEROAT. NITR.,DOSES</t>
    </r>
  </si>
  <si>
    <r>
      <rPr>
        <sz val="10.5"/>
        <color rgb="FF000080"/>
        <rFont val="Arial"/>
        <family val="2"/>
      </rPr>
      <t xml:space="preserve">OUTS.MED.C/PRODS. P/FINS TERAP.,EM
</t>
    </r>
    <r>
      <rPr>
        <sz val="10.5"/>
        <color rgb="FF000080"/>
        <rFont val="Arial"/>
        <family val="2"/>
      </rPr>
      <t>DOSES/RET.</t>
    </r>
  </si>
  <si>
    <r>
      <rPr>
        <sz val="10.5"/>
        <color rgb="FF000080"/>
        <rFont val="Arial"/>
        <family val="2"/>
      </rPr>
      <t>PENSOS ADESIV. CIRÚRG,D/OBS.DIRETA D/FERIDAS</t>
    </r>
  </si>
  <si>
    <r>
      <rPr>
        <sz val="10.5"/>
        <color rgb="FF000080"/>
        <rFont val="Arial"/>
        <family val="2"/>
      </rPr>
      <t xml:space="preserve">PENSOS ADESIV. IMPERMS.APLICS.NAS
</t>
    </r>
    <r>
      <rPr>
        <sz val="10.5"/>
        <color rgb="FF000080"/>
        <rFont val="Arial"/>
        <family val="2"/>
      </rPr>
      <t>MUCOSAS</t>
    </r>
  </si>
  <si>
    <r>
      <rPr>
        <sz val="10.5"/>
        <color rgb="FF000080"/>
        <rFont val="Arial"/>
        <family val="2"/>
      </rPr>
      <t>PENSOS COM FECHO DE CORRER P/FERIMENTOS</t>
    </r>
  </si>
  <si>
    <r>
      <rPr>
        <sz val="10.5"/>
        <color rgb="FF000080"/>
        <rFont val="Arial"/>
        <family val="2"/>
      </rPr>
      <t xml:space="preserve">OUTS.PENSOS E ARTIGOS C/UMA
</t>
    </r>
    <r>
      <rPr>
        <sz val="10.5"/>
        <color rgb="FF000080"/>
        <rFont val="Arial"/>
        <family val="2"/>
      </rPr>
      <t>CAMADA ADESIVA</t>
    </r>
  </si>
  <si>
    <r>
      <rPr>
        <sz val="10.5"/>
        <color rgb="FF000080"/>
        <rFont val="Arial"/>
        <family val="2"/>
      </rPr>
      <t>Campos cirúrgicos, de falso tecido (tecido não tecido)</t>
    </r>
  </si>
  <si>
    <r>
      <rPr>
        <sz val="10.5"/>
        <color rgb="FF000080"/>
        <rFont val="Arial"/>
        <family val="2"/>
      </rPr>
      <t xml:space="preserve">OUTS.PASTAS,GAZES ATAD.P/MED.VET.
</t>
    </r>
    <r>
      <rPr>
        <sz val="10.5"/>
        <color rgb="FF000080"/>
        <rFont val="Arial"/>
        <family val="2"/>
      </rPr>
      <t>DENT.OUTS.</t>
    </r>
  </si>
  <si>
    <r>
      <rPr>
        <sz val="10.5"/>
        <color rgb="FF000080"/>
        <rFont val="Arial"/>
        <family val="2"/>
      </rPr>
      <t>MATERIAIS P/SUTURAS CIRÚRGICAS, D/AÇO INOXIDÁVEL</t>
    </r>
  </si>
  <si>
    <r>
      <rPr>
        <sz val="10.5"/>
        <color rgb="FF000080"/>
        <rFont val="Arial"/>
        <family val="2"/>
      </rPr>
      <t xml:space="preserve">OUTS.CATEGUTES
</t>
    </r>
    <r>
      <rPr>
        <sz val="10.5"/>
        <color rgb="FF000080"/>
        <rFont val="Arial"/>
        <family val="2"/>
      </rPr>
      <t>ESTERILS.,P/SUTURAS CIRÚRGICAS</t>
    </r>
  </si>
  <si>
    <r>
      <rPr>
        <sz val="10.5"/>
        <color rgb="FF000080"/>
        <rFont val="Arial"/>
        <family val="2"/>
      </rPr>
      <t>PREP.OPACIF. P/EXAME RAD. À BASE DE IOEXOL</t>
    </r>
  </si>
  <si>
    <r>
      <rPr>
        <sz val="10.5"/>
        <color rgb="FF000080"/>
        <rFont val="Arial"/>
        <family val="2"/>
      </rPr>
      <t xml:space="preserve">À BASE DE IOCARMATO DE
</t>
    </r>
    <r>
      <rPr>
        <sz val="10.5"/>
        <color rgb="FF000080"/>
        <rFont val="Arial"/>
        <family val="2"/>
      </rPr>
      <t>DIMEGLUMINA OU DE IODIXANOL</t>
    </r>
  </si>
  <si>
    <r>
      <rPr>
        <sz val="10.5"/>
        <color rgb="FF000080"/>
        <rFont val="Arial"/>
        <family val="2"/>
      </rPr>
      <t>OUTS.PREPARAÇÕES OPACIF.P/EX. RADIOGRÁFICOS</t>
    </r>
  </si>
  <si>
    <r>
      <rPr>
        <sz val="10.5"/>
        <color rgb="FF000080"/>
        <rFont val="Arial"/>
        <family val="2"/>
      </rPr>
      <t>OUTROS PRODUTOS PARA OBTURAÇÃO DENTÁRIA</t>
    </r>
  </si>
  <si>
    <r>
      <rPr>
        <sz val="10.5"/>
        <color rgb="FF000080"/>
        <rFont val="Arial"/>
        <family val="2"/>
      </rPr>
      <t>'- Preparações apresentadas sob a forma de gel concebidas par</t>
    </r>
  </si>
  <si>
    <r>
      <rPr>
        <sz val="10.5"/>
        <color rgb="FF000080"/>
        <rFont val="Arial"/>
        <family val="2"/>
      </rPr>
      <t>Bolsas p/uso em colost., ileostomia/urostomia</t>
    </r>
  </si>
  <si>
    <r>
      <rPr>
        <sz val="10.5"/>
        <color rgb="FF000080"/>
        <rFont val="Arial"/>
        <family val="2"/>
      </rPr>
      <t xml:space="preserve">Outros equips. Identifics.
</t>
    </r>
    <r>
      <rPr>
        <sz val="10.5"/>
        <color rgb="FF000080"/>
        <rFont val="Arial"/>
        <family val="2"/>
      </rPr>
      <t>p/uso em ostomia</t>
    </r>
  </si>
  <si>
    <r>
      <rPr>
        <sz val="10.5"/>
        <color rgb="FF000080"/>
        <rFont val="Arial"/>
        <family val="2"/>
      </rPr>
      <t>ADUBOS,FERT. ORIGEM ANIMAL, VEGETAL,MISTURAS</t>
    </r>
  </si>
  <si>
    <r>
      <rPr>
        <sz val="10.5"/>
        <color rgb="FF000080"/>
        <rFont val="Arial"/>
        <family val="2"/>
      </rPr>
      <t xml:space="preserve">Que contenha, em peso, mais de 45 % de
</t>
    </r>
    <r>
      <rPr>
        <sz val="10.5"/>
        <color rgb="FF000080"/>
        <rFont val="Arial"/>
        <family val="2"/>
      </rPr>
      <t>nitrogênio (azoto), c</t>
    </r>
  </si>
  <si>
    <r>
      <rPr>
        <sz val="10.5"/>
        <color rgb="FF000080"/>
        <rFont val="Arial"/>
        <family val="2"/>
      </rPr>
      <t>URÉIA C/TEOR DE NITROGÊNIO Ñ SUPERIOR A 45%</t>
    </r>
  </si>
  <si>
    <r>
      <rPr>
        <sz val="10.5"/>
        <color rgb="FF000080"/>
        <rFont val="Arial"/>
        <family val="2"/>
      </rPr>
      <t>SULFATO DE AMÔNIO</t>
    </r>
  </si>
  <si>
    <r>
      <rPr>
        <sz val="10.5"/>
        <color rgb="FF000080"/>
        <rFont val="Arial"/>
        <family val="2"/>
      </rPr>
      <t xml:space="preserve">OUTS.SAIS DUPLOS, MIST.DE SULF/NITR.DE
</t>
    </r>
    <r>
      <rPr>
        <sz val="10.5"/>
        <color rgb="FF000080"/>
        <rFont val="Arial"/>
        <family val="2"/>
      </rPr>
      <t>AMÔNIO</t>
    </r>
  </si>
  <si>
    <r>
      <rPr>
        <sz val="10.5"/>
        <color rgb="FF000080"/>
        <rFont val="Arial"/>
        <family val="2"/>
      </rPr>
      <t>Que contenha, em peso, 16,3 % ou menos de nitrogênio (azoto)</t>
    </r>
  </si>
  <si>
    <r>
      <rPr>
        <sz val="10.5"/>
        <color rgb="FF000080"/>
        <rFont val="Arial"/>
        <family val="2"/>
      </rPr>
      <t xml:space="preserve">OUTROS NITRATOS DE
</t>
    </r>
    <r>
      <rPr>
        <sz val="10.5"/>
        <color rgb="FF000080"/>
        <rFont val="Arial"/>
        <family val="2"/>
      </rPr>
      <t>SÓDIO</t>
    </r>
  </si>
  <si>
    <r>
      <rPr>
        <sz val="10.5"/>
        <color rgb="FF000080"/>
        <rFont val="Arial"/>
        <family val="2"/>
      </rPr>
      <t>'- Sais duplos e misturas de nitrato de cálcio e de nitrato d</t>
    </r>
  </si>
  <si>
    <r>
      <rPr>
        <sz val="10.5"/>
        <color rgb="FF000080"/>
        <rFont val="Arial"/>
        <family val="2"/>
      </rPr>
      <t xml:space="preserve">OUTS.FERTILIZ. MINERAIS OU QUÍM.,
</t>
    </r>
    <r>
      <rPr>
        <sz val="10.5"/>
        <color rgb="FF000080"/>
        <rFont val="Arial"/>
        <family val="2"/>
      </rPr>
      <t>NITROGENADOS</t>
    </r>
  </si>
  <si>
    <r>
      <rPr>
        <sz val="10.5"/>
        <color rgb="FF000080"/>
        <rFont val="Arial"/>
        <family val="2"/>
      </rPr>
      <t>'-- Que contenham, em peso, 35 % ou mais de pentóxido de difó</t>
    </r>
  </si>
  <si>
    <r>
      <rPr>
        <sz val="10.5"/>
        <color rgb="FF000080"/>
        <rFont val="Arial"/>
        <family val="2"/>
      </rPr>
      <t>OUTS.ADUBOS/FERT. MINER./QUÍMIC, FOSFATADOS</t>
    </r>
  </si>
  <si>
    <r>
      <rPr>
        <sz val="10.5"/>
        <color rgb="FF000080"/>
        <rFont val="Arial"/>
        <family val="2"/>
      </rPr>
      <t>OUTS.CLORETOS DE POTÁSSIO</t>
    </r>
  </si>
  <si>
    <r>
      <rPr>
        <sz val="10.5"/>
        <color rgb="FF000080"/>
        <rFont val="Arial"/>
        <family val="2"/>
      </rPr>
      <t>Que contenha, em peso, 52 % ou menos de óxido de potássio (K</t>
    </r>
  </si>
  <si>
    <r>
      <rPr>
        <sz val="10.5"/>
        <color rgb="FF000080"/>
        <rFont val="Arial"/>
        <family val="2"/>
      </rPr>
      <t>OUTS.ADUBOS OU FERT.MIN.OU QUÍM, POTÁSSICOS</t>
    </r>
  </si>
  <si>
    <r>
      <rPr>
        <sz val="10.5"/>
        <color rgb="FF000080"/>
        <rFont val="Arial"/>
        <family val="2"/>
      </rPr>
      <t>'- Produtos do presente Capítulo apresentados em tabletes ou</t>
    </r>
  </si>
  <si>
    <r>
      <rPr>
        <sz val="10.5"/>
        <color rgb="FF000080"/>
        <rFont val="Arial"/>
        <family val="2"/>
      </rPr>
      <t>ADUBOS,FERT. C/NITROGÊNIO/FOSFÓ RO/POTÁSSIO</t>
    </r>
  </si>
  <si>
    <r>
      <rPr>
        <sz val="10.5"/>
        <color rgb="FF000080"/>
        <rFont val="Arial"/>
        <family val="2"/>
      </rPr>
      <t>'- Hidrogeno-ortofosfato de diamônio (fosfato de diamônio ou</t>
    </r>
  </si>
  <si>
    <r>
      <rPr>
        <sz val="10.5"/>
        <color rgb="FF000080"/>
        <rFont val="Arial"/>
        <family val="2"/>
      </rPr>
      <t>'- Di-hidrogeno- ortofosfato de amônio (fosfato de monoamônio</t>
    </r>
  </si>
  <si>
    <r>
      <rPr>
        <sz val="10.5"/>
        <color rgb="FF000080"/>
        <rFont val="Arial"/>
        <family val="2"/>
      </rPr>
      <t>OUTS.ADUBOS/FERT. COM NITROGÊNIO E FÓSFORO</t>
    </r>
  </si>
  <si>
    <r>
      <rPr>
        <sz val="10.5"/>
        <color rgb="FF000080"/>
        <rFont val="Arial"/>
        <family val="2"/>
      </rPr>
      <t>ADUBOS/FERT.MIN. QUÍM.C/FÓSFORO E POTÁSSIO</t>
    </r>
  </si>
  <si>
    <r>
      <rPr>
        <sz val="10.5"/>
        <color rgb="FF000080"/>
        <rFont val="Arial"/>
        <family val="2"/>
      </rPr>
      <t>OUTS.ADUBOS FERT. MIN.TABL.SEM.PESO Ñ&gt;10KG</t>
    </r>
  </si>
  <si>
    <r>
      <rPr>
        <sz val="10.5"/>
        <color rgb="FF000080"/>
        <rFont val="Arial"/>
        <family val="2"/>
      </rPr>
      <t>Taninos</t>
    </r>
  </si>
  <si>
    <r>
      <rPr>
        <sz val="10.5"/>
        <color rgb="FF000080"/>
        <rFont val="Arial"/>
        <family val="2"/>
      </rPr>
      <t xml:space="preserve">SAIS,ÉTERES, ÉSTERES,OUTS.DERIV.
</t>
    </r>
    <r>
      <rPr>
        <sz val="10.5"/>
        <color rgb="FF000080"/>
        <rFont val="Arial"/>
        <family val="2"/>
      </rPr>
      <t>DOS TANINOS</t>
    </r>
  </si>
  <si>
    <r>
      <rPr>
        <sz val="10.5"/>
        <color rgb="FF000080"/>
        <rFont val="Arial"/>
        <family val="2"/>
      </rPr>
      <t xml:space="preserve">PRODUTOS TANANTES ORGÂNICOS
</t>
    </r>
    <r>
      <rPr>
        <sz val="10.5"/>
        <color rgb="FF000080"/>
        <rFont val="Arial"/>
        <family val="2"/>
      </rPr>
      <t>SINTÉTICOS</t>
    </r>
  </si>
  <si>
    <r>
      <rPr>
        <sz val="10.5"/>
        <color rgb="FF000080"/>
        <rFont val="Arial"/>
        <family val="2"/>
      </rPr>
      <t>OUTRAS PREPARAÇÕES TANANTES</t>
    </r>
  </si>
  <si>
    <r>
      <rPr>
        <sz val="10.5"/>
        <color rgb="FF000080"/>
        <rFont val="Arial"/>
        <family val="2"/>
      </rPr>
      <t xml:space="preserve">OUTS.MATÉRIAS CORANTES D/ORIGEM
</t>
    </r>
    <r>
      <rPr>
        <sz val="10.5"/>
        <color rgb="FF000080"/>
        <rFont val="Arial"/>
        <family val="2"/>
      </rPr>
      <t>VEGETAL</t>
    </r>
  </si>
  <si>
    <r>
      <rPr>
        <sz val="10.5"/>
        <color rgb="FF000080"/>
        <rFont val="Arial"/>
        <family val="2"/>
      </rPr>
      <t>PREP.À BASE MATÉRIAS CORANTES. VEG/ANIMAL</t>
    </r>
  </si>
  <si>
    <r>
      <rPr>
        <sz val="10.5"/>
        <color rgb="FF000080"/>
        <rFont val="Arial"/>
        <family val="2"/>
      </rPr>
      <t xml:space="preserve">CORANTES DISPERSOS E SUAS
</t>
    </r>
    <r>
      <rPr>
        <sz val="10.5"/>
        <color rgb="FF000080"/>
        <rFont val="Arial"/>
        <family val="2"/>
      </rPr>
      <t>PREPARAÇÕES</t>
    </r>
  </si>
  <si>
    <r>
      <rPr>
        <sz val="10.5"/>
        <color rgb="FF000080"/>
        <rFont val="Arial"/>
        <family val="2"/>
      </rPr>
      <t>CORANTES ÁCIDOS, MMO METAL.,E PREPARAÇÕES</t>
    </r>
  </si>
  <si>
    <r>
      <rPr>
        <sz val="10.5"/>
        <color rgb="FF000080"/>
        <rFont val="Arial"/>
        <family val="2"/>
      </rPr>
      <t xml:space="preserve">CORANTES
</t>
    </r>
    <r>
      <rPr>
        <sz val="10.5"/>
        <color rgb="FF000080"/>
        <rFont val="Arial"/>
        <family val="2"/>
      </rPr>
      <t>MORDENTES E SUAS PREPARAÇÕES</t>
    </r>
  </si>
  <si>
    <r>
      <rPr>
        <sz val="10.5"/>
        <color rgb="FF000080"/>
        <rFont val="Arial"/>
        <family val="2"/>
      </rPr>
      <t>CORANTES BÁSICOS E SUAS PREPARAÇÕES</t>
    </r>
  </si>
  <si>
    <r>
      <rPr>
        <sz val="10.5"/>
        <color rgb="FF000080"/>
        <rFont val="Arial"/>
        <family val="2"/>
      </rPr>
      <t xml:space="preserve">CORANTES DIRETOS E
</t>
    </r>
    <r>
      <rPr>
        <sz val="10.5"/>
        <color rgb="FF000080"/>
        <rFont val="Arial"/>
        <family val="2"/>
      </rPr>
      <t>SUAS PREPARAÇÕES</t>
    </r>
  </si>
  <si>
    <r>
      <rPr>
        <sz val="10.5"/>
        <color rgb="FF000080"/>
        <rFont val="Arial"/>
        <family val="2"/>
      </rPr>
      <t>Indigo bluesegundo Colour Index 73000</t>
    </r>
  </si>
  <si>
    <r>
      <rPr>
        <sz val="10.5"/>
        <color rgb="FF000080"/>
        <rFont val="Arial"/>
        <family val="2"/>
      </rPr>
      <t>Dibenzantrona</t>
    </r>
  </si>
  <si>
    <r>
      <rPr>
        <sz val="10.5"/>
        <color rgb="FF000080"/>
        <rFont val="Arial"/>
        <family val="2"/>
      </rPr>
      <t>OUTS.CORANTES À CUBA, E PREPARAÇÕES</t>
    </r>
  </si>
  <si>
    <r>
      <rPr>
        <sz val="10.5"/>
        <color rgb="FF000080"/>
        <rFont val="Arial"/>
        <family val="2"/>
      </rPr>
      <t>CORANTES REAGENTES E PREPARAÇÕES À BASE</t>
    </r>
  </si>
  <si>
    <r>
      <rPr>
        <sz val="10.5"/>
        <color rgb="FF000080"/>
        <rFont val="Arial"/>
        <family val="2"/>
      </rPr>
      <t>PIGMENTOS E PREP.À BASE DESSES PIGMENTOS</t>
    </r>
  </si>
  <si>
    <r>
      <rPr>
        <sz val="10.5"/>
        <color rgb="FF000080"/>
        <rFont val="Arial"/>
        <family val="2"/>
      </rPr>
      <t>Carotenoides</t>
    </r>
  </si>
  <si>
    <r>
      <rPr>
        <sz val="10.5"/>
        <color rgb="FF000080"/>
        <rFont val="Arial"/>
        <family val="2"/>
      </rPr>
      <t>Preparações que contenham beta- caroteno, ésteres metíli</t>
    </r>
  </si>
  <si>
    <r>
      <rPr>
        <sz val="10.5"/>
        <color rgb="FF000080"/>
        <rFont val="Arial"/>
        <family val="2"/>
      </rPr>
      <t xml:space="preserve">CORANTES SOLÚVEIS
</t>
    </r>
    <r>
      <rPr>
        <sz val="10.5"/>
        <color rgb="FF000080"/>
        <rFont val="Arial"/>
        <family val="2"/>
      </rPr>
      <t>EM SOLVENTES</t>
    </r>
  </si>
  <si>
    <r>
      <rPr>
        <sz val="10.5"/>
        <color rgb="FF000080"/>
        <rFont val="Arial"/>
        <family val="2"/>
      </rPr>
      <t>Corantes azoicos</t>
    </r>
  </si>
  <si>
    <r>
      <rPr>
        <sz val="10.5"/>
        <color rgb="FF000080"/>
        <rFont val="Arial"/>
        <family val="2"/>
      </rPr>
      <t>OUTS.MATS. CORANTES ORGS. SINTS.SUAS PREPS.</t>
    </r>
  </si>
  <si>
    <r>
      <rPr>
        <sz val="10.5"/>
        <color rgb="FF000080"/>
        <rFont val="Arial"/>
        <family val="2"/>
      </rPr>
      <t xml:space="preserve">DERIVS.D/ÁCIDO 4,4-
</t>
    </r>
    <r>
      <rPr>
        <sz val="10.5"/>
        <color rgb="FF000080"/>
        <rFont val="Arial"/>
        <family val="2"/>
      </rPr>
      <t>BIS-(1,3,5)TRIAZINIL 6 AMINOEST.</t>
    </r>
  </si>
  <si>
    <r>
      <rPr>
        <sz val="10.5"/>
        <color rgb="FF000080"/>
        <rFont val="Arial"/>
        <family val="2"/>
      </rPr>
      <t>OUTROS DERIVADOS DO ESTILBENO</t>
    </r>
  </si>
  <si>
    <r>
      <rPr>
        <sz val="10.5"/>
        <color rgb="FF000080"/>
        <rFont val="Arial"/>
        <family val="2"/>
      </rPr>
      <t xml:space="preserve">OUTS.PROD. ORGÂNICOS SINT.
</t>
    </r>
    <r>
      <rPr>
        <sz val="10.5"/>
        <color rgb="FF000080"/>
        <rFont val="Arial"/>
        <family val="2"/>
      </rPr>
      <t>AVIV.FLUORESCENTS.</t>
    </r>
  </si>
  <si>
    <r>
      <rPr>
        <sz val="10.5"/>
        <color rgb="FF000080"/>
        <rFont val="Arial"/>
        <family val="2"/>
      </rPr>
      <t>OUTRAS MATS. CORANTES ORGÂNICAS SINTÉTICAS</t>
    </r>
  </si>
  <si>
    <r>
      <rPr>
        <sz val="10.5"/>
        <color rgb="FF000080"/>
        <rFont val="Arial"/>
        <family val="2"/>
      </rPr>
      <t>Pigmentos tipo rutilo</t>
    </r>
  </si>
  <si>
    <r>
      <rPr>
        <sz val="10.5"/>
        <color rgb="FF000080"/>
        <rFont val="Arial"/>
        <family val="2"/>
      </rPr>
      <t>OUTS.PIGMENTOS C/80% OU+DE DIÓXIDO DE TITÂNIO</t>
    </r>
  </si>
  <si>
    <r>
      <rPr>
        <sz val="10.5"/>
        <color rgb="FF000080"/>
        <rFont val="Arial"/>
        <family val="2"/>
      </rPr>
      <t xml:space="preserve">PIGMENTO C/MICA REV.C/PELIC.
</t>
    </r>
    <r>
      <rPr>
        <sz val="10.5"/>
        <color rgb="FF000080"/>
        <rFont val="Arial"/>
        <family val="2"/>
      </rPr>
      <t>D/DIÓXIDO D/TITÂNIO</t>
    </r>
  </si>
  <si>
    <r>
      <rPr>
        <sz val="10.5"/>
        <color rgb="FF000080"/>
        <rFont val="Arial"/>
        <family val="2"/>
      </rPr>
      <t>OUTS.PIGMENTOS À BASE D/DIÓXIDO DE TITÂNIO</t>
    </r>
  </si>
  <si>
    <r>
      <rPr>
        <sz val="10.5"/>
        <color rgb="FF000080"/>
        <rFont val="Arial"/>
        <family val="2"/>
      </rPr>
      <t xml:space="preserve">PIGMENTOS PREPARS.
</t>
    </r>
    <r>
      <rPr>
        <sz val="10.5"/>
        <color rgb="FF000080"/>
        <rFont val="Arial"/>
        <family val="2"/>
      </rPr>
      <t>À BASE D/COMPS. D/CROMO</t>
    </r>
  </si>
  <si>
    <r>
      <rPr>
        <sz val="10.5"/>
        <color rgb="FF000080"/>
        <rFont val="Arial"/>
        <family val="2"/>
      </rPr>
      <t>ULTRAMAR E SUAS PREPARAÇÕES</t>
    </r>
  </si>
  <si>
    <r>
      <rPr>
        <sz val="10.5"/>
        <color rgb="FF000080"/>
        <rFont val="Arial"/>
        <family val="2"/>
      </rPr>
      <t xml:space="preserve">OUTS.PIGMENTOS
</t>
    </r>
    <r>
      <rPr>
        <sz val="10.5"/>
        <color rgb="FF000080"/>
        <rFont val="Arial"/>
        <family val="2"/>
      </rPr>
      <t>PREP.À BASE D/SULF. D/ZINCO</t>
    </r>
  </si>
  <si>
    <r>
      <rPr>
        <sz val="10.5"/>
        <color rgb="FF000080"/>
        <rFont val="Arial"/>
        <family val="2"/>
      </rPr>
      <t>PIGMENTOS PREPARS. À BASE D/COMPS. D/CÁDMIO</t>
    </r>
  </si>
  <si>
    <r>
      <rPr>
        <sz val="10.5"/>
        <color rgb="FF000080"/>
        <rFont val="Arial"/>
        <family val="2"/>
      </rPr>
      <t xml:space="preserve">PIGMENTOS,PREP.À BASE
</t>
    </r>
    <r>
      <rPr>
        <sz val="10.5"/>
        <color rgb="FF000080"/>
        <rFont val="Arial"/>
        <family val="2"/>
      </rPr>
      <t>D/HEXACIANOFERRAT OS</t>
    </r>
  </si>
  <si>
    <r>
      <rPr>
        <sz val="10.5"/>
        <color rgb="FF000080"/>
        <rFont val="Arial"/>
        <family val="2"/>
      </rPr>
      <t>OUTRAS MATÉRIAS CORANTES E PREPARAÇÕES</t>
    </r>
  </si>
  <si>
    <r>
      <rPr>
        <sz val="10.5"/>
        <color rgb="FF000080"/>
        <rFont val="Arial"/>
        <family val="2"/>
      </rPr>
      <t>HALOFOSF.D/CÁLCIO, ESTRÔNCIO,S/SUBST. RADIOAT.</t>
    </r>
  </si>
  <si>
    <r>
      <rPr>
        <sz val="10.5"/>
        <color rgb="FF000080"/>
        <rFont val="Arial"/>
        <family val="2"/>
      </rPr>
      <t>OUTS.PROD. INORGÂNICOS S/SUBST.RADIOATIVAS</t>
    </r>
  </si>
  <si>
    <r>
      <rPr>
        <sz val="10.5"/>
        <color rgb="FF000080"/>
        <rFont val="Arial"/>
        <family val="2"/>
      </rPr>
      <t>OUTS.PIGM. OPACIFICANTES, PREPS.SEMELHANTES</t>
    </r>
  </si>
  <si>
    <r>
      <rPr>
        <sz val="10.5"/>
        <color rgb="FF000080"/>
        <rFont val="Arial"/>
        <family val="2"/>
      </rPr>
      <t>Engobos</t>
    </r>
  </si>
  <si>
    <r>
      <rPr>
        <sz val="10.5"/>
        <color rgb="FF000080"/>
        <rFont val="Arial"/>
        <family val="2"/>
      </rPr>
      <t xml:space="preserve">COMPOS. VITRIFICÁVEIS E
</t>
    </r>
    <r>
      <rPr>
        <sz val="10.5"/>
        <color rgb="FF000080"/>
        <rFont val="Arial"/>
        <family val="2"/>
      </rPr>
      <t>PREPS.SEMELHANTES</t>
    </r>
  </si>
  <si>
    <r>
      <rPr>
        <sz val="10.5"/>
        <color rgb="FF000080"/>
        <rFont val="Arial"/>
        <family val="2"/>
      </rPr>
      <t>'- Polimentos (Esmaltes metálicos*) líquidos e preparaçõ</t>
    </r>
  </si>
  <si>
    <r>
      <rPr>
        <sz val="10.5"/>
        <color rgb="FF000080"/>
        <rFont val="Arial"/>
        <family val="2"/>
      </rPr>
      <t xml:space="preserve">FRITAS DE VIDRO,PÓ, GRÂNULOS,
</t>
    </r>
    <r>
      <rPr>
        <sz val="10.5"/>
        <color rgb="FF000080"/>
        <rFont val="Arial"/>
        <family val="2"/>
      </rPr>
      <t>LAMELAS/FLOCOS</t>
    </r>
  </si>
  <si>
    <r>
      <rPr>
        <sz val="10.5"/>
        <color rgb="FF000080"/>
        <rFont val="Arial"/>
        <family val="2"/>
      </rPr>
      <t xml:space="preserve">OUTS.VIDROS,PÓ, GRÂNULOS,LAMELAS
</t>
    </r>
    <r>
      <rPr>
        <sz val="10.5"/>
        <color rgb="FF000080"/>
        <rFont val="Arial"/>
        <family val="2"/>
      </rPr>
      <t>OU FLOCOS</t>
    </r>
  </si>
  <si>
    <r>
      <rPr>
        <sz val="10.5"/>
        <color rgb="FF000080"/>
        <rFont val="Arial"/>
        <family val="2"/>
      </rPr>
      <t>TINTAS À BASE D/POLIÉSTERES, MEIO Ñ AQUOSO</t>
    </r>
  </si>
  <si>
    <r>
      <rPr>
        <sz val="10.5"/>
        <color rgb="FF000080"/>
        <rFont val="Arial"/>
        <family val="2"/>
      </rPr>
      <t xml:space="preserve">À base de polímeros acrílicos, apresentadas
</t>
    </r>
    <r>
      <rPr>
        <sz val="10.5"/>
        <color rgb="FF000080"/>
        <rFont val="Arial"/>
        <family val="2"/>
      </rPr>
      <t>em sortidos</t>
    </r>
  </si>
  <si>
    <r>
      <rPr>
        <sz val="10.5"/>
        <color rgb="FF000080"/>
        <rFont val="Arial"/>
        <family val="2"/>
      </rPr>
      <t>OUTS.TINTAS à BASE D/POLíMS.ACRíLS.OU VINíLICOS</t>
    </r>
  </si>
  <si>
    <r>
      <rPr>
        <sz val="10.5"/>
        <color rgb="FF000080"/>
        <rFont val="Arial"/>
        <family val="2"/>
      </rPr>
      <t xml:space="preserve">VERNIZ.À BASE D/POL. ACRIL/VINIL.DISP.
</t>
    </r>
    <r>
      <rPr>
        <sz val="10.5"/>
        <color rgb="FF000080"/>
        <rFont val="Arial"/>
        <family val="2"/>
      </rPr>
      <t>/DISSOLVIDO</t>
    </r>
  </si>
  <si>
    <r>
      <rPr>
        <sz val="10.5"/>
        <color rgb="FF000080"/>
        <rFont val="Arial"/>
        <family val="2"/>
      </rPr>
      <t>SOLUÇÕES DEFINIDO NOTA 4,DO PRESENTE CAPIT.</t>
    </r>
  </si>
  <si>
    <r>
      <rPr>
        <sz val="10.5"/>
        <color rgb="FF000080"/>
        <rFont val="Arial"/>
        <family val="2"/>
      </rPr>
      <t xml:space="preserve">OUTS.TINTAS BASE
</t>
    </r>
    <r>
      <rPr>
        <sz val="10.5"/>
        <color rgb="FF000080"/>
        <rFont val="Arial"/>
        <family val="2"/>
      </rPr>
      <t>POL.SINT.NAT.MEIO Ñ AQUOSO</t>
    </r>
  </si>
  <si>
    <r>
      <rPr>
        <sz val="10.5"/>
        <color rgb="FF000080"/>
        <rFont val="Arial"/>
        <family val="2"/>
      </rPr>
      <t>OUTS.VERNIZES BASE POL.SINT.NAT.MEIO Ñ AQ.</t>
    </r>
  </si>
  <si>
    <r>
      <rPr>
        <sz val="10.5"/>
        <color rgb="FF000080"/>
        <rFont val="Arial"/>
        <family val="2"/>
      </rPr>
      <t xml:space="preserve">SOLUÇÕES D/SILICONE,DISP.
</t>
    </r>
    <r>
      <rPr>
        <sz val="10.5"/>
        <color rgb="FF000080"/>
        <rFont val="Arial"/>
        <family val="2"/>
      </rPr>
      <t>/DISSOLV.MEIO Ñ AQ.</t>
    </r>
  </si>
  <si>
    <r>
      <rPr>
        <sz val="10.5"/>
        <color rgb="FF000080"/>
        <rFont val="Arial"/>
        <family val="2"/>
      </rPr>
      <t>OUTRAS SOLUÇÕES DEF.NOTA 4,D/CAP. MEIO Ñ AQ.</t>
    </r>
  </si>
  <si>
    <r>
      <rPr>
        <sz val="10.5"/>
        <color rgb="FF000080"/>
        <rFont val="Arial"/>
        <family val="2"/>
      </rPr>
      <t xml:space="preserve">TINTAS BASE D/POL.
</t>
    </r>
    <r>
      <rPr>
        <sz val="10.5"/>
        <color rgb="FF000080"/>
        <rFont val="Arial"/>
        <family val="2"/>
      </rPr>
      <t>ACR.VINÍLICOS,EM MEIO AQ.</t>
    </r>
  </si>
  <si>
    <r>
      <rPr>
        <sz val="10.5"/>
        <color rgb="FF000080"/>
        <rFont val="Arial"/>
        <family val="2"/>
      </rPr>
      <t>VERNIZ BASE D/POL. ACR.VINÍLICOS,EM MEIO AQ.</t>
    </r>
  </si>
  <si>
    <r>
      <rPr>
        <sz val="10.5"/>
        <color rgb="FF000080"/>
        <rFont val="Arial"/>
        <family val="2"/>
      </rPr>
      <t xml:space="preserve">TINTAS BASE
</t>
    </r>
    <r>
      <rPr>
        <sz val="10.5"/>
        <color rgb="FF000080"/>
        <rFont val="Arial"/>
        <family val="2"/>
      </rPr>
      <t>D/POLITETRAFLUORET ILENO,MEIO AQ.</t>
    </r>
  </si>
  <si>
    <r>
      <rPr>
        <sz val="10.5"/>
        <color rgb="FF000080"/>
        <rFont val="Arial"/>
        <family val="2"/>
      </rPr>
      <t>OUTS.TINTAS BASE POL.SINT.,DISP,DISS., MEIO AQ.</t>
    </r>
  </si>
  <si>
    <r>
      <rPr>
        <sz val="10.5"/>
        <color rgb="FF000080"/>
        <rFont val="Arial"/>
        <family val="2"/>
      </rPr>
      <t xml:space="preserve">OUTS.VERNIZ.BASE D/POL.SINT.,ARTIF.,
</t>
    </r>
    <r>
      <rPr>
        <sz val="10.5"/>
        <color rgb="FF000080"/>
        <rFont val="Arial"/>
        <family val="2"/>
      </rPr>
      <t>MEIO AQ.</t>
    </r>
  </si>
  <si>
    <r>
      <rPr>
        <sz val="10.5"/>
        <color rgb="FF000080"/>
        <rFont val="Arial"/>
        <family val="2"/>
      </rPr>
      <t>OUTROS VERNIZES</t>
    </r>
  </si>
  <si>
    <r>
      <rPr>
        <sz val="10.5"/>
        <color rgb="FF000080"/>
        <rFont val="Arial"/>
        <family val="2"/>
      </rPr>
      <t>Pigmentos a água preparados, do tipo utilizado para aca</t>
    </r>
  </si>
  <si>
    <r>
      <rPr>
        <sz val="10.5"/>
        <color rgb="FF000080"/>
        <rFont val="Arial"/>
        <family val="2"/>
      </rPr>
      <t>SECANTES PREPARADOS</t>
    </r>
  </si>
  <si>
    <r>
      <rPr>
        <sz val="10.5"/>
        <color rgb="FF000080"/>
        <rFont val="Arial"/>
        <family val="2"/>
      </rPr>
      <t>FOLHAS PARA MARCAR A FERRO</t>
    </r>
  </si>
  <si>
    <r>
      <rPr>
        <sz val="10.5"/>
        <color rgb="FF000080"/>
        <rFont val="Arial"/>
        <family val="2"/>
      </rPr>
      <t xml:space="preserve">Alumínio em pó ou em lamelas, empastado com
</t>
    </r>
    <r>
      <rPr>
        <sz val="10.5"/>
        <color rgb="FF000080"/>
        <rFont val="Arial"/>
        <family val="2"/>
      </rPr>
      <t>solvente do tipo</t>
    </r>
  </si>
  <si>
    <r>
      <rPr>
        <sz val="10.5"/>
        <color rgb="FF000080"/>
        <rFont val="Arial"/>
        <family val="2"/>
      </rPr>
      <t>OUTS.PIGMENTOS EM MEIO Ñ AQ. P/VENDA A RET.</t>
    </r>
  </si>
  <si>
    <r>
      <rPr>
        <sz val="10.5"/>
        <color rgb="FF000080"/>
        <rFont val="Arial"/>
        <family val="2"/>
      </rPr>
      <t xml:space="preserve">CORES SORTIDAS, P/PINTURA ART., ATIV.
</t>
    </r>
    <r>
      <rPr>
        <sz val="10.5"/>
        <color rgb="FF000080"/>
        <rFont val="Arial"/>
        <family val="2"/>
      </rPr>
      <t>EDUCATIVA</t>
    </r>
  </si>
  <si>
    <r>
      <rPr>
        <sz val="10.5"/>
        <color rgb="FF000080"/>
        <rFont val="Arial"/>
        <family val="2"/>
      </rPr>
      <t>OUTRAS CORES P/PINTURA ARTIST., ATIV.EDUCATIVA</t>
    </r>
  </si>
  <si>
    <r>
      <rPr>
        <sz val="10.5"/>
        <color rgb="FF000080"/>
        <rFont val="Arial"/>
        <family val="2"/>
      </rPr>
      <t xml:space="preserve">Mástique de vidraceiro, cimentos de resina e
</t>
    </r>
    <r>
      <rPr>
        <sz val="10.5"/>
        <color rgb="FF000080"/>
        <rFont val="Arial"/>
        <family val="2"/>
      </rPr>
      <t>outras mástique</t>
    </r>
  </si>
  <si>
    <r>
      <rPr>
        <sz val="10.5"/>
        <color rgb="FF000080"/>
        <rFont val="Arial"/>
        <family val="2"/>
      </rPr>
      <t>OUTS.MASTIQUES,CIM. D/RES.,INDUTOS P/PINTURA</t>
    </r>
  </si>
  <si>
    <r>
      <rPr>
        <sz val="10.5"/>
        <color rgb="FF000080"/>
        <rFont val="Arial"/>
        <family val="2"/>
      </rPr>
      <t xml:space="preserve">TINTAS DE
</t>
    </r>
    <r>
      <rPr>
        <sz val="10.5"/>
        <color rgb="FF000080"/>
        <rFont val="Arial"/>
        <family val="2"/>
      </rPr>
      <t>IMPRESSÃO PRETAS</t>
    </r>
  </si>
  <si>
    <r>
      <rPr>
        <sz val="10.5"/>
        <color rgb="FF000080"/>
        <rFont val="Arial"/>
        <family val="2"/>
      </rPr>
      <t>OUTRAS TINTAS DE IMPRESSÃO</t>
    </r>
  </si>
  <si>
    <r>
      <rPr>
        <sz val="10.5"/>
        <color rgb="FF000080"/>
        <rFont val="Arial"/>
        <family val="2"/>
      </rPr>
      <t xml:space="preserve">OUTRAS TINTAS
</t>
    </r>
    <r>
      <rPr>
        <sz val="10.5"/>
        <color rgb="FF000080"/>
        <rFont val="Arial"/>
        <family val="2"/>
      </rPr>
      <t>D/ESCREVER OU DESENHAR</t>
    </r>
  </si>
  <si>
    <r>
      <rPr>
        <sz val="10.5"/>
        <color rgb="FF000080"/>
        <rFont val="Arial"/>
        <family val="2"/>
      </rPr>
      <t>OUTROS ÓLEOS ESSENCIAIS DE LARANJA</t>
    </r>
  </si>
  <si>
    <r>
      <rPr>
        <sz val="10.5"/>
        <color rgb="FF000080"/>
        <rFont val="Arial"/>
        <family val="2"/>
      </rPr>
      <t xml:space="preserve">ÓLEOS ESSENCIAIS DE
</t>
    </r>
    <r>
      <rPr>
        <sz val="10.5"/>
        <color rgb="FF000080"/>
        <rFont val="Arial"/>
        <family val="2"/>
      </rPr>
      <t>LIMÃO</t>
    </r>
  </si>
  <si>
    <r>
      <rPr>
        <sz val="10.5"/>
        <color rgb="FF000080"/>
        <rFont val="Arial"/>
        <family val="2"/>
      </rPr>
      <t>OUTROS ÓLEOS ESSENCIAIS D/CÍTRICOS</t>
    </r>
  </si>
  <si>
    <r>
      <rPr>
        <sz val="10.5"/>
        <color rgb="FF000080"/>
        <rFont val="Arial"/>
        <family val="2"/>
      </rPr>
      <t xml:space="preserve">ÓLEOS ESSENCIAIS DE
</t>
    </r>
    <r>
      <rPr>
        <sz val="10.5"/>
        <color rgb="FF000080"/>
        <rFont val="Arial"/>
        <family val="2"/>
      </rPr>
      <t>HORTELÃ-PIMENTA</t>
    </r>
  </si>
  <si>
    <r>
      <rPr>
        <sz val="10.5"/>
        <color rgb="FF000080"/>
        <rFont val="Arial"/>
        <family val="2"/>
      </rPr>
      <t>ÓLEOS ESSEN. D/MENTHA JAPONESA ARVENSIS</t>
    </r>
  </si>
  <si>
    <r>
      <rPr>
        <sz val="10.5"/>
        <color rgb="FF000080"/>
        <rFont val="Arial"/>
        <family val="2"/>
      </rPr>
      <t xml:space="preserve">Dementha spearmint
</t>
    </r>
    <r>
      <rPr>
        <sz val="10.5"/>
        <color rgb="FF000080"/>
        <rFont val="Arial"/>
        <family val="2"/>
      </rPr>
      <t>(Mentha viridis L.)</t>
    </r>
  </si>
  <si>
    <r>
      <rPr>
        <sz val="10.5"/>
        <color rgb="FF000080"/>
        <rFont val="Arial"/>
        <family val="2"/>
      </rPr>
      <t>OUTROS ÓLEOS ESSENCIAIS D/OUTRAS MENTAS</t>
    </r>
  </si>
  <si>
    <r>
      <rPr>
        <sz val="10.5"/>
        <color rgb="FF000080"/>
        <rFont val="Arial"/>
        <family val="2"/>
      </rPr>
      <t xml:space="preserve">ÓLEO ESSENCIAL DE
</t>
    </r>
    <r>
      <rPr>
        <sz val="10.5"/>
        <color rgb="FF000080"/>
        <rFont val="Arial"/>
        <family val="2"/>
      </rPr>
      <t>CITRONELA</t>
    </r>
  </si>
  <si>
    <r>
      <rPr>
        <sz val="10.5"/>
        <color rgb="FF000080"/>
        <rFont val="Arial"/>
        <family val="2"/>
      </rPr>
      <t>ÓLEO ESSENCIAL DE CEDRO</t>
    </r>
  </si>
  <si>
    <r>
      <rPr>
        <sz val="10.5"/>
        <color rgb="FF000080"/>
        <rFont val="Arial"/>
        <family val="2"/>
      </rPr>
      <t>Delemongrass</t>
    </r>
  </si>
  <si>
    <r>
      <rPr>
        <sz val="10.5"/>
        <color rgb="FF000080"/>
        <rFont val="Arial"/>
        <family val="2"/>
      </rPr>
      <t>ÓLEO ESSENCIAL DE EUCALIPTO</t>
    </r>
  </si>
  <si>
    <r>
      <rPr>
        <sz val="10.5"/>
        <color rgb="FF000080"/>
        <rFont val="Arial"/>
        <family val="2"/>
      </rPr>
      <t>ÓLEOS ESSENCIAIS DE ALFAZEMA OU DE LAVANDA</t>
    </r>
  </si>
  <si>
    <r>
      <rPr>
        <sz val="10.5"/>
        <color rgb="FF000080"/>
        <rFont val="Arial"/>
        <family val="2"/>
      </rPr>
      <t xml:space="preserve">OUTROS ÓLEOS ESSENCIAIS, EXCETO
</t>
    </r>
    <r>
      <rPr>
        <sz val="10.5"/>
        <color rgb="FF000080"/>
        <rFont val="Arial"/>
        <family val="2"/>
      </rPr>
      <t>CÍTRICOS</t>
    </r>
  </si>
  <si>
    <r>
      <rPr>
        <sz val="10.5"/>
        <color rgb="FF000080"/>
        <rFont val="Arial"/>
        <family val="2"/>
      </rPr>
      <t>ÁGUAS DEST.AROM., SOLUÇ.AQ.D/ÓL. ESSENCIAIS</t>
    </r>
  </si>
  <si>
    <r>
      <rPr>
        <sz val="10.5"/>
        <color rgb="FF000080"/>
        <rFont val="Arial"/>
        <family val="2"/>
      </rPr>
      <t xml:space="preserve">OLEORRESINAS DE
</t>
    </r>
    <r>
      <rPr>
        <sz val="10.5"/>
        <color rgb="FF000080"/>
        <rFont val="Arial"/>
        <family val="2"/>
      </rPr>
      <t>EXTRAÇÃO</t>
    </r>
  </si>
  <si>
    <r>
      <rPr>
        <sz val="10.5"/>
        <color rgb="FF000080"/>
        <rFont val="Arial"/>
        <family val="2"/>
      </rPr>
      <t>'- Do tipo utilizado para as indústrias alimentares ou d</t>
    </r>
  </si>
  <si>
    <r>
      <rPr>
        <sz val="10.5"/>
        <color rgb="FF000080"/>
        <rFont val="Arial"/>
        <family val="2"/>
      </rPr>
      <t xml:space="preserve">OUTS. MIST.D/SUBST. ODORÍFERAS
</t>
    </r>
    <r>
      <rPr>
        <sz val="10.5"/>
        <color rgb="FF000080"/>
        <rFont val="Arial"/>
        <family val="2"/>
      </rPr>
      <t>P/PERFUMARIA</t>
    </r>
  </si>
  <si>
    <r>
      <rPr>
        <sz val="10.5"/>
        <color rgb="FF000080"/>
        <rFont val="Arial"/>
        <family val="2"/>
      </rPr>
      <t>PERFUMES (EXTRATOS)</t>
    </r>
  </si>
  <si>
    <r>
      <rPr>
        <sz val="10.5"/>
        <color rgb="FF000080"/>
        <rFont val="Arial"/>
        <family val="2"/>
      </rPr>
      <t>ÁGUAS-DE-COLÔNIA</t>
    </r>
  </si>
  <si>
    <r>
      <rPr>
        <sz val="10.5"/>
        <color rgb="FF000080"/>
        <rFont val="Arial"/>
        <family val="2"/>
      </rPr>
      <t>PRODUTOS DE MAQUILAGEM PARA OS LÁBIOS</t>
    </r>
  </si>
  <si>
    <r>
      <rPr>
        <sz val="10.5"/>
        <color rgb="FF000080"/>
        <rFont val="Arial"/>
        <family val="2"/>
      </rPr>
      <t xml:space="preserve">SOMBRA,DELINEADOR,
</t>
    </r>
    <r>
      <rPr>
        <sz val="10.5"/>
        <color rgb="FF000080"/>
        <rFont val="Arial"/>
        <family val="2"/>
      </rPr>
      <t>LÁPIS P/ SOBRANC.,E RÍMEL</t>
    </r>
  </si>
  <si>
    <r>
      <rPr>
        <sz val="10.5"/>
        <color rgb="FF000080"/>
        <rFont val="Arial"/>
        <family val="2"/>
      </rPr>
      <t>OUTROS PROD.DE MAQUILAGEM PARA OS OLHOS</t>
    </r>
  </si>
  <si>
    <r>
      <rPr>
        <sz val="10.5"/>
        <color rgb="FF000080"/>
        <rFont val="Arial"/>
        <family val="2"/>
      </rPr>
      <t xml:space="preserve">PREPARAÇÕES PARA
</t>
    </r>
    <r>
      <rPr>
        <sz val="10.5"/>
        <color rgb="FF000080"/>
        <rFont val="Arial"/>
        <family val="2"/>
      </rPr>
      <t>MANICUROS E PEDICUROS</t>
    </r>
  </si>
  <si>
    <r>
      <rPr>
        <sz val="10.5"/>
        <color rgb="FF000080"/>
        <rFont val="Arial"/>
        <family val="2"/>
      </rPr>
      <t>PÓS, INCLUÍDOS OS COMPACTOS</t>
    </r>
  </si>
  <si>
    <r>
      <rPr>
        <sz val="10.5"/>
        <color rgb="FF000080"/>
        <rFont val="Arial"/>
        <family val="2"/>
      </rPr>
      <t xml:space="preserve">CREMES BELEZA,
</t>
    </r>
    <r>
      <rPr>
        <sz val="10.5"/>
        <color rgb="FF000080"/>
        <rFont val="Arial"/>
        <family val="2"/>
      </rPr>
      <t>NUTRITIVOS E LOÇÕES TÔNICAS</t>
    </r>
  </si>
  <si>
    <r>
      <rPr>
        <sz val="10.5"/>
        <color rgb="FF000080"/>
        <rFont val="Arial"/>
        <family val="2"/>
      </rPr>
      <t>OUTS.PRODUTOS D/BELEZA OU D/MAQUILAGEM</t>
    </r>
  </si>
  <si>
    <r>
      <rPr>
        <sz val="10.5"/>
        <color rgb="FF000080"/>
        <rFont val="Arial"/>
        <family val="2"/>
      </rPr>
      <t xml:space="preserve">XAMPUS PARA OS
</t>
    </r>
    <r>
      <rPr>
        <sz val="10.5"/>
        <color rgb="FF000080"/>
        <rFont val="Arial"/>
        <family val="2"/>
      </rPr>
      <t>CABELOS</t>
    </r>
  </si>
  <si>
    <r>
      <rPr>
        <sz val="10.5"/>
        <color rgb="FF000080"/>
        <rFont val="Arial"/>
        <family val="2"/>
      </rPr>
      <t>OUTRAS PREPARAÇÕES CAPILARES</t>
    </r>
  </si>
  <si>
    <r>
      <rPr>
        <sz val="10.5"/>
        <color rgb="FF000080"/>
        <rFont val="Arial"/>
        <family val="2"/>
      </rPr>
      <t>DENTIFRÍCIOS</t>
    </r>
  </si>
  <si>
    <r>
      <rPr>
        <sz val="10.5"/>
        <color rgb="FF000080"/>
        <rFont val="Arial"/>
        <family val="2"/>
      </rPr>
      <t>FIO DENTAL</t>
    </r>
  </si>
  <si>
    <r>
      <rPr>
        <sz val="10.5"/>
        <color rgb="FF000080"/>
        <rFont val="Arial"/>
        <family val="2"/>
      </rPr>
      <t>DESODORANTES CORPORAIS, ANTIPERSP.LÍQUIDOS</t>
    </r>
  </si>
  <si>
    <r>
      <rPr>
        <sz val="10.5"/>
        <color rgb="FF000080"/>
        <rFont val="Arial"/>
        <family val="2"/>
      </rPr>
      <t xml:space="preserve">OUTS. DESODORANTES CORPORAIS E
</t>
    </r>
    <r>
      <rPr>
        <sz val="10.5"/>
        <color rgb="FF000080"/>
        <rFont val="Arial"/>
        <family val="2"/>
      </rPr>
      <t>ANTIPERSP.</t>
    </r>
  </si>
  <si>
    <r>
      <rPr>
        <sz val="10.5"/>
        <color rgb="FF000080"/>
        <rFont val="Arial"/>
        <family val="2"/>
      </rPr>
      <t xml:space="preserve">AGARBATE E PREP. ODOR.Q.ATUEM
</t>
    </r>
    <r>
      <rPr>
        <sz val="10.5"/>
        <color rgb="FF000080"/>
        <rFont val="Arial"/>
        <family val="2"/>
      </rPr>
      <t>P/COMBUSTÃO</t>
    </r>
  </si>
  <si>
    <r>
      <rPr>
        <sz val="10.5"/>
        <color rgb="FF000080"/>
        <rFont val="Arial"/>
        <family val="2"/>
      </rPr>
      <t xml:space="preserve">OUTS.PREP. P/PERFUMAR
</t>
    </r>
    <r>
      <rPr>
        <sz val="10.5"/>
        <color rgb="FF000080"/>
        <rFont val="Arial"/>
        <family val="2"/>
      </rPr>
      <t>/DESODORIZAR AMBIENTE</t>
    </r>
  </si>
  <si>
    <r>
      <rPr>
        <sz val="10.5"/>
        <color rgb="FF000080"/>
        <rFont val="Arial"/>
        <family val="2"/>
      </rPr>
      <t>OUTS.PRODS. D/PERFUMARIA/TOUCA DOR,PREPARS.</t>
    </r>
  </si>
  <si>
    <r>
      <rPr>
        <sz val="10.5"/>
        <color rgb="FF000080"/>
        <rFont val="Arial"/>
        <family val="2"/>
      </rPr>
      <t>OUTS.SABÕES E PRODUTOS TENSOAT. D/TOUCADOR</t>
    </r>
  </si>
  <si>
    <r>
      <rPr>
        <sz val="10.5"/>
        <color rgb="FF000080"/>
        <rFont val="Arial"/>
        <family val="2"/>
      </rPr>
      <t>OUTS.SABÕES E PRODUTOS TENSOATIVOS</t>
    </r>
  </si>
  <si>
    <r>
      <rPr>
        <sz val="10.5"/>
        <color rgb="FF000080"/>
        <rFont val="Arial"/>
        <family val="2"/>
      </rPr>
      <t>SABÕES SOB OUTRAS FORMAS DE TOUCADOR</t>
    </r>
  </si>
  <si>
    <r>
      <rPr>
        <sz val="10.5"/>
        <color rgb="FF000080"/>
        <rFont val="Arial"/>
        <family val="2"/>
      </rPr>
      <t>'- Produtos e preparações orgânicos tensoativos para lavagem</t>
    </r>
  </si>
  <si>
    <r>
      <rPr>
        <sz val="10.5"/>
        <color rgb="FF000080"/>
        <rFont val="Arial"/>
        <family val="2"/>
      </rPr>
      <t>'-- Ácidos sulfônicos de alquilbenzenos lineares e seus</t>
    </r>
  </si>
  <si>
    <r>
      <rPr>
        <sz val="10.5"/>
        <color rgb="FF000080"/>
        <rFont val="Arial"/>
        <family val="2"/>
      </rPr>
      <t>Alquilsulfonato de sódio, secundário</t>
    </r>
  </si>
  <si>
    <r>
      <rPr>
        <sz val="10.5"/>
        <color rgb="FF000080"/>
        <rFont val="Arial"/>
        <family val="2"/>
      </rPr>
      <t>Acetato de oleilamina</t>
    </r>
  </si>
  <si>
    <r>
      <rPr>
        <sz val="10.5"/>
        <color rgb="FF000080"/>
        <rFont val="Arial"/>
        <family val="2"/>
      </rPr>
      <t>'-- Não iônicos</t>
    </r>
  </si>
  <si>
    <r>
      <rPr>
        <sz val="10.5"/>
        <color rgb="FF000080"/>
        <rFont val="Arial"/>
        <family val="2"/>
      </rPr>
      <t xml:space="preserve">'- Preparações
</t>
    </r>
    <r>
      <rPr>
        <sz val="10.5"/>
        <color rgb="FF000080"/>
        <rFont val="Arial"/>
        <family val="2"/>
      </rPr>
      <t>acondicionadas para venda a retalho</t>
    </r>
  </si>
  <si>
    <r>
      <rPr>
        <sz val="10.5"/>
        <color rgb="FF000080"/>
        <rFont val="Arial"/>
        <family val="2"/>
      </rPr>
      <t>MIST.D/AGENTES ORG. D/SUP.C/PROD.NÃO IÔNICOS</t>
    </r>
  </si>
  <si>
    <r>
      <rPr>
        <sz val="10.5"/>
        <color rgb="FF000080"/>
        <rFont val="Arial"/>
        <family val="2"/>
      </rPr>
      <t xml:space="preserve">OUTRAS MISTURAS D/AGENTES ORG.
</t>
    </r>
    <r>
      <rPr>
        <sz val="10.5"/>
        <color rgb="FF000080"/>
        <rFont val="Arial"/>
        <family val="2"/>
      </rPr>
      <t>D/SUPERFÍCIE</t>
    </r>
  </si>
  <si>
    <r>
      <rPr>
        <sz val="10.5"/>
        <color rgb="FF000080"/>
        <rFont val="Arial"/>
        <family val="2"/>
      </rPr>
      <t>SOLUÇÕES OU EMULSÕES HIDROALCOÓLICAS</t>
    </r>
  </si>
  <si>
    <r>
      <rPr>
        <sz val="10.5"/>
        <color rgb="FF000080"/>
        <rFont val="Arial"/>
        <family val="2"/>
      </rPr>
      <t xml:space="preserve">SOLUÇÕES D/PROD. TENS.D/SUBP.3402.11
</t>
    </r>
    <r>
      <rPr>
        <sz val="10.5"/>
        <color rgb="FF000080"/>
        <rFont val="Arial"/>
        <family val="2"/>
      </rPr>
      <t>/3402.19</t>
    </r>
  </si>
  <si>
    <r>
      <rPr>
        <sz val="10.5"/>
        <color rgb="FF000080"/>
        <rFont val="Arial"/>
        <family val="2"/>
      </rPr>
      <t>DETERGENTES À BASE D/NONIFENOL ETOXILADO</t>
    </r>
  </si>
  <si>
    <r>
      <rPr>
        <sz val="10.5"/>
        <color rgb="FF000080"/>
        <rFont val="Arial"/>
        <family val="2"/>
      </rPr>
      <t xml:space="preserve">OUTROS
</t>
    </r>
    <r>
      <rPr>
        <sz val="10.5"/>
        <color rgb="FF000080"/>
        <rFont val="Arial"/>
        <family val="2"/>
      </rPr>
      <t>DETERGENTES</t>
    </r>
  </si>
  <si>
    <r>
      <rPr>
        <sz val="10.5"/>
        <color rgb="FF000080"/>
        <rFont val="Arial"/>
        <family val="2"/>
      </rPr>
      <t xml:space="preserve">OUTS.PREP. TENSOATIVAS P/LIMP.
</t>
    </r>
    <r>
      <rPr>
        <sz val="10.5"/>
        <color rgb="FF000080"/>
        <rFont val="Arial"/>
        <family val="2"/>
      </rPr>
      <t>MESMO C/SABÃO</t>
    </r>
  </si>
  <si>
    <r>
      <rPr>
        <sz val="10.5"/>
        <color rgb="FF000080"/>
        <rFont val="Arial"/>
        <family val="2"/>
      </rPr>
      <t>OUTS.PREP.C/ÓLEOS D/PETR.,MIN. BETUMINOSOS</t>
    </r>
  </si>
  <si>
    <r>
      <rPr>
        <sz val="10.5"/>
        <color rgb="FF000080"/>
        <rFont val="Arial"/>
        <family val="2"/>
      </rPr>
      <t xml:space="preserve">OUTS.PREP. LUBRIFICS.ANTIAD.
</t>
    </r>
    <r>
      <rPr>
        <sz val="10.5"/>
        <color rgb="FF000080"/>
        <rFont val="Arial"/>
        <family val="2"/>
      </rPr>
      <t>ANTIFERRUGEM,ETC</t>
    </r>
  </si>
  <si>
    <r>
      <rPr>
        <sz val="10.5"/>
        <color rgb="FF000080"/>
        <rFont val="Arial"/>
        <family val="2"/>
      </rPr>
      <t>CERAS ARTIFICIAIS D/POLIETILENO GLICOL</t>
    </r>
  </si>
  <si>
    <r>
      <rPr>
        <sz val="10.5"/>
        <color rgb="FF000080"/>
        <rFont val="Arial"/>
        <family val="2"/>
      </rPr>
      <t xml:space="preserve">CERAS PREPARADAS D/POLIETILENO
</t>
    </r>
    <r>
      <rPr>
        <sz val="10.5"/>
        <color rgb="FF000080"/>
        <rFont val="Arial"/>
        <family val="2"/>
      </rPr>
      <t>GLICOL</t>
    </r>
  </si>
  <si>
    <r>
      <rPr>
        <sz val="10.5"/>
        <color rgb="FF000080"/>
        <rFont val="Arial"/>
        <family val="2"/>
      </rPr>
      <t>CERAS ARTIFICIAIS D/POLIET. EMULSIONÁVEIS</t>
    </r>
  </si>
  <si>
    <r>
      <rPr>
        <sz val="10.5"/>
        <color rgb="FF000080"/>
        <rFont val="Arial"/>
        <family val="2"/>
      </rPr>
      <t xml:space="preserve">OUTRAS CERAS
</t>
    </r>
    <r>
      <rPr>
        <sz val="10.5"/>
        <color rgb="FF000080"/>
        <rFont val="Arial"/>
        <family val="2"/>
      </rPr>
      <t>ARTIFICIAIS D/POLIETILENO</t>
    </r>
  </si>
  <si>
    <r>
      <rPr>
        <sz val="10.5"/>
        <color rgb="FF000080"/>
        <rFont val="Arial"/>
        <family val="2"/>
      </rPr>
      <t>De dímero de alquilceteno com dois grupos alternadosn-alquil</t>
    </r>
  </si>
  <si>
    <r>
      <rPr>
        <sz val="10.5"/>
        <color rgb="FF000080"/>
        <rFont val="Arial"/>
        <family val="2"/>
      </rPr>
      <t xml:space="preserve">OUTRAS CERAS
</t>
    </r>
    <r>
      <rPr>
        <sz val="10.5"/>
        <color rgb="FF000080"/>
        <rFont val="Arial"/>
        <family val="2"/>
      </rPr>
      <t>ARTIFICIAIS</t>
    </r>
  </si>
  <si>
    <r>
      <rPr>
        <sz val="10.5"/>
        <color rgb="FF000080"/>
        <rFont val="Arial"/>
        <family val="2"/>
      </rPr>
      <t>OUTRAS CERAS PREPARADAS</t>
    </r>
  </si>
  <si>
    <r>
      <rPr>
        <sz val="10.5"/>
        <color rgb="FF000080"/>
        <rFont val="Arial"/>
        <family val="2"/>
      </rPr>
      <t xml:space="preserve">PREP.P/BRILHO
</t>
    </r>
    <r>
      <rPr>
        <sz val="10.5"/>
        <color rgb="FF000080"/>
        <rFont val="Arial"/>
        <family val="2"/>
      </rPr>
      <t>D/CARROÇARIA E PRODS.SEMELH.</t>
    </r>
  </si>
  <si>
    <r>
      <rPr>
        <sz val="10.5"/>
        <color rgb="FF000080"/>
        <rFont val="Arial"/>
        <family val="2"/>
      </rPr>
      <t>PASTAS, PÓS E OUTS. PREPARAÇÕES P/AREAR</t>
    </r>
  </si>
  <si>
    <r>
      <rPr>
        <sz val="10.5"/>
        <color rgb="FF000080"/>
        <rFont val="Arial"/>
        <family val="2"/>
      </rPr>
      <t xml:space="preserve">OUTS.ENCÁUSTICAS,
</t>
    </r>
    <r>
      <rPr>
        <sz val="10.5"/>
        <color rgb="FF000080"/>
        <rFont val="Arial"/>
        <family val="2"/>
      </rPr>
      <t>PREP.P/DAR BRILHO A PINTURA</t>
    </r>
  </si>
  <si>
    <r>
      <rPr>
        <sz val="10.5"/>
        <color rgb="FF000080"/>
        <rFont val="Arial"/>
        <family val="2"/>
      </rPr>
      <t>VELAS, PAVIOS, CÍRIOS E ARTIGOS SEMELHANTES</t>
    </r>
  </si>
  <si>
    <r>
      <rPr>
        <sz val="10.5"/>
        <color rgb="FF000080"/>
        <rFont val="Arial"/>
        <family val="2"/>
      </rPr>
      <t xml:space="preserve">Massas ou pastas para
</t>
    </r>
    <r>
      <rPr>
        <sz val="10.5"/>
        <color rgb="FF000080"/>
        <rFont val="Arial"/>
        <family val="2"/>
      </rPr>
      <t>modelar</t>
    </r>
  </si>
  <si>
    <r>
      <rPr>
        <sz val="10.5"/>
        <color rgb="FF000080"/>
        <rFont val="Arial"/>
        <family val="2"/>
      </rPr>
      <t xml:space="preserve">OUTS. MASSAS/PASTAS COMP.P/CRIAN.
</t>
    </r>
    <r>
      <rPr>
        <sz val="10.5"/>
        <color rgb="FF000080"/>
        <rFont val="Arial"/>
        <family val="2"/>
      </rPr>
      <t>/DENTISTAS</t>
    </r>
  </si>
  <si>
    <r>
      <rPr>
        <sz val="10.5"/>
        <color rgb="FF000080"/>
        <rFont val="Arial"/>
        <family val="2"/>
      </rPr>
      <t>OUTRAS GELATINAS E SEUS DERIVADOS</t>
    </r>
  </si>
  <si>
    <r>
      <rPr>
        <sz val="10.5"/>
        <color rgb="FF000080"/>
        <rFont val="Arial"/>
        <family val="2"/>
      </rPr>
      <t>OUTS.DERIV. D/GELATINA; ICTIOCOLA,ORIGEM ANIMAL</t>
    </r>
  </si>
  <si>
    <r>
      <rPr>
        <sz val="10.5"/>
        <color rgb="FF000080"/>
        <rFont val="Arial"/>
        <family val="2"/>
      </rPr>
      <t>PEPTONAS E PEPTONATOS</t>
    </r>
  </si>
  <si>
    <r>
      <rPr>
        <sz val="10.5"/>
        <color rgb="FF000080"/>
        <rFont val="Arial"/>
        <family val="2"/>
      </rPr>
      <t xml:space="preserve">OUTROS DERIVADOS
</t>
    </r>
    <r>
      <rPr>
        <sz val="10.5"/>
        <color rgb="FF000080"/>
        <rFont val="Arial"/>
        <family val="2"/>
      </rPr>
      <t>DAS PEPTONAS</t>
    </r>
  </si>
  <si>
    <r>
      <rPr>
        <sz val="10.5"/>
        <color rgb="FF000080"/>
        <rFont val="Arial"/>
        <family val="2"/>
      </rPr>
      <t>Proteínas de soja em pó, com um teor de proteínas igual ou s</t>
    </r>
  </si>
  <si>
    <r>
      <rPr>
        <sz val="10.5"/>
        <color rgb="FF000080"/>
        <rFont val="Arial"/>
        <family val="2"/>
      </rPr>
      <t xml:space="preserve">OUTS.MATÉRIAS PROTÉICAS E
</t>
    </r>
    <r>
      <rPr>
        <sz val="10.5"/>
        <color rgb="FF000080"/>
        <rFont val="Arial"/>
        <family val="2"/>
      </rPr>
      <t>DERIVADOS</t>
    </r>
  </si>
  <si>
    <r>
      <rPr>
        <sz val="10.5"/>
        <color rgb="FF000080"/>
        <rFont val="Arial"/>
        <family val="2"/>
      </rPr>
      <t>DEXTRINA E OUTS. AMIDOS/FÉCULAS MODIFICADOS</t>
    </r>
  </si>
  <si>
    <r>
      <rPr>
        <sz val="10.5"/>
        <color rgb="FF000080"/>
        <rFont val="Arial"/>
        <family val="2"/>
      </rPr>
      <t xml:space="preserve">COLAS À BASE D/AMIDOS, D/FÉCULAS,
</t>
    </r>
    <r>
      <rPr>
        <sz val="10.5"/>
        <color rgb="FF000080"/>
        <rFont val="Arial"/>
        <family val="2"/>
      </rPr>
      <t>D/DEXTRINA</t>
    </r>
  </si>
  <si>
    <r>
      <rPr>
        <sz val="10.5"/>
        <color rgb="FF000080"/>
        <rFont val="Arial"/>
        <family val="2"/>
      </rPr>
      <t>PROD.UTIL.C/COLA, BASE CIANOACRILATOS P&lt;1K</t>
    </r>
  </si>
  <si>
    <r>
      <rPr>
        <sz val="10.5"/>
        <color rgb="FF000080"/>
        <rFont val="Arial"/>
        <family val="2"/>
      </rPr>
      <t>OUTS.PROD.UTILIZ. COMO COLA,PESO Ñ SUP.1KG</t>
    </r>
  </si>
  <si>
    <r>
      <rPr>
        <sz val="10.5"/>
        <color rgb="FF000080"/>
        <rFont val="Arial"/>
        <family val="2"/>
      </rPr>
      <t>ADESIVOS À BASE DE BORRACHA</t>
    </r>
  </si>
  <si>
    <r>
      <rPr>
        <sz val="10.5"/>
        <color rgb="FF000080"/>
        <rFont val="Arial"/>
        <family val="2"/>
      </rPr>
      <t>ADESIVOS B.PLÁST., DISPERSOS, P/DISPERSAR ETC.</t>
    </r>
  </si>
  <si>
    <r>
      <rPr>
        <sz val="10.5"/>
        <color rgb="FF000080"/>
        <rFont val="Arial"/>
        <family val="2"/>
      </rPr>
      <t>OUTS.ADESIVOS À BASE D/PLÁSTICOS</t>
    </r>
  </si>
  <si>
    <r>
      <rPr>
        <sz val="10.5"/>
        <color rgb="FF000080"/>
        <rFont val="Arial"/>
        <family val="2"/>
      </rPr>
      <t>OUTROS ADESIVOS E COLAS PREPARADAS</t>
    </r>
  </si>
  <si>
    <r>
      <rPr>
        <sz val="10.5"/>
        <color rgb="FF000080"/>
        <rFont val="Arial"/>
        <family val="2"/>
      </rPr>
      <t>COALHO E SEUS CONCENTRADOS</t>
    </r>
  </si>
  <si>
    <r>
      <rPr>
        <sz val="10.5"/>
        <color rgb="FF000080"/>
        <rFont val="Arial"/>
        <family val="2"/>
      </rPr>
      <t>ALFA-AMILASE (ASPERGILLUS ORYZAE)</t>
    </r>
  </si>
  <si>
    <r>
      <rPr>
        <sz val="10.5"/>
        <color rgb="FF000080"/>
        <rFont val="Arial"/>
        <family val="2"/>
      </rPr>
      <t>OUTRAS AMILAZES E SEUS CONCENTRADOS</t>
    </r>
  </si>
  <si>
    <r>
      <rPr>
        <sz val="10.5"/>
        <color rgb="FF000080"/>
        <rFont val="Arial"/>
        <family val="2"/>
      </rPr>
      <t>PAPAÍNA</t>
    </r>
  </si>
  <si>
    <r>
      <rPr>
        <sz val="10.5"/>
        <color rgb="FF000080"/>
        <rFont val="Arial"/>
        <family val="2"/>
      </rPr>
      <t>OUTRAS PROTEASES E SEUS CONCENTRADOS</t>
    </r>
  </si>
  <si>
    <r>
      <rPr>
        <sz val="10.5"/>
        <color rgb="FF000080"/>
        <rFont val="Arial"/>
        <family val="2"/>
      </rPr>
      <t xml:space="preserve">LISOZIMA E SEU
</t>
    </r>
    <r>
      <rPr>
        <sz val="10.5"/>
        <color rgb="FF000080"/>
        <rFont val="Arial"/>
        <family val="2"/>
      </rPr>
      <t>CLORIDRATO</t>
    </r>
  </si>
  <si>
    <r>
      <rPr>
        <sz val="10.5"/>
        <color rgb="FF000080"/>
        <rFont val="Arial"/>
        <family val="2"/>
      </rPr>
      <t>OUTRAS ENZIMAS E SEUS CONCENTRADOS</t>
    </r>
  </si>
  <si>
    <r>
      <rPr>
        <sz val="10.5"/>
        <color rgb="FF000080"/>
        <rFont val="Arial"/>
        <family val="2"/>
      </rPr>
      <t xml:space="preserve">ENZIMAS PREPARADAS À BASE
</t>
    </r>
    <r>
      <rPr>
        <sz val="10.5"/>
        <color rgb="FF000080"/>
        <rFont val="Arial"/>
        <family val="2"/>
      </rPr>
      <t>DE CELULOSE</t>
    </r>
  </si>
  <si>
    <r>
      <rPr>
        <sz val="10.5"/>
        <color rgb="FF000080"/>
        <rFont val="Arial"/>
        <family val="2"/>
      </rPr>
      <t>ENZIMA PREP. BASE D/TRANSGLUTAMINAS E</t>
    </r>
  </si>
  <si>
    <r>
      <rPr>
        <sz val="10.5"/>
        <color rgb="FF000080"/>
        <rFont val="Arial"/>
        <family val="2"/>
      </rPr>
      <t xml:space="preserve">OUTRAS ENZIMAS
</t>
    </r>
    <r>
      <rPr>
        <sz val="10.5"/>
        <color rgb="FF000080"/>
        <rFont val="Arial"/>
        <family val="2"/>
      </rPr>
      <t>PREPARADAS</t>
    </r>
  </si>
  <si>
    <r>
      <rPr>
        <sz val="10.5"/>
        <color rgb="FF000080"/>
        <rFont val="Arial"/>
        <family val="2"/>
      </rPr>
      <t>FOGOS DE ARTIFÍCIO</t>
    </r>
  </si>
  <si>
    <r>
      <rPr>
        <sz val="10.5"/>
        <color rgb="FF000080"/>
        <rFont val="Arial"/>
        <family val="2"/>
      </rPr>
      <t>'- Combustíveis líquidos e combustíveis gasosos liquefeitos,</t>
    </r>
  </si>
  <si>
    <r>
      <rPr>
        <sz val="10.5"/>
        <color rgb="FF000080"/>
        <rFont val="Arial"/>
        <family val="2"/>
      </rPr>
      <t>OUTS. ARTIGOS D/MAT.INFLAM.DA NOTA 2 DO CAP.</t>
    </r>
  </si>
  <si>
    <r>
      <rPr>
        <sz val="10.5"/>
        <color rgb="FF000080"/>
        <rFont val="Arial"/>
        <family val="2"/>
      </rPr>
      <t>CHAPAS,FILMES,FOT. P/RAIO X SENSIB.UMA FACE</t>
    </r>
  </si>
  <si>
    <r>
      <rPr>
        <sz val="10.5"/>
        <color rgb="FF000080"/>
        <rFont val="Arial"/>
        <family val="2"/>
      </rPr>
      <t>FILMES REVEL. INSTANT. P/FOTOGRAFIA A CORES</t>
    </r>
  </si>
  <si>
    <r>
      <rPr>
        <sz val="10.5"/>
        <color rgb="FF000080"/>
        <rFont val="Arial"/>
        <family val="2"/>
      </rPr>
      <t xml:space="preserve">FILMES REV.INSTANT.
</t>
    </r>
    <r>
      <rPr>
        <sz val="10.5"/>
        <color rgb="FF000080"/>
        <rFont val="Arial"/>
        <family val="2"/>
      </rPr>
      <t>P/FOTOGRAFIA MONOCROM.</t>
    </r>
  </si>
  <si>
    <r>
      <rPr>
        <sz val="10.5"/>
        <color rgb="FF000080"/>
        <rFont val="Arial"/>
        <family val="2"/>
      </rPr>
      <t>OUTS. CHAP.SENS. POL.FOT.ALUM.LADO SUP.255MM</t>
    </r>
  </si>
  <si>
    <r>
      <rPr>
        <sz val="10.5"/>
        <color rgb="FF000080"/>
        <rFont val="Arial"/>
        <family val="2"/>
      </rPr>
      <t xml:space="preserve">OUTS. CHAP.SENS.
</t>
    </r>
    <r>
      <rPr>
        <sz val="10.5"/>
        <color rgb="FF000080"/>
        <rFont val="Arial"/>
        <family val="2"/>
      </rPr>
      <t>POL.FOT.POLIÉST. LADO&gt;255MM</t>
    </r>
  </si>
  <si>
    <r>
      <rPr>
        <sz val="10.5"/>
        <color rgb="FF000080"/>
        <rFont val="Arial"/>
        <family val="2"/>
      </rPr>
      <t>OUTS. CHAP.SENS. POL.FOTOSSENSÍV.L SUP.255MM</t>
    </r>
  </si>
  <si>
    <r>
      <rPr>
        <sz val="10.5"/>
        <color rgb="FF000080"/>
        <rFont val="Arial"/>
        <family val="2"/>
      </rPr>
      <t xml:space="preserve">OUTS. CHAP.SENS.
</t>
    </r>
    <r>
      <rPr>
        <sz val="10.5"/>
        <color rgb="FF000080"/>
        <rFont val="Arial"/>
        <family val="2"/>
      </rPr>
      <t>OUT.PROC.AL.LADO SUP.255MM</t>
    </r>
  </si>
  <si>
    <r>
      <rPr>
        <sz val="10.5"/>
        <color rgb="FF000080"/>
        <rFont val="Arial"/>
        <family val="2"/>
      </rPr>
      <t>OUTS. CHAPAS SENS. OUT.PROC.LADO SUP. 255MM</t>
    </r>
  </si>
  <si>
    <r>
      <rPr>
        <sz val="10.5"/>
        <color rgb="FF000080"/>
        <rFont val="Arial"/>
        <family val="2"/>
      </rPr>
      <t xml:space="preserve">FILMES P/ARTES
</t>
    </r>
    <r>
      <rPr>
        <sz val="10.5"/>
        <color rgb="FF000080"/>
        <rFont val="Arial"/>
        <family val="2"/>
      </rPr>
      <t>GRÁFICAS,LADO SUP. 255MM</t>
    </r>
  </si>
  <si>
    <r>
      <rPr>
        <sz val="10.5"/>
        <color rgb="FF000080"/>
        <rFont val="Arial"/>
        <family val="2"/>
      </rPr>
      <t>OUTS.CHAPAS SENSIB. LADO SUP.255MM</t>
    </r>
  </si>
  <si>
    <r>
      <rPr>
        <sz val="10.5"/>
        <color rgb="FF000080"/>
        <rFont val="Arial"/>
        <family val="2"/>
      </rPr>
      <t xml:space="preserve">OUTS.CHAPAS E FILMES PLANOS
</t>
    </r>
    <r>
      <rPr>
        <sz val="10.5"/>
        <color rgb="FF000080"/>
        <rFont val="Arial"/>
        <family val="2"/>
      </rPr>
      <t>FOTOGRÁFICOS</t>
    </r>
  </si>
  <si>
    <r>
      <rPr>
        <sz val="10.5"/>
        <color rgb="FF000080"/>
        <rFont val="Arial"/>
        <family val="2"/>
      </rPr>
      <t>OUTS.FILM.D/LARG. SUP.610MM COMP.ATÉ 200M</t>
    </r>
  </si>
  <si>
    <r>
      <rPr>
        <sz val="10.5"/>
        <color rgb="FF000080"/>
        <rFont val="Arial"/>
        <family val="2"/>
      </rPr>
      <t xml:space="preserve">FILMES FOTO COR. LARG.&gt;105MM,&lt;
</t>
    </r>
    <r>
      <rPr>
        <sz val="10.5"/>
        <color rgb="FF000080"/>
        <rFont val="Arial"/>
        <family val="2"/>
      </rPr>
      <t>610MM, ROLOS</t>
    </r>
  </si>
  <si>
    <r>
      <rPr>
        <sz val="10.5"/>
        <color rgb="FF000080"/>
        <rFont val="Arial"/>
        <family val="2"/>
      </rPr>
      <t>FILMES ART.GRÁF. LARG.&gt;105MM,&lt; 610MM,ROLOS</t>
    </r>
  </si>
  <si>
    <r>
      <rPr>
        <sz val="10.5"/>
        <color rgb="FF000080"/>
        <rFont val="Arial"/>
        <family val="2"/>
      </rPr>
      <t xml:space="preserve">Fotopolimerizáveis, sensibilizadas à base de
</t>
    </r>
    <r>
      <rPr>
        <sz val="10.5"/>
        <color rgb="FF000080"/>
        <rFont val="Arial"/>
        <family val="2"/>
      </rPr>
      <t>compostos</t>
    </r>
  </si>
  <si>
    <r>
      <rPr>
        <sz val="10.5"/>
        <color rgb="FF000080"/>
        <rFont val="Arial"/>
        <family val="2"/>
      </rPr>
      <t xml:space="preserve">OUTS.FILM.MON.LARG.
</t>
    </r>
    <r>
      <rPr>
        <sz val="10.5"/>
        <color rgb="FF000080"/>
        <rFont val="Arial"/>
        <family val="2"/>
      </rPr>
      <t>&gt;105MM,&lt; 610MM, ROLOS</t>
    </r>
  </si>
  <si>
    <r>
      <rPr>
        <sz val="10.5"/>
        <color rgb="FF000080"/>
        <rFont val="Arial"/>
        <family val="2"/>
      </rPr>
      <t xml:space="preserve">PAPEL,CARTÃO,FOT. COR.SENS.LARG.
</t>
    </r>
    <r>
      <rPr>
        <sz val="10.5"/>
        <color rgb="FF000080"/>
        <rFont val="Arial"/>
        <family val="2"/>
      </rPr>
      <t>&gt;610MM,ROL.</t>
    </r>
  </si>
  <si>
    <r>
      <rPr>
        <sz val="10.5"/>
        <color rgb="FF000080"/>
        <rFont val="Arial"/>
        <family val="2"/>
      </rPr>
      <t xml:space="preserve">OUTS.PAP.CART.
</t>
    </r>
    <r>
      <rPr>
        <sz val="10.5"/>
        <color rgb="FF000080"/>
        <rFont val="Arial"/>
        <family val="2"/>
      </rPr>
      <t>P/FOT.CORES, ROLOS</t>
    </r>
  </si>
  <si>
    <r>
      <rPr>
        <sz val="10.5"/>
        <color rgb="FF000080"/>
        <rFont val="Arial"/>
        <family val="2"/>
      </rPr>
      <t>OUTS. PAPÉIS, CARTÕES,FOTO. SENS.,ROLOS</t>
    </r>
  </si>
  <si>
    <r>
      <rPr>
        <sz val="10.5"/>
        <color rgb="FF000080"/>
        <rFont val="Arial"/>
        <family val="2"/>
      </rPr>
      <t xml:space="preserve">Chapas, filmes, papéis, cartões e têxteis,
</t>
    </r>
    <r>
      <rPr>
        <sz val="10.5"/>
        <color rgb="FF000080"/>
        <rFont val="Arial"/>
        <family val="2"/>
      </rPr>
      <t>fotográficos</t>
    </r>
  </si>
  <si>
    <r>
      <rPr>
        <sz val="10.5"/>
        <color rgb="FF000080"/>
        <rFont val="Arial"/>
        <family val="2"/>
      </rPr>
      <t>À base de negro de fumo ou de um corante e resinas termoplás</t>
    </r>
  </si>
  <si>
    <r>
      <rPr>
        <sz val="10.5"/>
        <color rgb="FF000080"/>
        <rFont val="Arial"/>
        <family val="2"/>
      </rPr>
      <t>OUTS.REVELADORES P/USO FOTOGRÁFICOS</t>
    </r>
  </si>
  <si>
    <r>
      <rPr>
        <sz val="10.5"/>
        <color rgb="FF000080"/>
        <rFont val="Arial"/>
        <family val="2"/>
      </rPr>
      <t>OUTS.PREP.QUÍMICAS, P/USOS FOTOGRÁFICOS</t>
    </r>
  </si>
  <si>
    <r>
      <rPr>
        <sz val="10.5"/>
        <color rgb="FF000080"/>
        <rFont val="Arial"/>
        <family val="2"/>
      </rPr>
      <t>GRAFITA ARTIFICIAL</t>
    </r>
  </si>
  <si>
    <r>
      <rPr>
        <sz val="10.5"/>
        <color rgb="FF000080"/>
        <rFont val="Arial"/>
        <family val="2"/>
      </rPr>
      <t>PASTA CARBONADA PARA ELETRODOS</t>
    </r>
  </si>
  <si>
    <r>
      <rPr>
        <sz val="10.5"/>
        <color rgb="FF000080"/>
        <rFont val="Arial"/>
        <family val="2"/>
      </rPr>
      <t xml:space="preserve">OUTS.PREP.C/GRAFITA
</t>
    </r>
    <r>
      <rPr>
        <sz val="10.5"/>
        <color rgb="FF000080"/>
        <rFont val="Arial"/>
        <family val="2"/>
      </rPr>
      <t>OU CARB.PASTA,BLOC. ETC.</t>
    </r>
  </si>
  <si>
    <r>
      <rPr>
        <sz val="10.5"/>
        <color rgb="FF000080"/>
        <rFont val="Arial"/>
        <family val="2"/>
      </rPr>
      <t>CARVÕES ATIVADOS</t>
    </r>
  </si>
  <si>
    <r>
      <rPr>
        <sz val="10.5"/>
        <color rgb="FF000080"/>
        <rFont val="Arial"/>
        <family val="2"/>
      </rPr>
      <t>FARINHAS SILICIOSAS FÓSSEIS</t>
    </r>
  </si>
  <si>
    <r>
      <rPr>
        <sz val="10.5"/>
        <color rgb="FF000080"/>
        <rFont val="Arial"/>
        <family val="2"/>
      </rPr>
      <t>BENTONITA ATIVADA</t>
    </r>
  </si>
  <si>
    <r>
      <rPr>
        <sz val="10.5"/>
        <color rgb="FF000080"/>
        <rFont val="Arial"/>
        <family val="2"/>
      </rPr>
      <t>OUTRAS ARGILAS, TERRAS ATIVADAS</t>
    </r>
  </si>
  <si>
    <r>
      <rPr>
        <sz val="10.5"/>
        <color rgb="FF000080"/>
        <rFont val="Arial"/>
        <family val="2"/>
      </rPr>
      <t xml:space="preserve">OUTROS MAT.MIN.
</t>
    </r>
    <r>
      <rPr>
        <sz val="10.5"/>
        <color rgb="FF000080"/>
        <rFont val="Arial"/>
        <family val="2"/>
      </rPr>
      <t>ATIV.NEGROS DE ORIGEM ANIMAL</t>
    </r>
  </si>
  <si>
    <r>
      <rPr>
        <sz val="10.5"/>
        <color rgb="FF000080"/>
        <rFont val="Arial"/>
        <family val="2"/>
      </rPr>
      <t>Lignossulfonatos</t>
    </r>
  </si>
  <si>
    <r>
      <rPr>
        <sz val="10.5"/>
        <color rgb="FF000080"/>
        <rFont val="Arial"/>
        <family val="2"/>
      </rPr>
      <t>ESSÊNC.D/TEREMB. D/PINHEIRO/FAB.PAST. D/PAPEL</t>
    </r>
  </si>
  <si>
    <r>
      <rPr>
        <sz val="10.5"/>
        <color rgb="FF000080"/>
        <rFont val="Arial"/>
        <family val="2"/>
      </rPr>
      <t>OUTS.ESSÊNC. TERPÊNICAS D/FAB. D/MAD,PAPEL</t>
    </r>
  </si>
  <si>
    <r>
      <rPr>
        <sz val="10.5"/>
        <color rgb="FF000080"/>
        <rFont val="Arial"/>
        <family val="2"/>
      </rPr>
      <t>COLOFÔNIAS E ÁCIDOS RESÍNICOS</t>
    </r>
  </si>
  <si>
    <r>
      <rPr>
        <sz val="10.5"/>
        <color rgb="FF000080"/>
        <rFont val="Arial"/>
        <family val="2"/>
      </rPr>
      <t>SAIS DE COLOFÔNIAS OU DE ÁCIDOS RESÍNICOS</t>
    </r>
  </si>
  <si>
    <r>
      <rPr>
        <sz val="10.5"/>
        <color rgb="FF000080"/>
        <rFont val="Arial"/>
        <family val="2"/>
      </rPr>
      <t>GOMAS ÉSTERES</t>
    </r>
  </si>
  <si>
    <r>
      <rPr>
        <sz val="10.5"/>
        <color rgb="FF000080"/>
        <rFont val="Arial"/>
        <family val="2"/>
      </rPr>
      <t xml:space="preserve">Colofônias oxidadas, hidrogenadas,
</t>
    </r>
    <r>
      <rPr>
        <sz val="10.5"/>
        <color rgb="FF000080"/>
        <rFont val="Arial"/>
        <family val="2"/>
      </rPr>
      <t>desidrogenadas, polimeriz</t>
    </r>
  </si>
  <si>
    <r>
      <rPr>
        <sz val="10.5"/>
        <color rgb="FF000080"/>
        <rFont val="Arial"/>
        <family val="2"/>
      </rPr>
      <t>ABIETATOS D/MET./ D/BENZILA; HIDROAB. D/METILA</t>
    </r>
  </si>
  <si>
    <r>
      <rPr>
        <sz val="10.5"/>
        <color rgb="FF000080"/>
        <rFont val="Arial"/>
        <family val="2"/>
      </rPr>
      <t>OUTROS DERIV. D/COLOFÔNIA / ÁCIDOS RESÍNICOS</t>
    </r>
  </si>
  <si>
    <r>
      <rPr>
        <sz val="10.5"/>
        <color rgb="FF000080"/>
        <rFont val="Arial"/>
        <family val="2"/>
      </rPr>
      <t>Apresentadas em formas ou embalagens exclusivamente par</t>
    </r>
  </si>
  <si>
    <r>
      <rPr>
        <sz val="10.5"/>
        <color rgb="FF000080"/>
        <rFont val="Arial"/>
        <family val="2"/>
      </rPr>
      <t>'-- Acondicionadas em embalagens com um conteúdo de peso líqu</t>
    </r>
  </si>
  <si>
    <r>
      <rPr>
        <sz val="10.5"/>
        <color rgb="FF000080"/>
        <rFont val="Arial"/>
        <family val="2"/>
      </rPr>
      <t xml:space="preserve">OUTS.INSETS.EMB. P/USO DOMISS. S/BROMOMET.
</t>
    </r>
    <r>
      <rPr>
        <sz val="10.5"/>
        <color rgb="FF000080"/>
        <rFont val="Arial"/>
        <family val="2"/>
      </rPr>
      <t>/BROMOCLOROMET.</t>
    </r>
  </si>
  <si>
    <r>
      <rPr>
        <sz val="10.5"/>
        <color rgb="FF000080"/>
        <rFont val="Arial"/>
        <family val="2"/>
      </rPr>
      <t xml:space="preserve">À base de acefato ou
</t>
    </r>
    <r>
      <rPr>
        <sz val="10.5"/>
        <color rgb="FF000080"/>
        <rFont val="Arial"/>
        <family val="2"/>
      </rPr>
      <t>deBacillus thuringiensis</t>
    </r>
  </si>
  <si>
    <r>
      <rPr>
        <sz val="10.5"/>
        <color rgb="FF000080"/>
        <rFont val="Arial"/>
        <family val="2"/>
      </rPr>
      <t>INSETICIDAS à BASE DE FOSFETO DE ALUMíNIO</t>
    </r>
  </si>
  <si>
    <r>
      <rPr>
        <sz val="10.5"/>
        <color rgb="FF000080"/>
        <rFont val="Arial"/>
        <family val="2"/>
      </rPr>
      <t xml:space="preserve">OUTS.INSETICIDAS,
</t>
    </r>
    <r>
      <rPr>
        <sz val="10.5"/>
        <color rgb="FF000080"/>
        <rFont val="Arial"/>
        <family val="2"/>
      </rPr>
      <t>APRESENTADOS D/OUTRO MODO</t>
    </r>
  </si>
  <si>
    <r>
      <rPr>
        <sz val="10.5"/>
        <color rgb="FF000080"/>
        <rFont val="Arial"/>
        <family val="2"/>
      </rPr>
      <t xml:space="preserve">OUTS.FUNGICS.EMB. P/USO DOMIS. S/BROMOMET.
</t>
    </r>
    <r>
      <rPr>
        <sz val="10.5"/>
        <color rgb="FF000080"/>
        <rFont val="Arial"/>
        <family val="2"/>
      </rPr>
      <t>/BROMOCLOROMET.</t>
    </r>
  </si>
  <si>
    <r>
      <rPr>
        <sz val="10.5"/>
        <color rgb="FF000080"/>
        <rFont val="Arial"/>
        <family val="2"/>
      </rPr>
      <t>FUNGICIDAS à BASE DE MANCOZEB OU DE MANEB</t>
    </r>
  </si>
  <si>
    <r>
      <rPr>
        <sz val="10.5"/>
        <color rgb="FF000080"/>
        <rFont val="Arial"/>
        <family val="2"/>
      </rPr>
      <t>FUNGICIDAS à BASE D/COMPOSTOS D/ARSÊNIO,COBRE OU CROMO</t>
    </r>
  </si>
  <si>
    <r>
      <rPr>
        <sz val="10.5"/>
        <color rgb="FF000080"/>
        <rFont val="Arial"/>
        <family val="2"/>
      </rPr>
      <t>FUNGICIDASà BASE DE PROPICONAZOL</t>
    </r>
  </si>
  <si>
    <r>
      <rPr>
        <sz val="10.5"/>
        <color rgb="FF000080"/>
        <rFont val="Arial"/>
        <family val="2"/>
      </rPr>
      <t xml:space="preserve">OUTS.FUNGICIDAS, APRESENTADOS
</t>
    </r>
    <r>
      <rPr>
        <sz val="10.5"/>
        <color rgb="FF000080"/>
        <rFont val="Arial"/>
        <family val="2"/>
      </rPr>
      <t>D/OUTRO MODO</t>
    </r>
  </si>
  <si>
    <r>
      <rPr>
        <sz val="10.5"/>
        <color rgb="FF000080"/>
        <rFont val="Arial"/>
        <family val="2"/>
      </rPr>
      <t>HERBICS.C/2,4-D,2,4- DB,MCPA OU D/DERS. D/2,4-D OU 2,4-DB</t>
    </r>
  </si>
  <si>
    <r>
      <rPr>
        <sz val="10.5"/>
        <color rgb="FF000080"/>
        <rFont val="Arial"/>
        <family val="2"/>
      </rPr>
      <t xml:space="preserve">Outros, à base de
</t>
    </r>
    <r>
      <rPr>
        <sz val="10.5"/>
        <color rgb="FF000080"/>
        <rFont val="Arial"/>
        <family val="2"/>
      </rPr>
      <t>atrazina ou de diuron</t>
    </r>
  </si>
  <si>
    <r>
      <rPr>
        <sz val="10.5"/>
        <color rgb="FF000080"/>
        <rFont val="Arial"/>
        <family val="2"/>
      </rPr>
      <t xml:space="preserve">HERBICS. C/GLIFOSATO/SEUS
</t>
    </r>
    <r>
      <rPr>
        <sz val="10.5"/>
        <color rgb="FF000080"/>
        <rFont val="Arial"/>
        <family val="2"/>
      </rPr>
      <t>SAIS,D/IMAZAQUIM OU D/LACTOFEN</t>
    </r>
  </si>
  <si>
    <r>
      <rPr>
        <sz val="10.5"/>
        <color rgb="FF000080"/>
        <rFont val="Arial"/>
        <family val="2"/>
      </rPr>
      <t>Outros, à base de dicloreto de paraquate, de propanil ou de</t>
    </r>
  </si>
  <si>
    <r>
      <rPr>
        <sz val="10.5"/>
        <color rgb="FF000080"/>
        <rFont val="Arial"/>
        <family val="2"/>
      </rPr>
      <t>HERBICIDAS à BASE DE IMAZETAPIR</t>
    </r>
  </si>
  <si>
    <r>
      <rPr>
        <sz val="10.5"/>
        <color rgb="FF000080"/>
        <rFont val="Arial"/>
        <family val="2"/>
      </rPr>
      <t>Outros, à base de ametrina ou de hexazinona</t>
    </r>
  </si>
  <si>
    <r>
      <rPr>
        <sz val="10.5"/>
        <color rgb="FF000080"/>
        <rFont val="Arial"/>
        <family val="2"/>
      </rPr>
      <t>OUTS.HERBICIDAS APRESENTADOS D/OUTRO MODO</t>
    </r>
  </si>
  <si>
    <r>
      <rPr>
        <sz val="10.5"/>
        <color rgb="FF000080"/>
        <rFont val="Arial"/>
        <family val="2"/>
      </rPr>
      <t>Outs regul.d/cresc. d/plantas.apres.out.modo</t>
    </r>
  </si>
  <si>
    <r>
      <rPr>
        <sz val="10.5"/>
        <color rgb="FF000080"/>
        <rFont val="Arial"/>
        <family val="2"/>
      </rPr>
      <t xml:space="preserve">DESINFS.EMB.P/USO DOMISS.S/BROMOMET.
</t>
    </r>
    <r>
      <rPr>
        <sz val="10.5"/>
        <color rgb="FF000080"/>
        <rFont val="Arial"/>
        <family val="2"/>
      </rPr>
      <t>/BROMOCLOROMET.</t>
    </r>
  </si>
  <si>
    <r>
      <rPr>
        <sz val="10.5"/>
        <color rgb="FF000080"/>
        <rFont val="Arial"/>
        <family val="2"/>
      </rPr>
      <t>OUTS. DESINFETANTES,Ñ APRES.VENDA RETALHO</t>
    </r>
  </si>
  <si>
    <r>
      <rPr>
        <sz val="10.5"/>
        <color rgb="FF000080"/>
        <rFont val="Arial"/>
        <family val="2"/>
      </rPr>
      <t xml:space="preserve">OUTS.RODENTS.E SEM.P/USO DOM. C/BROMOMET.
</t>
    </r>
    <r>
      <rPr>
        <sz val="10.5"/>
        <color rgb="FF000080"/>
        <rFont val="Arial"/>
        <family val="2"/>
      </rPr>
      <t>/BROMOCLOROMET.</t>
    </r>
  </si>
  <si>
    <r>
      <rPr>
        <sz val="10.5"/>
        <color rgb="FF000080"/>
        <rFont val="Arial"/>
        <family val="2"/>
      </rPr>
      <t xml:space="preserve">OUTS.RODENTS.E SEM.P/USO DOM. S/BROMOMET.
</t>
    </r>
    <r>
      <rPr>
        <sz val="10.5"/>
        <color rgb="FF000080"/>
        <rFont val="Arial"/>
        <family val="2"/>
      </rPr>
      <t>/BROMOCLOROMET.</t>
    </r>
  </si>
  <si>
    <r>
      <rPr>
        <sz val="10.5"/>
        <color rgb="FF000080"/>
        <rFont val="Arial"/>
        <family val="2"/>
      </rPr>
      <t xml:space="preserve">ACARICIDAS Á BASE D/AMITRAZ,
</t>
    </r>
    <r>
      <rPr>
        <sz val="10.5"/>
        <color rgb="FF000080"/>
        <rFont val="Arial"/>
        <family val="2"/>
      </rPr>
      <t>CLORFENVINFOS, PROPARGITE</t>
    </r>
  </si>
  <si>
    <r>
      <rPr>
        <sz val="10.5"/>
        <color rgb="FF000080"/>
        <rFont val="Arial"/>
        <family val="2"/>
      </rPr>
      <t>OUTS.ACARICIDAS. APRESENTADOS D/OUT.MODO</t>
    </r>
  </si>
  <si>
    <r>
      <rPr>
        <sz val="10.5"/>
        <color rgb="FF000080"/>
        <rFont val="Arial"/>
        <family val="2"/>
      </rPr>
      <t>RATICIDAS</t>
    </r>
  </si>
  <si>
    <r>
      <rPr>
        <sz val="10.5"/>
        <color rgb="FF000080"/>
        <rFont val="Arial"/>
        <family val="2"/>
      </rPr>
      <t>OUTS.RODENTICIDAS E PRODUTOS SEMELHANTES</t>
    </r>
  </si>
  <si>
    <r>
      <rPr>
        <sz val="10.5"/>
        <color rgb="FF000080"/>
        <rFont val="Arial"/>
        <family val="2"/>
      </rPr>
      <t xml:space="preserve">APRESTOS PREP. P/IND.TÊXTIL E IND.
</t>
    </r>
    <r>
      <rPr>
        <sz val="10.5"/>
        <color rgb="FF000080"/>
        <rFont val="Arial"/>
        <family val="2"/>
      </rPr>
      <t>SEMELHANTE</t>
    </r>
  </si>
  <si>
    <r>
      <rPr>
        <sz val="10.5"/>
        <color rgb="FF000080"/>
        <rFont val="Arial"/>
        <family val="2"/>
      </rPr>
      <t>PROD.IGNÍFUGOS P/IND.TÊXTIL OU IND. SEMELHANTE</t>
    </r>
  </si>
  <si>
    <r>
      <rPr>
        <sz val="10.5"/>
        <color rgb="FF000080"/>
        <rFont val="Arial"/>
        <family val="2"/>
      </rPr>
      <t xml:space="preserve">OUTS.IMPERMEABILIZ. P/IND.TÊXTIL OU
</t>
    </r>
    <r>
      <rPr>
        <sz val="10.5"/>
        <color rgb="FF000080"/>
        <rFont val="Arial"/>
        <family val="2"/>
      </rPr>
      <t>SEMELHANTE</t>
    </r>
  </si>
  <si>
    <r>
      <rPr>
        <sz val="10.5"/>
        <color rgb="FF000080"/>
        <rFont val="Arial"/>
        <family val="2"/>
      </rPr>
      <t xml:space="preserve">OUTS.PROD.E PREP. ACEL.D/TING.P/IND.
</t>
    </r>
    <r>
      <rPr>
        <sz val="10.5"/>
        <color rgb="FF000080"/>
        <rFont val="Arial"/>
        <family val="2"/>
      </rPr>
      <t>TÊXTIL SEM.</t>
    </r>
  </si>
  <si>
    <r>
      <rPr>
        <sz val="10.5"/>
        <color rgb="FF000080"/>
        <rFont val="Arial"/>
        <family val="2"/>
      </rPr>
      <t>OUTS.IMPERMEAB. P/INDÚSTRIA D/PAPEL, SEMELH.</t>
    </r>
  </si>
  <si>
    <r>
      <rPr>
        <sz val="10.5"/>
        <color rgb="FF000080"/>
        <rFont val="Arial"/>
        <family val="2"/>
      </rPr>
      <t xml:space="preserve">OUTS.APRESTOS ACEL.TING.ETC.,P/IND.
</t>
    </r>
    <r>
      <rPr>
        <sz val="10.5"/>
        <color rgb="FF000080"/>
        <rFont val="Arial"/>
        <family val="2"/>
      </rPr>
      <t>PAPEL,SEM.</t>
    </r>
  </si>
  <si>
    <r>
      <rPr>
        <sz val="10.5"/>
        <color rgb="FF000080"/>
        <rFont val="Arial"/>
        <family val="2"/>
      </rPr>
      <t>OUTS.PROD.,PREP. ACEL.D/TING.P/IND. COURO,SEM.</t>
    </r>
  </si>
  <si>
    <r>
      <rPr>
        <sz val="10.5"/>
        <color rgb="FF000080"/>
        <rFont val="Arial"/>
        <family val="2"/>
      </rPr>
      <t xml:space="preserve">PASTAS E PÓS PARA
</t>
    </r>
    <r>
      <rPr>
        <sz val="10.5"/>
        <color rgb="FF000080"/>
        <rFont val="Arial"/>
        <family val="2"/>
      </rPr>
      <t>SOLDAR</t>
    </r>
  </si>
  <si>
    <r>
      <rPr>
        <sz val="10.5"/>
        <color rgb="FF000080"/>
        <rFont val="Arial"/>
        <family val="2"/>
      </rPr>
      <t>OUTS.PREP.P/AUX. SOLDA MET.ENCH., REV.D/ELET.</t>
    </r>
  </si>
  <si>
    <r>
      <rPr>
        <sz val="10.5"/>
        <color rgb="FF000080"/>
        <rFont val="Arial"/>
        <family val="2"/>
      </rPr>
      <t xml:space="preserve">PREP. ANTIDETONANTE À
</t>
    </r>
    <r>
      <rPr>
        <sz val="10.5"/>
        <color rgb="FF000080"/>
        <rFont val="Arial"/>
        <family val="2"/>
      </rPr>
      <t>BASE D/COMP. D/CHUMBO</t>
    </r>
  </si>
  <si>
    <r>
      <rPr>
        <sz val="10.5"/>
        <color rgb="FF000080"/>
        <rFont val="Arial"/>
        <family val="2"/>
      </rPr>
      <t>MELHORAD.P/ÍNDICE VISCOSID.C/ÓLEO D/PETR.MIN.</t>
    </r>
  </si>
  <si>
    <r>
      <rPr>
        <sz val="10.5"/>
        <color rgb="FF000080"/>
        <rFont val="Arial"/>
        <family val="2"/>
      </rPr>
      <t>Antidesgastes, anticorrosivos ou antioxidantes, que contenha</t>
    </r>
  </si>
  <si>
    <r>
      <rPr>
        <sz val="10.5"/>
        <color rgb="FF000080"/>
        <rFont val="Arial"/>
        <family val="2"/>
      </rPr>
      <t xml:space="preserve">ADITIVO DISPERSANTE
</t>
    </r>
    <r>
      <rPr>
        <sz val="10.5"/>
        <color rgb="FF000080"/>
        <rFont val="Arial"/>
        <family val="2"/>
      </rPr>
      <t>SEM CINZAS</t>
    </r>
  </si>
  <si>
    <r>
      <rPr>
        <sz val="10.5"/>
        <color rgb="FF000080"/>
        <rFont val="Arial"/>
        <family val="2"/>
      </rPr>
      <t>ADITIVOS DETERGENTES METÁLICOS</t>
    </r>
  </si>
  <si>
    <r>
      <rPr>
        <sz val="10.5"/>
        <color rgb="FF000080"/>
        <rFont val="Arial"/>
        <family val="2"/>
      </rPr>
      <t xml:space="preserve">Outras preparações que
</t>
    </r>
    <r>
      <rPr>
        <sz val="10.5"/>
        <color rgb="FF000080"/>
        <rFont val="Arial"/>
        <family val="2"/>
      </rPr>
      <t>contenham, pelo menos, um de quaisque</t>
    </r>
  </si>
  <si>
    <r>
      <rPr>
        <sz val="10.5"/>
        <color rgb="FF000080"/>
        <rFont val="Arial"/>
        <family val="2"/>
      </rPr>
      <t>OUTS.ADITIVOS C/ÓLEO D/PETR.,ETC. P/ÓLEO LUBR.</t>
    </r>
  </si>
  <si>
    <r>
      <rPr>
        <sz val="10.5"/>
        <color rgb="FF000080"/>
        <rFont val="Arial"/>
        <family val="2"/>
      </rPr>
      <t xml:space="preserve">OUTS.ADITIVOS P/ÓLEOS
</t>
    </r>
    <r>
      <rPr>
        <sz val="10.5"/>
        <color rgb="FF000080"/>
        <rFont val="Arial"/>
        <family val="2"/>
      </rPr>
      <t>LUBRIFICANTES</t>
    </r>
  </si>
  <si>
    <r>
      <rPr>
        <sz val="10.5"/>
        <color rgb="FF000080"/>
        <rFont val="Arial"/>
        <family val="2"/>
      </rPr>
      <t>OUTS.ADITIVOS PREP. P/ÓLEOS MINERAIS, ETC.</t>
    </r>
  </si>
  <si>
    <r>
      <rPr>
        <sz val="10.5"/>
        <color rgb="FF000080"/>
        <rFont val="Arial"/>
        <family val="2"/>
      </rPr>
      <t xml:space="preserve">'- Preparações denominadas "aceleradores de
</t>
    </r>
    <r>
      <rPr>
        <sz val="10.5"/>
        <color rgb="FF000080"/>
        <rFont val="Arial"/>
        <family val="2"/>
      </rPr>
      <t>vulcanização"</t>
    </r>
  </si>
  <si>
    <r>
      <rPr>
        <sz val="10.5"/>
        <color rgb="FF000080"/>
        <rFont val="Arial"/>
        <family val="2"/>
      </rPr>
      <t>'- Plastificantes compostos para borracha ou plástico</t>
    </r>
  </si>
  <si>
    <r>
      <rPr>
        <sz val="10.5"/>
        <color rgb="FF000080"/>
        <rFont val="Arial"/>
        <family val="2"/>
      </rPr>
      <t xml:space="preserve">'-- Misturas de oligômeros de 2,2,4-
</t>
    </r>
    <r>
      <rPr>
        <sz val="10.5"/>
        <color rgb="FF000080"/>
        <rFont val="Arial"/>
        <family val="2"/>
      </rPr>
      <t>trimetil-1,2-di-hidroquin</t>
    </r>
  </si>
  <si>
    <r>
      <rPr>
        <sz val="10.5"/>
        <color rgb="FF000080"/>
        <rFont val="Arial"/>
        <family val="2"/>
      </rPr>
      <t>Que contenham derivados N-substituídos dep-fenilenodiamina</t>
    </r>
  </si>
  <si>
    <r>
      <rPr>
        <sz val="10.5"/>
        <color rgb="FF000080"/>
        <rFont val="Arial"/>
        <family val="2"/>
      </rPr>
      <t xml:space="preserve">Que contenham fosfitos de alquila, de arila ou de
</t>
    </r>
    <r>
      <rPr>
        <sz val="10.5"/>
        <color rgb="FF000080"/>
        <rFont val="Arial"/>
        <family val="2"/>
      </rPr>
      <t>alqui</t>
    </r>
  </si>
  <si>
    <r>
      <rPr>
        <sz val="10.5"/>
        <color rgb="FF000080"/>
        <rFont val="Arial"/>
        <family val="2"/>
      </rPr>
      <t xml:space="preserve">OUTS.COMPOSIç.E CARGAS P/APARS.
</t>
    </r>
    <r>
      <rPr>
        <sz val="10.5"/>
        <color rgb="FF000080"/>
        <rFont val="Arial"/>
        <family val="2"/>
      </rPr>
      <t>EXTINTORES, GRANADAS,ETC.</t>
    </r>
  </si>
  <si>
    <r>
      <rPr>
        <sz val="10.5"/>
        <color rgb="FF000080"/>
        <rFont val="Arial"/>
        <family val="2"/>
      </rPr>
      <t>OUTROS SOLV./DIL. COMP.OUTS.PREP. P/REM.TINT./VERNIZES</t>
    </r>
  </si>
  <si>
    <r>
      <rPr>
        <sz val="10.5"/>
        <color rgb="FF000080"/>
        <rFont val="Arial"/>
        <family val="2"/>
      </rPr>
      <t>CATALIZ.EM SUP. C/SUBST.ATIVA O NÍQUEL/COMP.</t>
    </r>
  </si>
  <si>
    <r>
      <rPr>
        <sz val="10.5"/>
        <color rgb="FF000080"/>
        <rFont val="Arial"/>
        <family val="2"/>
      </rPr>
      <t>Em colmeia cerâmica ou metálica para conversão catalítica de</t>
    </r>
  </si>
  <si>
    <r>
      <rPr>
        <sz val="10.5"/>
        <color rgb="FF000080"/>
        <rFont val="Arial"/>
        <family val="2"/>
      </rPr>
      <t>OUTS.CATALIZ.EM SUP.C/SUBST.ATIVA, MET.PREC.</t>
    </r>
  </si>
  <si>
    <r>
      <rPr>
        <sz val="10.5"/>
        <color rgb="FF000080"/>
        <rFont val="Arial"/>
        <family val="2"/>
      </rPr>
      <t>OUTROS CATALIZADORES EM SUPORTE</t>
    </r>
  </si>
  <si>
    <r>
      <rPr>
        <sz val="10.5"/>
        <color rgb="FF000080"/>
        <rFont val="Arial"/>
        <family val="2"/>
      </rPr>
      <t>Tendo como substância ativa óxidos de terras raras</t>
    </r>
  </si>
  <si>
    <r>
      <rPr>
        <sz val="10.5"/>
        <color rgb="FF000080"/>
        <rFont val="Arial"/>
        <family val="2"/>
      </rPr>
      <t>OUTS.INIC.D/REAC., ACEL.,PREP. CATALÍTICAS</t>
    </r>
  </si>
  <si>
    <r>
      <rPr>
        <sz val="10.5"/>
        <color rgb="FF000080"/>
        <rFont val="Arial"/>
        <family val="2"/>
      </rPr>
      <t>CIMENTO,ARGAMAS., BASE MAGNESITA CALCINADA</t>
    </r>
  </si>
  <si>
    <r>
      <rPr>
        <sz val="10.5"/>
        <color rgb="FF000080"/>
        <rFont val="Arial"/>
        <family val="2"/>
      </rPr>
      <t>OUTS.CIMENTOS E ARGAMASSAS</t>
    </r>
  </si>
  <si>
    <r>
      <rPr>
        <sz val="10.5"/>
        <color rgb="FF000080"/>
        <rFont val="Arial"/>
        <family val="2"/>
      </rPr>
      <t>Que contenham grafita e 50 % ou mais, em peso, de coríndon</t>
    </r>
  </si>
  <si>
    <r>
      <rPr>
        <sz val="10.5"/>
        <color rgb="FF000080"/>
        <rFont val="Arial"/>
        <family val="2"/>
      </rPr>
      <t>PREP.BASE D/CROMO- MAGNESITA,ZIRCÔNIO, ETC.</t>
    </r>
  </si>
  <si>
    <r>
      <rPr>
        <sz val="10.5"/>
        <color rgb="FF000080"/>
        <rFont val="Arial"/>
        <family val="2"/>
      </rPr>
      <t>OUTS.CONCR., COMPOS.SEMELH. REFRATÁRIOS</t>
    </r>
  </si>
  <si>
    <r>
      <rPr>
        <sz val="10.5"/>
        <color rgb="FF000080"/>
        <rFont val="Arial"/>
        <family val="2"/>
      </rPr>
      <t>MISTURAS DE ALQUILBENZENOS</t>
    </r>
  </si>
  <si>
    <r>
      <rPr>
        <sz val="10.5"/>
        <color rgb="FF000080"/>
        <rFont val="Arial"/>
        <family val="2"/>
      </rPr>
      <t xml:space="preserve">Fluidos para freios (travões) hidráulicos e
</t>
    </r>
    <r>
      <rPr>
        <sz val="10.5"/>
        <color rgb="FF000080"/>
        <rFont val="Arial"/>
        <family val="2"/>
      </rPr>
      <t>outros líquidos</t>
    </r>
  </si>
  <si>
    <r>
      <rPr>
        <sz val="10.5"/>
        <color rgb="FF000080"/>
        <rFont val="Arial"/>
        <family val="2"/>
      </rPr>
      <t>PREP. ANTICONGELANTES E LÍQ. P/DESCONGELAÇÃO</t>
    </r>
  </si>
  <si>
    <r>
      <rPr>
        <sz val="10.5"/>
        <color rgb="FF000080"/>
        <rFont val="Arial"/>
        <family val="2"/>
      </rPr>
      <t>MEIOS D/CULTURA PREP.P/DESENV. D/MICRORGANISMOS</t>
    </r>
  </si>
  <si>
    <r>
      <rPr>
        <sz val="10.5"/>
        <color rgb="FF000080"/>
        <rFont val="Arial"/>
        <family val="2"/>
      </rPr>
      <t>'-- Para a malária (paludismo)</t>
    </r>
  </si>
  <si>
    <r>
      <rPr>
        <sz val="10.5"/>
        <color rgb="FF000080"/>
        <rFont val="Arial"/>
        <family val="2"/>
      </rPr>
      <t>'-- Para a zika e outras doenças transmitidas por mosqui</t>
    </r>
  </si>
  <si>
    <r>
      <rPr>
        <sz val="10.5"/>
        <color rgb="FF000080"/>
        <rFont val="Arial"/>
        <family val="2"/>
      </rPr>
      <t>Reagentes para determinação de componentes do sangue ou</t>
    </r>
  </si>
  <si>
    <r>
      <rPr>
        <sz val="10.5"/>
        <color rgb="FF000080"/>
        <rFont val="Arial"/>
        <family val="2"/>
      </rPr>
      <t>Reagentes para determinação de glicose no sangue, sobre</t>
    </r>
  </si>
  <si>
    <r>
      <rPr>
        <sz val="10.5"/>
        <color rgb="FF000080"/>
        <rFont val="Arial"/>
        <family val="2"/>
      </rPr>
      <t>ÁCIDO ESTEÁRICO</t>
    </r>
  </si>
  <si>
    <r>
      <rPr>
        <sz val="10.5"/>
        <color rgb="FF000080"/>
        <rFont val="Arial"/>
        <family val="2"/>
      </rPr>
      <t>ÁLCOOL ESTEÁRICO</t>
    </r>
  </si>
  <si>
    <r>
      <rPr>
        <sz val="10.5"/>
        <color rgb="FF000080"/>
        <rFont val="Arial"/>
        <family val="2"/>
      </rPr>
      <t>AGLUTIN.PREP. P/MOLDES/NÚCLEOS DE FUNDIÇÃO</t>
    </r>
  </si>
  <si>
    <r>
      <rPr>
        <sz val="10.5"/>
        <color rgb="FF000080"/>
        <rFont val="Arial"/>
        <family val="2"/>
      </rPr>
      <t xml:space="preserve">CARBON.METAL.Ñ
</t>
    </r>
    <r>
      <rPr>
        <sz val="10.5"/>
        <color rgb="FF000080"/>
        <rFont val="Arial"/>
        <family val="2"/>
      </rPr>
      <t>AGLOM.MIST.OU C/AGLUT.METAL.</t>
    </r>
  </si>
  <si>
    <r>
      <rPr>
        <sz val="10.5"/>
        <color rgb="FF000080"/>
        <rFont val="Arial"/>
        <family val="2"/>
      </rPr>
      <t>'- Aditivos preparados para cimentos, argamassas ou concretos</t>
    </r>
  </si>
  <si>
    <r>
      <rPr>
        <sz val="10.5"/>
        <color rgb="FF000080"/>
        <rFont val="Arial"/>
        <family val="2"/>
      </rPr>
      <t>'- Argamassas e concretos (betões), não refratários</t>
    </r>
  </si>
  <si>
    <r>
      <rPr>
        <sz val="10.5"/>
        <color rgb="FF000080"/>
        <rFont val="Arial"/>
        <family val="2"/>
      </rPr>
      <t>OUTS.PROD.PREP.À BASE D/COMP. ORGÂNICOS</t>
    </r>
  </si>
  <si>
    <r>
      <rPr>
        <sz val="10.5"/>
        <color rgb="FF000080"/>
        <rFont val="Arial"/>
        <family val="2"/>
      </rPr>
      <t>Ácidos graxos (gordos) dimerizados; preparações que contenha</t>
    </r>
  </si>
  <si>
    <r>
      <rPr>
        <sz val="10.5"/>
        <color rgb="FF000080"/>
        <rFont val="Arial"/>
        <family val="2"/>
      </rPr>
      <t>Preparações que contenham estearoilbenzoilmetano e palmitoil</t>
    </r>
  </si>
  <si>
    <r>
      <rPr>
        <sz val="10.5"/>
        <color rgb="FF000080"/>
        <rFont val="Arial"/>
        <family val="2"/>
      </rPr>
      <t xml:space="preserve">Preparações que contenham triglicerídios
</t>
    </r>
    <r>
      <rPr>
        <sz val="10.5"/>
        <color rgb="FF000080"/>
        <rFont val="Arial"/>
        <family val="2"/>
      </rPr>
      <t>dos ácidos caprílic</t>
    </r>
  </si>
  <si>
    <r>
      <rPr>
        <sz val="10.5"/>
        <color rgb="FF000080"/>
        <rFont val="Arial"/>
        <family val="2"/>
      </rPr>
      <t>Misturas de ésteres dimetílicos dos ácidos adípico, glu</t>
    </r>
  </si>
  <si>
    <r>
      <rPr>
        <sz val="10.5"/>
        <color rgb="FF000080"/>
        <rFont val="Arial"/>
        <family val="2"/>
      </rPr>
      <t>Que contenham isocianatos de hexametileno ou outros iso</t>
    </r>
  </si>
  <si>
    <r>
      <rPr>
        <sz val="10.5"/>
        <color rgb="FF000080"/>
        <rFont val="Arial"/>
        <family val="2"/>
      </rPr>
      <t xml:space="preserve">Que contenham aminas
</t>
    </r>
    <r>
      <rPr>
        <sz val="10.5"/>
        <color rgb="FF000080"/>
        <rFont val="Arial"/>
        <family val="2"/>
      </rPr>
      <t>graxas de C8 a C22</t>
    </r>
  </si>
  <si>
    <r>
      <rPr>
        <sz val="10.5"/>
        <color rgb="FF000080"/>
        <rFont val="Arial"/>
        <family val="2"/>
      </rPr>
      <t>Reticulantes para silicones</t>
    </r>
  </si>
  <si>
    <r>
      <rPr>
        <sz val="10.5"/>
        <color rgb="FF000080"/>
        <rFont val="Arial"/>
        <family val="2"/>
      </rPr>
      <t>Preparações desincrustantes, anticorrosivas ou antioxid</t>
    </r>
  </si>
  <si>
    <r>
      <rPr>
        <sz val="10.5"/>
        <color rgb="FF000080"/>
        <rFont val="Arial"/>
        <family val="2"/>
      </rPr>
      <t>Mistura eutética de difenila e óxido de difenila</t>
    </r>
  </si>
  <si>
    <r>
      <rPr>
        <sz val="10.5"/>
        <color rgb="FF000080"/>
        <rFont val="Arial"/>
        <family val="2"/>
      </rPr>
      <t>Misturas de polietilenoglicóis</t>
    </r>
  </si>
  <si>
    <r>
      <rPr>
        <sz val="10.5"/>
        <color rgb="FF000080"/>
        <rFont val="Arial"/>
        <family val="2"/>
      </rPr>
      <t>Polipropilenoglicol líquido</t>
    </r>
  </si>
  <si>
    <r>
      <rPr>
        <sz val="10.5"/>
        <color rgb="FF000080"/>
        <rFont val="Arial"/>
        <family val="2"/>
      </rPr>
      <t>Cal sodada; carbonato de cálcio hidrófugo</t>
    </r>
  </si>
  <si>
    <r>
      <rPr>
        <sz val="10.5"/>
        <color rgb="FF000080"/>
        <rFont val="Arial"/>
        <family val="2"/>
      </rPr>
      <t xml:space="preserve">Preparações à base de
</t>
    </r>
    <r>
      <rPr>
        <sz val="10.5"/>
        <color rgb="FF000080"/>
        <rFont val="Arial"/>
        <family val="2"/>
      </rPr>
      <t>sílica em suspensão coloidal; nitreto</t>
    </r>
  </si>
  <si>
    <r>
      <rPr>
        <sz val="10.5"/>
        <color rgb="FF000080"/>
        <rFont val="Arial"/>
        <family val="2"/>
      </rPr>
      <t>Preparações utilizadas na elaboração de meios de cultur</t>
    </r>
  </si>
  <si>
    <r>
      <rPr>
        <sz val="10.5"/>
        <color rgb="FF000080"/>
        <rFont val="Arial"/>
        <family val="2"/>
      </rPr>
      <t xml:space="preserve">Adubos (fertilizantes)
</t>
    </r>
    <r>
      <rPr>
        <sz val="10.5"/>
        <color rgb="FF000080"/>
        <rFont val="Arial"/>
        <family val="2"/>
      </rPr>
      <t>foliares que contenham zinco ou manga</t>
    </r>
  </si>
  <si>
    <r>
      <rPr>
        <sz val="10.5"/>
        <color rgb="FF000080"/>
        <rFont val="Arial"/>
        <family val="2"/>
      </rPr>
      <t>Preparações à base de óxido de alumínio e óxido de zircônio,</t>
    </r>
  </si>
  <si>
    <r>
      <rPr>
        <sz val="10.5"/>
        <color rgb="FF000080"/>
        <rFont val="Arial"/>
        <family val="2"/>
      </rPr>
      <t>Triisocianato de tiofosfato de fenila ou de trifenilmet</t>
    </r>
  </si>
  <si>
    <r>
      <rPr>
        <sz val="10.5"/>
        <color rgb="FF000080"/>
        <rFont val="Arial"/>
        <family val="2"/>
      </rPr>
      <t>Metilato de sódio em metanol</t>
    </r>
  </si>
  <si>
    <r>
      <rPr>
        <sz val="10.5"/>
        <color rgb="FF000080"/>
        <rFont val="Arial"/>
        <family val="2"/>
      </rPr>
      <t>Maneb; mancozeb; cloreto de benzalcônio</t>
    </r>
  </si>
  <si>
    <r>
      <rPr>
        <sz val="10.5"/>
        <color rgb="FF000080"/>
        <rFont val="Arial"/>
        <family val="2"/>
      </rPr>
      <t xml:space="preserve">Que contenham clorodifluorometano e
</t>
    </r>
    <r>
      <rPr>
        <sz val="10.5"/>
        <color rgb="FF000080"/>
        <rFont val="Arial"/>
        <family val="2"/>
      </rPr>
      <t>pentafluoroetano</t>
    </r>
  </si>
  <si>
    <r>
      <rPr>
        <sz val="10.5"/>
        <color rgb="FF000080"/>
        <rFont val="Arial"/>
        <family val="2"/>
      </rPr>
      <t xml:space="preserve">Que contenham clorodifluorometano e
</t>
    </r>
    <r>
      <rPr>
        <sz val="10.5"/>
        <color rgb="FF000080"/>
        <rFont val="Arial"/>
        <family val="2"/>
      </rPr>
      <t>clorotetrafluoroeta</t>
    </r>
  </si>
  <si>
    <r>
      <rPr>
        <sz val="10.5"/>
        <color rgb="FF000080"/>
        <rFont val="Arial"/>
        <family val="2"/>
      </rPr>
      <t>'-- Que contenham, em massa, 15 % ou mais de 1,1,1-trifl</t>
    </r>
  </si>
  <si>
    <r>
      <rPr>
        <sz val="10.5"/>
        <color rgb="FF000080"/>
        <rFont val="Arial"/>
        <family val="2"/>
      </rPr>
      <t xml:space="preserve">'-- Outras, não mencionadas nas
</t>
    </r>
    <r>
      <rPr>
        <sz val="10.5"/>
        <color rgb="FF000080"/>
        <rFont val="Arial"/>
        <family val="2"/>
      </rPr>
      <t>subposições acima, que c</t>
    </r>
  </si>
  <si>
    <r>
      <rPr>
        <sz val="10.5"/>
        <color rgb="FF000080"/>
        <rFont val="Arial"/>
        <family val="2"/>
      </rPr>
      <t>'-- Outras, não mencionadas nas subposições acima, que c</t>
    </r>
  </si>
  <si>
    <r>
      <rPr>
        <sz val="10.5"/>
        <color rgb="FF000080"/>
        <rFont val="Arial"/>
        <family val="2"/>
      </rPr>
      <t>Com carga</t>
    </r>
  </si>
  <si>
    <r>
      <rPr>
        <sz val="10.5"/>
        <color rgb="FF000080"/>
        <rFont val="Arial"/>
        <family val="2"/>
      </rPr>
      <t>Sem carga</t>
    </r>
  </si>
  <si>
    <r>
      <rPr>
        <sz val="10.5"/>
        <color rgb="FF000080"/>
        <rFont val="Arial"/>
        <family val="2"/>
      </rPr>
      <t>OUTS.POLIETILENOS C/CARGA,DENS. = &gt; 0,94</t>
    </r>
  </si>
  <si>
    <r>
      <rPr>
        <sz val="10.5"/>
        <color rgb="FF000080"/>
        <rFont val="Arial"/>
        <family val="2"/>
      </rPr>
      <t xml:space="preserve">OUTS.POLIETILENOS
</t>
    </r>
    <r>
      <rPr>
        <sz val="10.5"/>
        <color rgb="FF000080"/>
        <rFont val="Arial"/>
        <family val="2"/>
      </rPr>
      <t>S/CARGA.DENS.SUP. A 0,94 INC</t>
    </r>
  </si>
  <si>
    <r>
      <rPr>
        <sz val="10.5"/>
        <color rgb="FF000080"/>
        <rFont val="Arial"/>
        <family val="2"/>
      </rPr>
      <t>Nas formas previstas na Nota 6 a) deste Capítulo</t>
    </r>
  </si>
  <si>
    <r>
      <rPr>
        <sz val="10.5"/>
        <color rgb="FF000080"/>
        <rFont val="Arial"/>
        <family val="2"/>
      </rPr>
      <t xml:space="preserve">OUTS.COPOLÍMEROS
</t>
    </r>
    <r>
      <rPr>
        <sz val="10.5"/>
        <color rgb="FF000080"/>
        <rFont val="Arial"/>
        <family val="2"/>
      </rPr>
      <t>D/ETILENO / ACETATO D/VINILA</t>
    </r>
  </si>
  <si>
    <r>
      <rPr>
        <sz val="10.5"/>
        <color rgb="FF000080"/>
        <rFont val="Arial"/>
        <family val="2"/>
      </rPr>
      <t>'- Copolímeros de etileno e alfa-olefina, de densidade i</t>
    </r>
  </si>
  <si>
    <r>
      <rPr>
        <sz val="10.5"/>
        <color rgb="FF000080"/>
        <rFont val="Arial"/>
        <family val="2"/>
      </rPr>
      <t xml:space="preserve">POLIETILENO CLOROSSULFONADO,
</t>
    </r>
    <r>
      <rPr>
        <sz val="10.5"/>
        <color rgb="FF000080"/>
        <rFont val="Arial"/>
        <family val="2"/>
      </rPr>
      <t>EM FORMA PRIM.</t>
    </r>
  </si>
  <si>
    <r>
      <rPr>
        <sz val="10.5"/>
        <color rgb="FF000080"/>
        <rFont val="Arial"/>
        <family val="2"/>
      </rPr>
      <t>POLIETILENO CLORADO, EM FORMAS PRIMÁRIAS</t>
    </r>
  </si>
  <si>
    <r>
      <rPr>
        <sz val="10.5"/>
        <color rgb="FF000080"/>
        <rFont val="Arial"/>
        <family val="2"/>
      </rPr>
      <t xml:space="preserve">OUTS.POLÍMEROS D/ETILENO,FORMAS
</t>
    </r>
    <r>
      <rPr>
        <sz val="10.5"/>
        <color rgb="FF000080"/>
        <rFont val="Arial"/>
        <family val="2"/>
      </rPr>
      <t>PRIMÁRIAS</t>
    </r>
  </si>
  <si>
    <r>
      <rPr>
        <sz val="10.5"/>
        <color rgb="FF000080"/>
        <rFont val="Arial"/>
        <family val="2"/>
      </rPr>
      <t>POLIPROPILENO C/CARGA,EM FORMAS PRIMÁRIAS</t>
    </r>
  </si>
  <si>
    <r>
      <rPr>
        <sz val="10.5"/>
        <color rgb="FF000080"/>
        <rFont val="Arial"/>
        <family val="2"/>
      </rPr>
      <t xml:space="preserve">POLIPROPILENO SEM CARGA, FORMAS
</t>
    </r>
    <r>
      <rPr>
        <sz val="10.5"/>
        <color rgb="FF000080"/>
        <rFont val="Arial"/>
        <family val="2"/>
      </rPr>
      <t>PRIMÁRIAS</t>
    </r>
  </si>
  <si>
    <r>
      <rPr>
        <sz val="10.5"/>
        <color rgb="FF000080"/>
        <rFont val="Arial"/>
        <family val="2"/>
      </rPr>
      <t>'- Poli-isobutileno</t>
    </r>
  </si>
  <si>
    <r>
      <rPr>
        <sz val="10.5"/>
        <color rgb="FF000080"/>
        <rFont val="Arial"/>
        <family val="2"/>
      </rPr>
      <t xml:space="preserve">COPOLÍMEROS D/PROPILENO EM
</t>
    </r>
    <r>
      <rPr>
        <sz val="10.5"/>
        <color rgb="FF000080"/>
        <rFont val="Arial"/>
        <family val="2"/>
      </rPr>
      <t>FORMA PRIMÁRIA</t>
    </r>
  </si>
  <si>
    <r>
      <rPr>
        <sz val="10.5"/>
        <color rgb="FF000080"/>
        <rFont val="Arial"/>
        <family val="2"/>
      </rPr>
      <t>OUTS.POLÍMEROS PROPILENO,FORMA PRIMÁRIA</t>
    </r>
  </si>
  <si>
    <r>
      <rPr>
        <sz val="10.5"/>
        <color rgb="FF000080"/>
        <rFont val="Arial"/>
        <family val="2"/>
      </rPr>
      <t xml:space="preserve">POLIESTIRENO EXPANSÍVEL S/CARGA,
</t>
    </r>
    <r>
      <rPr>
        <sz val="10.5"/>
        <color rgb="FF000080"/>
        <rFont val="Arial"/>
        <family val="2"/>
      </rPr>
      <t>FORMA PRIM.</t>
    </r>
  </si>
  <si>
    <r>
      <rPr>
        <sz val="10.5"/>
        <color rgb="FF000080"/>
        <rFont val="Arial"/>
        <family val="2"/>
      </rPr>
      <t>OUTS.POLIESTIRENO EM FORMA PRIMÁRIA</t>
    </r>
  </si>
  <si>
    <r>
      <rPr>
        <sz val="10.5"/>
        <color rgb="FF000080"/>
        <rFont val="Arial"/>
        <family val="2"/>
      </rPr>
      <t xml:space="preserve">COPOLÍMEROS D/ESTIRENO-
</t>
    </r>
    <r>
      <rPr>
        <sz val="10.5"/>
        <color rgb="FF000080"/>
        <rFont val="Arial"/>
        <family val="2"/>
      </rPr>
      <t>ACRILONITRILA (SAN)</t>
    </r>
  </si>
  <si>
    <r>
      <rPr>
        <sz val="10.5"/>
        <color rgb="FF000080"/>
        <rFont val="Arial"/>
        <family val="2"/>
      </rPr>
      <t>COPOLÍMEROS D/ACRIL.BUTADIENO ESTIRENO</t>
    </r>
  </si>
  <si>
    <r>
      <rPr>
        <sz val="10.5"/>
        <color rgb="FF000080"/>
        <rFont val="Arial"/>
        <family val="2"/>
      </rPr>
      <t xml:space="preserve">COPOLÍMEROS D/METACRIL.
</t>
    </r>
    <r>
      <rPr>
        <sz val="10.5"/>
        <color rgb="FF000080"/>
        <rFont val="Arial"/>
        <family val="2"/>
      </rPr>
      <t>D/METILBUTADIENO- EST.</t>
    </r>
  </si>
  <si>
    <r>
      <rPr>
        <sz val="10.5"/>
        <color rgb="FF000080"/>
        <rFont val="Arial"/>
        <family val="2"/>
      </rPr>
      <t>COPOLÍMEROS D/ACRILON.-ESTIR.- ACRIL.D/BUTILA</t>
    </r>
  </si>
  <si>
    <r>
      <rPr>
        <sz val="10.5"/>
        <color rgb="FF000080"/>
        <rFont val="Arial"/>
        <family val="2"/>
      </rPr>
      <t>OUTS. POLÍMEROS D/ESTIRENO,FORMA PRIMÁRIA</t>
    </r>
  </si>
  <si>
    <r>
      <rPr>
        <sz val="10.5"/>
        <color rgb="FF000080"/>
        <rFont val="Arial"/>
        <family val="2"/>
      </rPr>
      <t>POLI(CLORETO VINILA) OBTIDO PROC. D/SUSPENSÃO</t>
    </r>
  </si>
  <si>
    <r>
      <rPr>
        <sz val="10.5"/>
        <color rgb="FF000080"/>
        <rFont val="Arial"/>
        <family val="2"/>
      </rPr>
      <t>POLI(CLORETO D/VINILA),OBTIDO PROC.D/EMULSÃO</t>
    </r>
  </si>
  <si>
    <r>
      <rPr>
        <sz val="10.5"/>
        <color rgb="FF000080"/>
        <rFont val="Arial"/>
        <family val="2"/>
      </rPr>
      <t>OUTROS POLICLORETOS VINILA NÃO MISTURADOS</t>
    </r>
  </si>
  <si>
    <r>
      <rPr>
        <sz val="10.5"/>
        <color rgb="FF000080"/>
        <rFont val="Arial"/>
        <family val="2"/>
      </rPr>
      <t>OUTS.POLICLORETOS VINILA NÃO PLASTIFICADOS</t>
    </r>
  </si>
  <si>
    <r>
      <rPr>
        <sz val="10.5"/>
        <color rgb="FF000080"/>
        <rFont val="Arial"/>
        <family val="2"/>
      </rPr>
      <t>OUTROS POLICLORETOS DE VINILA PLASTIFICADOS</t>
    </r>
  </si>
  <si>
    <r>
      <rPr>
        <sz val="10.5"/>
        <color rgb="FF000080"/>
        <rFont val="Arial"/>
        <family val="2"/>
      </rPr>
      <t>COPOL.D/CLOR. ACETATO D/VINILA, FORMAS PRIMS.</t>
    </r>
  </si>
  <si>
    <r>
      <rPr>
        <sz val="10.5"/>
        <color rgb="FF000080"/>
        <rFont val="Arial"/>
        <family val="2"/>
      </rPr>
      <t>Com acetato de vinila, com um ácido dibásico ou com álcool v</t>
    </r>
  </si>
  <si>
    <r>
      <rPr>
        <sz val="10.5"/>
        <color rgb="FF000080"/>
        <rFont val="Arial"/>
        <family val="2"/>
      </rPr>
      <t>OUTS.POLIM.D/CLOR. D/VINILIDENO,FORMAS PRIMS.</t>
    </r>
  </si>
  <si>
    <r>
      <rPr>
        <sz val="10.5"/>
        <color rgb="FF000080"/>
        <rFont val="Arial"/>
        <family val="2"/>
      </rPr>
      <t xml:space="preserve">OUTS. POLITETRAFLUORETIL
</t>
    </r>
    <r>
      <rPr>
        <sz val="10.5"/>
        <color rgb="FF000080"/>
        <rFont val="Arial"/>
        <family val="2"/>
      </rPr>
      <t>ENO,FORMAS PRIMS.</t>
    </r>
  </si>
  <si>
    <r>
      <rPr>
        <sz val="10.5"/>
        <color rgb="FF000080"/>
        <rFont val="Arial"/>
        <family val="2"/>
      </rPr>
      <t>COPOL.D/FLUOR. D/VINILID.E HEXAFLUORPROPILEN O</t>
    </r>
  </si>
  <si>
    <r>
      <rPr>
        <sz val="10.5"/>
        <color rgb="FF000080"/>
        <rFont val="Arial"/>
        <family val="2"/>
      </rPr>
      <t>OUTS.POLÍMEROS FLUORADOS,EM FORMAS PRIMS.</t>
    </r>
  </si>
  <si>
    <r>
      <rPr>
        <sz val="10.5"/>
        <color rgb="FF000080"/>
        <rFont val="Arial"/>
        <family val="2"/>
      </rPr>
      <t>Poli(cloreto de vinila) clorado</t>
    </r>
  </si>
  <si>
    <r>
      <rPr>
        <sz val="10.5"/>
        <color rgb="FF000080"/>
        <rFont val="Arial"/>
        <family val="2"/>
      </rPr>
      <t>Com grupos álcool vinílico, nas formas previstas na Nota 6 b</t>
    </r>
  </si>
  <si>
    <r>
      <rPr>
        <sz val="10.5"/>
        <color rgb="FF000080"/>
        <rFont val="Arial"/>
        <family val="2"/>
      </rPr>
      <t>COPOLÍMEROS D/ACET.D/VINILA EM DISP.AQUOSA</t>
    </r>
  </si>
  <si>
    <r>
      <rPr>
        <sz val="10.5"/>
        <color rgb="FF000080"/>
        <rFont val="Arial"/>
        <family val="2"/>
      </rPr>
      <t>OUTS.COPOLÍMEROS D/ACETATO D/VINILA</t>
    </r>
  </si>
  <si>
    <r>
      <rPr>
        <sz val="10.5"/>
        <color rgb="FF000080"/>
        <rFont val="Arial"/>
        <family val="2"/>
      </rPr>
      <t>'- Poli(álcool vinílico), mesmo que contenha grupos acetato n</t>
    </r>
  </si>
  <si>
    <r>
      <rPr>
        <sz val="10.5"/>
        <color rgb="FF000080"/>
        <rFont val="Arial"/>
        <family val="2"/>
      </rPr>
      <t>OUTS.COPOL. D/ACETATO D/VINILA, FORMS.PRIMÁRS.</t>
    </r>
  </si>
  <si>
    <r>
      <rPr>
        <sz val="10.5"/>
        <color rgb="FF000080"/>
        <rFont val="Arial"/>
        <family val="2"/>
      </rPr>
      <t>POLI(BUTIRAL DE VINILA)</t>
    </r>
  </si>
  <si>
    <r>
      <rPr>
        <sz val="10.5"/>
        <color rgb="FF000080"/>
        <rFont val="Arial"/>
        <family val="2"/>
      </rPr>
      <t>POLI (VINILPIRROLIDONA) IODADA</t>
    </r>
  </si>
  <si>
    <r>
      <rPr>
        <sz val="10.5"/>
        <color rgb="FF000080"/>
        <rFont val="Arial"/>
        <family val="2"/>
      </rPr>
      <t>OUTS.POLÍMEROS DE VINILA, FORMAS PRIMÁRIAS</t>
    </r>
  </si>
  <si>
    <r>
      <rPr>
        <sz val="10.5"/>
        <color rgb="FF000080"/>
        <rFont val="Arial"/>
        <family val="2"/>
      </rPr>
      <t>POLI(METACRILATO DE METILA), FORMAS PRIMÁRIAS</t>
    </r>
  </si>
  <si>
    <r>
      <rPr>
        <sz val="10.5"/>
        <color rgb="FF000080"/>
        <rFont val="Arial"/>
        <family val="2"/>
      </rPr>
      <t>POLI(ÁCIDO ACRÍLICO) SAIS,EM LIQUÍDOS OU PASTAS</t>
    </r>
  </si>
  <si>
    <r>
      <rPr>
        <sz val="10.5"/>
        <color rgb="FF000080"/>
        <rFont val="Arial"/>
        <family val="2"/>
      </rPr>
      <t>SAL SÓDICO D/ÁCIDO ACRÍL.SOLÚVEL,EM BLOCOS</t>
    </r>
  </si>
  <si>
    <r>
      <rPr>
        <sz val="10.5"/>
        <color rgb="FF000080"/>
        <rFont val="Arial"/>
        <family val="2"/>
      </rPr>
      <t>OUTS.POLÍMEROS ACRÍLICOS,EM LÍQUIDOS/PASTAS</t>
    </r>
  </si>
  <si>
    <r>
      <rPr>
        <sz val="10.5"/>
        <color rgb="FF000080"/>
        <rFont val="Arial"/>
        <family val="2"/>
      </rPr>
      <t>POLI(ÁCIDO ACRÍLICO) SAIS EM SOLV. ORGÂNICO</t>
    </r>
  </si>
  <si>
    <r>
      <rPr>
        <sz val="10.5"/>
        <color rgb="FF000080"/>
        <rFont val="Arial"/>
        <family val="2"/>
      </rPr>
      <t>Copolímero de metacrilato de 2-di- isopropilaminoetila e meta</t>
    </r>
  </si>
  <si>
    <r>
      <rPr>
        <sz val="10.5"/>
        <color rgb="FF000080"/>
        <rFont val="Arial"/>
        <family val="2"/>
      </rPr>
      <t xml:space="preserve">OUTS.DISP.EM SOLV. ORG.D/POLÍMEROS
</t>
    </r>
    <r>
      <rPr>
        <sz val="10.5"/>
        <color rgb="FF000080"/>
        <rFont val="Arial"/>
        <family val="2"/>
      </rPr>
      <t>ACRÍLICOS</t>
    </r>
  </si>
  <si>
    <r>
      <rPr>
        <sz val="10.5"/>
        <color rgb="FF000080"/>
        <rFont val="Arial"/>
        <family val="2"/>
      </rPr>
      <t>POLI(ÁCIDO ACRÍLICO) E SAIS,DISPERSÃO AQUOSA</t>
    </r>
  </si>
  <si>
    <r>
      <rPr>
        <sz val="10.5"/>
        <color rgb="FF000080"/>
        <rFont val="Arial"/>
        <family val="2"/>
      </rPr>
      <t xml:space="preserve">OUTS.POLÍMEROS ACRÍLICOS C/OU
</t>
    </r>
    <r>
      <rPr>
        <sz val="10.5"/>
        <color rgb="FF000080"/>
        <rFont val="Arial"/>
        <family val="2"/>
      </rPr>
      <t>S/SOLVENTES</t>
    </r>
  </si>
  <si>
    <r>
      <rPr>
        <sz val="10.5"/>
        <color rgb="FF000080"/>
        <rFont val="Arial"/>
        <family val="2"/>
      </rPr>
      <t>POLI(ÁCIDO ACRÍLICO) E SEUS SAIS</t>
    </r>
  </si>
  <si>
    <r>
      <rPr>
        <sz val="10.5"/>
        <color rgb="FF000080"/>
        <rFont val="Arial"/>
        <family val="2"/>
      </rPr>
      <t xml:space="preserve">SAL SÓDICO DO POLI (ÁC.ACRILAM.)SOLÚV.
</t>
    </r>
    <r>
      <rPr>
        <sz val="10.5"/>
        <color rgb="FF000080"/>
        <rFont val="Arial"/>
        <family val="2"/>
      </rPr>
      <t>EM ÁGUA</t>
    </r>
  </si>
  <si>
    <r>
      <rPr>
        <sz val="10.5"/>
        <color rgb="FF000080"/>
        <rFont val="Arial"/>
        <family val="2"/>
      </rPr>
      <t>CARBOXIPOLIMETILEN O, EM PÓ</t>
    </r>
  </si>
  <si>
    <r>
      <rPr>
        <sz val="10.5"/>
        <color rgb="FF000080"/>
        <rFont val="Arial"/>
        <family val="2"/>
      </rPr>
      <t xml:space="preserve">Poli(acrilato de sódio),
</t>
    </r>
    <r>
      <rPr>
        <sz val="10.5"/>
        <color rgb="FF000080"/>
        <rFont val="Arial"/>
        <family val="2"/>
      </rPr>
      <t>com capacidade de absorção de uma s</t>
    </r>
  </si>
  <si>
    <r>
      <rPr>
        <sz val="10.5"/>
        <color rgb="FF000080"/>
        <rFont val="Arial"/>
        <family val="2"/>
      </rPr>
      <t>COPOL.D/POLI (ACRILATO D/POTAS.E POLI(ACRILAM.)</t>
    </r>
  </si>
  <si>
    <r>
      <rPr>
        <sz val="10.5"/>
        <color rgb="FF000080"/>
        <rFont val="Arial"/>
        <family val="2"/>
      </rPr>
      <t xml:space="preserve">Copolímero de acrilato
</t>
    </r>
    <r>
      <rPr>
        <sz val="10.5"/>
        <color rgb="FF000080"/>
        <rFont val="Arial"/>
        <family val="2"/>
      </rPr>
      <t>de etila, acrilato den- butila e acril</t>
    </r>
  </si>
  <si>
    <r>
      <rPr>
        <sz val="10.5"/>
        <color rgb="FF000080"/>
        <rFont val="Arial"/>
        <family val="2"/>
      </rPr>
      <t>Copolímero de acrilato de potássio e ácido acrílico, com cap</t>
    </r>
  </si>
  <si>
    <r>
      <rPr>
        <sz val="10.5"/>
        <color rgb="FF000080"/>
        <rFont val="Arial"/>
        <family val="2"/>
      </rPr>
      <t xml:space="preserve">OUTS.POLÍMEROS
</t>
    </r>
    <r>
      <rPr>
        <sz val="10.5"/>
        <color rgb="FF000080"/>
        <rFont val="Arial"/>
        <family val="2"/>
      </rPr>
      <t>ACRÍLICOS, EM BLOCOS</t>
    </r>
  </si>
  <si>
    <r>
      <rPr>
        <sz val="10.5"/>
        <color rgb="FF000080"/>
        <rFont val="Arial"/>
        <family val="2"/>
      </rPr>
      <t>POLIDEXTROSE SEM CARGA, EM LÍQUIDO OU PASTA</t>
    </r>
  </si>
  <si>
    <r>
      <rPr>
        <sz val="10.5"/>
        <color rgb="FF000080"/>
        <rFont val="Arial"/>
        <family val="2"/>
      </rPr>
      <t xml:space="preserve">OUTS.POLIACETAIS
</t>
    </r>
    <r>
      <rPr>
        <sz val="10.5"/>
        <color rgb="FF000080"/>
        <rFont val="Arial"/>
        <family val="2"/>
      </rPr>
      <t>S/CARGA,EM LÍQUIDO OU PASTA</t>
    </r>
  </si>
  <si>
    <r>
      <rPr>
        <sz val="10.5"/>
        <color rgb="FF000080"/>
        <rFont val="Arial"/>
        <family val="2"/>
      </rPr>
      <t>POLIDEX.S/CARGA, BLOCOS IRREG.ETC.Ñ ESTABILIZ.</t>
    </r>
  </si>
  <si>
    <r>
      <rPr>
        <sz val="10.5"/>
        <color rgb="FF000080"/>
        <rFont val="Arial"/>
        <family val="2"/>
      </rPr>
      <t xml:space="preserve">OUTS.POLIACS. S/CARGA,BLOCOS
</t>
    </r>
    <r>
      <rPr>
        <sz val="10.5"/>
        <color rgb="FF000080"/>
        <rFont val="Arial"/>
        <family val="2"/>
      </rPr>
      <t>IRREG.ETC.Ñ EST.</t>
    </r>
  </si>
  <si>
    <r>
      <rPr>
        <sz val="10.5"/>
        <color rgb="FF000080"/>
        <rFont val="Arial"/>
        <family val="2"/>
      </rPr>
      <t>Em grânulos, de diâmetro de partícula superior a 2 mm, segun</t>
    </r>
  </si>
  <si>
    <r>
      <rPr>
        <sz val="10.5"/>
        <color rgb="FF000080"/>
        <rFont val="Arial"/>
        <family val="2"/>
      </rPr>
      <t>OUTROS POLIACETAIS</t>
    </r>
  </si>
  <si>
    <r>
      <rPr>
        <sz val="10.5"/>
        <color rgb="FF000080"/>
        <rFont val="Arial"/>
        <family val="2"/>
      </rPr>
      <t>'-- Metilfosfonato de bis (polioxietileno)</t>
    </r>
  </si>
  <si>
    <r>
      <rPr>
        <sz val="10.5"/>
        <color rgb="FF000080"/>
        <rFont val="Arial"/>
        <family val="2"/>
      </rPr>
      <t xml:space="preserve">Politetrametilenoeterglico
</t>
    </r>
    <r>
      <rPr>
        <sz val="10.5"/>
        <color rgb="FF000080"/>
        <rFont val="Arial"/>
        <family val="2"/>
      </rPr>
      <t>l</t>
    </r>
  </si>
  <si>
    <r>
      <rPr>
        <sz val="10.5"/>
        <color rgb="FF000080"/>
        <rFont val="Arial"/>
        <family val="2"/>
      </rPr>
      <t>Polietilenoglicol 400</t>
    </r>
  </si>
  <si>
    <r>
      <rPr>
        <sz val="10.5"/>
        <color rgb="FF000080"/>
        <rFont val="Arial"/>
        <family val="2"/>
      </rPr>
      <t xml:space="preserve">Copolímeros de óxido de
</t>
    </r>
    <r>
      <rPr>
        <sz val="10.5"/>
        <color rgb="FF000080"/>
        <rFont val="Arial"/>
        <family val="2"/>
      </rPr>
      <t>etileno</t>
    </r>
  </si>
  <si>
    <r>
      <rPr>
        <sz val="10.5"/>
        <color rgb="FF000080"/>
        <rFont val="Arial"/>
        <family val="2"/>
      </rPr>
      <t>OUTRAS RESINAS EPÓXIDAS COM CARGA</t>
    </r>
  </si>
  <si>
    <r>
      <rPr>
        <sz val="10.5"/>
        <color rgb="FF000080"/>
        <rFont val="Arial"/>
        <family val="2"/>
      </rPr>
      <t>COPOLÍMERO D/TETRABROMOBISFE NOL A, E EPICL.</t>
    </r>
  </si>
  <si>
    <r>
      <rPr>
        <sz val="10.5"/>
        <color rgb="FF000080"/>
        <rFont val="Arial"/>
        <family val="2"/>
      </rPr>
      <t>Outras, nas formas previstas na Nota 6 a) deste Capítulo</t>
    </r>
  </si>
  <si>
    <r>
      <rPr>
        <sz val="10.5"/>
        <color rgb="FF000080"/>
        <rFont val="Arial"/>
        <family val="2"/>
      </rPr>
      <t>OUTRAS RESINAS EPÓXIDAS SEM CARGA</t>
    </r>
  </si>
  <si>
    <r>
      <rPr>
        <sz val="10.5"/>
        <color rgb="FF000080"/>
        <rFont val="Arial"/>
        <family val="2"/>
      </rPr>
      <t>Nas formas previstas na Nota 6 b) deste Capítulo, com transm</t>
    </r>
  </si>
  <si>
    <r>
      <rPr>
        <sz val="10.5"/>
        <color rgb="FF000080"/>
        <rFont val="Arial"/>
        <family val="2"/>
      </rPr>
      <t>OUTROS POLICARBONATOS EM FORMAS PRIMÁRIAS</t>
    </r>
  </si>
  <si>
    <r>
      <rPr>
        <sz val="10.5"/>
        <color rgb="FF000080"/>
        <rFont val="Arial"/>
        <family val="2"/>
      </rPr>
      <t>'-- De um índice de viscosidade de 78 ml/g ou mais</t>
    </r>
  </si>
  <si>
    <r>
      <rPr>
        <sz val="10.5"/>
        <color rgb="FF000080"/>
        <rFont val="Arial"/>
        <family val="2"/>
      </rPr>
      <t xml:space="preserve">Poli(ácido láctico) formas
</t>
    </r>
    <r>
      <rPr>
        <sz val="10.5"/>
        <color rgb="FF000080"/>
        <rFont val="Arial"/>
        <family val="2"/>
      </rPr>
      <t>primárias</t>
    </r>
  </si>
  <si>
    <r>
      <rPr>
        <sz val="10.5"/>
        <color rgb="FF000080"/>
        <rFont val="Arial"/>
        <family val="2"/>
      </rPr>
      <t>OUTROS POLIÉSTERES NÃO SATURADOS</t>
    </r>
  </si>
  <si>
    <r>
      <rPr>
        <sz val="10.5"/>
        <color rgb="FF000080"/>
        <rFont val="Arial"/>
        <family val="2"/>
      </rPr>
      <t xml:space="preserve">POLI(TEREFTALATO
</t>
    </r>
    <r>
      <rPr>
        <sz val="10.5"/>
        <color rgb="FF000080"/>
        <rFont val="Arial"/>
        <family val="2"/>
      </rPr>
      <t>D/BUTILENO)C/CARG. FIBR.VIDRO</t>
    </r>
  </si>
  <si>
    <r>
      <rPr>
        <sz val="10.5"/>
        <color rgb="FF000080"/>
        <rFont val="Arial"/>
        <family val="2"/>
      </rPr>
      <t>Outros, nas formas previstas na Nota 6 a) deste Capítulo</t>
    </r>
  </si>
  <si>
    <r>
      <rPr>
        <sz val="10.5"/>
        <color rgb="FF000080"/>
        <rFont val="Arial"/>
        <family val="2"/>
      </rPr>
      <t xml:space="preserve">OUTROS POLI (TEREFTALATO DE
</t>
    </r>
    <r>
      <rPr>
        <sz val="10.5"/>
        <color rgb="FF000080"/>
        <rFont val="Arial"/>
        <family val="2"/>
      </rPr>
      <t>BUTILENO)</t>
    </r>
  </si>
  <si>
    <r>
      <rPr>
        <sz val="10.5"/>
        <color rgb="FF000080"/>
        <rFont val="Arial"/>
        <family val="2"/>
      </rPr>
      <t xml:space="preserve">Poli(épsilon-
</t>
    </r>
    <r>
      <rPr>
        <sz val="10.5"/>
        <color rgb="FF000080"/>
        <rFont val="Arial"/>
        <family val="2"/>
      </rPr>
      <t>caprolactona)</t>
    </r>
  </si>
  <si>
    <r>
      <rPr>
        <sz val="10.5"/>
        <color rgb="FF000080"/>
        <rFont val="Arial"/>
        <family val="2"/>
      </rPr>
      <t>Copolímero de tereftalato de dimetila, cicloexanodimetanol e</t>
    </r>
  </si>
  <si>
    <r>
      <rPr>
        <sz val="10.5"/>
        <color rgb="FF000080"/>
        <rFont val="Arial"/>
        <family val="2"/>
      </rPr>
      <t xml:space="preserve">OUTROS
</t>
    </r>
    <r>
      <rPr>
        <sz val="10.5"/>
        <color rgb="FF000080"/>
        <rFont val="Arial"/>
        <family val="2"/>
      </rPr>
      <t>POLIÉSTERES</t>
    </r>
  </si>
  <si>
    <r>
      <rPr>
        <sz val="10.5"/>
        <color rgb="FF000080"/>
        <rFont val="Arial"/>
        <family val="2"/>
      </rPr>
      <t>POLIAMIDA-12 EM LÍQUIDOS E PASTAS</t>
    </r>
  </si>
  <si>
    <r>
      <rPr>
        <sz val="10.5"/>
        <color rgb="FF000080"/>
        <rFont val="Arial"/>
        <family val="2"/>
      </rPr>
      <t xml:space="preserve">POLIAMIDA- 6/POLIAMIDA-6,6,
</t>
    </r>
    <r>
      <rPr>
        <sz val="10.5"/>
        <color rgb="FF000080"/>
        <rFont val="Arial"/>
        <family val="2"/>
      </rPr>
      <t>S/CARGA, LÍQ./PASTAS</t>
    </r>
  </si>
  <si>
    <r>
      <rPr>
        <sz val="10.5"/>
        <color rgb="FF000080"/>
        <rFont val="Arial"/>
        <family val="2"/>
      </rPr>
      <t xml:space="preserve">POLIAMIDAS-6,9 OU 6,10 OU 6-12,EM LÍQ. E
</t>
    </r>
    <r>
      <rPr>
        <sz val="10.5"/>
        <color rgb="FF000080"/>
        <rFont val="Arial"/>
        <family val="2"/>
      </rPr>
      <t>PASTAS</t>
    </r>
  </si>
  <si>
    <r>
      <rPr>
        <sz val="10.5"/>
        <color rgb="FF000080"/>
        <rFont val="Arial"/>
        <family val="2"/>
      </rPr>
      <t>POLIAMIDA-12 BLOCO IRREG,PEDAÇO, GRUMOS,ETC.</t>
    </r>
  </si>
  <si>
    <r>
      <rPr>
        <sz val="10.5"/>
        <color rgb="FF000080"/>
        <rFont val="Arial"/>
        <family val="2"/>
      </rPr>
      <t xml:space="preserve">POLIAMIDA- 6/POLIAMIDA-6,6,
</t>
    </r>
    <r>
      <rPr>
        <sz val="10.5"/>
        <color rgb="FF000080"/>
        <rFont val="Arial"/>
        <family val="2"/>
      </rPr>
      <t>C/CARGA,PEDAÇO, ETC.</t>
    </r>
  </si>
  <si>
    <r>
      <rPr>
        <sz val="10.5"/>
        <color rgb="FF000080"/>
        <rFont val="Arial"/>
        <family val="2"/>
      </rPr>
      <t>POLIAMIDA-6, SEM CARGA</t>
    </r>
  </si>
  <si>
    <r>
      <rPr>
        <sz val="10.5"/>
        <color rgb="FF000080"/>
        <rFont val="Arial"/>
        <family val="2"/>
      </rPr>
      <t>POLIAMIDA-6,6, SEM CARGA</t>
    </r>
  </si>
  <si>
    <r>
      <rPr>
        <sz val="10.5"/>
        <color rgb="FF000080"/>
        <rFont val="Arial"/>
        <family val="2"/>
      </rPr>
      <t xml:space="preserve">POLIAMIDAS -6,9 OU
</t>
    </r>
    <r>
      <rPr>
        <sz val="10.5"/>
        <color rgb="FF000080"/>
        <rFont val="Arial"/>
        <family val="2"/>
      </rPr>
      <t>-6,10/-6,12,BLOCO IRREGUL.ETC.</t>
    </r>
  </si>
  <si>
    <r>
      <rPr>
        <sz val="10.5"/>
        <color rgb="FF000080"/>
        <rFont val="Arial"/>
        <family val="2"/>
      </rPr>
      <t>Obtidas por condensação de ácidos graxos (gordos) dimerizado</t>
    </r>
  </si>
  <si>
    <r>
      <rPr>
        <sz val="10.5"/>
        <color rgb="FF000080"/>
        <rFont val="Arial"/>
        <family val="2"/>
      </rPr>
      <t>OUTRAS POLIAMIDAS</t>
    </r>
  </si>
  <si>
    <r>
      <rPr>
        <sz val="10.5"/>
        <color rgb="FF000080"/>
        <rFont val="Arial"/>
        <family val="2"/>
      </rPr>
      <t xml:space="preserve">RESINAS URÉICAS;
</t>
    </r>
    <r>
      <rPr>
        <sz val="10.5"/>
        <color rgb="FF000080"/>
        <rFont val="Arial"/>
        <family val="2"/>
      </rPr>
      <t>RESINAS DE TIORÉIA</t>
    </r>
  </si>
  <si>
    <r>
      <rPr>
        <sz val="10.5"/>
        <color rgb="FF000080"/>
        <rFont val="Arial"/>
        <family val="2"/>
      </rPr>
      <t>OUTS.RESINAS MELAMÍNICAS SEM CARGA</t>
    </r>
  </si>
  <si>
    <r>
      <rPr>
        <sz val="10.5"/>
        <color rgb="FF000080"/>
        <rFont val="Arial"/>
        <family val="2"/>
      </rPr>
      <t xml:space="preserve">'-- Poli(isocianato de fenil
</t>
    </r>
    <r>
      <rPr>
        <sz val="10.5"/>
        <color rgb="FF000080"/>
        <rFont val="Arial"/>
        <family val="2"/>
      </rPr>
      <t>metileno) (MDI bruto, MDI p</t>
    </r>
  </si>
  <si>
    <r>
      <rPr>
        <sz val="10.5"/>
        <color rgb="FF000080"/>
        <rFont val="Arial"/>
        <family val="2"/>
      </rPr>
      <t>FENOL-FORMALDEÍDO, SOLÚVEL, PURO/MODIFICADO</t>
    </r>
  </si>
  <si>
    <r>
      <rPr>
        <sz val="10.5"/>
        <color rgb="FF000080"/>
        <rFont val="Arial"/>
        <family val="2"/>
      </rPr>
      <t xml:space="preserve">OUTS.RES.FENÓLICAS,
</t>
    </r>
    <r>
      <rPr>
        <sz val="10.5"/>
        <color rgb="FF000080"/>
        <rFont val="Arial"/>
        <family val="2"/>
      </rPr>
      <t>LIPOSSOLÚVEIS, PURAS,MOD.</t>
    </r>
  </si>
  <si>
    <r>
      <rPr>
        <sz val="10.5"/>
        <color rgb="FF000080"/>
        <rFont val="Arial"/>
        <family val="2"/>
      </rPr>
      <t>FENOL-FORMALDEÍDO</t>
    </r>
  </si>
  <si>
    <r>
      <rPr>
        <sz val="10.5"/>
        <color rgb="FF000080"/>
        <rFont val="Arial"/>
        <family val="2"/>
      </rPr>
      <t>OUTRAS RESINAS FENÓLICAS</t>
    </r>
  </si>
  <si>
    <r>
      <rPr>
        <sz val="10.5"/>
        <color rgb="FF000080"/>
        <rFont val="Arial"/>
        <family val="2"/>
      </rPr>
      <t>POLIURETANOS, SOLUÇ.SOLV.ORG.EM LÍQ.E PASTAS</t>
    </r>
  </si>
  <si>
    <r>
      <rPr>
        <sz val="10.5"/>
        <color rgb="FF000080"/>
        <rFont val="Arial"/>
        <family val="2"/>
      </rPr>
      <t>POLIURETANOS, DISP. AQUOSA, EM LÍQ.E PASTAS</t>
    </r>
  </si>
  <si>
    <r>
      <rPr>
        <sz val="10.5"/>
        <color rgb="FF000080"/>
        <rFont val="Arial"/>
        <family val="2"/>
      </rPr>
      <t>OUTS.POLIURETANOS, EM LÍQUIDOS E PASTAS</t>
    </r>
  </si>
  <si>
    <r>
      <rPr>
        <sz val="10.5"/>
        <color rgb="FF000080"/>
        <rFont val="Arial"/>
        <family val="2"/>
      </rPr>
      <t>POLIUR.HIDROX.C/PR. ADES.EM BLOCOS, PED.,ETC</t>
    </r>
  </si>
  <si>
    <r>
      <rPr>
        <sz val="10.5"/>
        <color rgb="FF000080"/>
        <rFont val="Arial"/>
        <family val="2"/>
      </rPr>
      <t>OUTROS POLIURETANOS,EM BLOCOS,PEDAÇOS, ETC</t>
    </r>
  </si>
  <si>
    <r>
      <rPr>
        <sz val="10.5"/>
        <color rgb="FF000080"/>
        <rFont val="Arial"/>
        <family val="2"/>
      </rPr>
      <t xml:space="preserve">ÓLEOS HIDROLISADOS DE DIMETILDICLOROSILAN
</t>
    </r>
    <r>
      <rPr>
        <sz val="10.5"/>
        <color rgb="FF000080"/>
        <rFont val="Arial"/>
        <family val="2"/>
      </rPr>
      <t>O</t>
    </r>
  </si>
  <si>
    <r>
      <rPr>
        <sz val="10.5"/>
        <color rgb="FF000080"/>
        <rFont val="Arial"/>
        <family val="2"/>
      </rPr>
      <t xml:space="preserve">ÓLEOS POLIDIMETILSILOXANO
</t>
    </r>
    <r>
      <rPr>
        <sz val="10.5"/>
        <color rgb="FF000080"/>
        <rFont val="Arial"/>
        <family val="2"/>
      </rPr>
      <t>,ETC.EM DISPERSÃO</t>
    </r>
  </si>
  <si>
    <r>
      <rPr>
        <sz val="10.5"/>
        <color rgb="FF000080"/>
        <rFont val="Arial"/>
        <family val="2"/>
      </rPr>
      <t>Copolímeros de dimetilsiloxano com compostos vinílicos,</t>
    </r>
  </si>
  <si>
    <r>
      <rPr>
        <sz val="10.5"/>
        <color rgb="FF000080"/>
        <rFont val="Arial"/>
        <family val="2"/>
      </rPr>
      <t>OUTROS ÓLEOS DE SILICONE</t>
    </r>
  </si>
  <si>
    <r>
      <rPr>
        <sz val="10.5"/>
        <color rgb="FF000080"/>
        <rFont val="Arial"/>
        <family val="2"/>
      </rPr>
      <t>ELASTÔMEROS DE VULCANIZAÇÃO QUENTE</t>
    </r>
  </si>
  <si>
    <r>
      <rPr>
        <sz val="10.5"/>
        <color rgb="FF000080"/>
        <rFont val="Arial"/>
        <family val="2"/>
      </rPr>
      <t>OUTROS ELASTÔMEROS</t>
    </r>
  </si>
  <si>
    <r>
      <rPr>
        <sz val="10.5"/>
        <color rgb="FF000080"/>
        <rFont val="Arial"/>
        <family val="2"/>
      </rPr>
      <t>RESINAS DE SILICONE</t>
    </r>
  </si>
  <si>
    <r>
      <rPr>
        <sz val="10.5"/>
        <color rgb="FF000080"/>
        <rFont val="Arial"/>
        <family val="2"/>
      </rPr>
      <t>OUTROS SILICONES EM FORMAS PRIMÁRIAS</t>
    </r>
  </si>
  <si>
    <r>
      <rPr>
        <sz val="10.5"/>
        <color rgb="FF000080"/>
        <rFont val="Arial"/>
        <family val="2"/>
      </rPr>
      <t xml:space="preserve">RES.D/PETRÓLEO, D/CUMARONA,
</t>
    </r>
    <r>
      <rPr>
        <sz val="10.5"/>
        <color rgb="FF000080"/>
        <rFont val="Arial"/>
        <family val="2"/>
      </rPr>
      <t>D/INDENO,C/CARGA</t>
    </r>
  </si>
  <si>
    <r>
      <rPr>
        <sz val="10.5"/>
        <color rgb="FF000080"/>
        <rFont val="Arial"/>
        <family val="2"/>
      </rPr>
      <t xml:space="preserve">RES.D/PETRÓLEO HIDROGS.COR GARD.
</t>
    </r>
    <r>
      <rPr>
        <sz val="10.5"/>
        <color rgb="FF000080"/>
        <rFont val="Arial"/>
        <family val="2"/>
      </rPr>
      <t>&lt;3,ASTM D 1544, S/CARGA</t>
    </r>
  </si>
  <si>
    <r>
      <rPr>
        <sz val="10.5"/>
        <color rgb="FF000080"/>
        <rFont val="Arial"/>
        <family val="2"/>
      </rPr>
      <t>OUTRAS RES. D/PETRóLEO, D/CUMARONA, D/INDENO S/CARGA</t>
    </r>
  </si>
  <si>
    <r>
      <rPr>
        <sz val="10.5"/>
        <color rgb="FF000080"/>
        <rFont val="Arial"/>
        <family val="2"/>
      </rPr>
      <t xml:space="preserve">'- Poli(1,3-fenileno
</t>
    </r>
    <r>
      <rPr>
        <sz val="10.5"/>
        <color rgb="FF000080"/>
        <rFont val="Arial"/>
        <family val="2"/>
      </rPr>
      <t>metilfosfonato)</t>
    </r>
  </si>
  <si>
    <r>
      <rPr>
        <sz val="10.5"/>
        <color rgb="FF000080"/>
        <rFont val="Arial"/>
        <family val="2"/>
      </rPr>
      <t>POLI(SULFETO DE FENILENO), COM CARGA</t>
    </r>
  </si>
  <si>
    <r>
      <rPr>
        <sz val="10.5"/>
        <color rgb="FF000080"/>
        <rFont val="Arial"/>
        <family val="2"/>
      </rPr>
      <t xml:space="preserve">OUTS.POLIT., POLISSULFETOS,
</t>
    </r>
    <r>
      <rPr>
        <sz val="10.5"/>
        <color rgb="FF000080"/>
        <rFont val="Arial"/>
        <family val="2"/>
      </rPr>
      <t>POLISSULF.,C/CARGA</t>
    </r>
  </si>
  <si>
    <r>
      <rPr>
        <sz val="10.5"/>
        <color rgb="FF000080"/>
        <rFont val="Arial"/>
        <family val="2"/>
      </rPr>
      <t>POLIETILENAMINAS, SEM CARGA, EM FORMA PRIMARIAS</t>
    </r>
  </si>
  <si>
    <r>
      <rPr>
        <sz val="10.5"/>
        <color rgb="FF000080"/>
        <rFont val="Arial"/>
        <family val="2"/>
      </rPr>
      <t xml:space="preserve">POLIETERSULFONAS (PES) E SEUS COPOLÍMEROS, SEM
</t>
    </r>
    <r>
      <rPr>
        <sz val="10.5"/>
        <color rgb="FF000080"/>
        <rFont val="Arial"/>
        <family val="2"/>
      </rPr>
      <t>CARGA</t>
    </r>
  </si>
  <si>
    <r>
      <rPr>
        <sz val="10.5"/>
        <color rgb="FF000080"/>
        <rFont val="Arial"/>
        <family val="2"/>
      </rPr>
      <t>OUTS.POLITERP., POLISSULFE., POLISSULFO.,S/CARG</t>
    </r>
  </si>
  <si>
    <r>
      <rPr>
        <sz val="10.5"/>
        <color rgb="FF000080"/>
        <rFont val="Arial"/>
        <family val="2"/>
      </rPr>
      <t>Com um teor de carboximetilcelulose igual ou superior a 75 %</t>
    </r>
  </si>
  <si>
    <r>
      <rPr>
        <sz val="10.5"/>
        <color rgb="FF000080"/>
        <rFont val="Arial"/>
        <family val="2"/>
      </rPr>
      <t xml:space="preserve">OUTROS CARBOXIMETILCELUL
</t>
    </r>
    <r>
      <rPr>
        <sz val="10.5"/>
        <color rgb="FF000080"/>
        <rFont val="Arial"/>
        <family val="2"/>
      </rPr>
      <t>OSE</t>
    </r>
  </si>
  <si>
    <r>
      <rPr>
        <sz val="10.5"/>
        <color rgb="FF000080"/>
        <rFont val="Arial"/>
        <family val="2"/>
      </rPr>
      <t>Com um teor de sais igual ou superior a 75 %, em peso</t>
    </r>
  </si>
  <si>
    <r>
      <rPr>
        <sz val="10.5"/>
        <color rgb="FF000080"/>
        <rFont val="Arial"/>
        <family val="2"/>
      </rPr>
      <t xml:space="preserve">OUTROS SAIS DE CARBOXIMETILCELUL
</t>
    </r>
    <r>
      <rPr>
        <sz val="10.5"/>
        <color rgb="FF000080"/>
        <rFont val="Arial"/>
        <family val="2"/>
      </rPr>
      <t>OSE</t>
    </r>
  </si>
  <si>
    <r>
      <rPr>
        <sz val="10.5"/>
        <color rgb="FF000080"/>
        <rFont val="Arial"/>
        <family val="2"/>
      </rPr>
      <t>METIL-,ETIL- E PROPILCELULOSE, HIDROXILADAS</t>
    </r>
  </si>
  <si>
    <r>
      <rPr>
        <sz val="10.5"/>
        <color rgb="FF000080"/>
        <rFont val="Arial"/>
        <family val="2"/>
      </rPr>
      <t xml:space="preserve">OUTRAS METILCELULOSES, EM
</t>
    </r>
    <r>
      <rPr>
        <sz val="10.5"/>
        <color rgb="FF000080"/>
        <rFont val="Arial"/>
        <family val="2"/>
      </rPr>
      <t>FORMAS PRIMÁRIAS</t>
    </r>
  </si>
  <si>
    <r>
      <rPr>
        <sz val="10.5"/>
        <color rgb="FF000080"/>
        <rFont val="Arial"/>
        <family val="2"/>
      </rPr>
      <t>OUTRAS ETILCELULOSES, EM FORMAS PRIMÁRIAS</t>
    </r>
  </si>
  <si>
    <r>
      <rPr>
        <sz val="10.5"/>
        <color rgb="FF000080"/>
        <rFont val="Arial"/>
        <family val="2"/>
      </rPr>
      <t xml:space="preserve">OUTROS ÉTERES DE
</t>
    </r>
    <r>
      <rPr>
        <sz val="10.5"/>
        <color rgb="FF000080"/>
        <rFont val="Arial"/>
        <family val="2"/>
      </rPr>
      <t>CELULOSE</t>
    </r>
  </si>
  <si>
    <r>
      <rPr>
        <sz val="10.5"/>
        <color rgb="FF000080"/>
        <rFont val="Arial"/>
        <family val="2"/>
      </rPr>
      <t>CELULOSE MICROCRISTALINA, EM PÓ</t>
    </r>
  </si>
  <si>
    <r>
      <rPr>
        <sz val="10.5"/>
        <color rgb="FF000080"/>
        <rFont val="Arial"/>
        <family val="2"/>
      </rPr>
      <t xml:space="preserve">OUTRAS CELULOSES
</t>
    </r>
    <r>
      <rPr>
        <sz val="10.5"/>
        <color rgb="FF000080"/>
        <rFont val="Arial"/>
        <family val="2"/>
      </rPr>
      <t>MICROCRISTALINAS</t>
    </r>
  </si>
  <si>
    <r>
      <rPr>
        <sz val="10.5"/>
        <color rgb="FF000080"/>
        <rFont val="Arial"/>
        <family val="2"/>
      </rPr>
      <t>ÁCIDO ALGÍNICO, SEUS SAIS E SEUS ÉSTERES</t>
    </r>
  </si>
  <si>
    <r>
      <rPr>
        <sz val="10.5"/>
        <color rgb="FF000080"/>
        <rFont val="Arial"/>
        <family val="2"/>
      </rPr>
      <t xml:space="preserve">GOMA XANTANA, EM
</t>
    </r>
    <r>
      <rPr>
        <sz val="10.5"/>
        <color rgb="FF000080"/>
        <rFont val="Arial"/>
        <family val="2"/>
      </rPr>
      <t>FORMAS PRIMÁRIAS</t>
    </r>
  </si>
  <si>
    <r>
      <rPr>
        <sz val="10.5"/>
        <color rgb="FF000080"/>
        <rFont val="Arial"/>
        <family val="2"/>
      </rPr>
      <t>Dextrana</t>
    </r>
  </si>
  <si>
    <r>
      <rPr>
        <sz val="10.5"/>
        <color rgb="FF000080"/>
        <rFont val="Arial"/>
        <family val="2"/>
      </rPr>
      <t>QUITOSAN, (CHITOSAN), SEUS SAIS OU DERIVADOS</t>
    </r>
  </si>
  <si>
    <r>
      <rPr>
        <sz val="10.5"/>
        <color rgb="FF000080"/>
        <rFont val="Arial"/>
        <family val="2"/>
      </rPr>
      <t>SULFATO DE CONDROITINA E SEUS SAIS, EM FORMA PRIMáRIA</t>
    </r>
  </si>
  <si>
    <r>
      <rPr>
        <sz val="10.5"/>
        <color rgb="FF000080"/>
        <rFont val="Arial"/>
        <family val="2"/>
      </rPr>
      <t xml:space="preserve">OUTS.POLÍMEROS NATURAIS, INCL.
</t>
    </r>
    <r>
      <rPr>
        <sz val="10.5"/>
        <color rgb="FF000080"/>
        <rFont val="Arial"/>
        <family val="2"/>
      </rPr>
      <t>MODIFICADOS</t>
    </r>
  </si>
  <si>
    <r>
      <rPr>
        <sz val="10.5"/>
        <color rgb="FF000080"/>
        <rFont val="Arial"/>
        <family val="2"/>
      </rPr>
      <t>PERM.D/ÍONS,BASE D/COPOLÍM.ESTIR. DIVINILB.SUL.</t>
    </r>
  </si>
  <si>
    <r>
      <rPr>
        <sz val="10.5"/>
        <color rgb="FF000080"/>
        <rFont val="Arial"/>
        <family val="2"/>
      </rPr>
      <t xml:space="preserve">OUTS.PERM.D/ÍONS BASE D/POLIESTIR. E
</t>
    </r>
    <r>
      <rPr>
        <sz val="10.5"/>
        <color rgb="FF000080"/>
        <rFont val="Arial"/>
        <family val="2"/>
      </rPr>
      <t>COPOLÍM.</t>
    </r>
  </si>
  <si>
    <r>
      <rPr>
        <sz val="10.5"/>
        <color rgb="FF000080"/>
        <rFont val="Arial"/>
        <family val="2"/>
      </rPr>
      <t>OUTS.PERMUTADOR D/ÍONS, BASE D/POLÍMEROS</t>
    </r>
  </si>
  <si>
    <r>
      <rPr>
        <sz val="10.5"/>
        <color rgb="FF000080"/>
        <rFont val="Arial"/>
        <family val="2"/>
      </rPr>
      <t>'- De outro plástico</t>
    </r>
  </si>
  <si>
    <r>
      <rPr>
        <sz val="10.5"/>
        <color rgb="FF000080"/>
        <rFont val="Arial"/>
        <family val="2"/>
      </rPr>
      <t>MONOFILAMENTOS DE POLÍMEROS DE ETILENO</t>
    </r>
  </si>
  <si>
    <r>
      <rPr>
        <sz val="10.5"/>
        <color rgb="FF000080"/>
        <rFont val="Arial"/>
        <family val="2"/>
      </rPr>
      <t xml:space="preserve">MONOFILAMENTOS D/POLÍMEROS D/CLOR.
</t>
    </r>
    <r>
      <rPr>
        <sz val="10.5"/>
        <color rgb="FF000080"/>
        <rFont val="Arial"/>
        <family val="2"/>
      </rPr>
      <t>D/VINILA</t>
    </r>
  </si>
  <si>
    <r>
      <rPr>
        <sz val="10.5"/>
        <color rgb="FF000080"/>
        <rFont val="Arial"/>
        <family val="2"/>
      </rPr>
      <t>MONOFILAMENTOS DE OUTROS PLÁSTICOS</t>
    </r>
  </si>
  <si>
    <r>
      <rPr>
        <sz val="10.5"/>
        <color rgb="FF000080"/>
        <rFont val="Arial"/>
        <family val="2"/>
      </rPr>
      <t xml:space="preserve">OUTRAS VARAS, BASTOES E PERFIS
</t>
    </r>
    <r>
      <rPr>
        <sz val="10.5"/>
        <color rgb="FF000080"/>
        <rFont val="Arial"/>
        <family val="2"/>
      </rPr>
      <t>D/OUTS.PLÁST.</t>
    </r>
  </si>
  <si>
    <r>
      <rPr>
        <sz val="10.5"/>
        <color rgb="FF000080"/>
        <rFont val="Arial"/>
        <family val="2"/>
      </rPr>
      <t>TRIPAS ARTIFICIAIS D/PROTEÍNAS ENDURECIDAS</t>
    </r>
  </si>
  <si>
    <r>
      <rPr>
        <sz val="10.5"/>
        <color rgb="FF000080"/>
        <rFont val="Arial"/>
        <family val="2"/>
      </rPr>
      <t xml:space="preserve">Fibrosas, de celulose regenerada, de diâmetro
</t>
    </r>
    <r>
      <rPr>
        <sz val="10.5"/>
        <color rgb="FF000080"/>
        <rFont val="Arial"/>
        <family val="2"/>
      </rPr>
      <t>igual ou super</t>
    </r>
  </si>
  <si>
    <r>
      <rPr>
        <sz val="10.5"/>
        <color rgb="FF000080"/>
        <rFont val="Arial"/>
        <family val="2"/>
      </rPr>
      <t>OUTRAS TRIPAS ARTIF.D/PLÁSTICOS CELULÓSICOS</t>
    </r>
  </si>
  <si>
    <r>
      <rPr>
        <sz val="10.5"/>
        <color rgb="FF000080"/>
        <rFont val="Arial"/>
        <family val="2"/>
      </rPr>
      <t xml:space="preserve">TUBOS RÍGIDOS DE POLÍMEROS DE
</t>
    </r>
    <r>
      <rPr>
        <sz val="10.5"/>
        <color rgb="FF000080"/>
        <rFont val="Arial"/>
        <family val="2"/>
      </rPr>
      <t>ETILENO</t>
    </r>
  </si>
  <si>
    <r>
      <rPr>
        <sz val="10.5"/>
        <color rgb="FF000080"/>
        <rFont val="Arial"/>
        <family val="2"/>
      </rPr>
      <t>TUBOS RÍGIDOS DE POLÍMEROS DE PROPILENO</t>
    </r>
  </si>
  <si>
    <r>
      <rPr>
        <sz val="10.5"/>
        <color rgb="FF000080"/>
        <rFont val="Arial"/>
        <family val="2"/>
      </rPr>
      <t xml:space="preserve">TUBOS RÍGIDOS DE POLÍMER.DE CLORETO
</t>
    </r>
    <r>
      <rPr>
        <sz val="10.5"/>
        <color rgb="FF000080"/>
        <rFont val="Arial"/>
        <family val="2"/>
      </rPr>
      <t>D/VINILA</t>
    </r>
  </si>
  <si>
    <r>
      <rPr>
        <sz val="10.5"/>
        <color rgb="FF000080"/>
        <rFont val="Arial"/>
        <family val="2"/>
      </rPr>
      <t>'-- De outro plástico</t>
    </r>
  </si>
  <si>
    <r>
      <rPr>
        <sz val="10.5"/>
        <color rgb="FF000080"/>
        <rFont val="Arial"/>
        <family val="2"/>
      </rPr>
      <t>'-- Tubos flexíveis podendo suportar uma pressão de, pelo men</t>
    </r>
  </si>
  <si>
    <r>
      <rPr>
        <sz val="10.5"/>
        <color rgb="FF000080"/>
        <rFont val="Arial"/>
        <family val="2"/>
      </rPr>
      <t>OUTS.TUBOS Ñ REF. D/OUTS.MAT.D/COPOL. D/ETIL.</t>
    </r>
  </si>
  <si>
    <r>
      <rPr>
        <sz val="10.5"/>
        <color rgb="FF000080"/>
        <rFont val="Arial"/>
        <family val="2"/>
      </rPr>
      <t>OUTS.TUBOS NÃO REFORÇADOS D/POLIPROPILENO</t>
    </r>
  </si>
  <si>
    <r>
      <rPr>
        <sz val="10.5"/>
        <color rgb="FF000080"/>
        <rFont val="Arial"/>
        <family val="2"/>
      </rPr>
      <t>OUTS.TUBOS Ñ REFORÇADOS D/TEREF.D/ETILENO</t>
    </r>
  </si>
  <si>
    <r>
      <rPr>
        <sz val="10.5"/>
        <color rgb="FF000080"/>
        <rFont val="Arial"/>
        <family val="2"/>
      </rPr>
      <t>OUTS.TUBOS NÃO REFORÇADOS D/SILICONES</t>
    </r>
  </si>
  <si>
    <r>
      <rPr>
        <sz val="10.5"/>
        <color rgb="FF000080"/>
        <rFont val="Arial"/>
        <family val="2"/>
      </rPr>
      <t>OUTS.TUBOS Ñ REFORÇADOS D/OUTS. MAT.PLÁST.</t>
    </r>
  </si>
  <si>
    <r>
      <rPr>
        <sz val="10.5"/>
        <color rgb="FF000080"/>
        <rFont val="Arial"/>
        <family val="2"/>
      </rPr>
      <t>OUTS.TUBOS Ñ REFORÇADOS OUTS. MAT.,C/ACESS.</t>
    </r>
  </si>
  <si>
    <r>
      <rPr>
        <sz val="10.5"/>
        <color rgb="FF000080"/>
        <rFont val="Arial"/>
        <family val="2"/>
      </rPr>
      <t>OUTROS TUBOS DE MATÉRIA PLÁSTICA</t>
    </r>
  </si>
  <si>
    <r>
      <rPr>
        <sz val="10.5"/>
        <color rgb="FF000080"/>
        <rFont val="Arial"/>
        <family val="2"/>
      </rPr>
      <t>Do tipo utilizado em linhas de sangue para hemodiálise</t>
    </r>
  </si>
  <si>
    <r>
      <rPr>
        <sz val="10.5"/>
        <color rgb="FF000080"/>
        <rFont val="Arial"/>
        <family val="2"/>
      </rPr>
      <t xml:space="preserve">OUTROS ACESSÓRIOS PARA TUBOS
</t>
    </r>
    <r>
      <rPr>
        <sz val="10.5"/>
        <color rgb="FF000080"/>
        <rFont val="Arial"/>
        <family val="2"/>
      </rPr>
      <t>PLÁSTICOS</t>
    </r>
  </si>
  <si>
    <r>
      <rPr>
        <sz val="10.5"/>
        <color rgb="FF000080"/>
        <rFont val="Arial"/>
        <family val="2"/>
      </rPr>
      <t>REVEST.D/PAVIM. PARED.TETOS,D/POL. CLOR.VINILA</t>
    </r>
  </si>
  <si>
    <r>
      <rPr>
        <sz val="10.5"/>
        <color rgb="FF000080"/>
        <rFont val="Arial"/>
        <family val="2"/>
      </rPr>
      <t>De polipropileno</t>
    </r>
  </si>
  <si>
    <r>
      <rPr>
        <sz val="10.5"/>
        <color rgb="FF000080"/>
        <rFont val="Arial"/>
        <family val="2"/>
      </rPr>
      <t>De poli(cloreto de vinila)</t>
    </r>
  </si>
  <si>
    <r>
      <rPr>
        <sz val="10.5"/>
        <color rgb="FF000080"/>
        <rFont val="Arial"/>
        <family val="2"/>
      </rPr>
      <t>De densidade igual ou superior a 0,94, espessura inferior ou</t>
    </r>
  </si>
  <si>
    <r>
      <rPr>
        <sz val="10.5"/>
        <color rgb="FF000080"/>
        <rFont val="Arial"/>
        <family val="2"/>
      </rPr>
      <t>De densidade inferior a 0,94, com óleo de parafina e carga (</t>
    </r>
  </si>
  <si>
    <r>
      <rPr>
        <sz val="10.5"/>
        <color rgb="FF000080"/>
        <rFont val="Arial"/>
        <family val="2"/>
      </rPr>
      <t>OUTS.CHAPAS, FOL. ET.D/POLíMEROS DE ETILENO</t>
    </r>
  </si>
  <si>
    <r>
      <rPr>
        <sz val="10.5"/>
        <color rgb="FF000080"/>
        <rFont val="Arial"/>
        <family val="2"/>
      </rPr>
      <t>De largura inferior ou igual a 12,5 cm e espessura inferior</t>
    </r>
  </si>
  <si>
    <r>
      <rPr>
        <sz val="10.5"/>
        <color rgb="FF000080"/>
        <rFont val="Arial"/>
        <family val="2"/>
      </rPr>
      <t>De largura inferior ou igual a 1 m e espessura inferior ou i</t>
    </r>
  </si>
  <si>
    <r>
      <rPr>
        <sz val="10.5"/>
        <color rgb="FF000080"/>
        <rFont val="Arial"/>
        <family val="2"/>
      </rPr>
      <t>OUTS.CHAP.FLS.TIR. D/POLIM.PR.BIAX. ORIENTADOS</t>
    </r>
  </si>
  <si>
    <r>
      <rPr>
        <sz val="10.5"/>
        <color rgb="FF000080"/>
        <rFont val="Arial"/>
        <family val="2"/>
      </rPr>
      <t>OUTS.CHAP.FOLHAS, TIRAS,D/POLÍMEROS D/PROP.</t>
    </r>
  </si>
  <si>
    <r>
      <rPr>
        <sz val="10.5"/>
        <color rgb="FF000080"/>
        <rFont val="Arial"/>
        <family val="2"/>
      </rPr>
      <t>OUTS.CHAPAS, FOLHAS,TIRAS,D/POL. D/ESTIRENO</t>
    </r>
  </si>
  <si>
    <r>
      <rPr>
        <sz val="10.5"/>
        <color rgb="FF000080"/>
        <rFont val="Arial"/>
        <family val="2"/>
      </rPr>
      <t>OUTS.CHAP.POLI (CLOR.VINILA)TRANSP. ESP.&lt;=250MI.</t>
    </r>
  </si>
  <si>
    <r>
      <rPr>
        <sz val="10.5"/>
        <color rgb="FF000080"/>
        <rFont val="Arial"/>
        <family val="2"/>
      </rPr>
      <t>OUTS.CHAP.POLI (CLOR.VINIL)TRANP. C/PLAST.&gt;=6%</t>
    </r>
  </si>
  <si>
    <r>
      <rPr>
        <sz val="10.5"/>
        <color rgb="FF000080"/>
        <rFont val="Arial"/>
        <family val="2"/>
      </rPr>
      <t>OUTS.CHAP.FLS. PLAST.Ñ ALV.Ñ REFOR. Ñ ESTRATIF.</t>
    </r>
  </si>
  <si>
    <r>
      <rPr>
        <sz val="10.5"/>
        <color rgb="FF000080"/>
        <rFont val="Arial"/>
        <family val="2"/>
      </rPr>
      <t>OUTS.CHAPAS, FOLHAS,PEL.D/POLI (MET.D/METILA)</t>
    </r>
  </si>
  <si>
    <r>
      <rPr>
        <sz val="10.5"/>
        <color rgb="FF000080"/>
        <rFont val="Arial"/>
        <family val="2"/>
      </rPr>
      <t>OUTS.CHAPAS, FOLHAS, ETC D/POLI. ACRÍLICOS</t>
    </r>
  </si>
  <si>
    <r>
      <rPr>
        <sz val="10.5"/>
        <color rgb="FF000080"/>
        <rFont val="Arial"/>
        <family val="2"/>
      </rPr>
      <t xml:space="preserve">CHAPAS,ETC. D/POLICARBONATOS,
</t>
    </r>
    <r>
      <rPr>
        <sz val="10.5"/>
        <color rgb="FF000080"/>
        <rFont val="Arial"/>
        <family val="2"/>
      </rPr>
      <t>S/SUPORTE,ETC.</t>
    </r>
  </si>
  <si>
    <r>
      <rPr>
        <sz val="10.5"/>
        <color rgb="FF000080"/>
        <rFont val="Arial"/>
        <family val="2"/>
      </rPr>
      <t>CHAP.,TEREFTALATO POLIETILENO,&lt;5 MICR. S/SUP</t>
    </r>
  </si>
  <si>
    <r>
      <rPr>
        <sz val="10.5"/>
        <color rgb="FF000080"/>
        <rFont val="Arial"/>
        <family val="2"/>
      </rPr>
      <t xml:space="preserve">OUTS.CHAPAS,FLS. TEREF.POL.ESPES.
</t>
    </r>
    <r>
      <rPr>
        <sz val="10.5"/>
        <color rgb="FF000080"/>
        <rFont val="Arial"/>
        <family val="2"/>
      </rPr>
      <t>=&lt;40 MÍCRON</t>
    </r>
  </si>
  <si>
    <r>
      <rPr>
        <sz val="10.5"/>
        <color rgb="FF000080"/>
        <rFont val="Arial"/>
        <family val="2"/>
      </rPr>
      <t>Com largura superior a 12 cm, sem qualquer trabalho à superf</t>
    </r>
  </si>
  <si>
    <r>
      <rPr>
        <sz val="10.5"/>
        <color rgb="FF000080"/>
        <rFont val="Arial"/>
        <family val="2"/>
      </rPr>
      <t xml:space="preserve">OUTS.CHAPAS,FLS. D/TEREFTALATO
</t>
    </r>
    <r>
      <rPr>
        <sz val="10.5"/>
        <color rgb="FF000080"/>
        <rFont val="Arial"/>
        <family val="2"/>
      </rPr>
      <t>D/POLIETILENO</t>
    </r>
  </si>
  <si>
    <r>
      <rPr>
        <sz val="10.5"/>
        <color rgb="FF000080"/>
        <rFont val="Arial"/>
        <family val="2"/>
      </rPr>
      <t>OUTS.CHAPAS,FLS. D/POLIÉSTERES Ñ SATURADOS</t>
    </r>
  </si>
  <si>
    <r>
      <rPr>
        <sz val="10.5"/>
        <color rgb="FF000080"/>
        <rFont val="Arial"/>
        <family val="2"/>
      </rPr>
      <t xml:space="preserve">OUTS.CHAPAS,FLS.DE OUTROS
</t>
    </r>
    <r>
      <rPr>
        <sz val="10.5"/>
        <color rgb="FF000080"/>
        <rFont val="Arial"/>
        <family val="2"/>
      </rPr>
      <t>POLIÉSTERES</t>
    </r>
  </si>
  <si>
    <r>
      <rPr>
        <sz val="10.5"/>
        <color rgb="FF000080"/>
        <rFont val="Arial"/>
        <family val="2"/>
      </rPr>
      <t>CHAP.ETC.DE CELULOSE REGENERADA S/SUPORTE</t>
    </r>
  </si>
  <si>
    <r>
      <rPr>
        <sz val="10.5"/>
        <color rgb="FF000080"/>
        <rFont val="Arial"/>
        <family val="2"/>
      </rPr>
      <t>De espessura inferior ou igual a 0,75 mm</t>
    </r>
  </si>
  <si>
    <r>
      <rPr>
        <sz val="10.5"/>
        <color rgb="FF000080"/>
        <rFont val="Arial"/>
        <family val="2"/>
      </rPr>
      <t>OUTS.CHAPAS.FLS. TIRAS D/ACETATO DA CELULOSE</t>
    </r>
  </si>
  <si>
    <r>
      <rPr>
        <sz val="10.5"/>
        <color rgb="FF000080"/>
        <rFont val="Arial"/>
        <family val="2"/>
      </rPr>
      <t>OUTS.CHAPAS,FLS, TIR.DE OUTS.DER.DA CELULOSE</t>
    </r>
  </si>
  <si>
    <r>
      <rPr>
        <sz val="10.5"/>
        <color rgb="FF000080"/>
        <rFont val="Arial"/>
        <family val="2"/>
      </rPr>
      <t>CHAPAS,ETC.POLI (BUTIRAL DE VINILA), S/SUPORTE</t>
    </r>
  </si>
  <si>
    <r>
      <rPr>
        <sz val="10.5"/>
        <color rgb="FF000080"/>
        <rFont val="Arial"/>
        <family val="2"/>
      </rPr>
      <t>OUTS.CHAPAS, FOLHAS,TIRAS DE POLIAMIDAS</t>
    </r>
  </si>
  <si>
    <r>
      <rPr>
        <sz val="10.5"/>
        <color rgb="FF000080"/>
        <rFont val="Arial"/>
        <family val="2"/>
      </rPr>
      <t>OUTS.CHAPAS,FLS, TIRAS DE RESINAS FENÓLICAS</t>
    </r>
  </si>
  <si>
    <r>
      <rPr>
        <sz val="10.5"/>
        <color rgb="FF000080"/>
        <rFont val="Arial"/>
        <family val="2"/>
      </rPr>
      <t>OUTS.CHAPAS, FOLHAS,TIRAS DE SILICONE</t>
    </r>
  </si>
  <si>
    <r>
      <rPr>
        <sz val="10.5"/>
        <color rgb="FF000080"/>
        <rFont val="Arial"/>
        <family val="2"/>
      </rPr>
      <t>OUTS.CHAPAS, FOLHAS,D/POLI (ÁLCOOL VINÍLICO)</t>
    </r>
  </si>
  <si>
    <r>
      <rPr>
        <sz val="10.5"/>
        <color rgb="FF000080"/>
        <rFont val="Arial"/>
        <family val="2"/>
      </rPr>
      <t>OUTS.CHAPAS,FLS, D/POLÍMEROS D/FLUOR.D/VINILA</t>
    </r>
  </si>
  <si>
    <r>
      <rPr>
        <sz val="10.5"/>
        <color rgb="FF000080"/>
        <rFont val="Arial"/>
        <family val="2"/>
      </rPr>
      <t>OUTS.CHAPAS, FOLHAS,TIRAS DE POLIIMIDA</t>
    </r>
  </si>
  <si>
    <r>
      <rPr>
        <sz val="10.5"/>
        <color rgb="FF000080"/>
        <rFont val="Arial"/>
        <family val="2"/>
      </rPr>
      <t xml:space="preserve">OUTS.CHAPAS,FLS, TIRAS D/PLÁST.Ñ
</t>
    </r>
    <r>
      <rPr>
        <sz val="10.5"/>
        <color rgb="FF000080"/>
        <rFont val="Arial"/>
        <family val="2"/>
      </rPr>
      <t>ALVEOLARES</t>
    </r>
  </si>
  <si>
    <r>
      <rPr>
        <sz val="10.5"/>
        <color rgb="FF000080"/>
        <rFont val="Arial"/>
        <family val="2"/>
      </rPr>
      <t>CHAPA,TIRA,ETC. D/POLÍMERO ESTIRENO ALVEOLAR</t>
    </r>
  </si>
  <si>
    <r>
      <rPr>
        <sz val="10.5"/>
        <color rgb="FF000080"/>
        <rFont val="Arial"/>
        <family val="2"/>
      </rPr>
      <t xml:space="preserve">CHAPA,TIRA,ETC. POLÍMERO CLOR.
</t>
    </r>
    <r>
      <rPr>
        <sz val="10.5"/>
        <color rgb="FF000080"/>
        <rFont val="Arial"/>
        <family val="2"/>
      </rPr>
      <t>D/VINILA ALVEOL.</t>
    </r>
  </si>
  <si>
    <r>
      <rPr>
        <sz val="10.5"/>
        <color rgb="FF000080"/>
        <rFont val="Arial"/>
        <family val="2"/>
      </rPr>
      <t>Com base poliéster, de células abertas, com um número de por</t>
    </r>
  </si>
  <si>
    <r>
      <rPr>
        <sz val="10.5"/>
        <color rgb="FF000080"/>
        <rFont val="Arial"/>
        <family val="2"/>
      </rPr>
      <t xml:space="preserve">OUTS CHAPAS ETC. D/POLIURETANOS
</t>
    </r>
    <r>
      <rPr>
        <sz val="10.5"/>
        <color rgb="FF000080"/>
        <rFont val="Arial"/>
        <family val="2"/>
      </rPr>
      <t>ALVEOLARES</t>
    </r>
  </si>
  <si>
    <r>
      <rPr>
        <sz val="10.5"/>
        <color rgb="FF000080"/>
        <rFont val="Arial"/>
        <family val="2"/>
      </rPr>
      <t>CHAPA FLS.CELULOSE REGEN.PRODS. ALVEOLARES</t>
    </r>
  </si>
  <si>
    <r>
      <rPr>
        <sz val="10.5"/>
        <color rgb="FF000080"/>
        <rFont val="Arial"/>
        <family val="2"/>
      </rPr>
      <t>CHAPAS,ETC.D/RESINA MELAMINA- FORMALDEÍDO</t>
    </r>
  </si>
  <si>
    <r>
      <rPr>
        <sz val="10.5"/>
        <color rgb="FF000080"/>
        <rFont val="Arial"/>
        <family val="2"/>
      </rPr>
      <t>OUTS.CHAPAS ETC. D/OUTS.PLÁSTS. C/SUP.D/POLIET.</t>
    </r>
  </si>
  <si>
    <r>
      <rPr>
        <sz val="10.5"/>
        <color rgb="FF000080"/>
        <rFont val="Arial"/>
        <family val="2"/>
      </rPr>
      <t>OUTS.CHAPAS,FLS, ETC.D/PLÁST. ESTRATIFICADO</t>
    </r>
  </si>
  <si>
    <r>
      <rPr>
        <sz val="10.5"/>
        <color rgb="FF000080"/>
        <rFont val="Arial"/>
        <family val="2"/>
      </rPr>
      <t>OUTS.CHAPAS,ETC. POLI(TEREFTAL. D/ETILENO),ETC.</t>
    </r>
  </si>
  <si>
    <r>
      <rPr>
        <sz val="10.5"/>
        <color rgb="FF000080"/>
        <rFont val="Arial"/>
        <family val="2"/>
      </rPr>
      <t>OUTS.CHAPAS, FOLHAS,TIRAS, LÂMINAS D/PLÁSTICO</t>
    </r>
  </si>
  <si>
    <r>
      <rPr>
        <sz val="10.5"/>
        <color rgb="FF000080"/>
        <rFont val="Arial"/>
        <family val="2"/>
      </rPr>
      <t>'- Banheiras, boxes para chuveiros (polibãs*), pias e la</t>
    </r>
  </si>
  <si>
    <r>
      <rPr>
        <sz val="10.5"/>
        <color rgb="FF000080"/>
        <rFont val="Arial"/>
        <family val="2"/>
      </rPr>
      <t>ASSENTOS E TAMPAS DE PLÁST. P/SANITÁRIOS</t>
    </r>
  </si>
  <si>
    <r>
      <rPr>
        <sz val="10.5"/>
        <color rgb="FF000080"/>
        <rFont val="Arial"/>
        <family val="2"/>
      </rPr>
      <t>OUTS ART.USO D/HIGIENE, P/SANITÁRIOS, PLÁSTICOS</t>
    </r>
  </si>
  <si>
    <r>
      <rPr>
        <sz val="10.5"/>
        <color rgb="FF000080"/>
        <rFont val="Arial"/>
        <family val="2"/>
      </rPr>
      <t>Estojos de plástico, do tipo utilizado para acondiciona</t>
    </r>
  </si>
  <si>
    <r>
      <rPr>
        <sz val="10.5"/>
        <color rgb="FF000080"/>
        <rFont val="Arial"/>
        <family val="2"/>
      </rPr>
      <t xml:space="preserve">CAIXAS E ARTIGOS SEMELHANTES DE
</t>
    </r>
    <r>
      <rPr>
        <sz val="10.5"/>
        <color rgb="FF000080"/>
        <rFont val="Arial"/>
        <family val="2"/>
      </rPr>
      <t>PLÁSTICO</t>
    </r>
  </si>
  <si>
    <r>
      <rPr>
        <sz val="10.5"/>
        <color rgb="FF000080"/>
        <rFont val="Arial"/>
        <family val="2"/>
      </rPr>
      <t>De capacidade inferior ou igual a 1.000 cm3</t>
    </r>
  </si>
  <si>
    <r>
      <rPr>
        <sz val="10.5"/>
        <color rgb="FF000080"/>
        <rFont val="Arial"/>
        <family val="2"/>
      </rPr>
      <t xml:space="preserve">OUTS.SACOS,BOLSAS, CART.D/POLÍMERO
</t>
    </r>
    <r>
      <rPr>
        <sz val="10.5"/>
        <color rgb="FF000080"/>
        <rFont val="Arial"/>
        <family val="2"/>
      </rPr>
      <t>D/ETILENO</t>
    </r>
  </si>
  <si>
    <r>
      <rPr>
        <sz val="10.5"/>
        <color rgb="FF000080"/>
        <rFont val="Arial"/>
        <family val="2"/>
      </rPr>
      <t xml:space="preserve">OUTS.SACOS,BOLSAS, CARTUCHOS DE
</t>
    </r>
    <r>
      <rPr>
        <sz val="10.5"/>
        <color rgb="FF000080"/>
        <rFont val="Arial"/>
        <family val="2"/>
      </rPr>
      <t>PLÁSTICO</t>
    </r>
  </si>
  <si>
    <r>
      <rPr>
        <sz val="10.5"/>
        <color rgb="FF000080"/>
        <rFont val="Arial"/>
        <family val="2"/>
      </rPr>
      <t>Recipientes para gás liquefeito de petróleo (GLP)</t>
    </r>
  </si>
  <si>
    <r>
      <rPr>
        <sz val="10.5"/>
        <color rgb="FF000080"/>
        <rFont val="Arial"/>
        <family val="2"/>
      </rPr>
      <t>BOBINAS,CARRETÉIS, SUPORT.SEMELH. D/PLÁSTICO</t>
    </r>
  </si>
  <si>
    <r>
      <rPr>
        <sz val="10.5"/>
        <color rgb="FF000080"/>
        <rFont val="Arial"/>
        <family val="2"/>
      </rPr>
      <t>ROLHAS,TAMPAS,SEM. P/FECHAR RECIP. D/PLÁSTICO</t>
    </r>
  </si>
  <si>
    <r>
      <rPr>
        <sz val="10.5"/>
        <color rgb="FF000080"/>
        <rFont val="Arial"/>
        <family val="2"/>
      </rPr>
      <t>PALETES SIMPLES, PALETES-CAIXAS E OUTROS ESTRADOS PARA</t>
    </r>
  </si>
  <si>
    <r>
      <rPr>
        <sz val="10.5"/>
        <color rgb="FF000080"/>
        <rFont val="Arial"/>
        <family val="2"/>
      </rPr>
      <t>OUTROS</t>
    </r>
  </si>
  <si>
    <r>
      <rPr>
        <sz val="10.5"/>
        <color rgb="FF000080"/>
        <rFont val="Arial"/>
        <family val="2"/>
      </rPr>
      <t>SERVIÇOS D/MESA, OUTS.UTENS.COZ. D/PLÁSTICO</t>
    </r>
  </si>
  <si>
    <r>
      <rPr>
        <sz val="10.5"/>
        <color rgb="FF000080"/>
        <rFont val="Arial"/>
        <family val="2"/>
      </rPr>
      <t>OUTS.ARTIGOS,DE HIGIENE,TOUCADOR, D/PLÁSTICO</t>
    </r>
  </si>
  <si>
    <r>
      <rPr>
        <sz val="10.5"/>
        <color rgb="FF000080"/>
        <rFont val="Arial"/>
        <family val="2"/>
      </rPr>
      <t>'- Reservatórios, cisternas, cubas e recipientes análogos, de</t>
    </r>
  </si>
  <si>
    <r>
      <rPr>
        <sz val="10.5"/>
        <color rgb="FF000080"/>
        <rFont val="Arial"/>
        <family val="2"/>
      </rPr>
      <t>PORTAS,JANELAS, CAIXILHOS,ALIZAR., SOLEIR.,PLÁST</t>
    </r>
  </si>
  <si>
    <r>
      <rPr>
        <sz val="10.5"/>
        <color rgb="FF000080"/>
        <rFont val="Arial"/>
        <family val="2"/>
      </rPr>
      <t>'- Postigos, estores (incluindo as venezianas) e artigos</t>
    </r>
  </si>
  <si>
    <r>
      <rPr>
        <sz val="10.5"/>
        <color rgb="FF000080"/>
        <rFont val="Arial"/>
        <family val="2"/>
      </rPr>
      <t>ARTEFATOS D/APETRECH. D/POLIESTIRENO EXPANDIDO (EPS)</t>
    </r>
  </si>
  <si>
    <r>
      <rPr>
        <sz val="10.5"/>
        <color rgb="FF000080"/>
        <rFont val="Arial"/>
        <family val="2"/>
      </rPr>
      <t>OUTS.ARTEFATOS D/APETRECH. D/CONSTR.,DE PLáSTICOS</t>
    </r>
  </si>
  <si>
    <r>
      <rPr>
        <sz val="10.5"/>
        <color rgb="FF000080"/>
        <rFont val="Arial"/>
        <family val="2"/>
      </rPr>
      <t>ARTIGOS D/ESCRITÓRIO E ESCOLARES, D/PLÁSTICO</t>
    </r>
  </si>
  <si>
    <r>
      <rPr>
        <sz val="10.5"/>
        <color rgb="FF000080"/>
        <rFont val="Arial"/>
        <family val="2"/>
      </rPr>
      <t xml:space="preserve">VESTUÁRIO/ACESSÓRI OS D/PLÁSTICO
</t>
    </r>
    <r>
      <rPr>
        <sz val="10.5"/>
        <color rgb="FF000080"/>
        <rFont val="Arial"/>
        <family val="2"/>
      </rPr>
      <t>(LUVAS,ETC.)</t>
    </r>
  </si>
  <si>
    <r>
      <rPr>
        <sz val="10.5"/>
        <color rgb="FF000080"/>
        <rFont val="Arial"/>
        <family val="2"/>
      </rPr>
      <t xml:space="preserve">GUARNIÇÕES P/MÓVEIS, CARROÇARIAS
</t>
    </r>
    <r>
      <rPr>
        <sz val="10.5"/>
        <color rgb="FF000080"/>
        <rFont val="Arial"/>
        <family val="2"/>
      </rPr>
      <t>D/PLÁSTICO</t>
    </r>
  </si>
  <si>
    <r>
      <rPr>
        <sz val="10.5"/>
        <color rgb="FF000080"/>
        <rFont val="Arial"/>
        <family val="2"/>
      </rPr>
      <t>ESTATUETAS/OBJETO S D/ORNAMENT. DE PLÁSTICO</t>
    </r>
  </si>
  <si>
    <r>
      <rPr>
        <sz val="10.5"/>
        <color rgb="FF000080"/>
        <rFont val="Arial"/>
        <family val="2"/>
      </rPr>
      <t>Arruelas (anilhas)</t>
    </r>
  </si>
  <si>
    <r>
      <rPr>
        <sz val="10.5"/>
        <color rgb="FF000080"/>
        <rFont val="Arial"/>
        <family val="2"/>
      </rPr>
      <t>CORREIAS PLÁSTICAS DE TRANSMISSÃO</t>
    </r>
  </si>
  <si>
    <r>
      <rPr>
        <sz val="10.5"/>
        <color rgb="FF000080"/>
        <rFont val="Arial"/>
        <family val="2"/>
      </rPr>
      <t xml:space="preserve">CORREIAS PLÁSTICAS
</t>
    </r>
    <r>
      <rPr>
        <sz val="10.5"/>
        <color rgb="FF000080"/>
        <rFont val="Arial"/>
        <family val="2"/>
      </rPr>
      <t>TRANSPORTADORAS</t>
    </r>
  </si>
  <si>
    <r>
      <rPr>
        <sz val="10.5"/>
        <color rgb="FF000080"/>
        <rFont val="Arial"/>
        <family val="2"/>
      </rPr>
      <t>Bolsas p/uso medic. (hemodiálise e semelh.)</t>
    </r>
  </si>
  <si>
    <r>
      <rPr>
        <sz val="10.5"/>
        <color rgb="FF000080"/>
        <rFont val="Arial"/>
        <family val="2"/>
      </rPr>
      <t xml:space="preserve">ARTIGOS D/LABORATÓRIO E
</t>
    </r>
    <r>
      <rPr>
        <sz val="10.5"/>
        <color rgb="FF000080"/>
        <rFont val="Arial"/>
        <family val="2"/>
      </rPr>
      <t>FARMÁCIA D/PLÁSTICO</t>
    </r>
  </si>
  <si>
    <r>
      <rPr>
        <sz val="10.5"/>
        <color rgb="FF000080"/>
        <rFont val="Arial"/>
        <family val="2"/>
      </rPr>
      <t>Acessórios do tipo utilizado em linhas de sangue para hemodi</t>
    </r>
  </si>
  <si>
    <r>
      <rPr>
        <sz val="10.5"/>
        <color rgb="FF000080"/>
        <rFont val="Arial"/>
        <family val="2"/>
      </rPr>
      <t xml:space="preserve">De tetrafluoretileno e éter
</t>
    </r>
    <r>
      <rPr>
        <sz val="10.5"/>
        <color rgb="FF000080"/>
        <rFont val="Arial"/>
        <family val="2"/>
      </rPr>
      <t>perfluorometilvinil</t>
    </r>
  </si>
  <si>
    <r>
      <rPr>
        <sz val="10.5"/>
        <color rgb="FF000080"/>
        <rFont val="Arial"/>
        <family val="2"/>
      </rPr>
      <t>OUTROS ANéIS D/SEçãO TRANSV. CIRC.("O-RANGS")</t>
    </r>
  </si>
  <si>
    <r>
      <rPr>
        <sz val="10.5"/>
        <color rgb="FF000080"/>
        <rFont val="Arial"/>
        <family val="2"/>
      </rPr>
      <t xml:space="preserve">OUTS.OBRAS D/PLÁST. E OUTS.MAT.POS.
</t>
    </r>
    <r>
      <rPr>
        <sz val="10.5"/>
        <color rgb="FF000080"/>
        <rFont val="Arial"/>
        <family val="2"/>
      </rPr>
      <t>3901/3914</t>
    </r>
  </si>
  <si>
    <r>
      <rPr>
        <sz val="10.5"/>
        <color rgb="FF000080"/>
        <rFont val="Arial"/>
        <family val="2"/>
      </rPr>
      <t>LÁTEX DE BORR.NAT., MESMO PRÉ- VULCANIZADO</t>
    </r>
  </si>
  <si>
    <r>
      <rPr>
        <sz val="10.5"/>
        <color rgb="FF000080"/>
        <rFont val="Arial"/>
        <family val="2"/>
      </rPr>
      <t xml:space="preserve">BORRACHA NATURAL TECNICAM.ESPECIFIC.
</t>
    </r>
    <r>
      <rPr>
        <sz val="10.5"/>
        <color rgb="FF000080"/>
        <rFont val="Arial"/>
        <family val="2"/>
      </rPr>
      <t>(TSNR)</t>
    </r>
  </si>
  <si>
    <r>
      <rPr>
        <sz val="10.5"/>
        <color rgb="FF000080"/>
        <rFont val="Arial"/>
        <family val="2"/>
      </rPr>
      <t>BORRACHA NATURAL EM OUTRAS FORMAS</t>
    </r>
  </si>
  <si>
    <r>
      <rPr>
        <sz val="10.5"/>
        <color rgb="FF000080"/>
        <rFont val="Arial"/>
        <family val="2"/>
      </rPr>
      <t xml:space="preserve">LÁTEX D/BORRACHA D/ESTIRENO-
</t>
    </r>
    <r>
      <rPr>
        <sz val="10.5"/>
        <color rgb="FF000080"/>
        <rFont val="Arial"/>
        <family val="2"/>
      </rPr>
      <t>BUTADIENO(SBR)</t>
    </r>
  </si>
  <si>
    <r>
      <rPr>
        <sz val="10.5"/>
        <color rgb="FF000080"/>
        <rFont val="Arial"/>
        <family val="2"/>
      </rPr>
      <t>BORRACHA D/ESTIRENO-BUTAD., CHAP.FLS. E TIRAS</t>
    </r>
  </si>
  <si>
    <r>
      <rPr>
        <sz val="10.5"/>
        <color rgb="FF000080"/>
        <rFont val="Arial"/>
        <family val="2"/>
      </rPr>
      <t xml:space="preserve">OUTS. BORRACHAS D/ESTIRENO-
</t>
    </r>
    <r>
      <rPr>
        <sz val="10.5"/>
        <color rgb="FF000080"/>
        <rFont val="Arial"/>
        <family val="2"/>
      </rPr>
      <t>BUTADIENO (SBR)</t>
    </r>
  </si>
  <si>
    <r>
      <rPr>
        <sz val="10.5"/>
        <color rgb="FF000080"/>
        <rFont val="Arial"/>
        <family val="2"/>
      </rPr>
      <t>BORRACHA DE ISOBUTENO- ISOPRENO</t>
    </r>
  </si>
  <si>
    <r>
      <rPr>
        <sz val="10.5"/>
        <color rgb="FF000080"/>
        <rFont val="Arial"/>
        <family val="2"/>
      </rPr>
      <t>OUTS.BORR. D/ISOBUTENO- ISOPRENO HALOGENADA</t>
    </r>
  </si>
  <si>
    <r>
      <rPr>
        <sz val="10.5"/>
        <color rgb="FF000080"/>
        <rFont val="Arial"/>
        <family val="2"/>
      </rPr>
      <t xml:space="preserve">OUTRAS BORRACHAS
</t>
    </r>
    <r>
      <rPr>
        <sz val="10.5"/>
        <color rgb="FF000080"/>
        <rFont val="Arial"/>
        <family val="2"/>
      </rPr>
      <t>DE CLOROPRENO</t>
    </r>
  </si>
  <si>
    <r>
      <rPr>
        <sz val="10.5"/>
        <color rgb="FF000080"/>
        <rFont val="Arial"/>
        <family val="2"/>
      </rPr>
      <t>OUTS. BORRACHAS DE ACRILONITRILA- BUTADIENO</t>
    </r>
  </si>
  <si>
    <r>
      <rPr>
        <sz val="10.5"/>
        <color rgb="FF000080"/>
        <rFont val="Arial"/>
        <family val="2"/>
      </rPr>
      <t xml:space="preserve">BORRACHA D/ISOPRENO, EM
</t>
    </r>
    <r>
      <rPr>
        <sz val="10.5"/>
        <color rgb="FF000080"/>
        <rFont val="Arial"/>
        <family val="2"/>
      </rPr>
      <t>FORMAS PRIMÁRIAS</t>
    </r>
  </si>
  <si>
    <r>
      <rPr>
        <sz val="10.5"/>
        <color rgb="FF000080"/>
        <rFont val="Arial"/>
        <family val="2"/>
      </rPr>
      <t>'- Borracha de etileno- propileno-dieno não conjugado (EPDM)</t>
    </r>
  </si>
  <si>
    <r>
      <rPr>
        <sz val="10.5"/>
        <color rgb="FF000080"/>
        <rFont val="Arial"/>
        <family val="2"/>
      </rPr>
      <t xml:space="preserve">BORRACHA ESTIRENO-
</t>
    </r>
    <r>
      <rPr>
        <sz val="10.5"/>
        <color rgb="FF000080"/>
        <rFont val="Arial"/>
        <family val="2"/>
      </rPr>
      <t>ISOPRENO-ESTIRENO</t>
    </r>
  </si>
  <si>
    <r>
      <rPr>
        <sz val="10.5"/>
        <color rgb="FF000080"/>
        <rFont val="Arial"/>
        <family val="2"/>
      </rPr>
      <t>OUTRAS BORRACHAS SINT./ARTIF.,FORMA PRIMÁRIA</t>
    </r>
  </si>
  <si>
    <r>
      <rPr>
        <sz val="10.5"/>
        <color rgb="FF000080"/>
        <rFont val="Arial"/>
        <family val="2"/>
      </rPr>
      <t xml:space="preserve">BORR. REGENERADA, FORM.PRIM.OU EM
</t>
    </r>
    <r>
      <rPr>
        <sz val="10.5"/>
        <color rgb="FF000080"/>
        <rFont val="Arial"/>
        <family val="2"/>
      </rPr>
      <t>CHAP.,TIR.</t>
    </r>
  </si>
  <si>
    <r>
      <rPr>
        <sz val="10.5"/>
        <color rgb="FF000080"/>
        <rFont val="Arial"/>
        <family val="2"/>
      </rPr>
      <t>DESP.RES.SUC.E APARAS DE BORR.Ñ ENDURECIDA</t>
    </r>
  </si>
  <si>
    <r>
      <rPr>
        <sz val="10.5"/>
        <color rgb="FF000080"/>
        <rFont val="Arial"/>
        <family val="2"/>
      </rPr>
      <t xml:space="preserve">BORR.ETILENO- PROPILENO-DIENO,Ñ CONJUGADO,ñ
</t>
    </r>
    <r>
      <rPr>
        <sz val="10.5"/>
        <color rgb="FF000080"/>
        <rFont val="Arial"/>
        <family val="2"/>
      </rPr>
      <t>VULCANIZADA</t>
    </r>
  </si>
  <si>
    <r>
      <rPr>
        <sz val="10.5"/>
        <color rgb="FF000080"/>
        <rFont val="Arial"/>
        <family val="2"/>
      </rPr>
      <t>OUTS.BORR.ADIC. D/NEGRO D/FUMO/SÍLICA, ñ VULCANIZADA</t>
    </r>
  </si>
  <si>
    <r>
      <rPr>
        <sz val="10.5"/>
        <color rgb="FF000080"/>
        <rFont val="Arial"/>
        <family val="2"/>
      </rPr>
      <t>PREP.BASE,P/FABR. D/GOMAS D/MASC. CHAP.FOLH.TIR.ñ VULCAN.</t>
    </r>
  </si>
  <si>
    <r>
      <rPr>
        <sz val="10.5"/>
        <color rgb="FF000080"/>
        <rFont val="Arial"/>
        <family val="2"/>
      </rPr>
      <t>OUTS.BORR.MIST. EM CHAPAS,FOLHAS E TIRAS,ñ VULCANIZADA</t>
    </r>
  </si>
  <si>
    <r>
      <rPr>
        <sz val="10.5"/>
        <color rgb="FF000080"/>
        <rFont val="Arial"/>
        <family val="2"/>
      </rPr>
      <t>OUTS.BORR.MIST.,Ñ VULCAN, FORMAS PRIMÁRIAS</t>
    </r>
  </si>
  <si>
    <r>
      <rPr>
        <sz val="10.5"/>
        <color rgb="FF000080"/>
        <rFont val="Arial"/>
        <family val="2"/>
      </rPr>
      <t>OUTS.FORMAS E ARTIGOS D/BORR. Ñ VULCANIZADA</t>
    </r>
  </si>
  <si>
    <r>
      <rPr>
        <sz val="10.5"/>
        <color rgb="FF000080"/>
        <rFont val="Arial"/>
        <family val="2"/>
      </rPr>
      <t>FIOS DE BORRACHA VULCAN. RECOBS. C/SILICONE</t>
    </r>
  </si>
  <si>
    <r>
      <rPr>
        <sz val="10.5"/>
        <color rgb="FF000080"/>
        <rFont val="Arial"/>
        <family val="2"/>
      </rPr>
      <t>OUTROS FIOS DE BORRACHA VULCANIZADA</t>
    </r>
  </si>
  <si>
    <r>
      <rPr>
        <sz val="10.5"/>
        <color rgb="FF000080"/>
        <rFont val="Arial"/>
        <family val="2"/>
      </rPr>
      <t>CORDAS DE BORRACHA VULCANIZADA</t>
    </r>
  </si>
  <si>
    <r>
      <rPr>
        <sz val="10.5"/>
        <color rgb="FF000080"/>
        <rFont val="Arial"/>
        <family val="2"/>
      </rPr>
      <t xml:space="preserve">CHAPAS,FOLHAS E TIRAS D/BORRACHA
</t>
    </r>
    <r>
      <rPr>
        <sz val="10.5"/>
        <color rgb="FF000080"/>
        <rFont val="Arial"/>
        <family val="2"/>
      </rPr>
      <t>ALVEOLAR</t>
    </r>
  </si>
  <si>
    <r>
      <rPr>
        <sz val="10.5"/>
        <color rgb="FF000080"/>
        <rFont val="Arial"/>
        <family val="2"/>
      </rPr>
      <t>VARETAS,PERFIS,ETC, D/BORR.ALVEOLAR,Ñ ENDUR.</t>
    </r>
  </si>
  <si>
    <r>
      <rPr>
        <sz val="10.5"/>
        <color rgb="FF000080"/>
        <rFont val="Arial"/>
        <family val="2"/>
      </rPr>
      <t xml:space="preserve">CHAPAS,FOLHAS, TIRAS,D/BORRACHA,Ñ
</t>
    </r>
    <r>
      <rPr>
        <sz val="10.5"/>
        <color rgb="FF000080"/>
        <rFont val="Arial"/>
        <family val="2"/>
      </rPr>
      <t>ALVEOLAR</t>
    </r>
  </si>
  <si>
    <r>
      <rPr>
        <sz val="10.5"/>
        <color rgb="FF000080"/>
        <rFont val="Arial"/>
        <family val="2"/>
      </rPr>
      <t>VARET.,PERFIS,ETC, D/BORR.Ñ ENDUR.,Ñ ALVEOLAR</t>
    </r>
  </si>
  <si>
    <r>
      <rPr>
        <sz val="10.5"/>
        <color rgb="FF000080"/>
        <rFont val="Arial"/>
        <family val="2"/>
      </rPr>
      <t xml:space="preserve">TUBOS D/BORR.VULC. Ñ REFORÇ.S/ACOSS.
</t>
    </r>
    <r>
      <rPr>
        <sz val="10.5"/>
        <color rgb="FF000080"/>
        <rFont val="Arial"/>
        <family val="2"/>
      </rPr>
      <t>S/ACESS.</t>
    </r>
  </si>
  <si>
    <r>
      <rPr>
        <sz val="10.5"/>
        <color rgb="FF000080"/>
        <rFont val="Arial"/>
        <family val="2"/>
      </rPr>
      <t>Com uma pressão de ruptura igual ou superior a 17,3 MPa</t>
    </r>
  </si>
  <si>
    <r>
      <rPr>
        <sz val="10.5"/>
        <color rgb="FF000080"/>
        <rFont val="Arial"/>
        <family val="2"/>
      </rPr>
      <t xml:space="preserve">OUTS.TUBOS D/BORR. VULCANIZ.COM
</t>
    </r>
    <r>
      <rPr>
        <sz val="10.5"/>
        <color rgb="FF000080"/>
        <rFont val="Arial"/>
        <family val="2"/>
      </rPr>
      <t>ACESSÓRIOS</t>
    </r>
  </si>
  <si>
    <r>
      <rPr>
        <sz val="10.5"/>
        <color rgb="FF000080"/>
        <rFont val="Arial"/>
        <family val="2"/>
      </rPr>
      <t xml:space="preserve">OUTS.TUBOS BOR. VULC.REFOR./MET.
</t>
    </r>
    <r>
      <rPr>
        <sz val="10.5"/>
        <color rgb="FF000080"/>
        <rFont val="Arial"/>
        <family val="2"/>
      </rPr>
      <t>S/ACESSÓRIO</t>
    </r>
  </si>
  <si>
    <r>
      <rPr>
        <sz val="10.5"/>
        <color rgb="FF000080"/>
        <rFont val="Arial"/>
        <family val="2"/>
      </rPr>
      <t xml:space="preserve">OUTS.TUBOS BOR. VULC.REF.C/METAL
</t>
    </r>
    <r>
      <rPr>
        <sz val="10.5"/>
        <color rgb="FF000080"/>
        <rFont val="Arial"/>
        <family val="2"/>
      </rPr>
      <t>C/ACESSÓRIO</t>
    </r>
  </si>
  <si>
    <r>
      <rPr>
        <sz val="10.5"/>
        <color rgb="FF000080"/>
        <rFont val="Arial"/>
        <family val="2"/>
      </rPr>
      <t>TUB.D/BORR.VULC. REFORÇ.MAT.TÊXTEIS S/ACESS.</t>
    </r>
  </si>
  <si>
    <r>
      <rPr>
        <sz val="10.5"/>
        <color rgb="FF000080"/>
        <rFont val="Arial"/>
        <family val="2"/>
      </rPr>
      <t xml:space="preserve">Com uma pressão de ruptura igual ou superior
</t>
    </r>
    <r>
      <rPr>
        <sz val="10.5"/>
        <color rgb="FF000080"/>
        <rFont val="Arial"/>
        <family val="2"/>
      </rPr>
      <t>a 17,3 MPa</t>
    </r>
  </si>
  <si>
    <r>
      <rPr>
        <sz val="10.5"/>
        <color rgb="FF000080"/>
        <rFont val="Arial"/>
        <family val="2"/>
      </rPr>
      <t>OUTS.TUB.D/BOR. VULC.REF.MAT. TÊXTEIS C/ACESS.</t>
    </r>
  </si>
  <si>
    <r>
      <rPr>
        <sz val="10.5"/>
        <color rgb="FF000080"/>
        <rFont val="Arial"/>
        <family val="2"/>
      </rPr>
      <t xml:space="preserve">TUBOS D/BORR.VULC. REF.DE OUTS.MAT.
</t>
    </r>
    <r>
      <rPr>
        <sz val="10.5"/>
        <color rgb="FF000080"/>
        <rFont val="Arial"/>
        <family val="2"/>
      </rPr>
      <t>S/ACESS.</t>
    </r>
  </si>
  <si>
    <r>
      <rPr>
        <sz val="10.5"/>
        <color rgb="FF000080"/>
        <rFont val="Arial"/>
        <family val="2"/>
      </rPr>
      <t xml:space="preserve">OUTS.TUB.D/BORR. VULC.REF.D/OUTS.
</t>
    </r>
    <r>
      <rPr>
        <sz val="10.5"/>
        <color rgb="FF000080"/>
        <rFont val="Arial"/>
        <family val="2"/>
      </rPr>
      <t>MAT.C/ACESS.</t>
    </r>
  </si>
  <si>
    <r>
      <rPr>
        <sz val="10.5"/>
        <color rgb="FF000080"/>
        <rFont val="Arial"/>
        <family val="2"/>
      </rPr>
      <t>CORREIAS TRANSPORT.D/BORR. REF.COM METAL</t>
    </r>
  </si>
  <si>
    <r>
      <rPr>
        <sz val="10.5"/>
        <color rgb="FF000080"/>
        <rFont val="Arial"/>
        <family val="2"/>
      </rPr>
      <t xml:space="preserve">CORREIAS TRANSPORT.D/BORR.
</t>
    </r>
    <r>
      <rPr>
        <sz val="10.5"/>
        <color rgb="FF000080"/>
        <rFont val="Arial"/>
        <family val="2"/>
      </rPr>
      <t>REF.C/MAT.TÊXTEIS</t>
    </r>
  </si>
  <si>
    <r>
      <rPr>
        <sz val="10.5"/>
        <color rgb="FF000080"/>
        <rFont val="Arial"/>
        <family val="2"/>
      </rPr>
      <t>OUTS.CORREIAS TRANSPORTADORAS D/BORRACHA</t>
    </r>
  </si>
  <si>
    <r>
      <rPr>
        <sz val="10.5"/>
        <color rgb="FF000080"/>
        <rFont val="Arial"/>
        <family val="2"/>
      </rPr>
      <t xml:space="preserve">'-- Correias de transmissão sem fim, de
</t>
    </r>
    <r>
      <rPr>
        <sz val="10.5"/>
        <color rgb="FF000080"/>
        <rFont val="Arial"/>
        <family val="2"/>
      </rPr>
      <t>seção trapezoidal, es</t>
    </r>
  </si>
  <si>
    <r>
      <rPr>
        <sz val="10.5"/>
        <color rgb="FF000080"/>
        <rFont val="Arial"/>
        <family val="2"/>
      </rPr>
      <t>'-- Correias de transmissão sem fim, de seção trapezoidal, nã</t>
    </r>
  </si>
  <si>
    <r>
      <rPr>
        <sz val="10.5"/>
        <color rgb="FF000080"/>
        <rFont val="Arial"/>
        <family val="2"/>
      </rPr>
      <t xml:space="preserve">'-- Correias de transmissão sem fim,
</t>
    </r>
    <r>
      <rPr>
        <sz val="10.5"/>
        <color rgb="FF000080"/>
        <rFont val="Arial"/>
        <family val="2"/>
      </rPr>
      <t>síncronas, com uma circu</t>
    </r>
  </si>
  <si>
    <r>
      <rPr>
        <sz val="10.5"/>
        <color rgb="FF000080"/>
        <rFont val="Arial"/>
        <family val="2"/>
      </rPr>
      <t>'-- Correias de transmissão sem fim, síncronas, com uma circu</t>
    </r>
  </si>
  <si>
    <r>
      <rPr>
        <sz val="10.5"/>
        <color rgb="FF000080"/>
        <rFont val="Arial"/>
        <family val="2"/>
      </rPr>
      <t xml:space="preserve">OUTRAS CORREIAS DE
</t>
    </r>
    <r>
      <rPr>
        <sz val="10.5"/>
        <color rgb="FF000080"/>
        <rFont val="Arial"/>
        <family val="2"/>
      </rPr>
      <t>TRANSMISSÃO</t>
    </r>
  </si>
  <si>
    <r>
      <rPr>
        <sz val="10.5"/>
        <color rgb="FF000080"/>
        <rFont val="Arial"/>
        <family val="2"/>
      </rPr>
      <t>'- Do tipo utilizado em automóveis de passageiros (inclu</t>
    </r>
  </si>
  <si>
    <r>
      <rPr>
        <sz val="10.5"/>
        <color rgb="FF000080"/>
        <rFont val="Arial"/>
        <family val="2"/>
      </rPr>
      <t xml:space="preserve">OUTS.PNEUM.D/BORR., P/ÔNIBUS/CAMINHÕES,
</t>
    </r>
    <r>
      <rPr>
        <sz val="10.5"/>
        <color rgb="FF000080"/>
        <rFont val="Arial"/>
        <family val="2"/>
      </rPr>
      <t>NOV.</t>
    </r>
  </si>
  <si>
    <r>
      <rPr>
        <sz val="10.5"/>
        <color rgb="FF000080"/>
        <rFont val="Arial"/>
        <family val="2"/>
      </rPr>
      <t>'- Do tipo utilizado em motocicletas</t>
    </r>
  </si>
  <si>
    <r>
      <rPr>
        <sz val="10.5"/>
        <color rgb="FF000080"/>
        <rFont val="Arial"/>
        <family val="2"/>
      </rPr>
      <t xml:space="preserve">'- Do tipo utilizado em
</t>
    </r>
    <r>
      <rPr>
        <sz val="10.5"/>
        <color rgb="FF000080"/>
        <rFont val="Arial"/>
        <family val="2"/>
      </rPr>
      <t>bicicletas</t>
    </r>
  </si>
  <si>
    <r>
      <rPr>
        <sz val="10.5"/>
        <color rgb="FF000080"/>
        <rFont val="Arial"/>
        <family val="2"/>
      </rPr>
      <t xml:space="preserve">Nas seguintes medidas: 4,00-15; 4,00-18; 4,00-
</t>
    </r>
    <r>
      <rPr>
        <sz val="10.5"/>
        <color rgb="FF000080"/>
        <rFont val="Arial"/>
        <family val="2"/>
      </rPr>
      <t>19; 5,00-</t>
    </r>
  </si>
  <si>
    <r>
      <rPr>
        <sz val="10.5"/>
        <color rgb="FF000080"/>
        <rFont val="Arial"/>
        <family val="2"/>
      </rPr>
      <t>Outros, com seção de largura igual ou superior a 1.143 mm (4</t>
    </r>
  </si>
  <si>
    <r>
      <rPr>
        <sz val="10.5"/>
        <color rgb="FF000080"/>
        <rFont val="Arial"/>
        <family val="2"/>
      </rPr>
      <t>PROTETORES ("FLAPS") DE BORRACHA</t>
    </r>
  </si>
  <si>
    <r>
      <rPr>
        <sz val="10.5"/>
        <color rgb="FF000080"/>
        <rFont val="Arial"/>
        <family val="2"/>
      </rPr>
      <t>OUTS.PROT.,BANDAS D/RODAGEM,"FLAPS" D/BORR.</t>
    </r>
  </si>
  <si>
    <r>
      <rPr>
        <sz val="10.5"/>
        <color rgb="FF000080"/>
        <rFont val="Arial"/>
        <family val="2"/>
      </rPr>
      <t>Para pneumáticos do tipo utilizado em ônibus ou caminhõ</t>
    </r>
  </si>
  <si>
    <r>
      <rPr>
        <sz val="10.5"/>
        <color rgb="FF000080"/>
        <rFont val="Arial"/>
        <family val="2"/>
      </rPr>
      <t xml:space="preserve">OUTS.CÂMARAS-D/AR- D/BORR.P/AUTO/ÔNIB.
</t>
    </r>
    <r>
      <rPr>
        <sz val="10.5"/>
        <color rgb="FF000080"/>
        <rFont val="Arial"/>
        <family val="2"/>
      </rPr>
      <t>/CAMIN.</t>
    </r>
  </si>
  <si>
    <r>
      <rPr>
        <sz val="10.5"/>
        <color rgb="FF000080"/>
        <rFont val="Arial"/>
        <family val="2"/>
      </rPr>
      <t>'- Do tipo utilizado em bicicletas</t>
    </r>
  </si>
  <si>
    <r>
      <rPr>
        <sz val="10.5"/>
        <color rgb="FF000080"/>
        <rFont val="Arial"/>
        <family val="2"/>
      </rPr>
      <t xml:space="preserve">OUTRAS CÂMARAS-
</t>
    </r>
    <r>
      <rPr>
        <sz val="10.5"/>
        <color rgb="FF000080"/>
        <rFont val="Arial"/>
        <family val="2"/>
      </rPr>
      <t>D/AR-D/BORRACHA</t>
    </r>
  </si>
  <si>
    <r>
      <rPr>
        <sz val="10.5"/>
        <color rgb="FF000080"/>
        <rFont val="Arial"/>
        <family val="2"/>
      </rPr>
      <t>PRESERVATIVOS D/BORR.VULCANIZ.,Ñ ENDURECIDA</t>
    </r>
  </si>
  <si>
    <r>
      <rPr>
        <sz val="10.5"/>
        <color rgb="FF000080"/>
        <rFont val="Arial"/>
        <family val="2"/>
      </rPr>
      <t xml:space="preserve">BOLSAS P/GELO OU ÁGUA QUENTE,
</t>
    </r>
    <r>
      <rPr>
        <sz val="10.5"/>
        <color rgb="FF000080"/>
        <rFont val="Arial"/>
        <family val="2"/>
      </rPr>
      <t>D/BORRACHA</t>
    </r>
  </si>
  <si>
    <r>
      <rPr>
        <sz val="10.5"/>
        <color rgb="FF000080"/>
        <rFont val="Arial"/>
        <family val="2"/>
      </rPr>
      <t>OUTS.ARTIGOS D/HIGIENE,FARMÁCIA, D/BORRACHA</t>
    </r>
  </si>
  <si>
    <r>
      <rPr>
        <sz val="10.5"/>
        <color rgb="FF000080"/>
        <rFont val="Arial"/>
        <family val="2"/>
      </rPr>
      <t xml:space="preserve">'-- Do tipo utilizado em medicina, cirurgia,
</t>
    </r>
    <r>
      <rPr>
        <sz val="10.5"/>
        <color rgb="FF000080"/>
        <rFont val="Arial"/>
        <family val="2"/>
      </rPr>
      <t>odontologia</t>
    </r>
  </si>
  <si>
    <r>
      <rPr>
        <sz val="10.5"/>
        <color rgb="FF000080"/>
        <rFont val="Arial"/>
        <family val="2"/>
      </rPr>
      <t>OUTRAS LUVAS DE BORRACHA, P/QQ.USO</t>
    </r>
  </si>
  <si>
    <r>
      <rPr>
        <sz val="10.5"/>
        <color rgb="FF000080"/>
        <rFont val="Arial"/>
        <family val="2"/>
      </rPr>
      <t xml:space="preserve">OUTS.VESTUÁRIOS E ACESSÓRIOS
</t>
    </r>
    <r>
      <rPr>
        <sz val="10.5"/>
        <color rgb="FF000080"/>
        <rFont val="Arial"/>
        <family val="2"/>
      </rPr>
      <t>D/BORRACHA</t>
    </r>
  </si>
  <si>
    <r>
      <rPr>
        <sz val="10.5"/>
        <color rgb="FF000080"/>
        <rFont val="Arial"/>
        <family val="2"/>
      </rPr>
      <t>OBRAS D/BORR. ALVEOLAR, P/VEÍC. TRAT.MÁQUINAS</t>
    </r>
  </si>
  <si>
    <r>
      <rPr>
        <sz val="10.5"/>
        <color rgb="FF000080"/>
        <rFont val="Arial"/>
        <family val="2"/>
      </rPr>
      <t xml:space="preserve">OUTRAS OBRAS D/BORRACHA
</t>
    </r>
    <r>
      <rPr>
        <sz val="10.5"/>
        <color rgb="FF000080"/>
        <rFont val="Arial"/>
        <family val="2"/>
      </rPr>
      <t>ALVEOLAR</t>
    </r>
  </si>
  <si>
    <r>
      <rPr>
        <sz val="10.5"/>
        <color rgb="FF000080"/>
        <rFont val="Arial"/>
        <family val="2"/>
      </rPr>
      <t>'-- Revestimentos para pisos (pavimentos) e tapetes</t>
    </r>
  </si>
  <si>
    <r>
      <rPr>
        <sz val="10.5"/>
        <color rgb="FF000080"/>
        <rFont val="Arial"/>
        <family val="2"/>
      </rPr>
      <t xml:space="preserve">BORRACHAS DE
</t>
    </r>
    <r>
      <rPr>
        <sz val="10.5"/>
        <color rgb="FF000080"/>
        <rFont val="Arial"/>
        <family val="2"/>
      </rPr>
      <t>APAGAR</t>
    </r>
  </si>
  <si>
    <r>
      <rPr>
        <sz val="10.5"/>
        <color rgb="FF000080"/>
        <rFont val="Arial"/>
        <family val="2"/>
      </rPr>
      <t>JUNTAS,GAXETAS E SEMELHANTES, DE BORRACHA</t>
    </r>
  </si>
  <si>
    <r>
      <rPr>
        <sz val="10.5"/>
        <color rgb="FF000080"/>
        <rFont val="Arial"/>
        <family val="2"/>
      </rPr>
      <t xml:space="preserve">DEFENSAS,MMO INFLÁVEIS,
</t>
    </r>
    <r>
      <rPr>
        <sz val="10.5"/>
        <color rgb="FF000080"/>
        <rFont val="Arial"/>
        <family val="2"/>
      </rPr>
      <t>P/ATRACAÇÃO D/EMB.</t>
    </r>
  </si>
  <si>
    <r>
      <rPr>
        <sz val="10.5"/>
        <color rgb="FF000080"/>
        <rFont val="Arial"/>
        <family val="2"/>
      </rPr>
      <t>OUTROS ARTIGOS INFLÁVEIS</t>
    </r>
  </si>
  <si>
    <r>
      <rPr>
        <sz val="10.5"/>
        <color rgb="FF000080"/>
        <rFont val="Arial"/>
        <family val="2"/>
      </rPr>
      <t xml:space="preserve">Tampões vedadores para condensadores, de
</t>
    </r>
    <r>
      <rPr>
        <sz val="10.5"/>
        <color rgb="FF000080"/>
        <rFont val="Arial"/>
        <family val="2"/>
      </rPr>
      <t>EPDM, com perfuraçõ</t>
    </r>
  </si>
  <si>
    <r>
      <rPr>
        <sz val="10.5"/>
        <color rgb="FF000080"/>
        <rFont val="Arial"/>
        <family val="2"/>
      </rPr>
      <t>OUTRAS OBRAS DE BORR.VULC.Ñ ENDURECIDA</t>
    </r>
  </si>
  <si>
    <r>
      <rPr>
        <sz val="10.5"/>
        <color rgb="FF000080"/>
        <rFont val="Arial"/>
        <family val="2"/>
      </rPr>
      <t xml:space="preserve">BORRACHA E SUAS OBRAS D/BORR.
</t>
    </r>
    <r>
      <rPr>
        <sz val="10.5"/>
        <color rgb="FF000080"/>
        <rFont val="Arial"/>
        <family val="2"/>
      </rPr>
      <t>ENDURECIDA</t>
    </r>
  </si>
  <si>
    <r>
      <rPr>
        <sz val="10.5"/>
        <color rgb="FF000080"/>
        <rFont val="Arial"/>
        <family val="2"/>
      </rPr>
      <t xml:space="preserve">PELE OVINOS SIMPLESM.CURTIDAS
</t>
    </r>
    <r>
      <rPr>
        <sz val="10.5"/>
        <color rgb="FF000080"/>
        <rFont val="Arial"/>
        <family val="2"/>
      </rPr>
      <t>AO CROMO</t>
    </r>
  </si>
  <si>
    <r>
      <rPr>
        <sz val="10.5"/>
        <color rgb="FF000080"/>
        <rFont val="Arial"/>
        <family val="2"/>
      </rPr>
      <t>OUTROS COUROS/PELES INTEIROS DE BOVINOS</t>
    </r>
  </si>
  <si>
    <r>
      <rPr>
        <sz val="10.5"/>
        <color rgb="FF000080"/>
        <rFont val="Arial"/>
        <family val="2"/>
      </rPr>
      <t xml:space="preserve">COUROS CAPRINOS, CURT./CROMO,
</t>
    </r>
    <r>
      <rPr>
        <sz val="10.5"/>
        <color rgb="FF000080"/>
        <rFont val="Arial"/>
        <family val="2"/>
      </rPr>
      <t>C/ACABAMENTO</t>
    </r>
  </si>
  <si>
    <r>
      <rPr>
        <sz val="10.5"/>
        <color rgb="FF000080"/>
        <rFont val="Arial"/>
        <family val="2"/>
      </rPr>
      <t>COUROS D/SUÍNOS, PREPARS. APÓS CURTIMENTA</t>
    </r>
  </si>
  <si>
    <r>
      <rPr>
        <sz val="10.5"/>
        <color rgb="FF000080"/>
        <rFont val="Arial"/>
        <family val="2"/>
      </rPr>
      <t xml:space="preserve">COUROS E PELES ENVERNIZADOS OU
</t>
    </r>
    <r>
      <rPr>
        <sz val="10.5"/>
        <color rgb="FF000080"/>
        <rFont val="Arial"/>
        <family val="2"/>
      </rPr>
      <t>REVESTIDOS</t>
    </r>
  </si>
  <si>
    <r>
      <rPr>
        <sz val="10.5"/>
        <color rgb="FF000080"/>
        <rFont val="Arial"/>
        <family val="2"/>
      </rPr>
      <t>ARTS.D/SELEIRO, CORREEIRO,D/COURO NAT.REC.</t>
    </r>
  </si>
  <si>
    <r>
      <rPr>
        <sz val="10.5"/>
        <color rgb="FF000080"/>
        <rFont val="Arial"/>
        <family val="2"/>
      </rPr>
      <t xml:space="preserve">ARTIGOS D/SELEIRO, CORREEIRO,D/OUTS.
</t>
    </r>
    <r>
      <rPr>
        <sz val="10.5"/>
        <color rgb="FF000080"/>
        <rFont val="Arial"/>
        <family val="2"/>
      </rPr>
      <t>MATÉRIAS</t>
    </r>
  </si>
  <si>
    <r>
      <rPr>
        <sz val="10.5"/>
        <color rgb="FF000080"/>
        <rFont val="Arial"/>
        <family val="2"/>
      </rPr>
      <t>MALAS,MALETS., C/SUP.EXT.COU.NAT., REC.ENVERN.</t>
    </r>
  </si>
  <si>
    <r>
      <rPr>
        <sz val="10.5"/>
        <color rgb="FF000080"/>
        <rFont val="Arial"/>
        <family val="2"/>
      </rPr>
      <t>De plástico</t>
    </r>
  </si>
  <si>
    <r>
      <rPr>
        <sz val="10.5"/>
        <color rgb="FF000080"/>
        <rFont val="Arial"/>
        <family val="2"/>
      </rPr>
      <t>MALAS,MALETAS, C/SUPERF.EXT.D/MAT. TÊXTEIS</t>
    </r>
  </si>
  <si>
    <r>
      <rPr>
        <sz val="10.5"/>
        <color rgb="FF000080"/>
        <rFont val="Arial"/>
        <family val="2"/>
      </rPr>
      <t>MALAS,MALETAS, C/SUPERFÍCIE D/OUTS. MATÉRIAS</t>
    </r>
  </si>
  <si>
    <r>
      <rPr>
        <sz val="10.5"/>
        <color rgb="FF000080"/>
        <rFont val="Arial"/>
        <family val="2"/>
      </rPr>
      <t>BOLSAS,C/SUPERF. EXT.D/COURO NAT. REC.ENVERN.</t>
    </r>
  </si>
  <si>
    <r>
      <rPr>
        <sz val="10.5"/>
        <color rgb="FF000080"/>
        <rFont val="Arial"/>
        <family val="2"/>
      </rPr>
      <t>De folhas de plástico</t>
    </r>
  </si>
  <si>
    <r>
      <rPr>
        <sz val="10.5"/>
        <color rgb="FF000080"/>
        <rFont val="Arial"/>
        <family val="2"/>
      </rPr>
      <t xml:space="preserve">BOLSAS,C/SUPERFÍCIE EXT.D/MATÉRIAS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</si>
  <si>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BOLSAS,C/SUPERFÍCIE EXT.D/OUTRAS MATÉRIAS</t>
    </r>
  </si>
  <si>
    <r>
      <rPr>
        <sz val="10.5"/>
        <color rgb="FF000080"/>
        <rFont val="Arial"/>
        <family val="2"/>
      </rPr>
      <t xml:space="preserve">ART.D/BOLSO C/SUPERF.EX. D/COURO NAT.REC.
</t>
    </r>
    <r>
      <rPr>
        <sz val="10.5"/>
        <color rgb="FF000080"/>
        <rFont val="Arial"/>
        <family val="2"/>
      </rPr>
      <t>ENV.</t>
    </r>
  </si>
  <si>
    <r>
      <rPr>
        <sz val="10.5"/>
        <color rgb="FF000080"/>
        <rFont val="Arial"/>
        <family val="2"/>
      </rPr>
      <t>'-- Com a superfície exterior de folhas de plástico ou d</t>
    </r>
  </si>
  <si>
    <r>
      <rPr>
        <sz val="10.5"/>
        <color rgb="FF000080"/>
        <rFont val="Arial"/>
        <family val="2"/>
      </rPr>
      <t>OUTS.ARTIGOS D/BOLSO DE OUTRAS MATÉRIAS</t>
    </r>
  </si>
  <si>
    <r>
      <rPr>
        <sz val="10.5"/>
        <color rgb="FF000080"/>
        <rFont val="Arial"/>
        <family val="2"/>
      </rPr>
      <t>OUTS ART.C/SUPERF. EXT.D/COURO NAT. REC.ENV.</t>
    </r>
  </si>
  <si>
    <r>
      <rPr>
        <sz val="10.5"/>
        <color rgb="FF000080"/>
        <rFont val="Arial"/>
        <family val="2"/>
      </rPr>
      <t xml:space="preserve">'-- Com a superfície exterior de folhas de
</t>
    </r>
    <r>
      <rPr>
        <sz val="10.5"/>
        <color rgb="FF000080"/>
        <rFont val="Arial"/>
        <family val="2"/>
      </rPr>
      <t>plástico ou d</t>
    </r>
  </si>
  <si>
    <r>
      <rPr>
        <sz val="10.5"/>
        <color rgb="FF000080"/>
        <rFont val="Arial"/>
        <family val="2"/>
      </rPr>
      <t>OUTS.ART.C/SUPERF. EXT.D/OUTS.MATÉRIAS</t>
    </r>
  </si>
  <si>
    <r>
      <rPr>
        <sz val="10.5"/>
        <color rgb="FF000080"/>
        <rFont val="Arial"/>
        <family val="2"/>
      </rPr>
      <t xml:space="preserve">VEST.DE COURO NATURAL OU
</t>
    </r>
    <r>
      <rPr>
        <sz val="10.5"/>
        <color rgb="FF000080"/>
        <rFont val="Arial"/>
        <family val="2"/>
      </rPr>
      <t>RECONSTITUÍDO</t>
    </r>
  </si>
  <si>
    <r>
      <rPr>
        <sz val="10.5"/>
        <color rgb="FF000080"/>
        <rFont val="Arial"/>
        <family val="2"/>
      </rPr>
      <t>LUVAS,MITEN.,ETC EM COURO NAT.REC. PRAT.ESP.</t>
    </r>
  </si>
  <si>
    <r>
      <rPr>
        <sz val="10.5"/>
        <color rgb="FF000080"/>
        <rFont val="Arial"/>
        <family val="2"/>
      </rPr>
      <t xml:space="preserve">LUVAS,MITENES E SEMELHAN.D/COURO
</t>
    </r>
    <r>
      <rPr>
        <sz val="10.5"/>
        <color rgb="FF000080"/>
        <rFont val="Arial"/>
        <family val="2"/>
      </rPr>
      <t>NAT.,REC.</t>
    </r>
  </si>
  <si>
    <r>
      <rPr>
        <sz val="10.5"/>
        <color rgb="FF000080"/>
        <rFont val="Arial"/>
        <family val="2"/>
      </rPr>
      <t>CINTOS,CINTURÕES, BANDOLEIRAS OU TALABARTES</t>
    </r>
  </si>
  <si>
    <r>
      <rPr>
        <sz val="10.5"/>
        <color rgb="FF000080"/>
        <rFont val="Arial"/>
        <family val="2"/>
      </rPr>
      <t xml:space="preserve">OUTS.ACESS.VEST., D/COURO
</t>
    </r>
    <r>
      <rPr>
        <sz val="10.5"/>
        <color rgb="FF000080"/>
        <rFont val="Arial"/>
        <family val="2"/>
      </rPr>
      <t>NAT/RECONSTITUÍDO</t>
    </r>
  </si>
  <si>
    <r>
      <rPr>
        <sz val="10.5"/>
        <color rgb="FF000080"/>
        <rFont val="Arial"/>
        <family val="2"/>
      </rPr>
      <t>OUTRAS OBRAS D/COURO NAT.OU RECONSTITUÍDO</t>
    </r>
  </si>
  <si>
    <r>
      <rPr>
        <sz val="10.5"/>
        <color rgb="FF000080"/>
        <rFont val="Arial"/>
        <family val="2"/>
      </rPr>
      <t xml:space="preserve">PELETERIA CURTIDA
</t>
    </r>
    <r>
      <rPr>
        <sz val="10.5"/>
        <color rgb="FF000080"/>
        <rFont val="Arial"/>
        <family val="2"/>
      </rPr>
      <t>DE OUTROS ANIMAIS</t>
    </r>
  </si>
  <si>
    <r>
      <rPr>
        <sz val="10.5"/>
        <color rgb="FF000080"/>
        <rFont val="Arial"/>
        <family val="2"/>
      </rPr>
      <t>VESTUÁRIO E SEUS ACESSÓRIOS DE PELETERIA</t>
    </r>
  </si>
  <si>
    <r>
      <rPr>
        <sz val="10.5"/>
        <color rgb="FF000080"/>
        <rFont val="Arial"/>
        <family val="2"/>
      </rPr>
      <t xml:space="preserve">OUTROS ARTIGOS DE
</t>
    </r>
    <r>
      <rPr>
        <sz val="10.5"/>
        <color rgb="FF000080"/>
        <rFont val="Arial"/>
        <family val="2"/>
      </rPr>
      <t>PELETERIA</t>
    </r>
  </si>
  <si>
    <r>
      <rPr>
        <sz val="10.5"/>
        <color rgb="FF000080"/>
        <rFont val="Arial"/>
        <family val="2"/>
      </rPr>
      <t>PELETERIA ARTIFICIAL E SUAS OBRAS</t>
    </r>
  </si>
  <si>
    <r>
      <rPr>
        <sz val="10.5"/>
        <color rgb="FF000080"/>
        <rFont val="Arial"/>
        <family val="2"/>
      </rPr>
      <t xml:space="preserve">'- De cascas ou de
</t>
    </r>
    <r>
      <rPr>
        <sz val="10.5"/>
        <color rgb="FF000080"/>
        <rFont val="Arial"/>
        <family val="2"/>
      </rPr>
      <t>caroços</t>
    </r>
  </si>
  <si>
    <r>
      <rPr>
        <sz val="10.5"/>
        <color rgb="FF000080"/>
        <rFont val="Arial"/>
        <family val="2"/>
      </rPr>
      <t>Outros carvões vegetal mesmo aglomerado</t>
    </r>
  </si>
  <si>
    <r>
      <rPr>
        <sz val="10.5"/>
        <color rgb="FF000080"/>
        <rFont val="Arial"/>
        <family val="2"/>
      </rPr>
      <t xml:space="preserve">OUTRAS MADEIRAS
</t>
    </r>
    <r>
      <rPr>
        <sz val="10.5"/>
        <color rgb="FF000080"/>
        <rFont val="Arial"/>
        <family val="2"/>
      </rPr>
      <t>TROPICAIS EM BRUTO</t>
    </r>
  </si>
  <si>
    <r>
      <rPr>
        <sz val="10.5"/>
        <color rgb="FF000080"/>
        <rFont val="Arial"/>
        <family val="2"/>
      </rPr>
      <t xml:space="preserve">OUTS.MAD.TROP.OBT. P/CORTE POLIDO,ESP.
</t>
    </r>
    <r>
      <rPr>
        <sz val="10.5"/>
        <color rgb="FF000080"/>
        <rFont val="Arial"/>
        <family val="2"/>
      </rPr>
      <t>&lt;6MM</t>
    </r>
  </si>
  <si>
    <r>
      <rPr>
        <sz val="10.5"/>
        <color rgb="FF000080"/>
        <rFont val="Arial"/>
        <family val="2"/>
      </rPr>
      <t xml:space="preserve">OUTS.FLS.D/ MADEIRAS TROPICAIS,
</t>
    </r>
    <r>
      <rPr>
        <sz val="10.5"/>
        <color rgb="FF000080"/>
        <rFont val="Arial"/>
        <family val="2"/>
      </rPr>
      <t>ESPESS.&lt;6MM</t>
    </r>
  </si>
  <si>
    <r>
      <rPr>
        <sz val="10.5"/>
        <color rgb="FF000080"/>
        <rFont val="Arial"/>
        <family val="2"/>
      </rPr>
      <t>OUTS.F.MAD.OBT. CORTE D/MAD. ESTRAT.ESP.&lt;6MM</t>
    </r>
  </si>
  <si>
    <r>
      <rPr>
        <sz val="10.5"/>
        <color rgb="FF000080"/>
        <rFont val="Arial"/>
        <family val="2"/>
      </rPr>
      <t xml:space="preserve">OUTRAS FOLHAS DE MADEIRA,
</t>
    </r>
    <r>
      <rPr>
        <sz val="10.5"/>
        <color rgb="FF000080"/>
        <rFont val="Arial"/>
        <family val="2"/>
      </rPr>
      <t>D/ESPESSURA &lt;6MM</t>
    </r>
  </si>
  <si>
    <r>
      <rPr>
        <sz val="10.5"/>
        <color rgb="FF000080"/>
        <rFont val="Arial"/>
        <family val="2"/>
      </rPr>
      <t>De bambu perf. tacos fris. etc., ñ coniferas</t>
    </r>
  </si>
  <si>
    <r>
      <rPr>
        <sz val="10.5"/>
        <color rgb="FF000080"/>
        <rFont val="Arial"/>
        <family val="2"/>
      </rPr>
      <t xml:space="preserve">Outras madeiras perf.
</t>
    </r>
    <r>
      <rPr>
        <sz val="10.5"/>
        <color rgb="FF000080"/>
        <rFont val="Arial"/>
        <family val="2"/>
      </rPr>
      <t>etc., não coniferas</t>
    </r>
  </si>
  <si>
    <r>
      <rPr>
        <sz val="10.5"/>
        <color rgb="FF000080"/>
        <rFont val="Arial"/>
        <family val="2"/>
      </rPr>
      <t xml:space="preserve">PAINÉIS"ORIENTED STRAND",WAFERB.,
</t>
    </r>
    <r>
      <rPr>
        <sz val="10.5"/>
        <color rgb="FF000080"/>
        <rFont val="Arial"/>
        <family val="2"/>
      </rPr>
      <t>BTO.POLIDO</t>
    </r>
  </si>
  <si>
    <r>
      <rPr>
        <sz val="10.5"/>
        <color rgb="FF000080"/>
        <rFont val="Arial"/>
        <family val="2"/>
      </rPr>
      <t>OUTS.PAINÉIS" ORIENTED STRAND BOARD",WAFERB.</t>
    </r>
  </si>
  <si>
    <r>
      <rPr>
        <sz val="10.5"/>
        <color rgb="FF000080"/>
        <rFont val="Arial"/>
        <family val="2"/>
      </rPr>
      <t xml:space="preserve">PAINÉIS FIBRAS MAD.,
</t>
    </r>
    <r>
      <rPr>
        <sz val="10.5"/>
        <color rgb="FF000080"/>
        <rFont val="Arial"/>
        <family val="2"/>
      </rPr>
      <t>Ñ TRAB.MEC.D&gt;5mm</t>
    </r>
  </si>
  <si>
    <r>
      <rPr>
        <sz val="10.5"/>
        <color rgb="FF000080"/>
        <rFont val="Arial"/>
        <family val="2"/>
      </rPr>
      <t>Recobertos em ambas as faces com papel impregnado de me</t>
    </r>
  </si>
  <si>
    <r>
      <rPr>
        <sz val="10.5"/>
        <color rgb="FF000080"/>
        <rFont val="Arial"/>
        <family val="2"/>
      </rPr>
      <t xml:space="preserve">PAINÉIS FIBRAS MAD.,
</t>
    </r>
    <r>
      <rPr>
        <sz val="10.5"/>
        <color rgb="FF000080"/>
        <rFont val="Arial"/>
        <family val="2"/>
      </rPr>
      <t>Ñ TRAB.MEC.D&gt;9mm</t>
    </r>
  </si>
  <si>
    <r>
      <rPr>
        <sz val="10.5"/>
        <color rgb="FF000080"/>
        <rFont val="Arial"/>
        <family val="2"/>
      </rPr>
      <t>OUTS.PAINÉIS FIBR. MAD.LENH.DEN.&gt;9mm</t>
    </r>
  </si>
  <si>
    <r>
      <rPr>
        <sz val="10.5"/>
        <color rgb="FF000080"/>
        <rFont val="Arial"/>
        <family val="2"/>
      </rPr>
      <t xml:space="preserve">OUTS.PAINÉIS FIBR. MAD.LENH.DEN.&gt;0,
</t>
    </r>
    <r>
      <rPr>
        <sz val="10.5"/>
        <color rgb="FF000080"/>
        <rFont val="Arial"/>
        <family val="2"/>
      </rPr>
      <t>8g/cm3</t>
    </r>
  </si>
  <si>
    <r>
      <rPr>
        <sz val="10.5"/>
        <color rgb="FF000080"/>
        <rFont val="Arial"/>
        <family val="2"/>
      </rPr>
      <t xml:space="preserve">OUTS.PAINÉIS FIBR. MAD.LENH.DEN.&lt;0,
</t>
    </r>
    <r>
      <rPr>
        <sz val="10.5"/>
        <color rgb="FF000080"/>
        <rFont val="Arial"/>
        <family val="2"/>
      </rPr>
      <t>5g/cm3</t>
    </r>
  </si>
  <si>
    <r>
      <rPr>
        <sz val="10.5"/>
        <color rgb="FF000080"/>
        <rFont val="Arial"/>
        <family val="2"/>
      </rPr>
      <t xml:space="preserve">Mad.comp.folheada.e
</t>
    </r>
    <r>
      <rPr>
        <sz val="10.5"/>
        <color rgb="FF000080"/>
        <rFont val="Arial"/>
        <family val="2"/>
      </rPr>
      <t>estrat.semelh.de bambu</t>
    </r>
  </si>
  <si>
    <r>
      <rPr>
        <sz val="10.5"/>
        <color rgb="FF000080"/>
        <rFont val="Arial"/>
        <family val="2"/>
      </rPr>
      <t>'-- Outras, com, pelo menos, uma camada exterior de madeira n</t>
    </r>
  </si>
  <si>
    <r>
      <rPr>
        <sz val="10.5"/>
        <color rgb="FF000080"/>
        <rFont val="Arial"/>
        <family val="2"/>
      </rPr>
      <t xml:space="preserve">'-- Outras, com ambas as camadas exteriores de
</t>
    </r>
    <r>
      <rPr>
        <sz val="10.5"/>
        <color rgb="FF000080"/>
        <rFont val="Arial"/>
        <family val="2"/>
      </rPr>
      <t>madeira d</t>
    </r>
  </si>
  <si>
    <r>
      <rPr>
        <sz val="10.5"/>
        <color rgb="FF000080"/>
        <rFont val="Arial"/>
        <family val="2"/>
      </rPr>
      <t>'-- Outras, com ambas as camadas exteriores de madeira de con</t>
    </r>
  </si>
  <si>
    <r>
      <rPr>
        <sz val="10.5"/>
        <color rgb="FF000080"/>
        <rFont val="Arial"/>
        <family val="2"/>
      </rPr>
      <t xml:space="preserve">MAD."DENSIFICADA", EM BLOC.
</t>
    </r>
    <r>
      <rPr>
        <sz val="10.5"/>
        <color rgb="FF000080"/>
        <rFont val="Arial"/>
        <family val="2"/>
      </rPr>
      <t>/PRANCHAS/PERFIS</t>
    </r>
  </si>
  <si>
    <r>
      <rPr>
        <sz val="10.5"/>
        <color rgb="FF000080"/>
        <rFont val="Arial"/>
        <family val="2"/>
      </rPr>
      <t>'- De madeira tropical</t>
    </r>
  </si>
  <si>
    <r>
      <rPr>
        <sz val="10.5"/>
        <color rgb="FF000080"/>
        <rFont val="Arial"/>
        <family val="2"/>
      </rPr>
      <t>'- Outras</t>
    </r>
  </si>
  <si>
    <r>
      <rPr>
        <sz val="10.5"/>
        <color rgb="FF000080"/>
        <rFont val="Arial"/>
        <family val="2"/>
      </rPr>
      <t xml:space="preserve">CAIXAS,CAIXOTES, ENGRADADOS,ETC.DE
</t>
    </r>
    <r>
      <rPr>
        <sz val="10.5"/>
        <color rgb="FF000080"/>
        <rFont val="Arial"/>
        <family val="2"/>
      </rPr>
      <t>MADEIRA</t>
    </r>
  </si>
  <si>
    <r>
      <rPr>
        <sz val="10.5"/>
        <color rgb="FF000080"/>
        <rFont val="Arial"/>
        <family val="2"/>
      </rPr>
      <t>OUTROS ARMAÇÕES E CABOS DE MADEIRA</t>
    </r>
  </si>
  <si>
    <r>
      <rPr>
        <sz val="10.5"/>
        <color rgb="FF000080"/>
        <rFont val="Arial"/>
        <family val="2"/>
      </rPr>
      <t>'- Postes e vigas, exceto os produtos das subposições 4418.81</t>
    </r>
  </si>
  <si>
    <r>
      <rPr>
        <sz val="10.5"/>
        <color rgb="FF000080"/>
        <rFont val="Arial"/>
        <family val="2"/>
      </rPr>
      <t>'-- De bambu ou com, pelo menos, a camada superior de ba</t>
    </r>
  </si>
  <si>
    <r>
      <rPr>
        <sz val="10.5"/>
        <color rgb="FF000080"/>
        <rFont val="Arial"/>
        <family val="2"/>
      </rPr>
      <t>'-- Outros, de camadas múltiplas</t>
    </r>
  </si>
  <si>
    <r>
      <rPr>
        <sz val="10.5"/>
        <color rgb="FF000080"/>
        <rFont val="Arial"/>
        <family val="2"/>
      </rPr>
      <t>Outros painéis montados p/soalhos</t>
    </r>
  </si>
  <si>
    <r>
      <rPr>
        <sz val="10.5"/>
        <color rgb="FF000080"/>
        <rFont val="Arial"/>
        <family val="2"/>
      </rPr>
      <t>'-- Vigas em I</t>
    </r>
  </si>
  <si>
    <r>
      <rPr>
        <sz val="10.5"/>
        <color rgb="FF000080"/>
        <rFont val="Arial"/>
        <family val="2"/>
      </rPr>
      <t xml:space="preserve">'-- Painéis celulares de
</t>
    </r>
    <r>
      <rPr>
        <sz val="10.5"/>
        <color rgb="FF000080"/>
        <rFont val="Arial"/>
        <family val="2"/>
      </rPr>
      <t>madeira</t>
    </r>
  </si>
  <si>
    <r>
      <rPr>
        <sz val="10.5"/>
        <color rgb="FF000080"/>
        <rFont val="Arial"/>
        <family val="2"/>
      </rPr>
      <t>'-- Tábuas para cortar pão, outras tábuas para cortar e</t>
    </r>
  </si>
  <si>
    <r>
      <rPr>
        <sz val="10.5"/>
        <color rgb="FF000080"/>
        <rFont val="Arial"/>
        <family val="2"/>
      </rPr>
      <t>'-- Pauzinhos (hashi ou fachi)</t>
    </r>
  </si>
  <si>
    <r>
      <rPr>
        <sz val="10.5"/>
        <color rgb="FF000080"/>
        <rFont val="Arial"/>
        <family val="2"/>
      </rPr>
      <t>'-- De madeira tropical</t>
    </r>
  </si>
  <si>
    <r>
      <rPr>
        <sz val="10.5"/>
        <color rgb="FF000080"/>
        <rFont val="Arial"/>
        <family val="2"/>
      </rPr>
      <t xml:space="preserve">OUTS.ARTIGOS P/JOALH., OURIVESARIA,
</t>
    </r>
    <r>
      <rPr>
        <sz val="10.5"/>
        <color rgb="FF000080"/>
        <rFont val="Arial"/>
        <family val="2"/>
      </rPr>
      <t>D/MADEIRA</t>
    </r>
  </si>
  <si>
    <r>
      <rPr>
        <sz val="10.5"/>
        <color rgb="FF000080"/>
        <rFont val="Arial"/>
        <family val="2"/>
      </rPr>
      <t>CABIDES P/VESTUÁRIO DE MADEIRA</t>
    </r>
  </si>
  <si>
    <r>
      <rPr>
        <sz val="10.5"/>
        <color rgb="FF000080"/>
        <rFont val="Arial"/>
        <family val="2"/>
      </rPr>
      <t>'- Urnas funerárias (caixões)</t>
    </r>
  </si>
  <si>
    <r>
      <rPr>
        <sz val="10.5"/>
        <color rgb="FF000080"/>
        <rFont val="Arial"/>
        <family val="2"/>
      </rPr>
      <t>'-- De bambu</t>
    </r>
  </si>
  <si>
    <r>
      <rPr>
        <sz val="10.5"/>
        <color rgb="FF000080"/>
        <rFont val="Arial"/>
        <family val="2"/>
      </rPr>
      <t>ROLHAS DE CORTIÇA NATURAL</t>
    </r>
  </si>
  <si>
    <r>
      <rPr>
        <sz val="10.5"/>
        <color rgb="FF000080"/>
        <rFont val="Arial"/>
        <family val="2"/>
      </rPr>
      <t>OUTRAS OBRAS DE CORTIÇA NATURAL</t>
    </r>
  </si>
  <si>
    <r>
      <rPr>
        <sz val="10.5"/>
        <color rgb="FF000080"/>
        <rFont val="Arial"/>
        <family val="2"/>
      </rPr>
      <t>CORTIÇA AGLOM. CUBOS,BLOCOS, CHAPAS,SEMELH.</t>
    </r>
  </si>
  <si>
    <r>
      <rPr>
        <sz val="10.5"/>
        <color rgb="FF000080"/>
        <rFont val="Arial"/>
        <family val="2"/>
      </rPr>
      <t>OUTRAS FORMAS D/CORTIÇA AGLOMERADA</t>
    </r>
  </si>
  <si>
    <r>
      <rPr>
        <sz val="10.5"/>
        <color rgb="FF000080"/>
        <rFont val="Arial"/>
        <family val="2"/>
      </rPr>
      <t>Esteiras, capachos, divisórias, de bambu</t>
    </r>
  </si>
  <si>
    <r>
      <rPr>
        <sz val="10.5"/>
        <color rgb="FF000080"/>
        <rFont val="Arial"/>
        <family val="2"/>
      </rPr>
      <t>Esteiras, capachos, divisórias,de ratã</t>
    </r>
  </si>
  <si>
    <r>
      <rPr>
        <sz val="10.5"/>
        <color rgb="FF000080"/>
        <rFont val="Arial"/>
        <family val="2"/>
      </rPr>
      <t>Outs.esteiras,capachos, divis. d/mat. Vegetal</t>
    </r>
  </si>
  <si>
    <r>
      <rPr>
        <sz val="10.5"/>
        <color rgb="FF000080"/>
        <rFont val="Arial"/>
        <family val="2"/>
      </rPr>
      <t xml:space="preserve">OUTS. MATÉRIAS P/ENTRANÇAR DE
</t>
    </r>
    <r>
      <rPr>
        <sz val="10.5"/>
        <color rgb="FF000080"/>
        <rFont val="Arial"/>
        <family val="2"/>
      </rPr>
      <t>bambu</t>
    </r>
  </si>
  <si>
    <r>
      <rPr>
        <sz val="10.5"/>
        <color rgb="FF000080"/>
        <rFont val="Arial"/>
        <family val="2"/>
      </rPr>
      <t>OUTS. MATÉRIAS P/ENTRANÇAR DE ratã</t>
    </r>
  </si>
  <si>
    <r>
      <rPr>
        <sz val="10.5"/>
        <color rgb="FF000080"/>
        <rFont val="Arial"/>
        <family val="2"/>
      </rPr>
      <t>OUTS. MATÉRIAS P/ENTRANÇAR DE MAT.VEGETAIS</t>
    </r>
  </si>
  <si>
    <r>
      <rPr>
        <sz val="10.5"/>
        <color rgb="FF000080"/>
        <rFont val="Arial"/>
        <family val="2"/>
      </rPr>
      <t>OUTS. MATÉRIAS P/ENTRANÇAR</t>
    </r>
  </si>
  <si>
    <r>
      <rPr>
        <sz val="10.5"/>
        <color rgb="FF000080"/>
        <rFont val="Arial"/>
        <family val="2"/>
      </rPr>
      <t xml:space="preserve">OBRAS D/CESTARIA de
</t>
    </r>
    <r>
      <rPr>
        <sz val="10.5"/>
        <color rgb="FF000080"/>
        <rFont val="Arial"/>
        <family val="2"/>
      </rPr>
      <t>bambu</t>
    </r>
  </si>
  <si>
    <r>
      <rPr>
        <sz val="10.5"/>
        <color rgb="FF000080"/>
        <rFont val="Arial"/>
        <family val="2"/>
      </rPr>
      <t xml:space="preserve">OBRAS D/CESTARIA de
</t>
    </r>
    <r>
      <rPr>
        <sz val="10.5"/>
        <color rgb="FF000080"/>
        <rFont val="Arial"/>
        <family val="2"/>
      </rPr>
      <t>ratã</t>
    </r>
  </si>
  <si>
    <r>
      <rPr>
        <sz val="10.5"/>
        <color rgb="FF000080"/>
        <rFont val="Arial"/>
        <family val="2"/>
      </rPr>
      <t xml:space="preserve">Outras OBRAS D/CESTARIA d/mats.
</t>
    </r>
    <r>
      <rPr>
        <sz val="10.5"/>
        <color rgb="FF000080"/>
        <rFont val="Arial"/>
        <family val="2"/>
      </rPr>
      <t>vegetais</t>
    </r>
  </si>
  <si>
    <r>
      <rPr>
        <sz val="10.5"/>
        <color rgb="FF000080"/>
        <rFont val="Arial"/>
        <family val="2"/>
      </rPr>
      <t>OUTRAS OBRAS DE CESTARIA</t>
    </r>
  </si>
  <si>
    <r>
      <rPr>
        <sz val="10.5"/>
        <color rgb="FF000080"/>
        <rFont val="Arial"/>
        <family val="2"/>
      </rPr>
      <t>EM ROLOS</t>
    </r>
  </si>
  <si>
    <r>
      <rPr>
        <sz val="10.5"/>
        <color rgb="FF000080"/>
        <rFont val="Arial"/>
        <family val="2"/>
      </rPr>
      <t>PASTS.QUÍMS.D/MAD. BISSULF.BRANQ./SEMI. Ñ CON.</t>
    </r>
  </si>
  <si>
    <r>
      <rPr>
        <sz val="10.5"/>
        <color rgb="FF000080"/>
        <rFont val="Arial"/>
        <family val="2"/>
      </rPr>
      <t>PASTAS DE LÍNTERES DE ALGODÃO</t>
    </r>
  </si>
  <si>
    <r>
      <rPr>
        <sz val="10.5"/>
        <color rgb="FF000080"/>
        <rFont val="Arial"/>
        <family val="2"/>
      </rPr>
      <t>Em tiras ou rolos de largura não superior a 15 cm ou em folh</t>
    </r>
  </si>
  <si>
    <r>
      <rPr>
        <sz val="10.5"/>
        <color rgb="FF000080"/>
        <rFont val="Arial"/>
        <family val="2"/>
      </rPr>
      <t>PAPEL/CARTÃO P/FABR.PAP. FOTOSSENSÍVEIS.ETC</t>
    </r>
  </si>
  <si>
    <r>
      <rPr>
        <sz val="10.5"/>
        <color rgb="FF000080"/>
        <rFont val="Arial"/>
        <family val="2"/>
      </rPr>
      <t>OUTS.PAPÉIS PRÓPRIOS P/FAB. D/PAPEL D/PAREDE</t>
    </r>
  </si>
  <si>
    <r>
      <rPr>
        <sz val="10.5"/>
        <color rgb="FF000080"/>
        <rFont val="Arial"/>
        <family val="2"/>
      </rPr>
      <t>Fabricado principalmente a partir de pasta branqueada ou pas</t>
    </r>
  </si>
  <si>
    <r>
      <rPr>
        <sz val="10.5"/>
        <color rgb="FF000080"/>
        <rFont val="Arial"/>
        <family val="2"/>
      </rPr>
      <t>OUTS.PAPÉIS FAB. OBT.BRANQ., MECÂNICO</t>
    </r>
  </si>
  <si>
    <r>
      <rPr>
        <sz val="10.5"/>
        <color rgb="FF000080"/>
        <rFont val="Arial"/>
        <family val="2"/>
      </rPr>
      <t xml:space="preserve">OUTS.PAPÉIS PES.
</t>
    </r>
    <r>
      <rPr>
        <sz val="10.5"/>
        <color rgb="FF000080"/>
        <rFont val="Arial"/>
        <family val="2"/>
      </rPr>
      <t>&gt;=40G/M2,&lt;150G/M2, EM ROLOS</t>
    </r>
  </si>
  <si>
    <r>
      <rPr>
        <sz val="10.5"/>
        <color rgb="FF000080"/>
        <rFont val="Arial"/>
        <family val="2"/>
      </rPr>
      <t xml:space="preserve">OUTS.PAP.PESO
</t>
    </r>
    <r>
      <rPr>
        <sz val="10.5"/>
        <color rgb="FF000080"/>
        <rFont val="Arial"/>
        <family val="2"/>
      </rPr>
      <t>&gt;=40G/M2,&lt;150G/M2, ROLOS,KRAFT</t>
    </r>
  </si>
  <si>
    <r>
      <rPr>
        <sz val="10.5"/>
        <color rgb="FF000080"/>
        <rFont val="Arial"/>
        <family val="2"/>
      </rPr>
      <t xml:space="preserve">OUTS.PAPÉIS PESO
</t>
    </r>
    <r>
      <rPr>
        <sz val="10.5"/>
        <color rgb="FF000080"/>
        <rFont val="Arial"/>
        <family val="2"/>
      </rPr>
      <t>&gt;=40G/M2,&lt;150G/M2, EM ROLOS</t>
    </r>
  </si>
  <si>
    <r>
      <rPr>
        <sz val="10.5"/>
        <color rgb="FF000080"/>
        <rFont val="Arial"/>
        <family val="2"/>
      </rPr>
      <t>Em que nenhum lado exceda 360 mm, quando não dobradas</t>
    </r>
  </si>
  <si>
    <r>
      <rPr>
        <sz val="10.5"/>
        <color rgb="FF000080"/>
        <rFont val="Arial"/>
        <family val="2"/>
      </rPr>
      <t>Em tiras de largura não superior a 15 cm ou em folhas em que</t>
    </r>
  </si>
  <si>
    <r>
      <rPr>
        <sz val="10.5"/>
        <color rgb="FF000080"/>
        <rFont val="Arial"/>
        <family val="2"/>
      </rPr>
      <t xml:space="preserve">OUTROS PAPÉIS DE
</t>
    </r>
    <r>
      <rPr>
        <sz val="10.5"/>
        <color rgb="FF000080"/>
        <rFont val="Arial"/>
        <family val="2"/>
      </rPr>
      <t>DESENHO</t>
    </r>
  </si>
  <si>
    <r>
      <rPr>
        <sz val="10.5"/>
        <color rgb="FF000080"/>
        <rFont val="Arial"/>
        <family val="2"/>
      </rPr>
      <t>OUTROS PAPÉIS KRAFT</t>
    </r>
  </si>
  <si>
    <r>
      <rPr>
        <sz val="10.5"/>
        <color rgb="FF000080"/>
        <rFont val="Arial"/>
        <family val="2"/>
      </rPr>
      <t xml:space="preserve">OUTS. PAPÉIS DE PESO &gt;=40G/M2,MAS
</t>
    </r>
    <r>
      <rPr>
        <sz val="10.5"/>
        <color rgb="FF000080"/>
        <rFont val="Arial"/>
        <family val="2"/>
      </rPr>
      <t>Ñ&lt;150G/M2</t>
    </r>
  </si>
  <si>
    <r>
      <rPr>
        <sz val="10.5"/>
        <color rgb="FF000080"/>
        <rFont val="Arial"/>
        <family val="2"/>
      </rPr>
      <t xml:space="preserve">Em tiras ou rolos de largura não superior a 15
</t>
    </r>
    <r>
      <rPr>
        <sz val="10.5"/>
        <color rgb="FF000080"/>
        <rFont val="Arial"/>
        <family val="2"/>
      </rPr>
      <t>cm ou em folh</t>
    </r>
  </si>
  <si>
    <r>
      <rPr>
        <sz val="10.5"/>
        <color rgb="FF000080"/>
        <rFont val="Arial"/>
        <family val="2"/>
      </rPr>
      <t>OUTROS PAPÉIS DE PESO&gt;150G/M2 DE DESENHO</t>
    </r>
  </si>
  <si>
    <r>
      <rPr>
        <sz val="10.5"/>
        <color rgb="FF000080"/>
        <rFont val="Arial"/>
        <family val="2"/>
      </rPr>
      <t xml:space="preserve">OUTROS PAPÉIS DE
</t>
    </r>
    <r>
      <rPr>
        <sz val="10.5"/>
        <color rgb="FF000080"/>
        <rFont val="Arial"/>
        <family val="2"/>
      </rPr>
      <t>PESO&gt;150G/M2</t>
    </r>
  </si>
  <si>
    <r>
      <rPr>
        <sz val="10.5"/>
        <color rgb="FF000080"/>
        <rFont val="Arial"/>
        <family val="2"/>
      </rPr>
      <t>De peso inferior ou igual a 57 g/m2, em que 65 % ou mais, em</t>
    </r>
  </si>
  <si>
    <r>
      <rPr>
        <sz val="10.5"/>
        <color rgb="FF000080"/>
        <rFont val="Arial"/>
        <family val="2"/>
      </rPr>
      <t xml:space="preserve">OUTS.PAPÉIS C/10% D/FIB.OBT.PROC.MEC.
</t>
    </r>
    <r>
      <rPr>
        <sz val="10.5"/>
        <color rgb="FF000080"/>
        <rFont val="Arial"/>
        <family val="2"/>
      </rPr>
      <t>ROLOS</t>
    </r>
  </si>
  <si>
    <r>
      <rPr>
        <sz val="10.5"/>
        <color rgb="FF000080"/>
        <rFont val="Arial"/>
        <family val="2"/>
      </rPr>
      <t xml:space="preserve">OUTS.PAPÉIS.LD.
</t>
    </r>
    <r>
      <rPr>
        <sz val="10.5"/>
        <color rgb="FF000080"/>
        <rFont val="Arial"/>
        <family val="2"/>
      </rPr>
      <t xml:space="preserve">&lt;435MM E O OUT.
</t>
    </r>
    <r>
      <rPr>
        <sz val="10.5"/>
        <color rgb="FF000080"/>
        <rFont val="Arial"/>
        <family val="2"/>
      </rPr>
      <t>&lt;297MM,FOLHAS</t>
    </r>
  </si>
  <si>
    <r>
      <rPr>
        <sz val="10.5"/>
        <color rgb="FF000080"/>
        <rFont val="Arial"/>
        <family val="2"/>
      </rPr>
      <t>OUTS.PAPÉIS P/FAB. D/PAP.HIG.,TOALH., LENÇO,ETC.</t>
    </r>
  </si>
  <si>
    <r>
      <rPr>
        <sz val="10.5"/>
        <color rgb="FF000080"/>
        <rFont val="Arial"/>
        <family val="2"/>
      </rPr>
      <t xml:space="preserve">PAPEL,CARTÃO P/COB.,DENOM."
</t>
    </r>
    <r>
      <rPr>
        <sz val="10.5"/>
        <color rgb="FF000080"/>
        <rFont val="Arial"/>
        <family val="2"/>
      </rPr>
      <t>KRAFTLINER",CRU</t>
    </r>
  </si>
  <si>
    <r>
      <rPr>
        <sz val="10.5"/>
        <color rgb="FF000080"/>
        <rFont val="Arial"/>
        <family val="2"/>
      </rPr>
      <t>OUTS.PAPÉIS,CART. P/COB.DENOM." KRAFTLINER"</t>
    </r>
  </si>
  <si>
    <r>
      <rPr>
        <sz val="10.5"/>
        <color rgb="FF000080"/>
        <rFont val="Arial"/>
        <family val="2"/>
      </rPr>
      <t xml:space="preserve">De rigidez dielétrica igual ou superior a 600 V
</t>
    </r>
    <r>
      <rPr>
        <sz val="10.5"/>
        <color rgb="FF000080"/>
        <rFont val="Arial"/>
        <family val="2"/>
      </rPr>
      <t>(método ASTM</t>
    </r>
  </si>
  <si>
    <r>
      <rPr>
        <sz val="10.5"/>
        <color rgb="FF000080"/>
        <rFont val="Arial"/>
        <family val="2"/>
      </rPr>
      <t xml:space="preserve">OUTS.PAPÉIS,CART. KRAFT.D/PESO
</t>
    </r>
    <r>
      <rPr>
        <sz val="10.5"/>
        <color rgb="FF000080"/>
        <rFont val="Arial"/>
        <family val="2"/>
      </rPr>
      <t>&lt;150G/M2, CRUS</t>
    </r>
  </si>
  <si>
    <r>
      <rPr>
        <sz val="10.5"/>
        <color rgb="FF000080"/>
        <rFont val="Arial"/>
        <family val="2"/>
      </rPr>
      <t xml:space="preserve">OUTROS PAPÉIS, CARTÕES KRAFT,
</t>
    </r>
    <r>
      <rPr>
        <sz val="10.5"/>
        <color rgb="FF000080"/>
        <rFont val="Arial"/>
        <family val="2"/>
      </rPr>
      <t>PESO &lt;=150G/M2</t>
    </r>
  </si>
  <si>
    <r>
      <rPr>
        <sz val="10.5"/>
        <color rgb="FF000080"/>
        <rFont val="Arial"/>
        <family val="2"/>
      </rPr>
      <t xml:space="preserve">OUTS.PAP.CART. KRAFT,PESO/M2
</t>
    </r>
    <r>
      <rPr>
        <sz val="10.5"/>
        <color rgb="FF000080"/>
        <rFont val="Arial"/>
        <family val="2"/>
      </rPr>
      <t>+150G,-225G,CRUS</t>
    </r>
  </si>
  <si>
    <r>
      <rPr>
        <sz val="10.5"/>
        <color rgb="FF000080"/>
        <rFont val="Arial"/>
        <family val="2"/>
      </rPr>
      <t xml:space="preserve">OUTS.PAP.CART. KRAFT.PESO/M2
</t>
    </r>
    <r>
      <rPr>
        <sz val="10.5"/>
        <color rgb="FF000080"/>
        <rFont val="Arial"/>
        <family val="2"/>
      </rPr>
      <t>+225G,CRUS</t>
    </r>
  </si>
  <si>
    <r>
      <rPr>
        <sz val="10.5"/>
        <color rgb="FF000080"/>
        <rFont val="Arial"/>
        <family val="2"/>
      </rPr>
      <t>De peso superior a 15 g/m2, mas não superior a 25 g/m2, com</t>
    </r>
  </si>
  <si>
    <r>
      <rPr>
        <sz val="10.5"/>
        <color rgb="FF000080"/>
        <rFont val="Arial"/>
        <family val="2"/>
      </rPr>
      <t xml:space="preserve">OUTROS PAPÉIS- FELTRO E CARTÕES-
</t>
    </r>
    <r>
      <rPr>
        <sz val="10.5"/>
        <color rgb="FF000080"/>
        <rFont val="Arial"/>
        <family val="2"/>
      </rPr>
      <t>FELTRO</t>
    </r>
  </si>
  <si>
    <r>
      <rPr>
        <sz val="10.5"/>
        <color rgb="FF000080"/>
        <rFont val="Arial"/>
        <family val="2"/>
      </rPr>
      <t>'-- De peso não superior a 150 g/m2</t>
    </r>
  </si>
  <si>
    <r>
      <rPr>
        <sz val="10.5"/>
        <color rgb="FF000080"/>
        <rFont val="Arial"/>
        <family val="2"/>
      </rPr>
      <t xml:space="preserve">OUTROS PAPÉIS DE
</t>
    </r>
    <r>
      <rPr>
        <sz val="10.5"/>
        <color rgb="FF000080"/>
        <rFont val="Arial"/>
        <family val="2"/>
      </rPr>
      <t>PESO &gt;150,&lt;225G/M2</t>
    </r>
  </si>
  <si>
    <r>
      <rPr>
        <sz val="10.5"/>
        <color rgb="FF000080"/>
        <rFont val="Arial"/>
        <family val="2"/>
      </rPr>
      <t xml:space="preserve">'-- De peso igual ou
</t>
    </r>
    <r>
      <rPr>
        <sz val="10.5"/>
        <color rgb="FF000080"/>
        <rFont val="Arial"/>
        <family val="2"/>
      </rPr>
      <t>superior a 225 g/m2</t>
    </r>
  </si>
  <si>
    <r>
      <rPr>
        <sz val="10.5"/>
        <color rgb="FF000080"/>
        <rFont val="Arial"/>
        <family val="2"/>
      </rPr>
      <t>PAPEL-PERGAMINHO, CARTÃO-PERGAMINHO</t>
    </r>
  </si>
  <si>
    <r>
      <rPr>
        <sz val="10.5"/>
        <color rgb="FF000080"/>
        <rFont val="Arial"/>
        <family val="2"/>
      </rPr>
      <t xml:space="preserve">PAPEL IMPERMEÁVEL
</t>
    </r>
    <r>
      <rPr>
        <sz val="10.5"/>
        <color rgb="FF000080"/>
        <rFont val="Arial"/>
        <family val="2"/>
      </rPr>
      <t>A GORDURAS</t>
    </r>
  </si>
  <si>
    <r>
      <rPr>
        <sz val="10.5"/>
        <color rgb="FF000080"/>
        <rFont val="Arial"/>
        <family val="2"/>
      </rPr>
      <t>PAPEL VEGETAL, EM ROLOS OU EM FOLHAS</t>
    </r>
  </si>
  <si>
    <r>
      <rPr>
        <sz val="10.5"/>
        <color rgb="FF000080"/>
        <rFont val="Arial"/>
        <family val="2"/>
      </rPr>
      <t xml:space="preserve">'- Papel cristal e outro papel calandrado
</t>
    </r>
    <r>
      <rPr>
        <sz val="10.5"/>
        <color rgb="FF000080"/>
        <rFont val="Arial"/>
        <family val="2"/>
      </rPr>
      <t>transparente ou tra</t>
    </r>
  </si>
  <si>
    <r>
      <rPr>
        <sz val="10.5"/>
        <color rgb="FF000080"/>
        <rFont val="Arial"/>
        <family val="2"/>
      </rPr>
      <t>PAPEL E CARTÃO OBTIDOS P/COLAGEM DE FOLHAS</t>
    </r>
  </si>
  <si>
    <r>
      <rPr>
        <sz val="10.5"/>
        <color rgb="FF000080"/>
        <rFont val="Arial"/>
        <family val="2"/>
      </rPr>
      <t xml:space="preserve">'- Papel e cartão ondulados (canelados*),
</t>
    </r>
    <r>
      <rPr>
        <sz val="10.5"/>
        <color rgb="FF000080"/>
        <rFont val="Arial"/>
        <family val="2"/>
      </rPr>
      <t>mesmo perfurad</t>
    </r>
  </si>
  <si>
    <r>
      <rPr>
        <sz val="10.5"/>
        <color rgb="FF000080"/>
        <rFont val="Arial"/>
        <family val="2"/>
      </rPr>
      <t>'- PapelKraft, encrespado ou plissado, mesmo gofrado, estampa</t>
    </r>
  </si>
  <si>
    <r>
      <rPr>
        <sz val="10.5"/>
        <color rgb="FF000080"/>
        <rFont val="Arial"/>
        <family val="2"/>
      </rPr>
      <t xml:space="preserve">OUTS.PAP.CART. ONDUL.ENCRESP.
</t>
    </r>
    <r>
      <rPr>
        <sz val="10.5"/>
        <color rgb="FF000080"/>
        <rFont val="Arial"/>
        <family val="2"/>
      </rPr>
      <t>PLISS.EST.PERF.</t>
    </r>
  </si>
  <si>
    <r>
      <rPr>
        <sz val="10.5"/>
        <color rgb="FF000080"/>
        <rFont val="Arial"/>
        <family val="2"/>
      </rPr>
      <t>PAPEL AUTOCOPIATIVO,EM ROLOS OU FOLHAS</t>
    </r>
  </si>
  <si>
    <r>
      <rPr>
        <sz val="10.5"/>
        <color rgb="FF000080"/>
        <rFont val="Arial"/>
        <family val="2"/>
      </rPr>
      <t xml:space="preserve">OUTS.PAPEL- CARBONO DUPLC.
</t>
    </r>
    <r>
      <rPr>
        <sz val="10.5"/>
        <color rgb="FF000080"/>
        <rFont val="Arial"/>
        <family val="2"/>
      </rPr>
      <t>ROLOS E FOLHAS</t>
    </r>
  </si>
  <si>
    <r>
      <rPr>
        <sz val="10.5"/>
        <color rgb="FF000080"/>
        <rFont val="Arial"/>
        <family val="2"/>
      </rPr>
      <t>De largura não superior a 15 cm</t>
    </r>
  </si>
  <si>
    <r>
      <rPr>
        <sz val="10.5"/>
        <color rgb="FF000080"/>
        <rFont val="Arial"/>
        <family val="2"/>
      </rPr>
      <t>Papel revestido ou recoberto em uma face, do tipowet strengt</t>
    </r>
  </si>
  <si>
    <r>
      <rPr>
        <sz val="10.5"/>
        <color rgb="FF000080"/>
        <rFont val="Arial"/>
        <family val="2"/>
      </rPr>
      <t xml:space="preserve">Em que nenhum lado exceda 360 mm, quando
</t>
    </r>
    <r>
      <rPr>
        <sz val="10.5"/>
        <color rgb="FF000080"/>
        <rFont val="Arial"/>
        <family val="2"/>
      </rPr>
      <t>não dobradas</t>
    </r>
  </si>
  <si>
    <r>
      <rPr>
        <sz val="10.5"/>
        <color rgb="FF000080"/>
        <rFont val="Arial"/>
        <family val="2"/>
      </rPr>
      <t>Metalizados</t>
    </r>
  </si>
  <si>
    <r>
      <rPr>
        <sz val="10.5"/>
        <color rgb="FF000080"/>
        <rFont val="Arial"/>
        <family val="2"/>
      </rPr>
      <t xml:space="preserve">Papel revestido ou recoberto em uma face,
</t>
    </r>
    <r>
      <rPr>
        <sz val="10.5"/>
        <color rgb="FF000080"/>
        <rFont val="Arial"/>
        <family val="2"/>
      </rPr>
      <t>do tipowet strengt</t>
    </r>
  </si>
  <si>
    <r>
      <rPr>
        <sz val="10.5"/>
        <color rgb="FF000080"/>
        <rFont val="Arial"/>
        <family val="2"/>
      </rPr>
      <t xml:space="preserve">OUTS PAP.KRAFT Ñ ESCR.BRAN.PES.FIBR.
</t>
    </r>
    <r>
      <rPr>
        <sz val="10.5"/>
        <color rgb="FF000080"/>
        <rFont val="Arial"/>
        <family val="2"/>
      </rPr>
      <t>&gt;150G/M2</t>
    </r>
  </si>
  <si>
    <r>
      <rPr>
        <sz val="10.5"/>
        <color rgb="FF000080"/>
        <rFont val="Arial"/>
        <family val="2"/>
      </rPr>
      <t xml:space="preserve">OUTS.P.KRAFT Ñ ESC. IMPRES.OUTS.FIN.
</t>
    </r>
    <r>
      <rPr>
        <sz val="10.5"/>
        <color rgb="FF000080"/>
        <rFont val="Arial"/>
        <family val="2"/>
      </rPr>
      <t>GRÁFICAS</t>
    </r>
  </si>
  <si>
    <r>
      <rPr>
        <sz val="10.5"/>
        <color rgb="FF000080"/>
        <rFont val="Arial"/>
        <family val="2"/>
      </rPr>
      <t xml:space="preserve">OUTS. PAPÉIS/CARTÕES DE
</t>
    </r>
    <r>
      <rPr>
        <sz val="10.5"/>
        <color rgb="FF000080"/>
        <rFont val="Arial"/>
        <family val="2"/>
      </rPr>
      <t>CAMADAS MÚLTIPLAS</t>
    </r>
  </si>
  <si>
    <r>
      <rPr>
        <sz val="10.5"/>
        <color rgb="FF000080"/>
        <rFont val="Arial"/>
        <family val="2"/>
      </rPr>
      <t>OUTROS PAPÉIS E CARTÕES</t>
    </r>
  </si>
  <si>
    <r>
      <rPr>
        <sz val="10.5"/>
        <color rgb="FF000080"/>
        <rFont val="Arial"/>
        <family val="2"/>
      </rPr>
      <t xml:space="preserve">OUTS PAP.CART. ALCATROADOS
</t>
    </r>
    <r>
      <rPr>
        <sz val="10.5"/>
        <color rgb="FF000080"/>
        <rFont val="Arial"/>
        <family val="2"/>
      </rPr>
      <t>BETUMIN. ASFALT.</t>
    </r>
  </si>
  <si>
    <r>
      <rPr>
        <sz val="10.5"/>
        <color rgb="FF000080"/>
        <rFont val="Arial"/>
        <family val="2"/>
      </rPr>
      <t xml:space="preserve">OUTROS PAPÉIS E CARTÕES  AUTO-
</t>
    </r>
    <r>
      <rPr>
        <sz val="10.5"/>
        <color rgb="FF000080"/>
        <rFont val="Arial"/>
        <family val="2"/>
      </rPr>
      <t>ADESIVOS</t>
    </r>
  </si>
  <si>
    <r>
      <rPr>
        <sz val="10.5"/>
        <color rgb="FF000080"/>
        <rFont val="Arial"/>
        <family val="2"/>
      </rPr>
      <t xml:space="preserve">OUTS PAPÉIS E CARTÕES GOMADOS
</t>
    </r>
    <r>
      <rPr>
        <sz val="10.5"/>
        <color rgb="FF000080"/>
        <rFont val="Arial"/>
        <family val="2"/>
      </rPr>
      <t>OU ADESIVOS</t>
    </r>
  </si>
  <si>
    <r>
      <rPr>
        <sz val="10.5"/>
        <color rgb="FF000080"/>
        <rFont val="Arial"/>
        <family val="2"/>
      </rPr>
      <t xml:space="preserve">OUTS.PAP.B.C/SILIC. EXC. GOFRADOS&gt;150G/M2
</t>
    </r>
    <r>
      <rPr>
        <sz val="10.5"/>
        <color rgb="FF000080"/>
        <rFont val="Arial"/>
        <family val="2"/>
      </rPr>
      <t>L&lt;15CM LD&lt;360MM</t>
    </r>
  </si>
  <si>
    <r>
      <rPr>
        <sz val="10.5"/>
        <color rgb="FF000080"/>
        <rFont val="Arial"/>
        <family val="2"/>
      </rPr>
      <t xml:space="preserve">OUT.P.BR.REC.POLIET.
</t>
    </r>
    <r>
      <rPr>
        <sz val="10.5"/>
        <color rgb="FF000080"/>
        <rFont val="Arial"/>
        <family val="2"/>
      </rPr>
      <t>&gt;150G/M2 L&lt;15CM LD&lt;360MM</t>
    </r>
  </si>
  <si>
    <r>
      <rPr>
        <sz val="10.5"/>
        <color rgb="FF000080"/>
        <rFont val="Arial"/>
        <family val="2"/>
      </rPr>
      <t>OUT.P.POLIET./POLIP. P&gt;150G/M2 L&lt;15CM LD&lt;360MM</t>
    </r>
  </si>
  <si>
    <r>
      <rPr>
        <sz val="10.5"/>
        <color rgb="FF000080"/>
        <rFont val="Arial"/>
        <family val="2"/>
      </rPr>
      <t>OUTS.PAP.BRANC. GOFRADOS NA FACE RECOB.OU REVESTIDA</t>
    </r>
  </si>
  <si>
    <r>
      <rPr>
        <sz val="10.5"/>
        <color rgb="FF000080"/>
        <rFont val="Arial"/>
        <family val="2"/>
      </rPr>
      <t>OUT.P.BRAN. PESO&gt;150G/M2 L&lt;15CM LADO&lt;360MM</t>
    </r>
  </si>
  <si>
    <r>
      <rPr>
        <sz val="10.5"/>
        <color rgb="FF000080"/>
        <rFont val="Arial"/>
        <family val="2"/>
      </rPr>
      <t>OUT.P.CART.BRANQ. IMPREGNADOS PESO&gt;150G/M2</t>
    </r>
  </si>
  <si>
    <r>
      <rPr>
        <sz val="10.5"/>
        <color rgb="FF000080"/>
        <rFont val="Arial"/>
        <family val="2"/>
      </rPr>
      <t>OUTS.PAP.CART. RECOB.OU REV. DE SILICONE</t>
    </r>
  </si>
  <si>
    <r>
      <rPr>
        <sz val="10.5"/>
        <color rgb="FF000080"/>
        <rFont val="Arial"/>
        <family val="2"/>
      </rPr>
      <t xml:space="preserve">OUTS.PAP.CART.REC. D/POLIET.ESTRAT.
</t>
    </r>
    <r>
      <rPr>
        <sz val="10.5"/>
        <color rgb="FF000080"/>
        <rFont val="Arial"/>
        <family val="2"/>
      </rPr>
      <t>C/ALUMÍNIO</t>
    </r>
  </si>
  <si>
    <r>
      <rPr>
        <sz val="10.5"/>
        <color rgb="FF000080"/>
        <rFont val="Arial"/>
        <family val="2"/>
      </rPr>
      <t>OUTS.PAP.,CART RECOBERTOS OU REVESTIDOS</t>
    </r>
  </si>
  <si>
    <r>
      <rPr>
        <sz val="10.5"/>
        <color rgb="FF000080"/>
        <rFont val="Arial"/>
        <family val="2"/>
      </rPr>
      <t xml:space="preserve">OUTROS PAPÉIS E CARTÕES
</t>
    </r>
    <r>
      <rPr>
        <sz val="10.5"/>
        <color rgb="FF000080"/>
        <rFont val="Arial"/>
        <family val="2"/>
      </rPr>
      <t>IMPREGNADOS</t>
    </r>
  </si>
  <si>
    <r>
      <rPr>
        <sz val="10.5"/>
        <color rgb="FF000080"/>
        <rFont val="Arial"/>
        <family val="2"/>
      </rPr>
      <t xml:space="preserve">OUTS.P./CART.IMP. REV.CERA,PARAF.EST.
</t>
    </r>
    <r>
      <rPr>
        <sz val="10.5"/>
        <color rgb="FF000080"/>
        <rFont val="Arial"/>
        <family val="2"/>
      </rPr>
      <t>GLICEROL</t>
    </r>
  </si>
  <si>
    <r>
      <rPr>
        <sz val="10.5"/>
        <color rgb="FF000080"/>
        <rFont val="Arial"/>
        <family val="2"/>
      </rPr>
      <t xml:space="preserve">OUTS.PAP.CART. PASTA,MANTAS.FIB.DE
</t>
    </r>
    <r>
      <rPr>
        <sz val="10.5"/>
        <color rgb="FF000080"/>
        <rFont val="Arial"/>
        <family val="2"/>
      </rPr>
      <t>CELULOSE</t>
    </r>
  </si>
  <si>
    <r>
      <rPr>
        <sz val="10.5"/>
        <color rgb="FF000080"/>
        <rFont val="Arial"/>
        <family val="2"/>
      </rPr>
      <t>BLOCOS E CHAPAS, FILTRANTES D/PASTA D/PAPEL</t>
    </r>
  </si>
  <si>
    <r>
      <rPr>
        <sz val="10.5"/>
        <color rgb="FF000080"/>
        <rFont val="Arial"/>
        <family val="2"/>
      </rPr>
      <t xml:space="preserve">PAPEL P/CIGARROS EM CADERNOS OU EM
</t>
    </r>
    <r>
      <rPr>
        <sz val="10.5"/>
        <color rgb="FF000080"/>
        <rFont val="Arial"/>
        <family val="2"/>
      </rPr>
      <t>TUBOS</t>
    </r>
  </si>
  <si>
    <r>
      <rPr>
        <sz val="10.5"/>
        <color rgb="FF000080"/>
        <rFont val="Arial"/>
        <family val="2"/>
      </rPr>
      <t>'- Em rolos de largura não superior a 5 cm</t>
    </r>
  </si>
  <si>
    <r>
      <rPr>
        <sz val="10.5"/>
        <color rgb="FF000080"/>
        <rFont val="Arial"/>
        <family val="2"/>
      </rPr>
      <t xml:space="preserve">OUTS.PAP.P/CIGARR., MMO CORT.DIMENS.
</t>
    </r>
    <r>
      <rPr>
        <sz val="10.5"/>
        <color rgb="FF000080"/>
        <rFont val="Arial"/>
        <family val="2"/>
      </rPr>
      <t>PRÓPIAS</t>
    </r>
  </si>
  <si>
    <r>
      <rPr>
        <sz val="10.5"/>
        <color rgb="FF000080"/>
        <rFont val="Arial"/>
        <family val="2"/>
      </rPr>
      <t>'- Papel de parede e revestimentos para parede semelhantes, c</t>
    </r>
  </si>
  <si>
    <r>
      <rPr>
        <sz val="10.5"/>
        <color rgb="FF000080"/>
        <rFont val="Arial"/>
        <family val="2"/>
      </rPr>
      <t xml:space="preserve">OUTS.PAPÉIS E REVESTIMENTO
</t>
    </r>
    <r>
      <rPr>
        <sz val="10.5"/>
        <color rgb="FF000080"/>
        <rFont val="Arial"/>
        <family val="2"/>
      </rPr>
      <t>D/PAREDES</t>
    </r>
  </si>
  <si>
    <r>
      <rPr>
        <sz val="10.5"/>
        <color rgb="FF000080"/>
        <rFont val="Arial"/>
        <family val="2"/>
      </rPr>
      <t>PAPEL AUTOCOPIATIVO, MESMO EM CAIXAS</t>
    </r>
  </si>
  <si>
    <r>
      <rPr>
        <sz val="10.5"/>
        <color rgb="FF000080"/>
        <rFont val="Arial"/>
        <family val="2"/>
      </rPr>
      <t xml:space="preserve">PAPEL-CARBONO E SEMELHANTES MMO
</t>
    </r>
    <r>
      <rPr>
        <sz val="10.5"/>
        <color rgb="FF000080"/>
        <rFont val="Arial"/>
        <family val="2"/>
      </rPr>
      <t>EM CAIXAS</t>
    </r>
  </si>
  <si>
    <r>
      <rPr>
        <sz val="10.5"/>
        <color rgb="FF000080"/>
        <rFont val="Arial"/>
        <family val="2"/>
      </rPr>
      <t>OUTS.PAPÉIS AUTOCOP., ESTÊNCEIS,CHAP. OFFSET</t>
    </r>
  </si>
  <si>
    <r>
      <rPr>
        <sz val="10.5"/>
        <color rgb="FF000080"/>
        <rFont val="Arial"/>
        <family val="2"/>
      </rPr>
      <t xml:space="preserve">ENVELOPE DE PAPEL
</t>
    </r>
    <r>
      <rPr>
        <sz val="10.5"/>
        <color rgb="FF000080"/>
        <rFont val="Arial"/>
        <family val="2"/>
      </rPr>
      <t>OU CARTÃO</t>
    </r>
  </si>
  <si>
    <r>
      <rPr>
        <sz val="10.5"/>
        <color rgb="FF000080"/>
        <rFont val="Arial"/>
        <family val="2"/>
      </rPr>
      <t>'- Aerogramas, cartões- postais não ilustrados e cartões para</t>
    </r>
  </si>
  <si>
    <r>
      <rPr>
        <sz val="10.5"/>
        <color rgb="FF000080"/>
        <rFont val="Arial"/>
        <family val="2"/>
      </rPr>
      <t xml:space="preserve">CX.SAC.SEM.PAP. CART.C/ SORTID.ART.
</t>
    </r>
    <r>
      <rPr>
        <sz val="10.5"/>
        <color rgb="FF000080"/>
        <rFont val="Arial"/>
        <family val="2"/>
      </rPr>
      <t>P/CORRESP.</t>
    </r>
  </si>
  <si>
    <r>
      <rPr>
        <sz val="10.5"/>
        <color rgb="FF000080"/>
        <rFont val="Arial"/>
        <family val="2"/>
      </rPr>
      <t>'- Lenços, lenços (toalhitas) demaquilantes e toalhas de mão</t>
    </r>
  </si>
  <si>
    <r>
      <rPr>
        <sz val="10.5"/>
        <color rgb="FF000080"/>
        <rFont val="Arial"/>
        <family val="2"/>
      </rPr>
      <t xml:space="preserve">TOALHAS E GUARDANAPOS
</t>
    </r>
    <r>
      <rPr>
        <sz val="10.5"/>
        <color rgb="FF000080"/>
        <rFont val="Arial"/>
        <family val="2"/>
      </rPr>
      <t>D/MESA DE PAPEL</t>
    </r>
  </si>
  <si>
    <r>
      <rPr>
        <sz val="10.5"/>
        <color rgb="FF000080"/>
        <rFont val="Arial"/>
        <family val="2"/>
      </rPr>
      <t>VESTUÁRIO E ACESSÓRIOS D/PAPEL, FIB.CELULOSE</t>
    </r>
  </si>
  <si>
    <r>
      <rPr>
        <sz val="10.5"/>
        <color rgb="FF000080"/>
        <rFont val="Arial"/>
        <family val="2"/>
      </rPr>
      <t xml:space="preserve">OUTS.ART.D/PAPEL P/TOUC.HIGIENE E
</t>
    </r>
    <r>
      <rPr>
        <sz val="10.5"/>
        <color rgb="FF000080"/>
        <rFont val="Arial"/>
        <family val="2"/>
      </rPr>
      <t>HOSPITALAR</t>
    </r>
  </si>
  <si>
    <r>
      <rPr>
        <sz val="10.5"/>
        <color rgb="FF000080"/>
        <rFont val="Arial"/>
        <family val="2"/>
      </rPr>
      <t>'- Caixas de papel ou cartão, ondulados (canelados*)</t>
    </r>
  </si>
  <si>
    <r>
      <rPr>
        <sz val="10.5"/>
        <color rgb="FF000080"/>
        <rFont val="Arial"/>
        <family val="2"/>
      </rPr>
      <t xml:space="preserve">'- Caixas e cartonagens, dobráveis, de papel ou
</t>
    </r>
    <r>
      <rPr>
        <sz val="10.5"/>
        <color rgb="FF000080"/>
        <rFont val="Arial"/>
        <family val="2"/>
      </rPr>
      <t>cartão, não o</t>
    </r>
  </si>
  <si>
    <r>
      <rPr>
        <sz val="10.5"/>
        <color rgb="FF000080"/>
        <rFont val="Arial"/>
        <family val="2"/>
      </rPr>
      <t>'- Sacos cuja base tenha largura igual ou superior a 40 cm</t>
    </r>
  </si>
  <si>
    <r>
      <rPr>
        <sz val="10.5"/>
        <color rgb="FF000080"/>
        <rFont val="Arial"/>
        <family val="2"/>
      </rPr>
      <t xml:space="preserve">OUTS.SACOS,BOLSAS E CARTUCHOS
</t>
    </r>
    <r>
      <rPr>
        <sz val="10.5"/>
        <color rgb="FF000080"/>
        <rFont val="Arial"/>
        <family val="2"/>
      </rPr>
      <t>D/PAPEL</t>
    </r>
  </si>
  <si>
    <r>
      <rPr>
        <sz val="10.5"/>
        <color rgb="FF000080"/>
        <rFont val="Arial"/>
        <family val="2"/>
      </rPr>
      <t>OUTS.EMBALAGENS D/PAPEL,INC.CAPAS D/DISCO</t>
    </r>
  </si>
  <si>
    <r>
      <rPr>
        <sz val="10.5"/>
        <color rgb="FF000080"/>
        <rFont val="Arial"/>
        <family val="2"/>
      </rPr>
      <t xml:space="preserve">CARTONAGENS P/ESCR.,LOJAS E
</t>
    </r>
    <r>
      <rPr>
        <sz val="10.5"/>
        <color rgb="FF000080"/>
        <rFont val="Arial"/>
        <family val="2"/>
      </rPr>
      <t>SEMELH.D/PAPEL</t>
    </r>
  </si>
  <si>
    <r>
      <rPr>
        <sz val="10.5"/>
        <color rgb="FF000080"/>
        <rFont val="Arial"/>
        <family val="2"/>
      </rPr>
      <t>LIVROS D/REG. CONTAB.BLOC.NOTAS, SEM.D/PAPEL</t>
    </r>
  </si>
  <si>
    <r>
      <rPr>
        <sz val="10.5"/>
        <color rgb="FF000080"/>
        <rFont val="Arial"/>
        <family val="2"/>
      </rPr>
      <t xml:space="preserve">CADERNOS D/PAPEL
</t>
    </r>
    <r>
      <rPr>
        <sz val="10.5"/>
        <color rgb="FF000080"/>
        <rFont val="Arial"/>
        <family val="2"/>
      </rPr>
      <t>OU CARTÃO</t>
    </r>
  </si>
  <si>
    <r>
      <rPr>
        <sz val="10.5"/>
        <color rgb="FF000080"/>
        <rFont val="Arial"/>
        <family val="2"/>
      </rPr>
      <t>'- Classificadores, encadernações (exceto as capas para livro</t>
    </r>
  </si>
  <si>
    <r>
      <rPr>
        <sz val="10.5"/>
        <color rgb="FF000080"/>
        <rFont val="Arial"/>
        <family val="2"/>
      </rPr>
      <t xml:space="preserve">'- Formulários em blocos de papel múltiplas vias,
</t>
    </r>
    <r>
      <rPr>
        <sz val="10.5"/>
        <color rgb="FF000080"/>
        <rFont val="Arial"/>
        <family val="2"/>
      </rPr>
      <t>mesmo com f</t>
    </r>
  </si>
  <si>
    <r>
      <rPr>
        <sz val="10.5"/>
        <color rgb="FF000080"/>
        <rFont val="Arial"/>
        <family val="2"/>
      </rPr>
      <t>ÁLBUNS P/AMOSTRAS E COLEÇÕES</t>
    </r>
  </si>
  <si>
    <r>
      <rPr>
        <sz val="10.5"/>
        <color rgb="FF000080"/>
        <rFont val="Arial"/>
        <family val="2"/>
      </rPr>
      <t xml:space="preserve">OUTS.ART.D/ESCRIT. PAPELAR.,ESC.
</t>
    </r>
    <r>
      <rPr>
        <sz val="10.5"/>
        <color rgb="FF000080"/>
        <rFont val="Arial"/>
        <family val="2"/>
      </rPr>
      <t>D/PAPEL/CART.</t>
    </r>
  </si>
  <si>
    <r>
      <rPr>
        <sz val="10.5"/>
        <color rgb="FF000080"/>
        <rFont val="Arial"/>
        <family val="2"/>
      </rPr>
      <t xml:space="preserve">ETIQUETAS IMPRESSAS D/PAPEL
</t>
    </r>
    <r>
      <rPr>
        <sz val="10.5"/>
        <color rgb="FF000080"/>
        <rFont val="Arial"/>
        <family val="2"/>
      </rPr>
      <t>OU CARTÃO</t>
    </r>
  </si>
  <si>
    <r>
      <rPr>
        <sz val="10.5"/>
        <color rgb="FF000080"/>
        <rFont val="Arial"/>
        <family val="2"/>
      </rPr>
      <t>OUTS.ETIQUETAS D/QQ.ESPÉCIE D/PAPEL/CARTÃO</t>
    </r>
  </si>
  <si>
    <r>
      <rPr>
        <sz val="10.5"/>
        <color rgb="FF000080"/>
        <rFont val="Arial"/>
        <family val="2"/>
      </rPr>
      <t xml:space="preserve">OUTS.CARRETÉIS, BOBINAS E SEM.
</t>
    </r>
    <r>
      <rPr>
        <sz val="10.5"/>
        <color rgb="FF000080"/>
        <rFont val="Arial"/>
        <family val="2"/>
      </rPr>
      <t>D/PAPEL/CARTÃO</t>
    </r>
  </si>
  <si>
    <r>
      <rPr>
        <sz val="10.5"/>
        <color rgb="FF000080"/>
        <rFont val="Arial"/>
        <family val="2"/>
      </rPr>
      <t xml:space="preserve">OUTROS PAPEL- FILTRO E CARTÃO-
</t>
    </r>
    <r>
      <rPr>
        <sz val="10.5"/>
        <color rgb="FF000080"/>
        <rFont val="Arial"/>
        <family val="2"/>
      </rPr>
      <t>FILTRO</t>
    </r>
  </si>
  <si>
    <r>
      <rPr>
        <sz val="10.5"/>
        <color rgb="FF000080"/>
        <rFont val="Arial"/>
        <family val="2"/>
      </rPr>
      <t>'- Papel-diagrama para aparelhos registradores, em bobinas, e</t>
    </r>
  </si>
  <si>
    <r>
      <rPr>
        <sz val="10.5"/>
        <color rgb="FF000080"/>
        <rFont val="Arial"/>
        <family val="2"/>
      </rPr>
      <t xml:space="preserve">BANDEJAS,TRAVES. PRAT.XÍC.ETC.DE de
</t>
    </r>
    <r>
      <rPr>
        <sz val="10.5"/>
        <color rgb="FF000080"/>
        <rFont val="Arial"/>
        <family val="2"/>
      </rPr>
      <t>bambu</t>
    </r>
  </si>
  <si>
    <r>
      <rPr>
        <sz val="10.5"/>
        <color rgb="FF000080"/>
        <rFont val="Arial"/>
        <family val="2"/>
      </rPr>
      <t>Outs.BANDEJAS, TRAVES.PRAT.ETC.DE PAP./CARTÃO</t>
    </r>
  </si>
  <si>
    <r>
      <rPr>
        <sz val="10.5"/>
        <color rgb="FF000080"/>
        <rFont val="Arial"/>
        <family val="2"/>
      </rPr>
      <t xml:space="preserve">ARTIGS. MOLDADOS/PRENSAD
</t>
    </r>
    <r>
      <rPr>
        <sz val="10.5"/>
        <color rgb="FF000080"/>
        <rFont val="Arial"/>
        <family val="2"/>
      </rPr>
      <t>OS D/PASTA D/PAPEL</t>
    </r>
  </si>
  <si>
    <r>
      <rPr>
        <sz val="10.5"/>
        <color rgb="FF000080"/>
        <rFont val="Arial"/>
        <family val="2"/>
      </rPr>
      <t>De rigidez dielétrica igual ou superior a 600 V (método ASTM</t>
    </r>
  </si>
  <si>
    <r>
      <rPr>
        <sz val="10.5"/>
        <color rgb="FF000080"/>
        <rFont val="Arial"/>
        <family val="2"/>
      </rPr>
      <t xml:space="preserve">Em tiras ou rolos de largura superior a 15 cm,
</t>
    </r>
    <r>
      <rPr>
        <sz val="10.5"/>
        <color rgb="FF000080"/>
        <rFont val="Arial"/>
        <family val="2"/>
      </rPr>
      <t>mas não super</t>
    </r>
  </si>
  <si>
    <r>
      <rPr>
        <sz val="10.5"/>
        <color rgb="FF000080"/>
        <rFont val="Arial"/>
        <family val="2"/>
      </rPr>
      <t>OUTS PAP.,CARTÕES CORTADOS FORMA PRÓPRIA</t>
    </r>
  </si>
  <si>
    <r>
      <rPr>
        <sz val="10.5"/>
        <color rgb="FF000080"/>
        <rFont val="Arial"/>
        <family val="2"/>
      </rPr>
      <t xml:space="preserve">LIVRO,BROCH.SEM.EM FL.SOLTS.MMO
</t>
    </r>
    <r>
      <rPr>
        <sz val="10.5"/>
        <color rgb="FF000080"/>
        <rFont val="Arial"/>
        <family val="2"/>
      </rPr>
      <t>DOBRADAS</t>
    </r>
  </si>
  <si>
    <r>
      <rPr>
        <sz val="10.5"/>
        <color rgb="FF000080"/>
        <rFont val="Arial"/>
        <family val="2"/>
      </rPr>
      <t>DICIONÁRIOS/ENCICLO PÉDIAS,MMO EM FASCÍCULOS</t>
    </r>
  </si>
  <si>
    <r>
      <rPr>
        <sz val="10.5"/>
        <color rgb="FF000080"/>
        <rFont val="Arial"/>
        <family val="2"/>
      </rPr>
      <t xml:space="preserve">OUTS.LIVROS.BROCH. SEM.MMO.FOLHAS
</t>
    </r>
    <r>
      <rPr>
        <sz val="10.5"/>
        <color rgb="FF000080"/>
        <rFont val="Arial"/>
        <family val="2"/>
      </rPr>
      <t>SOLTAS</t>
    </r>
  </si>
  <si>
    <r>
      <rPr>
        <sz val="10.5"/>
        <color rgb="FF000080"/>
        <rFont val="Arial"/>
        <family val="2"/>
      </rPr>
      <t>OUTS.JORNAIS E PUBL.PERIÓDICOS IMPRESSOS</t>
    </r>
  </si>
  <si>
    <r>
      <rPr>
        <sz val="10.5"/>
        <color rgb="FF000080"/>
        <rFont val="Arial"/>
        <family val="2"/>
      </rPr>
      <t xml:space="preserve">ÁLBUNS/LIVR.ILUSTR.E ALB P/DES/COL
</t>
    </r>
    <r>
      <rPr>
        <sz val="10.5"/>
        <color rgb="FF000080"/>
        <rFont val="Arial"/>
        <family val="2"/>
      </rPr>
      <t>P/CRIANÇAS</t>
    </r>
  </si>
  <si>
    <r>
      <rPr>
        <sz val="10.5"/>
        <color rgb="FF000080"/>
        <rFont val="Arial"/>
        <family val="2"/>
      </rPr>
      <t>MÚSICA MANUSCRITA OU IMPRESSA, ILUSTRADA OU NÃO</t>
    </r>
  </si>
  <si>
    <r>
      <rPr>
        <sz val="10.5"/>
        <color rgb="FF000080"/>
        <rFont val="Arial"/>
        <family val="2"/>
      </rPr>
      <t xml:space="preserve">'- Sob a forma de livros
</t>
    </r>
    <r>
      <rPr>
        <sz val="10.5"/>
        <color rgb="FF000080"/>
        <rFont val="Arial"/>
        <family val="2"/>
      </rPr>
      <t>ou brochuras</t>
    </r>
  </si>
  <si>
    <r>
      <rPr>
        <sz val="10.5"/>
        <color rgb="FF000080"/>
        <rFont val="Arial"/>
        <family val="2"/>
      </rPr>
      <t>OUTS.SELOS POSTAIS, FISCAIS E SEMELHANTES</t>
    </r>
  </si>
  <si>
    <r>
      <rPr>
        <sz val="10.5"/>
        <color rgb="FF000080"/>
        <rFont val="Arial"/>
        <family val="2"/>
      </rPr>
      <t>DECALCOMANIAS VITRIFICÁVEIS</t>
    </r>
  </si>
  <si>
    <r>
      <rPr>
        <sz val="10.5"/>
        <color rgb="FF000080"/>
        <rFont val="Arial"/>
        <family val="2"/>
      </rPr>
      <t>OUTS. DECALCOMANIAS D/QUALQUER ESPÉCIE</t>
    </r>
  </si>
  <si>
    <r>
      <rPr>
        <sz val="10.5"/>
        <color rgb="FF000080"/>
        <rFont val="Arial"/>
        <family val="2"/>
      </rPr>
      <t>Cartões-postais impressos ou ilustrados; cartões impres</t>
    </r>
  </si>
  <si>
    <r>
      <rPr>
        <sz val="10.5"/>
        <color rgb="FF000080"/>
        <rFont val="Arial"/>
        <family val="2"/>
      </rPr>
      <t>CALENDÁRIOS QQ. ESPÉCIE INC.BLOC. CALENDÁRIOS</t>
    </r>
  </si>
  <si>
    <r>
      <rPr>
        <sz val="10.5"/>
        <color rgb="FF000080"/>
        <rFont val="Arial"/>
        <family val="2"/>
      </rPr>
      <t>IMPRESSOS PUBL. CATÁLOGOS COML. TEC.SEMELH.</t>
    </r>
  </si>
  <si>
    <r>
      <rPr>
        <sz val="10.5"/>
        <color rgb="FF000080"/>
        <rFont val="Arial"/>
        <family val="2"/>
      </rPr>
      <t>OUTS.IMPRESS.PUBL., CATÁLOGOS.COML. E SEM.</t>
    </r>
  </si>
  <si>
    <r>
      <rPr>
        <sz val="10.5"/>
        <color rgb="FF000080"/>
        <rFont val="Arial"/>
        <family val="2"/>
      </rPr>
      <t>ESTAMPAS,GRAVURAS E FOTOGRAFIAS</t>
    </r>
  </si>
  <si>
    <r>
      <rPr>
        <sz val="10.5"/>
        <color rgb="FF000080"/>
        <rFont val="Arial"/>
        <family val="2"/>
      </rPr>
      <t>OUTROS IMPRESSOS, ESTAMPAS, GRAVURAS, ETC.</t>
    </r>
  </si>
  <si>
    <r>
      <rPr>
        <sz val="10.5"/>
        <color rgb="FF000080"/>
        <rFont val="Arial"/>
        <family val="2"/>
      </rPr>
      <t>SEDA CRUA NÃO FIADA</t>
    </r>
  </si>
  <si>
    <r>
      <rPr>
        <sz val="10.5"/>
        <color rgb="FF000080"/>
        <rFont val="Arial"/>
        <family val="2"/>
      </rPr>
      <t>FIOS D/DESPERD. D/SEDA Ñ ACOND. P/VEND.RETAL.</t>
    </r>
  </si>
  <si>
    <r>
      <rPr>
        <sz val="10.5"/>
        <color rgb="FF000080"/>
        <rFont val="Arial"/>
        <family val="2"/>
      </rPr>
      <t>TECIDOS D/" BOURRETTE" ESTAMP. TINT.C/FIOS COL.</t>
    </r>
  </si>
  <si>
    <r>
      <rPr>
        <sz val="10.5"/>
        <color rgb="FF000080"/>
        <rFont val="Arial"/>
        <family val="2"/>
      </rPr>
      <t>OUTS.TEC.C/85% D/SEDA,ESTAMP. TINTOS DIV.COR.</t>
    </r>
  </si>
  <si>
    <r>
      <rPr>
        <sz val="10.5"/>
        <color rgb="FF000080"/>
        <rFont val="Arial"/>
        <family val="2"/>
      </rPr>
      <t>OUTROS TECIDOS D/SEDA C/85% D/SEDA</t>
    </r>
  </si>
  <si>
    <r>
      <rPr>
        <sz val="10.5"/>
        <color rgb="FF000080"/>
        <rFont val="Arial"/>
        <family val="2"/>
      </rPr>
      <t>TECIDOS D/SEDA OU DE DESPERDÍCIOS D/SEDA</t>
    </r>
  </si>
  <si>
    <r>
      <rPr>
        <sz val="10.5"/>
        <color rgb="FF000080"/>
        <rFont val="Arial"/>
        <family val="2"/>
      </rPr>
      <t>DESPERDÍCIOS DA PENTEAÇÃO DE LÃ OU D/PÊLOS FINOS</t>
    </r>
  </si>
  <si>
    <r>
      <rPr>
        <sz val="10.5"/>
        <color rgb="FF000080"/>
        <rFont val="Arial"/>
        <family val="2"/>
      </rPr>
      <t>'- Que contenham menos de 85 %, em peso, de lã</t>
    </r>
  </si>
  <si>
    <r>
      <rPr>
        <sz val="10.5"/>
        <color rgb="FF000080"/>
        <rFont val="Arial"/>
        <family val="2"/>
      </rPr>
      <t>OUTS.FIOS D/LÃ PENT. Ñ VEND.RET.85% LÃ, RETORC.</t>
    </r>
  </si>
  <si>
    <r>
      <rPr>
        <sz val="10.5"/>
        <color rgb="FF000080"/>
        <rFont val="Arial"/>
        <family val="2"/>
      </rPr>
      <t xml:space="preserve">FIOS D/PÊLOS FINOS, PENTEAD.,Ñ VENDA
</t>
    </r>
    <r>
      <rPr>
        <sz val="10.5"/>
        <color rgb="FF000080"/>
        <rFont val="Arial"/>
        <family val="2"/>
      </rPr>
      <t>RETALHO</t>
    </r>
  </si>
  <si>
    <r>
      <rPr>
        <sz val="10.5"/>
        <color rgb="FF000080"/>
        <rFont val="Arial"/>
        <family val="2"/>
      </rPr>
      <t>TECIDOS.DE LÃ CARDADA, PESO&lt;=300G/M2</t>
    </r>
  </si>
  <si>
    <r>
      <rPr>
        <sz val="10.5"/>
        <color rgb="FF000080"/>
        <rFont val="Arial"/>
        <family val="2"/>
      </rPr>
      <t xml:space="preserve">OUTS.TECIDOS D/LÃ/PÊLOS FIN.,CARD.
</t>
    </r>
    <r>
      <rPr>
        <sz val="10.5"/>
        <color rgb="FF000080"/>
        <rFont val="Arial"/>
        <family val="2"/>
      </rPr>
      <t>85%D/PESO</t>
    </r>
  </si>
  <si>
    <r>
      <rPr>
        <sz val="10.5"/>
        <color rgb="FF000080"/>
        <rFont val="Arial"/>
        <family val="2"/>
      </rPr>
      <t>TECIDOS D/LÃ/PÊLOS FINOS,CARDS.FILAM. SINT/ART.</t>
    </r>
  </si>
  <si>
    <r>
      <rPr>
        <sz val="10.5"/>
        <color rgb="FF000080"/>
        <rFont val="Arial"/>
        <family val="2"/>
      </rPr>
      <t xml:space="preserve">OUTS.TEC.D/LÃ,PÊLOS FIN.CARD.C/FIB.SINT.
</t>
    </r>
    <r>
      <rPr>
        <sz val="10.5"/>
        <color rgb="FF000080"/>
        <rFont val="Arial"/>
        <family val="2"/>
      </rPr>
      <t>ARTIFIC.</t>
    </r>
  </si>
  <si>
    <r>
      <rPr>
        <sz val="10.5"/>
        <color rgb="FF000080"/>
        <rFont val="Arial"/>
        <family val="2"/>
      </rPr>
      <t>OUTROS TECIDOS DE LÃ OU DE PÊLOS FINOS CARDADOS</t>
    </r>
  </si>
  <si>
    <r>
      <rPr>
        <sz val="10.5"/>
        <color rgb="FF000080"/>
        <rFont val="Arial"/>
        <family val="2"/>
      </rPr>
      <t xml:space="preserve">OUTS.TECIDOS DE LÃ PENTEADA
</t>
    </r>
    <r>
      <rPr>
        <sz val="10.5"/>
        <color rgb="FF000080"/>
        <rFont val="Arial"/>
        <family val="2"/>
      </rPr>
      <t>C/FILAMENTO SINT.</t>
    </r>
  </si>
  <si>
    <r>
      <rPr>
        <sz val="10.5"/>
        <color rgb="FF000080"/>
        <rFont val="Arial"/>
        <family val="2"/>
      </rPr>
      <t>LINHAS COST.ALG. CRU,Ñ RET.SUP.5000 DECITEX</t>
    </r>
  </si>
  <si>
    <r>
      <rPr>
        <sz val="10.5"/>
        <color rgb="FF000080"/>
        <rFont val="Arial"/>
        <family val="2"/>
      </rPr>
      <t xml:space="preserve">LINHAS D/ALGODÃO P/COSTURA, VENDA
</t>
    </r>
    <r>
      <rPr>
        <sz val="10.5"/>
        <color rgb="FF000080"/>
        <rFont val="Arial"/>
        <family val="2"/>
      </rPr>
      <t>RETALHO</t>
    </r>
  </si>
  <si>
    <r>
      <rPr>
        <sz val="10.5"/>
        <color rgb="FF000080"/>
        <rFont val="Arial"/>
        <family val="2"/>
      </rPr>
      <t>FIOS D/ALG.SIMPLES Ñ PENT. &gt;=714,29 DECITEX</t>
    </r>
  </si>
  <si>
    <r>
      <rPr>
        <sz val="10.5"/>
        <color rgb="FF000080"/>
        <rFont val="Arial"/>
        <family val="2"/>
      </rPr>
      <t xml:space="preserve">'-- De título inferior a 714,29 decitex, mas não
</t>
    </r>
    <r>
      <rPr>
        <sz val="10.5"/>
        <color rgb="FF000080"/>
        <rFont val="Arial"/>
        <family val="2"/>
      </rPr>
      <t>inferio</t>
    </r>
  </si>
  <si>
    <r>
      <rPr>
        <sz val="10.5"/>
        <color rgb="FF000080"/>
        <rFont val="Arial"/>
        <family val="2"/>
      </rPr>
      <t>FIOS D/ALG.PENT. CRUS,&lt;232,56 E Ñ&lt;192, 31DECITEX</t>
    </r>
  </si>
  <si>
    <r>
      <rPr>
        <sz val="10.5"/>
        <color rgb="FF000080"/>
        <rFont val="Arial"/>
        <family val="2"/>
      </rPr>
      <t xml:space="preserve">'-- De título inferior a 192,31 decitex, mas não
</t>
    </r>
    <r>
      <rPr>
        <sz val="10.5"/>
        <color rgb="FF000080"/>
        <rFont val="Arial"/>
        <family val="2"/>
      </rPr>
      <t>inferio</t>
    </r>
  </si>
  <si>
    <r>
      <rPr>
        <sz val="10.5"/>
        <color rgb="FF000080"/>
        <rFont val="Arial"/>
        <family val="2"/>
      </rPr>
      <t>FIOS RETORCIDOS Ñ PENT. &gt;=714,29 DECITEX</t>
    </r>
  </si>
  <si>
    <r>
      <rPr>
        <sz val="10.5"/>
        <color rgb="FF000080"/>
        <rFont val="Arial"/>
        <family val="2"/>
      </rPr>
      <t xml:space="preserve">FIOS RETORCIDOS Ñ
</t>
    </r>
    <r>
      <rPr>
        <sz val="10.5"/>
        <color rgb="FF000080"/>
        <rFont val="Arial"/>
        <family val="2"/>
      </rPr>
      <t>PENT.&lt;125 DECITEX</t>
    </r>
  </si>
  <si>
    <r>
      <rPr>
        <sz val="10.5"/>
        <color rgb="FF000080"/>
        <rFont val="Arial"/>
        <family val="2"/>
      </rPr>
      <t>'-- De título inferior a 192,31 decitex, mas não inferio</t>
    </r>
  </si>
  <si>
    <r>
      <rPr>
        <sz val="10.5"/>
        <color rgb="FF000080"/>
        <rFont val="Arial"/>
        <family val="2"/>
      </rPr>
      <t xml:space="preserve">'-- De título inferior a 106,38 decitex, mas não
</t>
    </r>
    <r>
      <rPr>
        <sz val="10.5"/>
        <color rgb="FF000080"/>
        <rFont val="Arial"/>
        <family val="2"/>
      </rPr>
      <t>inferio</t>
    </r>
  </si>
  <si>
    <r>
      <rPr>
        <sz val="10.5"/>
        <color rgb="FF000080"/>
        <rFont val="Arial"/>
        <family val="2"/>
      </rPr>
      <t>FIOS RETORCIDOS PENT.85% ALG.&lt;83,33 DECITEX</t>
    </r>
  </si>
  <si>
    <r>
      <rPr>
        <sz val="10.5"/>
        <color rgb="FF000080"/>
        <rFont val="Arial"/>
        <family val="2"/>
      </rPr>
      <t xml:space="preserve">FIOS D/ALG.SIMP.Ñ PENT.-85%ALG.&gt;=714,
</t>
    </r>
    <r>
      <rPr>
        <sz val="10.5"/>
        <color rgb="FF000080"/>
        <rFont val="Arial"/>
        <family val="2"/>
      </rPr>
      <t>29DECITEX</t>
    </r>
  </si>
  <si>
    <r>
      <rPr>
        <sz val="10.5"/>
        <color rgb="FF000080"/>
        <rFont val="Arial"/>
        <family val="2"/>
      </rPr>
      <t>'-- De título inferior a 714,29 decitex, mas não inferio</t>
    </r>
  </si>
  <si>
    <r>
      <rPr>
        <sz val="10.5"/>
        <color rgb="FF000080"/>
        <rFont val="Arial"/>
        <family val="2"/>
      </rPr>
      <t xml:space="preserve">FIOS RETORCID.Ñ PENT.&gt;=714,
</t>
    </r>
    <r>
      <rPr>
        <sz val="10.5"/>
        <color rgb="FF000080"/>
        <rFont val="Arial"/>
        <family val="2"/>
      </rPr>
      <t>29DECITEX PESO -85%</t>
    </r>
  </si>
  <si>
    <r>
      <rPr>
        <sz val="10.5"/>
        <color rgb="FF000080"/>
        <rFont val="Arial"/>
        <family val="2"/>
      </rPr>
      <t xml:space="preserve">'- Que contenham pelo menos 85 %, em peso,
</t>
    </r>
    <r>
      <rPr>
        <sz val="10.5"/>
        <color rgb="FF000080"/>
        <rFont val="Arial"/>
        <family val="2"/>
      </rPr>
      <t>de algodão</t>
    </r>
  </si>
  <si>
    <r>
      <rPr>
        <sz val="10.5"/>
        <color rgb="FF000080"/>
        <rFont val="Arial"/>
        <family val="2"/>
      </rPr>
      <t>OUTROS FIOS D/ALGODÃO P/VENDA RETALHO</t>
    </r>
  </si>
  <si>
    <r>
      <rPr>
        <sz val="10.5"/>
        <color rgb="FF000080"/>
        <rFont val="Arial"/>
        <family val="2"/>
      </rPr>
      <t xml:space="preserve">'-- Em ponto de tafetá, de peso não superior a 100
</t>
    </r>
    <r>
      <rPr>
        <sz val="10.5"/>
        <color rgb="FF000080"/>
        <rFont val="Arial"/>
        <family val="2"/>
      </rPr>
      <t>g/m2</t>
    </r>
  </si>
  <si>
    <r>
      <rPr>
        <sz val="10.5"/>
        <color rgb="FF000080"/>
        <rFont val="Arial"/>
        <family val="2"/>
      </rPr>
      <t>'-- Em ponto de tafetá, de peso superior a 100 g/m2</t>
    </r>
  </si>
  <si>
    <r>
      <rPr>
        <sz val="10.5"/>
        <color rgb="FF000080"/>
        <rFont val="Arial"/>
        <family val="2"/>
      </rPr>
      <t xml:space="preserve">OUTROS TECIDOS CRUS,PTO SARJADO,
</t>
    </r>
    <r>
      <rPr>
        <sz val="10.5"/>
        <color rgb="FF000080"/>
        <rFont val="Arial"/>
        <family val="2"/>
      </rPr>
      <t>TEXTURA =&lt;4</t>
    </r>
  </si>
  <si>
    <r>
      <rPr>
        <sz val="10.5"/>
        <color rgb="FF000080"/>
        <rFont val="Arial"/>
        <family val="2"/>
      </rPr>
      <t>OUTS.TECIDOS ALGODÃO,CRUS, C/PESO&gt;200G/M</t>
    </r>
  </si>
  <si>
    <r>
      <rPr>
        <sz val="10.5"/>
        <color rgb="FF000080"/>
        <rFont val="Arial"/>
        <family val="2"/>
      </rPr>
      <t xml:space="preserve">TECIDO PTO. SARJADO/DIAGON,
</t>
    </r>
    <r>
      <rPr>
        <sz val="10.5"/>
        <color rgb="FF000080"/>
        <rFont val="Arial"/>
        <family val="2"/>
      </rPr>
      <t>TEXTURA &lt;4 BRANQ.</t>
    </r>
  </si>
  <si>
    <r>
      <rPr>
        <sz val="10.5"/>
        <color rgb="FF000080"/>
        <rFont val="Arial"/>
        <family val="2"/>
      </rPr>
      <t>OUTROS TECIDOS BRANQUEADOS DE ALGODÃO</t>
    </r>
  </si>
  <si>
    <r>
      <rPr>
        <sz val="10.5"/>
        <color rgb="FF000080"/>
        <rFont val="Arial"/>
        <family val="2"/>
      </rPr>
      <t xml:space="preserve">TEC.TINTOS PTO.SARJ.
</t>
    </r>
    <r>
      <rPr>
        <sz val="10.5"/>
        <color rgb="FF000080"/>
        <rFont val="Arial"/>
        <family val="2"/>
      </rPr>
      <t>/DIAG.TEXTURA Ñ SUPERIOR 4</t>
    </r>
  </si>
  <si>
    <r>
      <rPr>
        <sz val="10.5"/>
        <color rgb="FF000080"/>
        <rFont val="Arial"/>
        <family val="2"/>
      </rPr>
      <t>OUTROS TECIDOS TINTOS DE ALGODÃO</t>
    </r>
  </si>
  <si>
    <r>
      <rPr>
        <sz val="10.5"/>
        <color rgb="FF000080"/>
        <rFont val="Arial"/>
        <family val="2"/>
      </rPr>
      <t xml:space="preserve">'-- Em ponto de tafetá, de
</t>
    </r>
    <r>
      <rPr>
        <sz val="10.5"/>
        <color rgb="FF000080"/>
        <rFont val="Arial"/>
        <family val="2"/>
      </rPr>
      <t>peso superior a 100 g/m2</t>
    </r>
  </si>
  <si>
    <r>
      <rPr>
        <sz val="10.5"/>
        <color rgb="FF000080"/>
        <rFont val="Arial"/>
        <family val="2"/>
      </rPr>
      <t>TEC.FIOS DIV.CORES PT.SARJ/DIAG TEXTURA &lt; 4</t>
    </r>
  </si>
  <si>
    <r>
      <rPr>
        <sz val="10.5"/>
        <color rgb="FF000080"/>
        <rFont val="Arial"/>
        <family val="2"/>
      </rPr>
      <t xml:space="preserve">OUTROS TECIDOS DE FIOS DE DIVERSAS
</t>
    </r>
    <r>
      <rPr>
        <sz val="10.5"/>
        <color rgb="FF000080"/>
        <rFont val="Arial"/>
        <family val="2"/>
      </rPr>
      <t>CORES</t>
    </r>
  </si>
  <si>
    <r>
      <rPr>
        <sz val="10.5"/>
        <color rgb="FF000080"/>
        <rFont val="Arial"/>
        <family val="2"/>
      </rPr>
      <t>'-- Em ponto de tafetá, de peso não superior a 100 g/m2</t>
    </r>
  </si>
  <si>
    <r>
      <rPr>
        <sz val="10.5"/>
        <color rgb="FF000080"/>
        <rFont val="Arial"/>
        <family val="2"/>
      </rPr>
      <t>TEC.ESTAMPADOS PT. SARJ/DIAG.TEXTURA &lt; 4</t>
    </r>
  </si>
  <si>
    <r>
      <rPr>
        <sz val="10.5"/>
        <color rgb="FF000080"/>
        <rFont val="Arial"/>
        <family val="2"/>
      </rPr>
      <t xml:space="preserve">OUTROS TECIDOS ESTAMPADOS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</si>
  <si>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>TEC.D/ALG.CRUS, PONTO SARJ.DIAG. PESO &gt;200G/M</t>
    </r>
  </si>
  <si>
    <r>
      <rPr>
        <sz val="10.5"/>
        <color rgb="FF000080"/>
        <rFont val="Arial"/>
        <family val="2"/>
      </rPr>
      <t xml:space="preserve">OUTS.TEC. D/ALGODÃO,CRUS,
</t>
    </r>
    <r>
      <rPr>
        <sz val="10.5"/>
        <color rgb="FF000080"/>
        <rFont val="Arial"/>
        <family val="2"/>
      </rPr>
      <t>C/PESO &gt;200G/M2</t>
    </r>
  </si>
  <si>
    <r>
      <rPr>
        <sz val="10.5"/>
        <color rgb="FF000080"/>
        <rFont val="Arial"/>
        <family val="2"/>
      </rPr>
      <t xml:space="preserve">TEC.D/ALG.BRANQ. PTO D/TAFETÁ,PESO
</t>
    </r>
    <r>
      <rPr>
        <sz val="10.5"/>
        <color rgb="FF000080"/>
        <rFont val="Arial"/>
        <family val="2"/>
      </rPr>
      <t>&gt;200G/M2</t>
    </r>
  </si>
  <si>
    <r>
      <rPr>
        <sz val="10.5"/>
        <color rgb="FF000080"/>
        <rFont val="Arial"/>
        <family val="2"/>
      </rPr>
      <t xml:space="preserve">TEC.D/ALG.BRANQ. PTO SARJ.DIAG.
</t>
    </r>
    <r>
      <rPr>
        <sz val="10.5"/>
        <color rgb="FF000080"/>
        <rFont val="Arial"/>
        <family val="2"/>
      </rPr>
      <t>PESO&gt;200G/M2</t>
    </r>
  </si>
  <si>
    <r>
      <rPr>
        <sz val="10.5"/>
        <color rgb="FF000080"/>
        <rFont val="Arial"/>
        <family val="2"/>
      </rPr>
      <t>OUTS.TEC.D/ALGODÃO BRANQ. PESO&gt;200G/M2</t>
    </r>
  </si>
  <si>
    <r>
      <rPr>
        <sz val="10.5"/>
        <color rgb="FF000080"/>
        <rFont val="Arial"/>
        <family val="2"/>
      </rPr>
      <t xml:space="preserve">TEC.D/ALG.TINT. PONTO D/TAFETÁ,
</t>
    </r>
    <r>
      <rPr>
        <sz val="10.5"/>
        <color rgb="FF000080"/>
        <rFont val="Arial"/>
        <family val="2"/>
      </rPr>
      <t>PESO &gt;200G/M</t>
    </r>
  </si>
  <si>
    <r>
      <rPr>
        <sz val="10.5"/>
        <color rgb="FF000080"/>
        <rFont val="Arial"/>
        <family val="2"/>
      </rPr>
      <t>TEC.D/ALG.TINT. PONTO D/TAFETÁ, PESO &gt;200G/M</t>
    </r>
  </si>
  <si>
    <r>
      <rPr>
        <sz val="10.5"/>
        <color rgb="FF000080"/>
        <rFont val="Arial"/>
        <family val="2"/>
      </rPr>
      <t xml:space="preserve">OUTS.TECIDOS D/ALGODÃO TINTOS
</t>
    </r>
    <r>
      <rPr>
        <sz val="10.5"/>
        <color rgb="FF000080"/>
        <rFont val="Arial"/>
        <family val="2"/>
      </rPr>
      <t>C/PESO &gt;200G/M</t>
    </r>
  </si>
  <si>
    <r>
      <rPr>
        <sz val="10.5"/>
        <color rgb="FF000080"/>
        <rFont val="Arial"/>
        <family val="2"/>
      </rPr>
      <t>Com fios tintos emindigo bluesegundo Color Index 73000</t>
    </r>
  </si>
  <si>
    <r>
      <rPr>
        <sz val="10.5"/>
        <color rgb="FF000080"/>
        <rFont val="Arial"/>
        <family val="2"/>
      </rPr>
      <t xml:space="preserve">OUTS.TEC.D/ALGODÃO DEN."DENIM",
</t>
    </r>
    <r>
      <rPr>
        <sz val="10.5"/>
        <color rgb="FF000080"/>
        <rFont val="Arial"/>
        <family val="2"/>
      </rPr>
      <t>PESO&gt;200G/M2</t>
    </r>
  </si>
  <si>
    <r>
      <rPr>
        <sz val="10.5"/>
        <color rgb="FF000080"/>
        <rFont val="Arial"/>
        <family val="2"/>
      </rPr>
      <t>TEC.D/ALG.DIV.COR. PTO SARJ./DIAG. PESO&gt;200G/M</t>
    </r>
  </si>
  <si>
    <r>
      <rPr>
        <sz val="10.5"/>
        <color rgb="FF000080"/>
        <rFont val="Arial"/>
        <family val="2"/>
      </rPr>
      <t xml:space="preserve">OUTS.TEC.D/ALG. D/DIV.CORES,PESO
</t>
    </r>
    <r>
      <rPr>
        <sz val="10.5"/>
        <color rgb="FF000080"/>
        <rFont val="Arial"/>
        <family val="2"/>
      </rPr>
      <t>&gt;200G/M</t>
    </r>
  </si>
  <si>
    <r>
      <rPr>
        <sz val="10.5"/>
        <color rgb="FF000080"/>
        <rFont val="Arial"/>
        <family val="2"/>
      </rPr>
      <t xml:space="preserve">OUTS.TEC.D/ALG. ESTAMPADOS D/PESO
</t>
    </r>
    <r>
      <rPr>
        <sz val="10.5"/>
        <color rgb="FF000080"/>
        <rFont val="Arial"/>
        <family val="2"/>
      </rPr>
      <t>&gt;200G/M</t>
    </r>
  </si>
  <si>
    <r>
      <rPr>
        <sz val="10.5"/>
        <color rgb="FF000080"/>
        <rFont val="Arial"/>
        <family val="2"/>
      </rPr>
      <t xml:space="preserve">TEC.D/ALG.BRANQ. SINT.ARTIF. PTO.
</t>
    </r>
    <r>
      <rPr>
        <sz val="10.5"/>
        <color rgb="FF000080"/>
        <rFont val="Arial"/>
        <family val="2"/>
      </rPr>
      <t>TAFETÁ,&lt;200G/M</t>
    </r>
  </si>
  <si>
    <r>
      <rPr>
        <sz val="10.5"/>
        <color rgb="FF000080"/>
        <rFont val="Arial"/>
        <family val="2"/>
      </rPr>
      <t>OUTROS TEC.ALG. BRANQ.SINT.ARTIF. PESO&lt;200G/M</t>
    </r>
  </si>
  <si>
    <r>
      <rPr>
        <sz val="10.5"/>
        <color rgb="FF000080"/>
        <rFont val="Arial"/>
        <family val="2"/>
      </rPr>
      <t xml:space="preserve">TEC.D/ALG.TINTO SINT. ARTIF.PTO.TAFETÁ,
</t>
    </r>
    <r>
      <rPr>
        <sz val="10.5"/>
        <color rgb="FF000080"/>
        <rFont val="Arial"/>
        <family val="2"/>
      </rPr>
      <t>&lt;200G/M</t>
    </r>
  </si>
  <si>
    <r>
      <rPr>
        <sz val="10.5"/>
        <color rgb="FF000080"/>
        <rFont val="Arial"/>
        <family val="2"/>
      </rPr>
      <t xml:space="preserve">TEC.D/ALG.TINTO SINT. ART.PTO.SARJ.DIAG.
</t>
    </r>
    <r>
      <rPr>
        <sz val="10.5"/>
        <color rgb="FF000080"/>
        <rFont val="Arial"/>
        <family val="2"/>
      </rPr>
      <t>&lt;200G/M</t>
    </r>
  </si>
  <si>
    <r>
      <rPr>
        <sz val="10.5"/>
        <color rgb="FF000080"/>
        <rFont val="Arial"/>
        <family val="2"/>
      </rPr>
      <t xml:space="preserve">OUTS.TEC.D/ALG. TINTOS SINT.ARTIF.
</t>
    </r>
    <r>
      <rPr>
        <sz val="10.5"/>
        <color rgb="FF000080"/>
        <rFont val="Arial"/>
        <family val="2"/>
      </rPr>
      <t>PESO &lt;200G/M</t>
    </r>
  </si>
  <si>
    <r>
      <rPr>
        <sz val="10.5"/>
        <color rgb="FF000080"/>
        <rFont val="Arial"/>
        <family val="2"/>
      </rPr>
      <t>TEC.ALG.DIV.COR. SINT.ARTIF.PTO. TAFETÁ,&lt;200G/M</t>
    </r>
  </si>
  <si>
    <r>
      <rPr>
        <sz val="10.5"/>
        <color rgb="FF000080"/>
        <rFont val="Arial"/>
        <family val="2"/>
      </rPr>
      <t xml:space="preserve">TEC.D/ALG.DIV.COR. SINT.ARTIF.PTO.SARJ.
</t>
    </r>
    <r>
      <rPr>
        <sz val="10.5"/>
        <color rgb="FF000080"/>
        <rFont val="Arial"/>
        <family val="2"/>
      </rPr>
      <t>&lt;200G/M</t>
    </r>
  </si>
  <si>
    <r>
      <rPr>
        <sz val="10.5"/>
        <color rgb="FF000080"/>
        <rFont val="Arial"/>
        <family val="2"/>
      </rPr>
      <t xml:space="preserve">OUTROS TEC.D/ALG. DIV.COR.SINT.ARTIF.
</t>
    </r>
    <r>
      <rPr>
        <sz val="10.5"/>
        <color rgb="FF000080"/>
        <rFont val="Arial"/>
        <family val="2"/>
      </rPr>
      <t>&lt;200G/</t>
    </r>
  </si>
  <si>
    <r>
      <rPr>
        <sz val="10.5"/>
        <color rgb="FF000080"/>
        <rFont val="Arial"/>
        <family val="2"/>
      </rPr>
      <t xml:space="preserve">TEC.D/ALG.EST.SINT. ARTIF.PTO.TAFETÁ,
</t>
    </r>
    <r>
      <rPr>
        <sz val="10.5"/>
        <color rgb="FF000080"/>
        <rFont val="Arial"/>
        <family val="2"/>
      </rPr>
      <t>&lt;200G/M</t>
    </r>
  </si>
  <si>
    <r>
      <rPr>
        <sz val="10.5"/>
        <color rgb="FF000080"/>
        <rFont val="Arial"/>
        <family val="2"/>
      </rPr>
      <t>TECIDO ALGODAO&lt;85%, CRU/FIBRA SINT/ART. TAFETA,P&gt;200G/M2</t>
    </r>
  </si>
  <si>
    <r>
      <rPr>
        <sz val="10.5"/>
        <color rgb="FF000080"/>
        <rFont val="Arial"/>
        <family val="2"/>
      </rPr>
      <t>TECIDO ALGODAO&lt;85%, CRU/FIBRA SINT/ART. SARJADO,P&gt;200G/M2</t>
    </r>
  </si>
  <si>
    <r>
      <rPr>
        <sz val="10.5"/>
        <color rgb="FF000080"/>
        <rFont val="Arial"/>
        <family val="2"/>
      </rPr>
      <t xml:space="preserve">TECIDO ALGODAO&lt;85%, BRANQ/FIBR.SINT/ART.
</t>
    </r>
    <r>
      <rPr>
        <sz val="10.5"/>
        <color rgb="FF000080"/>
        <rFont val="Arial"/>
        <family val="2"/>
      </rPr>
      <t>SARJAD.P&gt;200G/M2</t>
    </r>
  </si>
  <si>
    <r>
      <rPr>
        <sz val="10.5"/>
        <color rgb="FF000080"/>
        <rFont val="Arial"/>
        <family val="2"/>
      </rPr>
      <t>OUTS.TECIDOS ALGODAO&lt;85%, BRANQ/FIBRA SINT/ART.P&gt;200G/M2</t>
    </r>
  </si>
  <si>
    <r>
      <rPr>
        <sz val="10.5"/>
        <color rgb="FF000080"/>
        <rFont val="Arial"/>
        <family val="2"/>
      </rPr>
      <t>TECIDO ALGODAO&lt;85%, TINTO/FIBR.SINT/ART. TAFETA,P&gt;200G/M2</t>
    </r>
  </si>
  <si>
    <r>
      <rPr>
        <sz val="10.5"/>
        <color rgb="FF000080"/>
        <rFont val="Arial"/>
        <family val="2"/>
      </rPr>
      <t xml:space="preserve">TECIDO ALGODAO&lt;85%, TINTO/FIBR.SINT/ART.
</t>
    </r>
    <r>
      <rPr>
        <sz val="10.5"/>
        <color rgb="FF000080"/>
        <rFont val="Arial"/>
        <family val="2"/>
      </rPr>
      <t>SARJAD.P&gt;200G/M2</t>
    </r>
  </si>
  <si>
    <r>
      <rPr>
        <sz val="10.5"/>
        <color rgb="FF000080"/>
        <rFont val="Arial"/>
        <family val="2"/>
      </rPr>
      <t>OUTS.TECIDOS ALGODAO&lt;85%, TINTO/FIBRA SINT/ART. P&gt;200G/M2</t>
    </r>
  </si>
  <si>
    <r>
      <rPr>
        <sz val="10.5"/>
        <color rgb="FF000080"/>
        <rFont val="Arial"/>
        <family val="2"/>
      </rPr>
      <t xml:space="preserve">OUTS.TECIDOS ALGODAO&lt;85%, DENIM/FIBRA
</t>
    </r>
    <r>
      <rPr>
        <sz val="10.5"/>
        <color rgb="FF000080"/>
        <rFont val="Arial"/>
        <family val="2"/>
      </rPr>
      <t>SINT/ART.P&gt;200G/M2</t>
    </r>
  </si>
  <si>
    <r>
      <rPr>
        <sz val="10.5"/>
        <color rgb="FF000080"/>
        <rFont val="Arial"/>
        <family val="2"/>
      </rPr>
      <t>OUTS.TECIDOS ALGODAO&lt;85%, COLOR/FIBRA SINT/ART.P&gt;200G/M2</t>
    </r>
  </si>
  <si>
    <r>
      <rPr>
        <sz val="10.5"/>
        <color rgb="FF000080"/>
        <rFont val="Arial"/>
        <family val="2"/>
      </rPr>
      <t>OUTS.TECIDOS D/ALGODÃO TINTOS, PESO &lt;200G/M</t>
    </r>
  </si>
  <si>
    <r>
      <rPr>
        <sz val="10.5"/>
        <color rgb="FF000080"/>
        <rFont val="Arial"/>
        <family val="2"/>
      </rPr>
      <t xml:space="preserve">OUTS.TECIDOS D/ALG. DIV.CORES,PESO
</t>
    </r>
    <r>
      <rPr>
        <sz val="10.5"/>
        <color rgb="FF000080"/>
        <rFont val="Arial"/>
        <family val="2"/>
      </rPr>
      <t>&lt;200G/M</t>
    </r>
  </si>
  <si>
    <r>
      <rPr>
        <sz val="10.5"/>
        <color rgb="FF000080"/>
        <rFont val="Arial"/>
        <family val="2"/>
      </rPr>
      <t>OUTS.FIB.TÊXTEIS VEG.ESTOPAS, DESPERD.TRAB.</t>
    </r>
  </si>
  <si>
    <r>
      <rPr>
        <sz val="10.5"/>
        <color rgb="FF000080"/>
        <rFont val="Arial"/>
        <family val="2"/>
      </rPr>
      <t xml:space="preserve">FIOS DE LINHO
</t>
    </r>
    <r>
      <rPr>
        <sz val="10.5"/>
        <color rgb="FF000080"/>
        <rFont val="Arial"/>
        <family val="2"/>
      </rPr>
      <t>SIMPLES</t>
    </r>
  </si>
  <si>
    <r>
      <rPr>
        <sz val="10.5"/>
        <color rgb="FF000080"/>
        <rFont val="Arial"/>
        <family val="2"/>
      </rPr>
      <t>FIOS D/LINHO RETORCIDOS RETORCIDOS/MÚLTIPL OS</t>
    </r>
  </si>
  <si>
    <r>
      <rPr>
        <sz val="10.5"/>
        <color rgb="FF000080"/>
        <rFont val="Arial"/>
        <family val="2"/>
      </rPr>
      <t>FIOS SIMPLES DE JUTA</t>
    </r>
  </si>
  <si>
    <r>
      <rPr>
        <sz val="10.5"/>
        <color rgb="FF000080"/>
        <rFont val="Arial"/>
        <family val="2"/>
      </rPr>
      <t>FIOS D/JUTA RETORCIDOS OU RETORC.MÚLTIPLOS</t>
    </r>
  </si>
  <si>
    <r>
      <rPr>
        <sz val="10.5"/>
        <color rgb="FF000080"/>
        <rFont val="Arial"/>
        <family val="2"/>
      </rPr>
      <t xml:space="preserve">'- Fios de cairo (fibra de
</t>
    </r>
    <r>
      <rPr>
        <sz val="10.5"/>
        <color rgb="FF000080"/>
        <rFont val="Arial"/>
        <family val="2"/>
      </rPr>
      <t>coco)</t>
    </r>
  </si>
  <si>
    <r>
      <rPr>
        <sz val="10.5"/>
        <color rgb="FF000080"/>
        <rFont val="Arial"/>
        <family val="2"/>
      </rPr>
      <t>FIOS DE CÂNHAMO</t>
    </r>
  </si>
  <si>
    <r>
      <rPr>
        <sz val="10.5"/>
        <color rgb="FF000080"/>
        <rFont val="Arial"/>
        <family val="2"/>
      </rPr>
      <t>OUTS.FIOS D/FIBR. TÊXTEIS VEGETAIS, FIOS D/PAPEL</t>
    </r>
  </si>
  <si>
    <r>
      <rPr>
        <sz val="10.5"/>
        <color rgb="FF000080"/>
        <rFont val="Arial"/>
        <family val="2"/>
      </rPr>
      <t>TECS.D/LINHO CRUS, BRANQ.CONT.PELO MENOS 85% D/LINHO</t>
    </r>
  </si>
  <si>
    <r>
      <rPr>
        <sz val="10.5"/>
        <color rgb="FF000080"/>
        <rFont val="Arial"/>
        <family val="2"/>
      </rPr>
      <t>OUTS.TEC.D/LINHO CONT.PELO MENOS 85% DE LINHO</t>
    </r>
  </si>
  <si>
    <r>
      <rPr>
        <sz val="10.5"/>
        <color rgb="FF000080"/>
        <rFont val="Arial"/>
        <family val="2"/>
      </rPr>
      <t>TECIDOS D/LINHO, CRUS,BRANQUEADOS- 85%D/LINHO</t>
    </r>
  </si>
  <si>
    <r>
      <rPr>
        <sz val="10.5"/>
        <color rgb="FF000080"/>
        <rFont val="Arial"/>
        <family val="2"/>
      </rPr>
      <t xml:space="preserve">OUTS.TECIDOS D/LINHO CONT.-85%
</t>
    </r>
    <r>
      <rPr>
        <sz val="10.5"/>
        <color rgb="FF000080"/>
        <rFont val="Arial"/>
        <family val="2"/>
      </rPr>
      <t>D/LINHO</t>
    </r>
  </si>
  <si>
    <r>
      <rPr>
        <sz val="10.5"/>
        <color rgb="FF000080"/>
        <rFont val="Arial"/>
        <family val="2"/>
      </rPr>
      <t>TECIDOS DE ANIAGEM DE JUTA, CRUS</t>
    </r>
  </si>
  <si>
    <r>
      <rPr>
        <sz val="10.5"/>
        <color rgb="FF000080"/>
        <rFont val="Arial"/>
        <family val="2"/>
      </rPr>
      <t xml:space="preserve">OUTS.TEC.D/JUTA E FIBRAS TÊXTEIS
</t>
    </r>
    <r>
      <rPr>
        <sz val="10.5"/>
        <color rgb="FF000080"/>
        <rFont val="Arial"/>
        <family val="2"/>
      </rPr>
      <t>LIBERIANAS</t>
    </r>
  </si>
  <si>
    <r>
      <rPr>
        <sz val="10.5"/>
        <color rgb="FF000080"/>
        <rFont val="Arial"/>
        <family val="2"/>
      </rPr>
      <t>TEC.D/OUTS.FIBRAS TÊXTEIS VEG.,FIOS D/PAPEL</t>
    </r>
  </si>
  <si>
    <r>
      <rPr>
        <sz val="10.5"/>
        <color rgb="FF000080"/>
        <rFont val="Arial"/>
        <family val="2"/>
      </rPr>
      <t xml:space="preserve">LINHAS P/COSTURAR D/POLIÉSTER,Ñ VENDA
</t>
    </r>
    <r>
      <rPr>
        <sz val="10.5"/>
        <color rgb="FF000080"/>
        <rFont val="Arial"/>
        <family val="2"/>
      </rPr>
      <t>RETAL.</t>
    </r>
  </si>
  <si>
    <r>
      <rPr>
        <sz val="10.5"/>
        <color rgb="FF000080"/>
        <rFont val="Arial"/>
        <family val="2"/>
      </rPr>
      <t>LINHAS P/COSTURAR D/POLIÉSTER,VENDA RETALHO</t>
    </r>
  </si>
  <si>
    <r>
      <rPr>
        <sz val="10.5"/>
        <color rgb="FF000080"/>
        <rFont val="Arial"/>
        <family val="2"/>
      </rPr>
      <t xml:space="preserve">LINHAS P/COSTUR. D/OUTS.FILAMENTOS
</t>
    </r>
    <r>
      <rPr>
        <sz val="10.5"/>
        <color rgb="FF000080"/>
        <rFont val="Arial"/>
        <family val="2"/>
      </rPr>
      <t>SINTÉTICOS</t>
    </r>
  </si>
  <si>
    <r>
      <rPr>
        <sz val="10.5"/>
        <color rgb="FF000080"/>
        <rFont val="Arial"/>
        <family val="2"/>
      </rPr>
      <t>LINHAS P/COSTUR. D/OUTS FILAMENTOS ARTIFICIAIS</t>
    </r>
  </si>
  <si>
    <r>
      <rPr>
        <sz val="10.5"/>
        <color rgb="FF000080"/>
        <rFont val="Arial"/>
        <family val="2"/>
      </rPr>
      <t xml:space="preserve">FIOS DE ALTA TENACIDADE DE
</t>
    </r>
    <r>
      <rPr>
        <sz val="10.5"/>
        <color rgb="FF000080"/>
        <rFont val="Arial"/>
        <family val="2"/>
      </rPr>
      <t>ARAMIDAS</t>
    </r>
  </si>
  <si>
    <r>
      <rPr>
        <sz val="10.5"/>
        <color rgb="FF000080"/>
        <rFont val="Arial"/>
        <family val="2"/>
      </rPr>
      <t>FIOS DE ALTA TENACIDADE DE NÁILON</t>
    </r>
  </si>
  <si>
    <r>
      <rPr>
        <sz val="10.5"/>
        <color rgb="FF000080"/>
        <rFont val="Arial"/>
        <family val="2"/>
      </rPr>
      <t xml:space="preserve">FIO DE ALTA TENACIDADE, DE
</t>
    </r>
    <r>
      <rPr>
        <sz val="10.5"/>
        <color rgb="FF000080"/>
        <rFont val="Arial"/>
        <family val="2"/>
      </rPr>
      <t>OUTS.POLIAMIDAS</t>
    </r>
  </si>
  <si>
    <r>
      <rPr>
        <sz val="10.5"/>
        <color rgb="FF000080"/>
        <rFont val="Arial"/>
        <family val="2"/>
      </rPr>
      <t>De copolímero de ácidop-hidroxibenzoico e ácido hidroxinafto</t>
    </r>
  </si>
  <si>
    <r>
      <rPr>
        <sz val="10.5"/>
        <color rgb="FF000080"/>
        <rFont val="Arial"/>
        <family val="2"/>
      </rPr>
      <t xml:space="preserve">FIOS TEXTURIZADOS, D/NÁILON,TINTOS,TIT.
</t>
    </r>
    <r>
      <rPr>
        <sz val="10.5"/>
        <color rgb="FF000080"/>
        <rFont val="Arial"/>
        <family val="2"/>
      </rPr>
      <t>&lt;=50 TEX</t>
    </r>
  </si>
  <si>
    <r>
      <rPr>
        <sz val="10.5"/>
        <color rgb="FF000080"/>
        <rFont val="Arial"/>
        <family val="2"/>
      </rPr>
      <t xml:space="preserve">FIOS TEXTURIZADOS D/OUTS.,D/NÁILON,TIT.
</t>
    </r>
    <r>
      <rPr>
        <sz val="10.5"/>
        <color rgb="FF000080"/>
        <rFont val="Arial"/>
        <family val="2"/>
      </rPr>
      <t>&lt;=50 TEX</t>
    </r>
  </si>
  <si>
    <r>
      <rPr>
        <sz val="10.5"/>
        <color rgb="FF000080"/>
        <rFont val="Arial"/>
        <family val="2"/>
      </rPr>
      <t xml:space="preserve">FIOS TEXTURIZADOS D/OUTS.POLIAM.,TIT.
</t>
    </r>
    <r>
      <rPr>
        <sz val="10.5"/>
        <color rgb="FF000080"/>
        <rFont val="Arial"/>
        <family val="2"/>
      </rPr>
      <t>&lt;=50 TEX</t>
    </r>
  </si>
  <si>
    <r>
      <rPr>
        <sz val="10.5"/>
        <color rgb="FF000080"/>
        <rFont val="Arial"/>
        <family val="2"/>
      </rPr>
      <t>OUTS.FIOS TEXTURIZADOS D/NÁILON,TIT.&gt;50TEX</t>
    </r>
  </si>
  <si>
    <r>
      <rPr>
        <sz val="10.5"/>
        <color rgb="FF000080"/>
        <rFont val="Arial"/>
        <family val="2"/>
      </rPr>
      <t>OUTS.FIOS TEXT. D/OUTS.POLIAMIDAS, TIT.&gt;50TEX</t>
    </r>
  </si>
  <si>
    <r>
      <rPr>
        <sz val="10.5"/>
        <color rgb="FF000080"/>
        <rFont val="Arial"/>
        <family val="2"/>
      </rPr>
      <t>Crus</t>
    </r>
  </si>
  <si>
    <r>
      <rPr>
        <sz val="10.5"/>
        <color rgb="FF000080"/>
        <rFont val="Arial"/>
        <family val="2"/>
      </rPr>
      <t>Tintos</t>
    </r>
  </si>
  <si>
    <r>
      <rPr>
        <sz val="10.5"/>
        <color rgb="FF000080"/>
        <rFont val="Arial"/>
        <family val="2"/>
      </rPr>
      <t xml:space="preserve">MULTIFILAMENTO D/POLIPROP.D/TÍTULO
</t>
    </r>
    <r>
      <rPr>
        <sz val="10.5"/>
        <color rgb="FF000080"/>
        <rFont val="Arial"/>
        <family val="2"/>
      </rPr>
      <t>&gt;110TEX</t>
    </r>
  </si>
  <si>
    <r>
      <rPr>
        <sz val="10.5"/>
        <color rgb="FF000080"/>
        <rFont val="Arial"/>
        <family val="2"/>
      </rPr>
      <t>OUTROS FIOS TEXTURIZADOS</t>
    </r>
  </si>
  <si>
    <r>
      <rPr>
        <sz val="10.5"/>
        <color rgb="FF000080"/>
        <rFont val="Arial"/>
        <family val="2"/>
      </rPr>
      <t xml:space="preserve">Outs.fios elastôms. SIMP., TORÇÃO&lt;=50VOLT.
</t>
    </r>
    <r>
      <rPr>
        <sz val="10.5"/>
        <color rgb="FF000080"/>
        <rFont val="Arial"/>
        <family val="2"/>
      </rPr>
      <t>/MET</t>
    </r>
  </si>
  <si>
    <r>
      <rPr>
        <sz val="10.5"/>
        <color rgb="FF000080"/>
        <rFont val="Arial"/>
        <family val="2"/>
      </rPr>
      <t>FIO D/ARAMIDA,SIMPL., TORÇÃO&lt;=50VOLTAS/ METRO</t>
    </r>
  </si>
  <si>
    <r>
      <rPr>
        <sz val="10.5"/>
        <color rgb="FF000080"/>
        <rFont val="Arial"/>
        <family val="2"/>
      </rPr>
      <t>FIOS SIMPL.D/NÁILON, C/OU S/TORÇÃO&lt;50VOLTAS/ M</t>
    </r>
  </si>
  <si>
    <r>
      <rPr>
        <sz val="10.5"/>
        <color rgb="FF000080"/>
        <rFont val="Arial"/>
        <family val="2"/>
      </rPr>
      <t xml:space="preserve">FIOS SIMPL.OUTS.POL. S/OU C/TORÇÃO&lt;50VOLTAS/
</t>
    </r>
    <r>
      <rPr>
        <sz val="10.5"/>
        <color rgb="FF000080"/>
        <rFont val="Arial"/>
        <family val="2"/>
      </rPr>
      <t>M</t>
    </r>
  </si>
  <si>
    <r>
      <rPr>
        <sz val="10.5"/>
        <color rgb="FF000080"/>
        <rFont val="Arial"/>
        <family val="2"/>
      </rPr>
      <t>FIOS SIMPL. POLIÉSTERES ORIEN. S/C TORÇ.50VOL/M</t>
    </r>
  </si>
  <si>
    <r>
      <rPr>
        <sz val="10.5"/>
        <color rgb="FF000080"/>
        <rFont val="Arial"/>
        <family val="2"/>
      </rPr>
      <t xml:space="preserve">FIOS SIMPL.OUTS. POLIPROPIL. S/C
</t>
    </r>
    <r>
      <rPr>
        <sz val="10.5"/>
        <color rgb="FF000080"/>
        <rFont val="Arial"/>
        <family val="2"/>
      </rPr>
      <t>TORÇ.&lt;50VOL/M</t>
    </r>
  </si>
  <si>
    <r>
      <rPr>
        <sz val="10.5"/>
        <color rgb="FF000080"/>
        <rFont val="Arial"/>
        <family val="2"/>
      </rPr>
      <t>De polietileno, com tenacidade igual ou superior a 26 c</t>
    </r>
  </si>
  <si>
    <r>
      <rPr>
        <sz val="10.5"/>
        <color rgb="FF000080"/>
        <rFont val="Arial"/>
        <family val="2"/>
      </rPr>
      <t xml:space="preserve">OUTS.FIOS SIMPLES,
</t>
    </r>
    <r>
      <rPr>
        <sz val="10.5"/>
        <color rgb="FF000080"/>
        <rFont val="Arial"/>
        <family val="2"/>
      </rPr>
      <t>S/C TORÇÃO&lt;50VOLTAS/M ETRO</t>
    </r>
  </si>
  <si>
    <r>
      <rPr>
        <sz val="10.5"/>
        <color rgb="FF000080"/>
        <rFont val="Arial"/>
        <family val="2"/>
      </rPr>
      <t>FIOS SIMP.D/ARAMIDA, C/TORÇÃO&gt;50VOLTAS/ METRO</t>
    </r>
  </si>
  <si>
    <r>
      <rPr>
        <sz val="10.5"/>
        <color rgb="FF000080"/>
        <rFont val="Arial"/>
        <family val="2"/>
      </rPr>
      <t>FIOS SIMP. D/POLIÉSTERES S/C TORÇÃO &gt;50VOL./M</t>
    </r>
  </si>
  <si>
    <r>
      <rPr>
        <sz val="10.5"/>
        <color rgb="FF000080"/>
        <rFont val="Arial"/>
        <family val="2"/>
      </rPr>
      <t>'-- De polipropileno</t>
    </r>
  </si>
  <si>
    <r>
      <rPr>
        <sz val="10.5"/>
        <color rgb="FF000080"/>
        <rFont val="Arial"/>
        <family val="2"/>
      </rPr>
      <t xml:space="preserve">OUTROS FIOS RETORCIDOS DE
</t>
    </r>
    <r>
      <rPr>
        <sz val="10.5"/>
        <color rgb="FF000080"/>
        <rFont val="Arial"/>
        <family val="2"/>
      </rPr>
      <t>ARAMIDA</t>
    </r>
  </si>
  <si>
    <r>
      <rPr>
        <sz val="10.5"/>
        <color rgb="FF000080"/>
        <rFont val="Arial"/>
        <family val="2"/>
      </rPr>
      <t>OUTROS FIOS D/NÁILON E OUTRAS POLIAMIDAS</t>
    </r>
  </si>
  <si>
    <r>
      <rPr>
        <sz val="10.5"/>
        <color rgb="FF000080"/>
        <rFont val="Arial"/>
        <family val="2"/>
      </rPr>
      <t xml:space="preserve">FIO DE POLIÉSTERES, RETORCIDOS
</t>
    </r>
    <r>
      <rPr>
        <sz val="10.5"/>
        <color rgb="FF000080"/>
        <rFont val="Arial"/>
        <family val="2"/>
      </rPr>
      <t>MÚLTIPLOS</t>
    </r>
  </si>
  <si>
    <r>
      <rPr>
        <sz val="10.5"/>
        <color rgb="FF000080"/>
        <rFont val="Arial"/>
        <family val="2"/>
      </rPr>
      <t xml:space="preserve">FIO D/OUTS.FILAMS. SINT.RETORCIDOS
</t>
    </r>
    <r>
      <rPr>
        <sz val="10.5"/>
        <color rgb="FF000080"/>
        <rFont val="Arial"/>
        <family val="2"/>
      </rPr>
      <t>MÚLTIPLOS</t>
    </r>
  </si>
  <si>
    <r>
      <rPr>
        <sz val="10.5"/>
        <color rgb="FF000080"/>
        <rFont val="Arial"/>
        <family val="2"/>
      </rPr>
      <t>Crus ou branqueados</t>
    </r>
  </si>
  <si>
    <r>
      <rPr>
        <sz val="10.5"/>
        <color rgb="FF000080"/>
        <rFont val="Arial"/>
        <family val="2"/>
      </rPr>
      <t xml:space="preserve">FIOS SIMP.RAIOM VISC.C/TORC&gt;120V/M,
</t>
    </r>
    <r>
      <rPr>
        <sz val="10.5"/>
        <color rgb="FF000080"/>
        <rFont val="Arial"/>
        <family val="2"/>
      </rPr>
      <t>Ñ RETALHOS</t>
    </r>
  </si>
  <si>
    <r>
      <rPr>
        <sz val="10.5"/>
        <color rgb="FF000080"/>
        <rFont val="Arial"/>
        <family val="2"/>
      </rPr>
      <t>OUTS.FIOS RETORCIDOS,DE RAIOM VISCOSE</t>
    </r>
  </si>
  <si>
    <r>
      <rPr>
        <sz val="10.5"/>
        <color rgb="FF000080"/>
        <rFont val="Arial"/>
        <family val="2"/>
      </rPr>
      <t xml:space="preserve">OUTS.FIOS FILAMS. ARTIF.RETORCS.
</t>
    </r>
    <r>
      <rPr>
        <sz val="10.5"/>
        <color rgb="FF000080"/>
        <rFont val="Arial"/>
        <family val="2"/>
      </rPr>
      <t>/RETORC.MÚLT.</t>
    </r>
  </si>
  <si>
    <r>
      <rPr>
        <sz val="10.5"/>
        <color rgb="FF000080"/>
        <rFont val="Arial"/>
        <family val="2"/>
      </rPr>
      <t xml:space="preserve">MONOFILAMENTOS De
</t>
    </r>
    <r>
      <rPr>
        <sz val="10.5"/>
        <color rgb="FF000080"/>
        <rFont val="Arial"/>
        <family val="2"/>
      </rPr>
      <t>elastômeros c/larg.&lt;5mm</t>
    </r>
  </si>
  <si>
    <r>
      <rPr>
        <sz val="10.5"/>
        <color rgb="FF000080"/>
        <rFont val="Arial"/>
        <family val="2"/>
      </rPr>
      <t xml:space="preserve">Outs.monofilam.de polipropileno C/LARG.
</t>
    </r>
    <r>
      <rPr>
        <sz val="10.5"/>
        <color rgb="FF000080"/>
        <rFont val="Arial"/>
        <family val="2"/>
      </rPr>
      <t>&lt;5MM</t>
    </r>
  </si>
  <si>
    <r>
      <rPr>
        <sz val="10.5"/>
        <color rgb="FF000080"/>
        <rFont val="Arial"/>
        <family val="2"/>
      </rPr>
      <t xml:space="preserve">OUTS. MONOFILAMENTOS SINTÉTICOS C/LARG.
</t>
    </r>
    <r>
      <rPr>
        <sz val="10.5"/>
        <color rgb="FF000080"/>
        <rFont val="Arial"/>
        <family val="2"/>
      </rPr>
      <t>&lt;5MM</t>
    </r>
  </si>
  <si>
    <r>
      <rPr>
        <sz val="10.5"/>
        <color rgb="FF000080"/>
        <rFont val="Arial"/>
        <family val="2"/>
      </rPr>
      <t>OUTS.LÂMINAS/SEM., MAT.TÊXTEIS.SINT. LARG.&lt;5MM</t>
    </r>
  </si>
  <si>
    <r>
      <rPr>
        <sz val="10.5"/>
        <color rgb="FF000080"/>
        <rFont val="Arial"/>
        <family val="2"/>
      </rPr>
      <t>Monofilamentos artificiais, de título igual ou superior a 67</t>
    </r>
  </si>
  <si>
    <r>
      <rPr>
        <sz val="10.5"/>
        <color rgb="FF000080"/>
        <rFont val="Arial"/>
        <family val="2"/>
      </rPr>
      <t>FIOS D/FILAMENTOS SINTÉTICOS P/VENDA RETALHO</t>
    </r>
  </si>
  <si>
    <r>
      <rPr>
        <sz val="10.5"/>
        <color rgb="FF000080"/>
        <rFont val="Arial"/>
        <family val="2"/>
      </rPr>
      <t>TECIDOS D/FIO ALTA TENAC.D/ARAMIDA, S/FIO BORR.</t>
    </r>
  </si>
  <si>
    <r>
      <rPr>
        <sz val="10.5"/>
        <color rgb="FF000080"/>
        <rFont val="Arial"/>
        <family val="2"/>
      </rPr>
      <t>OUTS.TECIDOS D/FIO D/ALT.TEN.NÁILON, S/FIO BORR.</t>
    </r>
  </si>
  <si>
    <r>
      <rPr>
        <sz val="10.5"/>
        <color rgb="FF000080"/>
        <rFont val="Arial"/>
        <family val="2"/>
      </rPr>
      <t>TECIDOS DE ARAMIDA, (POLIAMIDA,NÁILON, POLIEST.)</t>
    </r>
  </si>
  <si>
    <r>
      <rPr>
        <sz val="10.5"/>
        <color rgb="FF000080"/>
        <rFont val="Arial"/>
        <family val="2"/>
      </rPr>
      <t>TECIDO D/FIO D/ALTA TEN.NÁILON ETC,C/FIO BORR.</t>
    </r>
  </si>
  <si>
    <r>
      <rPr>
        <sz val="10.5"/>
        <color rgb="FF000080"/>
        <rFont val="Arial"/>
        <family val="2"/>
      </rPr>
      <t>TECIDOS OBTS. D/LÂMINAS SINTÉTICAS OU SEMELH.</t>
    </r>
  </si>
  <si>
    <r>
      <rPr>
        <sz val="10.5"/>
        <color rgb="FF000080"/>
        <rFont val="Arial"/>
        <family val="2"/>
      </rPr>
      <t>'- "Tecidos" mencionados na Nota 9 da Seção XI</t>
    </r>
  </si>
  <si>
    <r>
      <rPr>
        <sz val="10.5"/>
        <color rgb="FF000080"/>
        <rFont val="Arial"/>
        <family val="2"/>
      </rPr>
      <t xml:space="preserve">OUTS.TECIDOS CRUS/BRANQ.=&gt;85%
</t>
    </r>
    <r>
      <rPr>
        <sz val="10.5"/>
        <color rgb="FF000080"/>
        <rFont val="Arial"/>
        <family val="2"/>
      </rPr>
      <t>EM PESO</t>
    </r>
  </si>
  <si>
    <r>
      <rPr>
        <sz val="10.5"/>
        <color rgb="FF000080"/>
        <rFont val="Arial"/>
        <family val="2"/>
      </rPr>
      <t xml:space="preserve">TECIDOS TINT.D/FIL. D/NÁILON,OUTS.
</t>
    </r>
    <r>
      <rPr>
        <sz val="10.5"/>
        <color rgb="FF000080"/>
        <rFont val="Arial"/>
        <family val="2"/>
      </rPr>
      <t>POLIAM.&gt;=85%</t>
    </r>
  </si>
  <si>
    <r>
      <rPr>
        <sz val="10.5"/>
        <color rgb="FF000080"/>
        <rFont val="Arial"/>
        <family val="2"/>
      </rPr>
      <t>TEC.FILAM.NÁILON, OUTS.POLIAM.&gt;=85%, DIV.CORES</t>
    </r>
  </si>
  <si>
    <r>
      <rPr>
        <sz val="10.5"/>
        <color rgb="FF000080"/>
        <rFont val="Arial"/>
        <family val="2"/>
      </rPr>
      <t xml:space="preserve">TEC.FILAM.NÁILON, OUTS.POLIAM.&gt;=85%,
</t>
    </r>
    <r>
      <rPr>
        <sz val="10.5"/>
        <color rgb="FF000080"/>
        <rFont val="Arial"/>
        <family val="2"/>
      </rPr>
      <t>ESTAMPAD.</t>
    </r>
  </si>
  <si>
    <r>
      <rPr>
        <sz val="10.5"/>
        <color rgb="FF000080"/>
        <rFont val="Arial"/>
        <family val="2"/>
      </rPr>
      <t>TEC.FILAM.POLIÉSTER TEXTUR.&gt;=85%, CRUS/BRANQ.</t>
    </r>
  </si>
  <si>
    <r>
      <rPr>
        <sz val="10.5"/>
        <color rgb="FF000080"/>
        <rFont val="Arial"/>
        <family val="2"/>
      </rPr>
      <t xml:space="preserve">TEC.FILAM.POLIÉSTER TEXTUR.&gt;=85%,TINT.,
</t>
    </r>
    <r>
      <rPr>
        <sz val="10.5"/>
        <color rgb="FF000080"/>
        <rFont val="Arial"/>
        <family val="2"/>
      </rPr>
      <t>S/BORR.</t>
    </r>
  </si>
  <si>
    <r>
      <rPr>
        <sz val="10.5"/>
        <color rgb="FF000080"/>
        <rFont val="Arial"/>
        <family val="2"/>
      </rPr>
      <t>TEC.FILAM.POLIÉSTER TEXTUR.&gt;=85%,TINT., C/BORR.</t>
    </r>
  </si>
  <si>
    <r>
      <rPr>
        <sz val="10.5"/>
        <color rgb="FF000080"/>
        <rFont val="Arial"/>
        <family val="2"/>
      </rPr>
      <t xml:space="preserve">TEC.FILAM.POLIÉSTER TEXT.&gt;=85%,FIOS DIV.
</t>
    </r>
    <r>
      <rPr>
        <sz val="10.5"/>
        <color rgb="FF000080"/>
        <rFont val="Arial"/>
        <family val="2"/>
      </rPr>
      <t>CORES</t>
    </r>
  </si>
  <si>
    <r>
      <rPr>
        <sz val="10.5"/>
        <color rgb="FF000080"/>
        <rFont val="Arial"/>
        <family val="2"/>
      </rPr>
      <t>TEC.FILAM.POLIÉSTER TEXTUR.&gt;=85%, ESTAMPADOS</t>
    </r>
  </si>
  <si>
    <r>
      <rPr>
        <sz val="10.5"/>
        <color rgb="FF000080"/>
        <rFont val="Arial"/>
        <family val="2"/>
      </rPr>
      <t xml:space="preserve">'-- Que contenham pelo menos 85 %, em peso,
</t>
    </r>
    <r>
      <rPr>
        <sz val="10.5"/>
        <color rgb="FF000080"/>
        <rFont val="Arial"/>
        <family val="2"/>
      </rPr>
      <t>de filamentos de</t>
    </r>
  </si>
  <si>
    <r>
      <rPr>
        <sz val="10.5"/>
        <color rgb="FF000080"/>
        <rFont val="Arial"/>
        <family val="2"/>
      </rPr>
      <t xml:space="preserve">OUTS.TECID. D/FILAMENTS.SINT.
</t>
    </r>
    <r>
      <rPr>
        <sz val="10.5"/>
        <color rgb="FF000080"/>
        <rFont val="Arial"/>
        <family val="2"/>
      </rPr>
      <t>&gt;=85% D/POLIÉSTER</t>
    </r>
  </si>
  <si>
    <r>
      <rPr>
        <sz val="10.5"/>
        <color rgb="FF000080"/>
        <rFont val="Arial"/>
        <family val="2"/>
      </rPr>
      <t xml:space="preserve">TEC.FILAMENTOS SINTÉTICOS&gt;=85%,
</t>
    </r>
    <r>
      <rPr>
        <sz val="10.5"/>
        <color rgb="FF000080"/>
        <rFont val="Arial"/>
        <family val="2"/>
      </rPr>
      <t>CRUS/BRANQS.</t>
    </r>
  </si>
  <si>
    <r>
      <rPr>
        <sz val="10.5"/>
        <color rgb="FF000080"/>
        <rFont val="Arial"/>
        <family val="2"/>
      </rPr>
      <t>OUTS.TECIDOS D/FILAM. SINTÉTICOS&gt;=85%, TINTOS</t>
    </r>
  </si>
  <si>
    <r>
      <rPr>
        <sz val="10.5"/>
        <color rgb="FF000080"/>
        <rFont val="Arial"/>
        <family val="2"/>
      </rPr>
      <t>OUTS.TEC.D/FILAM. SINTÉTICOS&gt;=85%, D/DIVS.CORES</t>
    </r>
  </si>
  <si>
    <r>
      <rPr>
        <sz val="10.5"/>
        <color rgb="FF000080"/>
        <rFont val="Arial"/>
        <family val="2"/>
      </rPr>
      <t>OUTS.TECIDOS D/FILAM. SINTÉTICOS&gt;=85%, ESTAMP.</t>
    </r>
  </si>
  <si>
    <r>
      <rPr>
        <sz val="10.5"/>
        <color rgb="FF000080"/>
        <rFont val="Arial"/>
        <family val="2"/>
      </rPr>
      <t>OUTS.TEC.D/FIL. SINTÉTICO&lt;85%, C/ALG.CRU/BRANQ.</t>
    </r>
  </si>
  <si>
    <r>
      <rPr>
        <sz val="10.5"/>
        <color rgb="FF000080"/>
        <rFont val="Arial"/>
        <family val="2"/>
      </rPr>
      <t xml:space="preserve">OUTS.TEC.D/FIL. SINTÉTICO&lt;85%,
</t>
    </r>
    <r>
      <rPr>
        <sz val="10.5"/>
        <color rgb="FF000080"/>
        <rFont val="Arial"/>
        <family val="2"/>
      </rPr>
      <t>C/ALGODÃO,TINTO</t>
    </r>
  </si>
  <si>
    <r>
      <rPr>
        <sz val="10.5"/>
        <color rgb="FF000080"/>
        <rFont val="Arial"/>
        <family val="2"/>
      </rPr>
      <t>OUTS.TEC.D/FIL. SINTÉTICO&lt;85%, C/ALG.DIV.CORES</t>
    </r>
  </si>
  <si>
    <r>
      <rPr>
        <sz val="10.5"/>
        <color rgb="FF000080"/>
        <rFont val="Arial"/>
        <family val="2"/>
      </rPr>
      <t xml:space="preserve">OUTS.TEC.C/&lt;85% D/FIL.SINTÉTICO
</t>
    </r>
    <r>
      <rPr>
        <sz val="10.5"/>
        <color rgb="FF000080"/>
        <rFont val="Arial"/>
        <family val="2"/>
      </rPr>
      <t>C/ALG.ESTAMP.</t>
    </r>
  </si>
  <si>
    <r>
      <rPr>
        <sz val="10.5"/>
        <color rgb="FF000080"/>
        <rFont val="Arial"/>
        <family val="2"/>
      </rPr>
      <t>OUTS.TECIDOS D/FIL. SINTÉTICO&lt;85%, CRU/BRANQ.</t>
    </r>
  </si>
  <si>
    <r>
      <rPr>
        <sz val="10.5"/>
        <color rgb="FF000080"/>
        <rFont val="Arial"/>
        <family val="2"/>
      </rPr>
      <t xml:space="preserve">OUTS.TECIDOS D/FILAMS.SINTÉTICOS,
</t>
    </r>
    <r>
      <rPr>
        <sz val="10.5"/>
        <color rgb="FF000080"/>
        <rFont val="Arial"/>
        <family val="2"/>
      </rPr>
      <t>&lt;85%,TINTOS</t>
    </r>
  </si>
  <si>
    <r>
      <rPr>
        <sz val="10.5"/>
        <color rgb="FF000080"/>
        <rFont val="Arial"/>
        <family val="2"/>
      </rPr>
      <t>OUTS.TECS.D/FILAMS. SINTÉTICOS&lt;85%,DIV. CORES</t>
    </r>
  </si>
  <si>
    <r>
      <rPr>
        <sz val="10.5"/>
        <color rgb="FF000080"/>
        <rFont val="Arial"/>
        <family val="2"/>
      </rPr>
      <t xml:space="preserve">OUTS.TECS.D/FILAMS. SINTÉTICOS&lt;85%,
</t>
    </r>
    <r>
      <rPr>
        <sz val="10.5"/>
        <color rgb="FF000080"/>
        <rFont val="Arial"/>
        <family val="2"/>
      </rPr>
      <t>ESTAMP.</t>
    </r>
  </si>
  <si>
    <r>
      <rPr>
        <sz val="10.5"/>
        <color rgb="FF000080"/>
        <rFont val="Arial"/>
        <family val="2"/>
      </rPr>
      <t>TEC.OBT.D/FIOS D/ALTA TENAC. D/RAIOM VISCOSE</t>
    </r>
  </si>
  <si>
    <r>
      <rPr>
        <sz val="10.5"/>
        <color rgb="FF000080"/>
        <rFont val="Arial"/>
        <family val="2"/>
      </rPr>
      <t xml:space="preserve">TEC.C/&lt;85% D/FIL. ARTIF.CRUS OU
</t>
    </r>
    <r>
      <rPr>
        <sz val="10.5"/>
        <color rgb="FF000080"/>
        <rFont val="Arial"/>
        <family val="2"/>
      </rPr>
      <t>BRANQUEADOS</t>
    </r>
  </si>
  <si>
    <r>
      <rPr>
        <sz val="10.5"/>
        <color rgb="FF000080"/>
        <rFont val="Arial"/>
        <family val="2"/>
      </rPr>
      <t>TECIDOS C/&lt;85% D/FIL. ARTIFICIAIS, TINTOS</t>
    </r>
  </si>
  <si>
    <r>
      <rPr>
        <sz val="10.5"/>
        <color rgb="FF000080"/>
        <rFont val="Arial"/>
        <family val="2"/>
      </rPr>
      <t xml:space="preserve">TECIDOS C/&lt;85% D/FIL. ARTIFICIAIS
</t>
    </r>
    <r>
      <rPr>
        <sz val="10.5"/>
        <color rgb="FF000080"/>
        <rFont val="Arial"/>
        <family val="2"/>
      </rPr>
      <t>ESTAMPADOS</t>
    </r>
  </si>
  <si>
    <r>
      <rPr>
        <sz val="10.5"/>
        <color rgb="FF000080"/>
        <rFont val="Arial"/>
        <family val="2"/>
      </rPr>
      <t>OUTS.TEC.D/FIL. ARTIFICIAIS CRUS/BRANQUEADOS</t>
    </r>
  </si>
  <si>
    <r>
      <rPr>
        <sz val="10.5"/>
        <color rgb="FF000080"/>
        <rFont val="Arial"/>
        <family val="2"/>
      </rPr>
      <t xml:space="preserve">OUTS.TECIDOS D/FIL.
</t>
    </r>
    <r>
      <rPr>
        <sz val="10.5"/>
        <color rgb="FF000080"/>
        <rFont val="Arial"/>
        <family val="2"/>
      </rPr>
      <t>ARTIFICIAIS,TINTOS</t>
    </r>
  </si>
  <si>
    <r>
      <rPr>
        <sz val="10.5"/>
        <color rgb="FF000080"/>
        <rFont val="Arial"/>
        <family val="2"/>
      </rPr>
      <t>OUTS.TEC.D/FIL. ARTIFICIAIS D/DIVERSAS CORES</t>
    </r>
  </si>
  <si>
    <r>
      <rPr>
        <sz val="10.5"/>
        <color rgb="FF000080"/>
        <rFont val="Arial"/>
        <family val="2"/>
      </rPr>
      <t xml:space="preserve">OUTS.TEC.D/FIL. ARTIFICIAIS,
</t>
    </r>
    <r>
      <rPr>
        <sz val="10.5"/>
        <color rgb="FF000080"/>
        <rFont val="Arial"/>
        <family val="2"/>
      </rPr>
      <t>ESTAMPADOS</t>
    </r>
  </si>
  <si>
    <r>
      <rPr>
        <sz val="10.5"/>
        <color rgb="FF000080"/>
        <rFont val="Arial"/>
        <family val="2"/>
      </rPr>
      <t xml:space="preserve">CABOS FIL. SINTÉTICOS DE
</t>
    </r>
    <r>
      <rPr>
        <sz val="10.5"/>
        <color rgb="FF000080"/>
        <rFont val="Arial"/>
        <family val="2"/>
      </rPr>
      <t>polipropileno</t>
    </r>
  </si>
  <si>
    <r>
      <rPr>
        <sz val="10.5"/>
        <color rgb="FF000080"/>
        <rFont val="Arial"/>
        <family val="2"/>
      </rPr>
      <t>'- De acetato de celulose</t>
    </r>
  </si>
  <si>
    <r>
      <rPr>
        <sz val="10.5"/>
        <color rgb="FF000080"/>
        <rFont val="Arial"/>
        <family val="2"/>
      </rPr>
      <t>FIBRAS D/ARAMIDA,Ñ CARDADAS,Ñ PENT., ETC.</t>
    </r>
  </si>
  <si>
    <r>
      <rPr>
        <sz val="10.5"/>
        <color rgb="FF000080"/>
        <rFont val="Arial"/>
        <family val="2"/>
      </rPr>
      <t>FIBRAS D/NÁILON, OUTS.POLIAM.,Ñ CARDADAS,ETC</t>
    </r>
  </si>
  <si>
    <r>
      <rPr>
        <sz val="10.5"/>
        <color rgb="FF000080"/>
        <rFont val="Arial"/>
        <family val="2"/>
      </rPr>
      <t>BICOMPONENTES, D/DIFERENTES PONTOS D/FUSãO</t>
    </r>
  </si>
  <si>
    <r>
      <rPr>
        <sz val="10.5"/>
        <color rgb="FF000080"/>
        <rFont val="Arial"/>
        <family val="2"/>
      </rPr>
      <t>FIBRAS SINT. DESCONT. D/POLIÉSTERES, Ñ CARDADAS,ETC.</t>
    </r>
  </si>
  <si>
    <r>
      <rPr>
        <sz val="10.5"/>
        <color rgb="FF000080"/>
        <rFont val="Arial"/>
        <family val="2"/>
      </rPr>
      <t xml:space="preserve">FIBRAS SINT.DESC/Ñ CARD./PENT ACRÍL.
</t>
    </r>
    <r>
      <rPr>
        <sz val="10.5"/>
        <color rgb="FF000080"/>
        <rFont val="Arial"/>
        <family val="2"/>
      </rPr>
      <t>/MODACR.</t>
    </r>
  </si>
  <si>
    <r>
      <rPr>
        <sz val="10.5"/>
        <color rgb="FF000080"/>
        <rFont val="Arial"/>
        <family val="2"/>
      </rPr>
      <t>FIBRAS SINT.DESC/Ñ CARD./PENT POLIPROPILENO</t>
    </r>
  </si>
  <si>
    <r>
      <rPr>
        <sz val="10.5"/>
        <color rgb="FF000080"/>
        <rFont val="Arial"/>
        <family val="2"/>
      </rPr>
      <t xml:space="preserve">FIBRAS, BICOMPONENTES,
</t>
    </r>
    <r>
      <rPr>
        <sz val="10.5"/>
        <color rgb="FF000080"/>
        <rFont val="Arial"/>
        <family val="2"/>
      </rPr>
      <t>D/DIF.PONTO D/FUSÃO</t>
    </r>
  </si>
  <si>
    <r>
      <rPr>
        <sz val="10.5"/>
        <color rgb="FF000080"/>
        <rFont val="Arial"/>
        <family val="2"/>
      </rPr>
      <t>FIBRAS SINTÉTICAS DE POLI(ÁLCOOL VINÍLICO)</t>
    </r>
  </si>
  <si>
    <r>
      <rPr>
        <sz val="10.5"/>
        <color rgb="FF000080"/>
        <rFont val="Arial"/>
        <family val="2"/>
      </rPr>
      <t xml:space="preserve">OUTS.FIBR.SINT. DESCONT.Ñ CARD.
</t>
    </r>
    <r>
      <rPr>
        <sz val="10.5"/>
        <color rgb="FF000080"/>
        <rFont val="Arial"/>
        <family val="2"/>
      </rPr>
      <t>/PENT.P/FIAÇÃO</t>
    </r>
  </si>
  <si>
    <r>
      <rPr>
        <sz val="10.5"/>
        <color rgb="FF000080"/>
        <rFont val="Arial"/>
        <family val="2"/>
      </rPr>
      <t>FIBRAS ART.DESC.Ñ CARD./PENT.D/RAIOM VISCOSE</t>
    </r>
  </si>
  <si>
    <r>
      <rPr>
        <sz val="10.5"/>
        <color rgb="FF000080"/>
        <rFont val="Arial"/>
        <family val="2"/>
      </rPr>
      <t xml:space="preserve">OUTRAS FIBRAS ART. DESC.Ñ CARD./PENT.
</t>
    </r>
    <r>
      <rPr>
        <sz val="10.5"/>
        <color rgb="FF000080"/>
        <rFont val="Arial"/>
        <family val="2"/>
      </rPr>
      <t>P/FIAÇÃO</t>
    </r>
  </si>
  <si>
    <r>
      <rPr>
        <sz val="10.5"/>
        <color rgb="FF000080"/>
        <rFont val="Arial"/>
        <family val="2"/>
      </rPr>
      <t>DESPERDÍCIOS DE FIBRAS SINTÉTICAS</t>
    </r>
  </si>
  <si>
    <r>
      <rPr>
        <sz val="10.5"/>
        <color rgb="FF000080"/>
        <rFont val="Arial"/>
        <family val="2"/>
      </rPr>
      <t xml:space="preserve">DESPERDÍCIOS DE
</t>
    </r>
    <r>
      <rPr>
        <sz val="10.5"/>
        <color rgb="FF000080"/>
        <rFont val="Arial"/>
        <family val="2"/>
      </rPr>
      <t>FIBRAS ARTIFICIAIS</t>
    </r>
  </si>
  <si>
    <r>
      <rPr>
        <sz val="10.5"/>
        <color rgb="FF000080"/>
        <rFont val="Arial"/>
        <family val="2"/>
      </rPr>
      <t>OUTS.FIBRAS SINT. ART.DESC.CARD/PENT. P/FIAÇÃO</t>
    </r>
  </si>
  <si>
    <r>
      <rPr>
        <sz val="10.5"/>
        <color rgb="FF000080"/>
        <rFont val="Arial"/>
        <family val="2"/>
      </rPr>
      <t xml:space="preserve">FIBRAS ART.DESC., CARDADAS, PENT.
</t>
    </r>
    <r>
      <rPr>
        <sz val="10.5"/>
        <color rgb="FF000080"/>
        <rFont val="Arial"/>
        <family val="2"/>
      </rPr>
      <t>P/FIAÇÃO</t>
    </r>
  </si>
  <si>
    <r>
      <rPr>
        <sz val="10.5"/>
        <color rgb="FF000080"/>
        <rFont val="Arial"/>
        <family val="2"/>
      </rPr>
      <t>LINHAS P/COSTURAR D/FIBRAS SINT. DESCONTÍNUAS</t>
    </r>
  </si>
  <si>
    <r>
      <rPr>
        <sz val="10.5"/>
        <color rgb="FF000080"/>
        <rFont val="Arial"/>
        <family val="2"/>
      </rPr>
      <t xml:space="preserve">LINHAS P/COSTURAR D/FIBRAS ART.
</t>
    </r>
    <r>
      <rPr>
        <sz val="10.5"/>
        <color rgb="FF000080"/>
        <rFont val="Arial"/>
        <family val="2"/>
      </rPr>
      <t>DESCONTÍNUAS</t>
    </r>
  </si>
  <si>
    <r>
      <rPr>
        <sz val="10.5"/>
        <color rgb="FF000080"/>
        <rFont val="Arial"/>
        <family val="2"/>
      </rPr>
      <t>FIOS D/FIBRAS SINT. DESC.D/NÁILON/POL., SIMPLES</t>
    </r>
  </si>
  <si>
    <r>
      <rPr>
        <sz val="10.5"/>
        <color rgb="FF000080"/>
        <rFont val="Arial"/>
        <family val="2"/>
      </rPr>
      <t xml:space="preserve">FIOS D/FIBR. D/ARAMIDA&gt;=85%,
</t>
    </r>
    <r>
      <rPr>
        <sz val="10.5"/>
        <color rgb="FF000080"/>
        <rFont val="Arial"/>
        <family val="2"/>
      </rPr>
      <t>RETORC./R.MÚLTIPLO</t>
    </r>
  </si>
  <si>
    <r>
      <rPr>
        <sz val="10.5"/>
        <color rgb="FF000080"/>
        <rFont val="Arial"/>
        <family val="2"/>
      </rPr>
      <t>FIOS C/=&gt;85% D/FIBR. DESC.D/POLIÉSTER, SIMPLES</t>
    </r>
  </si>
  <si>
    <r>
      <rPr>
        <sz val="10.5"/>
        <color rgb="FF000080"/>
        <rFont val="Arial"/>
        <family val="2"/>
      </rPr>
      <t xml:space="preserve">FIOS C/=&gt;85% D/FIBR. DESC.D/POLIÉSTER,
</t>
    </r>
    <r>
      <rPr>
        <sz val="10.5"/>
        <color rgb="FF000080"/>
        <rFont val="Arial"/>
        <family val="2"/>
      </rPr>
      <t>RET.MÚLT.</t>
    </r>
  </si>
  <si>
    <r>
      <rPr>
        <sz val="10.5"/>
        <color rgb="FF000080"/>
        <rFont val="Arial"/>
        <family val="2"/>
      </rPr>
      <t>FIOS C/=&gt;85% D/FIBR. DESC.ACRIL.,MODAC., SIMPLES</t>
    </r>
  </si>
  <si>
    <r>
      <rPr>
        <sz val="10.5"/>
        <color rgb="FF000080"/>
        <rFont val="Arial"/>
        <family val="2"/>
      </rPr>
      <t xml:space="preserve">FIOS C/=&gt;85% D/FIBR. DESC.ACR.,MODAC.
</t>
    </r>
    <r>
      <rPr>
        <sz val="10.5"/>
        <color rgb="FF000080"/>
        <rFont val="Arial"/>
        <family val="2"/>
      </rPr>
      <t>RET/MÚLT.</t>
    </r>
  </si>
  <si>
    <r>
      <rPr>
        <sz val="10.5"/>
        <color rgb="FF000080"/>
        <rFont val="Arial"/>
        <family val="2"/>
      </rPr>
      <t>OUTS.FIOS C/=&gt;85% DE FIBR.SINT.DESC. SIMPLES</t>
    </r>
  </si>
  <si>
    <r>
      <rPr>
        <sz val="10.5"/>
        <color rgb="FF000080"/>
        <rFont val="Arial"/>
        <family val="2"/>
      </rPr>
      <t xml:space="preserve">OUTS.FIOS RET.
</t>
    </r>
    <r>
      <rPr>
        <sz val="10.5"/>
        <color rgb="FF000080"/>
        <rFont val="Arial"/>
        <family val="2"/>
      </rPr>
      <t>/MÚLTIPLOS C/=&gt;85% D/FIBRA SINT.</t>
    </r>
  </si>
  <si>
    <r>
      <rPr>
        <sz val="10.5"/>
        <color rgb="FF000080"/>
        <rFont val="Arial"/>
        <family val="2"/>
      </rPr>
      <t>FIOS D/FIBR.DESC. D/POL.COMB/FIBRAS. ART.DESC.</t>
    </r>
  </si>
  <si>
    <r>
      <rPr>
        <sz val="10.5"/>
        <color rgb="FF000080"/>
        <rFont val="Arial"/>
        <family val="2"/>
      </rPr>
      <t xml:space="preserve">FIOS D/FIBR.DESC. D/POLIÉSTER.COMB.
</t>
    </r>
    <r>
      <rPr>
        <sz val="10.5"/>
        <color rgb="FF000080"/>
        <rFont val="Arial"/>
        <family val="2"/>
      </rPr>
      <t>C/ALGODÃO</t>
    </r>
  </si>
  <si>
    <r>
      <rPr>
        <sz val="10.5"/>
        <color rgb="FF000080"/>
        <rFont val="Arial"/>
        <family val="2"/>
      </rPr>
      <t>OUTS.FIOS D/FIBRAS DESCONTÍNUAS D/POLIÉSTER</t>
    </r>
  </si>
  <si>
    <r>
      <rPr>
        <sz val="10.5"/>
        <color rgb="FF000080"/>
        <rFont val="Arial"/>
        <family val="2"/>
      </rPr>
      <t xml:space="preserve">OUTS.FIOS D/FIBR. DESC.ACRIL.MODAC.
</t>
    </r>
    <r>
      <rPr>
        <sz val="10.5"/>
        <color rgb="FF000080"/>
        <rFont val="Arial"/>
        <family val="2"/>
      </rPr>
      <t>C/LÃ/PÊLOS</t>
    </r>
  </si>
  <si>
    <r>
      <rPr>
        <sz val="10.5"/>
        <color rgb="FF000080"/>
        <rFont val="Arial"/>
        <family val="2"/>
      </rPr>
      <t>OUTS.FIOS D/FIBR. DESC.ACRIL.OU MODACRÍLICAS</t>
    </r>
  </si>
  <si>
    <r>
      <rPr>
        <sz val="10.5"/>
        <color rgb="FF000080"/>
        <rFont val="Arial"/>
        <family val="2"/>
      </rPr>
      <t xml:space="preserve">OUTS.FIOS D/FIBRAS SINTÉTICAS
</t>
    </r>
    <r>
      <rPr>
        <sz val="10.5"/>
        <color rgb="FF000080"/>
        <rFont val="Arial"/>
        <family val="2"/>
      </rPr>
      <t>DESCONTÍNUAS</t>
    </r>
  </si>
  <si>
    <r>
      <rPr>
        <sz val="10.5"/>
        <color rgb="FF000080"/>
        <rFont val="Arial"/>
        <family val="2"/>
      </rPr>
      <t>De raiom viscose, exceto modal</t>
    </r>
  </si>
  <si>
    <r>
      <rPr>
        <sz val="10.5"/>
        <color rgb="FF000080"/>
        <rFont val="Arial"/>
        <family val="2"/>
      </rPr>
      <t>De modal</t>
    </r>
  </si>
  <si>
    <r>
      <rPr>
        <sz val="10.5"/>
        <color rgb="FF000080"/>
        <rFont val="Arial"/>
        <family val="2"/>
      </rPr>
      <t>De liocel</t>
    </r>
  </si>
  <si>
    <r>
      <rPr>
        <sz val="10.5"/>
        <color rgb="FF000080"/>
        <rFont val="Arial"/>
        <family val="2"/>
      </rPr>
      <t xml:space="preserve">De raiom viscose, exceto
</t>
    </r>
    <r>
      <rPr>
        <sz val="10.5"/>
        <color rgb="FF000080"/>
        <rFont val="Arial"/>
        <family val="2"/>
      </rPr>
      <t>modal</t>
    </r>
  </si>
  <si>
    <r>
      <rPr>
        <sz val="10.5"/>
        <color rgb="FF000080"/>
        <rFont val="Arial"/>
        <family val="2"/>
      </rPr>
      <t>'- De fibras sintéticas descontínuas, que contenham pelo meno</t>
    </r>
  </si>
  <si>
    <r>
      <rPr>
        <sz val="10.5"/>
        <color rgb="FF000080"/>
        <rFont val="Arial"/>
        <family val="2"/>
      </rPr>
      <t>'- De fibras sintéticas descontínuas, que contenham menos de</t>
    </r>
  </si>
  <si>
    <r>
      <rPr>
        <sz val="10.5"/>
        <color rgb="FF000080"/>
        <rFont val="Arial"/>
        <family val="2"/>
      </rPr>
      <t>TEC.C/=&gt;85% D/FIBRAS SINT.DESC. CRUS/BRANQ.</t>
    </r>
  </si>
  <si>
    <r>
      <rPr>
        <sz val="10.5"/>
        <color rgb="FF000080"/>
        <rFont val="Arial"/>
        <family val="2"/>
      </rPr>
      <t>OUTS.TEC.C/=&gt;85% D/FIBR.SINT.DESC. D/POLIÉSTER</t>
    </r>
  </si>
  <si>
    <r>
      <rPr>
        <sz val="10.5"/>
        <color rgb="FF000080"/>
        <rFont val="Arial"/>
        <family val="2"/>
      </rPr>
      <t xml:space="preserve">OUTS.TEC.=&gt;85% FIBR. DESC. ACRÍLICA/MODACRÍLIC
</t>
    </r>
    <r>
      <rPr>
        <sz val="10.5"/>
        <color rgb="FF000080"/>
        <rFont val="Arial"/>
        <family val="2"/>
      </rPr>
      <t>A</t>
    </r>
  </si>
  <si>
    <r>
      <rPr>
        <sz val="10.5"/>
        <color rgb="FF000080"/>
        <rFont val="Arial"/>
        <family val="2"/>
      </rPr>
      <t>OUTROS TECIDOS DE ARAMIDA&gt;=85% EM PESO</t>
    </r>
  </si>
  <si>
    <r>
      <rPr>
        <sz val="10.5"/>
        <color rgb="FF000080"/>
        <rFont val="Arial"/>
        <family val="2"/>
      </rPr>
      <t>OUTS TECIDOS D/FIB. SINT.DESC.C/=&gt;85% FIB.DESC.</t>
    </r>
  </si>
  <si>
    <r>
      <rPr>
        <sz val="10.5"/>
        <color rgb="FF000080"/>
        <rFont val="Arial"/>
        <family val="2"/>
      </rPr>
      <t>TECIDOS C/&lt;85% FIBRAS DESC.POL. TAFETÁ&lt;170/M2</t>
    </r>
  </si>
  <si>
    <r>
      <rPr>
        <sz val="10.5"/>
        <color rgb="FF000080"/>
        <rFont val="Arial"/>
        <family val="2"/>
      </rPr>
      <t>TEC.C/-85% FIBRA DESC.D/POLIÉSTER, PTO TAFETÁ</t>
    </r>
  </si>
  <si>
    <r>
      <rPr>
        <sz val="10.5"/>
        <color rgb="FF000080"/>
        <rFont val="Arial"/>
        <family val="2"/>
      </rPr>
      <t>TEC.-85% FIBRAS DESC.POL.TAF.ALG. TINT.&lt;170G/M2</t>
    </r>
  </si>
  <si>
    <r>
      <rPr>
        <sz val="10.5"/>
        <color rgb="FF000080"/>
        <rFont val="Arial"/>
        <family val="2"/>
      </rPr>
      <t xml:space="preserve">OUTS.TEC. TINTOS&lt;85% FIB. DESC.SINT.ALG.
</t>
    </r>
    <r>
      <rPr>
        <sz val="10.5"/>
        <color rgb="FF000080"/>
        <rFont val="Arial"/>
        <family val="2"/>
      </rPr>
      <t>&lt;170G/M2</t>
    </r>
  </si>
  <si>
    <r>
      <rPr>
        <sz val="10.5"/>
        <color rgb="FF000080"/>
        <rFont val="Arial"/>
        <family val="2"/>
      </rPr>
      <t xml:space="preserve">TEC.DIV.CORES,&lt;85% FIB.DESC.POL.TAF.
</t>
    </r>
    <r>
      <rPr>
        <sz val="10.5"/>
        <color rgb="FF000080"/>
        <rFont val="Arial"/>
        <family val="2"/>
      </rPr>
      <t>&lt;170G/M2</t>
    </r>
  </si>
  <si>
    <r>
      <rPr>
        <sz val="10.5"/>
        <color rgb="FF000080"/>
        <rFont val="Arial"/>
        <family val="2"/>
      </rPr>
      <t>TEC.DIV.CORES,&lt;85% FIB.DESC.POL.DIAG. TÊXT.&lt;4</t>
    </r>
  </si>
  <si>
    <r>
      <rPr>
        <sz val="10.5"/>
        <color rgb="FF000080"/>
        <rFont val="Arial"/>
        <family val="2"/>
      </rPr>
      <t xml:space="preserve">OUTS.TEC.&lt;85% D/FIBRAS DESC.
</t>
    </r>
    <r>
      <rPr>
        <sz val="10.5"/>
        <color rgb="FF000080"/>
        <rFont val="Arial"/>
        <family val="2"/>
      </rPr>
      <t>POLIÉSTER&lt;170G/M</t>
    </r>
  </si>
  <si>
    <r>
      <rPr>
        <sz val="10.5"/>
        <color rgb="FF000080"/>
        <rFont val="Arial"/>
        <family val="2"/>
      </rPr>
      <t>TEC.EST.&lt;85%FIBRAS DESC.POL.TAF.COMB. C/ALG.</t>
    </r>
  </si>
  <si>
    <r>
      <rPr>
        <sz val="10.5"/>
        <color rgb="FF000080"/>
        <rFont val="Arial"/>
        <family val="2"/>
      </rPr>
      <t xml:space="preserve">TEC.EST.&lt;85%FIBRAS DESC.POL.DIAG.COMB.
</t>
    </r>
    <r>
      <rPr>
        <sz val="10.5"/>
        <color rgb="FF000080"/>
        <rFont val="Arial"/>
        <family val="2"/>
      </rPr>
      <t>C/ALG.</t>
    </r>
  </si>
  <si>
    <r>
      <rPr>
        <sz val="10.5"/>
        <color rgb="FF000080"/>
        <rFont val="Arial"/>
        <family val="2"/>
      </rPr>
      <t>TEC.&lt;85%D/FIBR. DESC.POL.TAF. CRU/BRANQ.,C/ALG.</t>
    </r>
  </si>
  <si>
    <r>
      <rPr>
        <sz val="10.5"/>
        <color rgb="FF000080"/>
        <rFont val="Arial"/>
        <family val="2"/>
      </rPr>
      <t xml:space="preserve">TEC.&lt;85%D/FIBR. DESC.POL.DIAG.
</t>
    </r>
    <r>
      <rPr>
        <sz val="10.5"/>
        <color rgb="FF000080"/>
        <rFont val="Arial"/>
        <family val="2"/>
      </rPr>
      <t>CRU/BRANQ,C/ALG.</t>
    </r>
  </si>
  <si>
    <r>
      <rPr>
        <sz val="10.5"/>
        <color rgb="FF000080"/>
        <rFont val="Arial"/>
        <family val="2"/>
      </rPr>
      <t>OUTS.TEC.&lt;85%FIBRA DESC.POL. CRU/BRANQ,C/ALG</t>
    </r>
  </si>
  <si>
    <r>
      <rPr>
        <sz val="10.5"/>
        <color rgb="FF000080"/>
        <rFont val="Arial"/>
        <family val="2"/>
      </rPr>
      <t xml:space="preserve">TEC.TINTOS&lt;85% FIBR. DESC.POL.TAF.COMB.
</t>
    </r>
    <r>
      <rPr>
        <sz val="10.5"/>
        <color rgb="FF000080"/>
        <rFont val="Arial"/>
        <family val="2"/>
      </rPr>
      <t>C/ALG.</t>
    </r>
  </si>
  <si>
    <r>
      <rPr>
        <sz val="10.5"/>
        <color rgb="FF000080"/>
        <rFont val="Arial"/>
        <family val="2"/>
      </rPr>
      <t>TEC.&lt;85% FIBR.DESC. POL.DIAG.TINT.COMB. C/ALG.</t>
    </r>
  </si>
  <si>
    <r>
      <rPr>
        <sz val="10.5"/>
        <color rgb="FF000080"/>
        <rFont val="Arial"/>
        <family val="2"/>
      </rPr>
      <t xml:space="preserve">OUTS.TEC. TINTOS&lt;85%FIBR. DESC.POL.COMB.
</t>
    </r>
    <r>
      <rPr>
        <sz val="10.5"/>
        <color rgb="FF000080"/>
        <rFont val="Arial"/>
        <family val="2"/>
      </rPr>
      <t>C/ALG.</t>
    </r>
  </si>
  <si>
    <r>
      <rPr>
        <sz val="10.5"/>
        <color rgb="FF000080"/>
        <rFont val="Arial"/>
        <family val="2"/>
      </rPr>
      <t>OUTS.TEC. TINTOS&lt;85%FIBR. DESC.SINT.COMB. C/ALG.</t>
    </r>
  </si>
  <si>
    <r>
      <rPr>
        <sz val="10.5"/>
        <color rgb="FF000080"/>
        <rFont val="Arial"/>
        <family val="2"/>
      </rPr>
      <t>TECIDOS&lt;85% FIBR. DESC.POL.TAFETÁ COMB.C/ALG.</t>
    </r>
  </si>
  <si>
    <r>
      <rPr>
        <sz val="10.5"/>
        <color rgb="FF000080"/>
        <rFont val="Arial"/>
        <family val="2"/>
      </rPr>
      <t xml:space="preserve">TEC.&lt;85%FIBR.DESC. CORES,C/ALG.PONTO
</t>
    </r>
    <r>
      <rPr>
        <sz val="10.5"/>
        <color rgb="FF000080"/>
        <rFont val="Arial"/>
        <family val="2"/>
      </rPr>
      <t>SARJADO</t>
    </r>
  </si>
  <si>
    <r>
      <rPr>
        <sz val="10.5"/>
        <color rgb="FF000080"/>
        <rFont val="Arial"/>
        <family val="2"/>
      </rPr>
      <t>OUTS.TEC.&lt;85% FIBRAS DESC.POL., CORES, C/ALG.</t>
    </r>
  </si>
  <si>
    <r>
      <rPr>
        <sz val="10.5"/>
        <color rgb="FF000080"/>
        <rFont val="Arial"/>
        <family val="2"/>
      </rPr>
      <t xml:space="preserve">OUTS.TEC.&lt;85% FIBRAS DESC.SINT.,
</t>
    </r>
    <r>
      <rPr>
        <sz val="10.5"/>
        <color rgb="FF000080"/>
        <rFont val="Arial"/>
        <family val="2"/>
      </rPr>
      <t>CORES, C/ALG.</t>
    </r>
  </si>
  <si>
    <r>
      <rPr>
        <sz val="10.5"/>
        <color rgb="FF000080"/>
        <rFont val="Arial"/>
        <family val="2"/>
      </rPr>
      <t xml:space="preserve">TEC.&lt;85% FIBR.DESC. POL.TAF.EST.C/ALG.
</t>
    </r>
    <r>
      <rPr>
        <sz val="10.5"/>
        <color rgb="FF000080"/>
        <rFont val="Arial"/>
        <family val="2"/>
      </rPr>
      <t>&gt;170G/M2</t>
    </r>
  </si>
  <si>
    <r>
      <rPr>
        <sz val="10.5"/>
        <color rgb="FF000080"/>
        <rFont val="Arial"/>
        <family val="2"/>
      </rPr>
      <t xml:space="preserve">TEC.&lt;85% FIBR.DESC. POL.DIAG.EST.C/ALG.
</t>
    </r>
    <r>
      <rPr>
        <sz val="10.5"/>
        <color rgb="FF000080"/>
        <rFont val="Arial"/>
        <family val="2"/>
      </rPr>
      <t>&gt;170G/M2</t>
    </r>
  </si>
  <si>
    <r>
      <rPr>
        <sz val="10.5"/>
        <color rgb="FF000080"/>
        <rFont val="Arial"/>
        <family val="2"/>
      </rPr>
      <t>OUTS.TEC.FIBR.POL. C/FIBR.DESC.D/RAIOM VISCOSE</t>
    </r>
  </si>
  <si>
    <r>
      <rPr>
        <sz val="10.5"/>
        <color rgb="FF000080"/>
        <rFont val="Arial"/>
        <family val="2"/>
      </rPr>
      <t xml:space="preserve">OUTS.TEC.FIBRAS POL.C/FIL. SINTÉTICOS/ARTIFICIAI
</t>
    </r>
    <r>
      <rPr>
        <sz val="10.5"/>
        <color rgb="FF000080"/>
        <rFont val="Arial"/>
        <family val="2"/>
      </rPr>
      <t>S</t>
    </r>
  </si>
  <si>
    <r>
      <rPr>
        <sz val="10.5"/>
        <color rgb="FF000080"/>
        <rFont val="Arial"/>
        <family val="2"/>
      </rPr>
      <t>OUTS.TECIDOS FIBRA POL.C/LÃ OU PÊLOS FINOS</t>
    </r>
  </si>
  <si>
    <r>
      <rPr>
        <sz val="10.5"/>
        <color rgb="FF000080"/>
        <rFont val="Arial"/>
        <family val="2"/>
      </rPr>
      <t>OUTS.TECIDOS D/FIBRAS DESC. D/POLIÉSTER</t>
    </r>
  </si>
  <si>
    <r>
      <rPr>
        <sz val="10.5"/>
        <color rgb="FF000080"/>
        <rFont val="Arial"/>
        <family val="2"/>
      </rPr>
      <t>OUTS.TEC.D/FIBRAS DESC./ACRÍLICAS, MODACR.</t>
    </r>
  </si>
  <si>
    <r>
      <rPr>
        <sz val="10.5"/>
        <color rgb="FF000080"/>
        <rFont val="Arial"/>
        <family val="2"/>
      </rPr>
      <t>OUTS.TEC.D/FIBRAS SINT.DESC.C/FIL.SINT. OU ART.</t>
    </r>
  </si>
  <si>
    <r>
      <rPr>
        <sz val="10.5"/>
        <color rgb="FF000080"/>
        <rFont val="Arial"/>
        <family val="2"/>
      </rPr>
      <t>OUTS.TECIDOS D/FIBRAS SINT. DESCONTÍNUAS</t>
    </r>
  </si>
  <si>
    <r>
      <rPr>
        <sz val="10.5"/>
        <color rgb="FF000080"/>
        <rFont val="Arial"/>
        <family val="2"/>
      </rPr>
      <t>TEC.FIBR.ART.DESC. PESO 85% CRU/BRANQUEADO</t>
    </r>
  </si>
  <si>
    <r>
      <rPr>
        <sz val="10.5"/>
        <color rgb="FF000080"/>
        <rFont val="Arial"/>
        <family val="2"/>
      </rPr>
      <t>TEC.TINTOS FIB.ART. DESC.PESO 85% FIBRAS ART.</t>
    </r>
  </si>
  <si>
    <r>
      <rPr>
        <sz val="10.5"/>
        <color rgb="FF000080"/>
        <rFont val="Arial"/>
        <family val="2"/>
      </rPr>
      <t xml:space="preserve">TEC.FIBR.ART.DESC. PESO 85% FIBR.ART.
</t>
    </r>
    <r>
      <rPr>
        <sz val="10.5"/>
        <color rgb="FF000080"/>
        <rFont val="Arial"/>
        <family val="2"/>
      </rPr>
      <t>DIV.CORES</t>
    </r>
  </si>
  <si>
    <r>
      <rPr>
        <sz val="10.5"/>
        <color rgb="FF000080"/>
        <rFont val="Arial"/>
        <family val="2"/>
      </rPr>
      <t>TEC.FIBRAS.ART. DESC.PESO 85% ESTAMPADOS</t>
    </r>
  </si>
  <si>
    <r>
      <rPr>
        <sz val="10.5"/>
        <color rgb="FF000080"/>
        <rFont val="Arial"/>
        <family val="2"/>
      </rPr>
      <t xml:space="preserve">TEC.&lt;85%FIBRAS ART. DESC.C/FIL.SINT.
</t>
    </r>
    <r>
      <rPr>
        <sz val="10.5"/>
        <color rgb="FF000080"/>
        <rFont val="Arial"/>
        <family val="2"/>
      </rPr>
      <t>CRU/BRANQ.</t>
    </r>
  </si>
  <si>
    <r>
      <rPr>
        <sz val="10.5"/>
        <color rgb="FF000080"/>
        <rFont val="Arial"/>
        <family val="2"/>
      </rPr>
      <t>TEC.&lt;85%FIBRAS ART. DESC.C/FIL.SINT.ART. TINTOS</t>
    </r>
  </si>
  <si>
    <r>
      <rPr>
        <sz val="10.5"/>
        <color rgb="FF000080"/>
        <rFont val="Arial"/>
        <family val="2"/>
      </rPr>
      <t xml:space="preserve">TEC.&lt;85%FIBR.ART. DESC.C/FIL.SINT.ART.
</t>
    </r>
    <r>
      <rPr>
        <sz val="10.5"/>
        <color rgb="FF000080"/>
        <rFont val="Arial"/>
        <family val="2"/>
      </rPr>
      <t>DIV.CORES</t>
    </r>
  </si>
  <si>
    <r>
      <rPr>
        <sz val="10.5"/>
        <color rgb="FF000080"/>
        <rFont val="Arial"/>
        <family val="2"/>
      </rPr>
      <t>TEC.&lt;85%FIBRAS ART. DESC.C/FIL.SINT.ART. ESTAMP.</t>
    </r>
  </si>
  <si>
    <r>
      <rPr>
        <sz val="10.5"/>
        <color rgb="FF000080"/>
        <rFont val="Arial"/>
        <family val="2"/>
      </rPr>
      <t xml:space="preserve">TEC.&lt;85%FIBR.ART. DESC.C/LÃ/PÊLOS
</t>
    </r>
    <r>
      <rPr>
        <sz val="10.5"/>
        <color rgb="FF000080"/>
        <rFont val="Arial"/>
        <family val="2"/>
      </rPr>
      <t>FINOS,TINTOS</t>
    </r>
  </si>
  <si>
    <r>
      <rPr>
        <sz val="10.5"/>
        <color rgb="FF000080"/>
        <rFont val="Arial"/>
        <family val="2"/>
      </rPr>
      <t>TEC.&lt;85%FIBR.ART. DESC.C/LÃ/PÊLOS FIN., DIV.COR.</t>
    </r>
  </si>
  <si>
    <r>
      <rPr>
        <sz val="10.5"/>
        <color rgb="FF000080"/>
        <rFont val="Arial"/>
        <family val="2"/>
      </rPr>
      <t xml:space="preserve">TEC.&lt;85%FIBR.ART. DESC.C/ALGODÃO,
</t>
    </r>
    <r>
      <rPr>
        <sz val="10.5"/>
        <color rgb="FF000080"/>
        <rFont val="Arial"/>
        <family val="2"/>
      </rPr>
      <t>CRU/BRANQ.</t>
    </r>
  </si>
  <si>
    <r>
      <rPr>
        <sz val="10.5"/>
        <color rgb="FF000080"/>
        <rFont val="Arial"/>
        <family val="2"/>
      </rPr>
      <t>TEC.&lt;85%FIBRAS ART. DESC.C/ALGODÃO, TINTOS</t>
    </r>
  </si>
  <si>
    <r>
      <rPr>
        <sz val="10.5"/>
        <color rgb="FF000080"/>
        <rFont val="Arial"/>
        <family val="2"/>
      </rPr>
      <t xml:space="preserve">TEC.&lt;85%FIBRAS ART. DESC.C/ALGODÃO,DIV.
</t>
    </r>
    <r>
      <rPr>
        <sz val="10.5"/>
        <color rgb="FF000080"/>
        <rFont val="Arial"/>
        <family val="2"/>
      </rPr>
      <t>CORES</t>
    </r>
  </si>
  <si>
    <r>
      <rPr>
        <sz val="10.5"/>
        <color rgb="FF000080"/>
        <rFont val="Arial"/>
        <family val="2"/>
      </rPr>
      <t>OUTROS TECIDOS C/FIBRAS ART.DESC. CRU/BRANQ.</t>
    </r>
  </si>
  <si>
    <r>
      <rPr>
        <sz val="10.5"/>
        <color rgb="FF000080"/>
        <rFont val="Arial"/>
        <family val="2"/>
      </rPr>
      <t xml:space="preserve">OUTROS TECIDOS C/FIBRAS ART.DESC.
</t>
    </r>
    <r>
      <rPr>
        <sz val="10.5"/>
        <color rgb="FF000080"/>
        <rFont val="Arial"/>
        <family val="2"/>
      </rPr>
      <t>TINTOS</t>
    </r>
  </si>
  <si>
    <r>
      <rPr>
        <sz val="10.5"/>
        <color rgb="FF000080"/>
        <rFont val="Arial"/>
        <family val="2"/>
      </rPr>
      <t>OUTROS TECIDOS C/FIBRAS ART.DESC. DIV.CORES</t>
    </r>
  </si>
  <si>
    <r>
      <rPr>
        <sz val="10.5"/>
        <color rgb="FF000080"/>
        <rFont val="Arial"/>
        <family val="2"/>
      </rPr>
      <t xml:space="preserve">OUTS.TECIDOS C/FIBRAS ART.DESC.
</t>
    </r>
    <r>
      <rPr>
        <sz val="10.5"/>
        <color rgb="FF000080"/>
        <rFont val="Arial"/>
        <family val="2"/>
      </rPr>
      <t>ESTAMPADOS</t>
    </r>
  </si>
  <si>
    <r>
      <rPr>
        <sz val="10.5"/>
        <color rgb="FF000080"/>
        <rFont val="Arial"/>
        <family val="2"/>
      </rPr>
      <t>PASTAS("OUATES") DE ALGODÃO</t>
    </r>
  </si>
  <si>
    <r>
      <rPr>
        <sz val="10.5"/>
        <color rgb="FF000080"/>
        <rFont val="Arial"/>
        <family val="2"/>
      </rPr>
      <t xml:space="preserve">OUTS ARTIGOS DE PASTAS ("OUATES")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</si>
  <si>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 xml:space="preserve">PASTAS ("OUATES") D/OUTS.FIBRAS.SINT.
</t>
    </r>
    <r>
      <rPr>
        <sz val="10.5"/>
        <color rgb="FF000080"/>
        <rFont val="Arial"/>
        <family val="2"/>
      </rPr>
      <t>/ARTIFICIAL</t>
    </r>
  </si>
  <si>
    <r>
      <rPr>
        <sz val="10.5"/>
        <color rgb="FF000080"/>
        <rFont val="Arial"/>
        <family val="2"/>
      </rPr>
      <t xml:space="preserve">OUTS.ARTIGOS D/PASTA D/FIBRAS
</t>
    </r>
    <r>
      <rPr>
        <sz val="10.5"/>
        <color rgb="FF000080"/>
        <rFont val="Arial"/>
        <family val="2"/>
      </rPr>
      <t>SINT.OU ART.</t>
    </r>
  </si>
  <si>
    <r>
      <rPr>
        <sz val="10.5"/>
        <color rgb="FF000080"/>
        <rFont val="Arial"/>
        <family val="2"/>
      </rPr>
      <t>OUTRAS PASTAS ("OUATES") OUTS.ART. D/PASTAS</t>
    </r>
  </si>
  <si>
    <r>
      <rPr>
        <sz val="10.5"/>
        <color rgb="FF000080"/>
        <rFont val="Arial"/>
        <family val="2"/>
      </rPr>
      <t xml:space="preserve">"TONTISSES",NÓS E BOLOTAS,D/FIBRAS
</t>
    </r>
    <r>
      <rPr>
        <sz val="10.5"/>
        <color rgb="FF000080"/>
        <rFont val="Arial"/>
        <family val="2"/>
      </rPr>
      <t>D/ARAMIDA</t>
    </r>
  </si>
  <si>
    <r>
      <rPr>
        <sz val="10.5"/>
        <color rgb="FF000080"/>
        <rFont val="Arial"/>
        <family val="2"/>
      </rPr>
      <t>"TONTISSES",NÓS E BOLOTAS,D/OUTS. MAT.TÊXTEIS</t>
    </r>
  </si>
  <si>
    <r>
      <rPr>
        <sz val="10.5"/>
        <color rgb="FF000080"/>
        <rFont val="Arial"/>
        <family val="2"/>
      </rPr>
      <t xml:space="preserve">'- Feltros agulhados e artigos obtidos por
</t>
    </r>
    <r>
      <rPr>
        <sz val="10.5"/>
        <color rgb="FF000080"/>
        <rFont val="Arial"/>
        <family val="2"/>
      </rPr>
      <t>costura por e</t>
    </r>
  </si>
  <si>
    <r>
      <rPr>
        <sz val="10.5"/>
        <color rgb="FF000080"/>
        <rFont val="Arial"/>
        <family val="2"/>
      </rPr>
      <t>OUTS.FELTR.Ñ IMPREG.Ñ REV./REC. D/LÃ/PÊLO FINO</t>
    </r>
  </si>
  <si>
    <r>
      <rPr>
        <sz val="10.5"/>
        <color rgb="FF000080"/>
        <rFont val="Arial"/>
        <family val="2"/>
      </rPr>
      <t xml:space="preserve">OUTS.FELTR.Ñ IMPR.Ñ REV./REC.,OUTS.MAT.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</si>
  <si>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OUTS.FELTR.MESMO IMPREG.REC.REV. ESTRATIFIC.</t>
    </r>
  </si>
  <si>
    <r>
      <rPr>
        <sz val="10.5"/>
        <color rgb="FF000080"/>
        <rFont val="Arial"/>
        <family val="2"/>
      </rPr>
      <t xml:space="preserve">FALSOS TECIDOS VER. D/ARAMIDA
</t>
    </r>
    <r>
      <rPr>
        <sz val="10.5"/>
        <color rgb="FF000080"/>
        <rFont val="Arial"/>
        <family val="2"/>
      </rPr>
      <t>C/PESO&lt;25/M2</t>
    </r>
  </si>
  <si>
    <r>
      <rPr>
        <sz val="10.5"/>
        <color rgb="FF000080"/>
        <rFont val="Arial"/>
        <family val="2"/>
      </rPr>
      <t>FALSOS TECIDOS D/POLIÉSTER C/PESO&lt;25/M2</t>
    </r>
  </si>
  <si>
    <r>
      <rPr>
        <sz val="10.5"/>
        <color rgb="FF000080"/>
        <rFont val="Arial"/>
        <family val="2"/>
      </rPr>
      <t xml:space="preserve">FALSOS TECIDOS D/POLIPROPILENO
</t>
    </r>
    <r>
      <rPr>
        <sz val="10.5"/>
        <color rgb="FF000080"/>
        <rFont val="Arial"/>
        <family val="2"/>
      </rPr>
      <t>C/PESO &lt;25/M2</t>
    </r>
  </si>
  <si>
    <r>
      <rPr>
        <sz val="10.5"/>
        <color rgb="FF000080"/>
        <rFont val="Arial"/>
        <family val="2"/>
      </rPr>
      <t>OUTS.FALSOS TEC. REV.FIL.SINT.,ART. PESO&lt;25G/M2</t>
    </r>
  </si>
  <si>
    <r>
      <rPr>
        <sz val="10.5"/>
        <color rgb="FF000080"/>
        <rFont val="Arial"/>
        <family val="2"/>
      </rPr>
      <t xml:space="preserve">OUTS.FALS.TEC.VER. POL.ALTA DENS.&gt;25,
</t>
    </r>
    <r>
      <rPr>
        <sz val="10.5"/>
        <color rgb="FF000080"/>
        <rFont val="Arial"/>
        <family val="2"/>
      </rPr>
      <t>&lt;70G/M2</t>
    </r>
  </si>
  <si>
    <r>
      <rPr>
        <sz val="10.5"/>
        <color rgb="FF000080"/>
        <rFont val="Arial"/>
        <family val="2"/>
      </rPr>
      <t xml:space="preserve">OUTS.FALS.TEC. REVEST.D/ARAMIDA,
</t>
    </r>
    <r>
      <rPr>
        <sz val="10.5"/>
        <color rgb="FF000080"/>
        <rFont val="Arial"/>
        <family val="2"/>
      </rPr>
      <t>&gt;25,&lt;70G/M2</t>
    </r>
  </si>
  <si>
    <r>
      <rPr>
        <sz val="10.5"/>
        <color rgb="FF000080"/>
        <rFont val="Arial"/>
        <family val="2"/>
      </rPr>
      <t xml:space="preserve">FALSOS TECS. REVESTS. D/POLIÉSTER &gt;25
</t>
    </r>
    <r>
      <rPr>
        <sz val="10.5"/>
        <color rgb="FF000080"/>
        <rFont val="Arial"/>
        <family val="2"/>
      </rPr>
      <t>&lt;70G/M2</t>
    </r>
  </si>
  <si>
    <r>
      <rPr>
        <sz val="10.5"/>
        <color rgb="FF000080"/>
        <rFont val="Arial"/>
        <family val="2"/>
      </rPr>
      <t xml:space="preserve">FALSOS TECS. REVESTS. D/POLIPROPILENO &gt;25
</t>
    </r>
    <r>
      <rPr>
        <sz val="10.5"/>
        <color rgb="FF000080"/>
        <rFont val="Arial"/>
        <family val="2"/>
      </rPr>
      <t>&lt;70G/M2</t>
    </r>
  </si>
  <si>
    <r>
      <rPr>
        <sz val="10.5"/>
        <color rgb="FF000080"/>
        <rFont val="Arial"/>
        <family val="2"/>
      </rPr>
      <t>FALSOS TECS. REVESTS.D/RAIOM VISCOSE &gt;25 &lt;70G/M2</t>
    </r>
  </si>
  <si>
    <r>
      <rPr>
        <sz val="10.5"/>
        <color rgb="FF000080"/>
        <rFont val="Arial"/>
        <family val="2"/>
      </rPr>
      <t xml:space="preserve">OUTS.FALS.TEC. REVEST.FIL.SINT.,ART.
</t>
    </r>
    <r>
      <rPr>
        <sz val="10.5"/>
        <color rgb="FF000080"/>
        <rFont val="Arial"/>
        <family val="2"/>
      </rPr>
      <t>&gt;25,&lt;70G/M2</t>
    </r>
  </si>
  <si>
    <r>
      <rPr>
        <sz val="10.5"/>
        <color rgb="FF000080"/>
        <rFont val="Arial"/>
        <family val="2"/>
      </rPr>
      <t xml:space="preserve">OUTS.FALS.TEC.REV. POL.ALTA DENS,&gt;70,
</t>
    </r>
    <r>
      <rPr>
        <sz val="10.5"/>
        <color rgb="FF000080"/>
        <rFont val="Arial"/>
        <family val="2"/>
      </rPr>
      <t>&lt;150G/M2</t>
    </r>
  </si>
  <si>
    <r>
      <rPr>
        <sz val="10.5"/>
        <color rgb="FF000080"/>
        <rFont val="Arial"/>
        <family val="2"/>
      </rPr>
      <t xml:space="preserve">OUTS.FALS.TEC. REVEST.D/ARAMIDA,
</t>
    </r>
    <r>
      <rPr>
        <sz val="10.5"/>
        <color rgb="FF000080"/>
        <rFont val="Arial"/>
        <family val="2"/>
      </rPr>
      <t>&gt;70,&lt;150G/M2</t>
    </r>
  </si>
  <si>
    <r>
      <rPr>
        <sz val="10.5"/>
        <color rgb="FF000080"/>
        <rFont val="Arial"/>
        <family val="2"/>
      </rPr>
      <t>FALSOS TECS. REVESTS. D/POLIéSTER ALTA DENS.&gt;70 &lt;150G/M2</t>
    </r>
  </si>
  <si>
    <r>
      <rPr>
        <sz val="10.5"/>
        <color rgb="FF000080"/>
        <rFont val="Arial"/>
        <family val="2"/>
      </rPr>
      <t xml:space="preserve">FALSOS TECS. REVESTS.D/POLIP. ALTA DENS.&gt;70
</t>
    </r>
    <r>
      <rPr>
        <sz val="10.5"/>
        <color rgb="FF000080"/>
        <rFont val="Arial"/>
        <family val="2"/>
      </rPr>
      <t>&lt;150G/M2</t>
    </r>
  </si>
  <si>
    <r>
      <rPr>
        <sz val="10.5"/>
        <color rgb="FF000080"/>
        <rFont val="Arial"/>
        <family val="2"/>
      </rPr>
      <t xml:space="preserve">FALSOS TECS.REVS. D/RAIOM VISCOSE ALTA DENS.&gt;70
</t>
    </r>
    <r>
      <rPr>
        <sz val="10.5"/>
        <color rgb="FF000080"/>
        <rFont val="Arial"/>
        <family val="2"/>
      </rPr>
      <t>&lt;150G/M2</t>
    </r>
  </si>
  <si>
    <r>
      <rPr>
        <sz val="10.5"/>
        <color rgb="FF000080"/>
        <rFont val="Arial"/>
        <family val="2"/>
      </rPr>
      <t xml:space="preserve">OUTS.FALS.TEC. REVEST.FIL.SINT.,ART.
</t>
    </r>
    <r>
      <rPr>
        <sz val="10.5"/>
        <color rgb="FF000080"/>
        <rFont val="Arial"/>
        <family val="2"/>
      </rPr>
      <t>&gt;70,&lt;150G/M2</t>
    </r>
  </si>
  <si>
    <r>
      <rPr>
        <sz val="10.5"/>
        <color rgb="FF000080"/>
        <rFont val="Arial"/>
        <family val="2"/>
      </rPr>
      <t xml:space="preserve">OUTS.FALS.TEC. REVEST.D/ARAMIDA,
</t>
    </r>
    <r>
      <rPr>
        <sz val="10.5"/>
        <color rgb="FF000080"/>
        <rFont val="Arial"/>
        <family val="2"/>
      </rPr>
      <t>&gt;150G/M2</t>
    </r>
  </si>
  <si>
    <r>
      <rPr>
        <sz val="10.5"/>
        <color rgb="FF000080"/>
        <rFont val="Arial"/>
        <family val="2"/>
      </rPr>
      <t xml:space="preserve">FALSOS TECS. REVESTS. D/POLIéSTER
</t>
    </r>
    <r>
      <rPr>
        <sz val="10.5"/>
        <color rgb="FF000080"/>
        <rFont val="Arial"/>
        <family val="2"/>
      </rPr>
      <t>&gt;150G/M2</t>
    </r>
  </si>
  <si>
    <r>
      <rPr>
        <sz val="10.5"/>
        <color rgb="FF000080"/>
        <rFont val="Arial"/>
        <family val="2"/>
      </rPr>
      <t xml:space="preserve">FALSOS TECS. REVESTS. D/POLIPROPILENO
</t>
    </r>
    <r>
      <rPr>
        <sz val="10.5"/>
        <color rgb="FF000080"/>
        <rFont val="Arial"/>
        <family val="2"/>
      </rPr>
      <t>&gt;150G/M2</t>
    </r>
  </si>
  <si>
    <r>
      <rPr>
        <sz val="10.5"/>
        <color rgb="FF000080"/>
        <rFont val="Arial"/>
        <family val="2"/>
      </rPr>
      <t xml:space="preserve">OUTS.FALS.TEC. REVEST.FIL.SINT.,ART.
</t>
    </r>
    <r>
      <rPr>
        <sz val="10.5"/>
        <color rgb="FF000080"/>
        <rFont val="Arial"/>
        <family val="2"/>
      </rPr>
      <t>&gt;150G/M2</t>
    </r>
  </si>
  <si>
    <r>
      <rPr>
        <sz val="10.5"/>
        <color rgb="FF000080"/>
        <rFont val="Arial"/>
        <family val="2"/>
      </rPr>
      <t>FALSOS TECIDOS, D/POLIESTER PESO&lt;=25G/M2</t>
    </r>
  </si>
  <si>
    <r>
      <rPr>
        <sz val="10.5"/>
        <color rgb="FF000080"/>
        <rFont val="Arial"/>
        <family val="2"/>
      </rPr>
      <t>OUROS TECIDOS, PESO Ñ/SUPERIOR A 25G/M2</t>
    </r>
  </si>
  <si>
    <r>
      <rPr>
        <sz val="10.5"/>
        <color rgb="FF000080"/>
        <rFont val="Arial"/>
        <family val="2"/>
      </rPr>
      <t xml:space="preserve">OUTS.FALS.TEC.REV. POL.ALTA DENS.&gt;25,
</t>
    </r>
    <r>
      <rPr>
        <sz val="10.5"/>
        <color rgb="FF000080"/>
        <rFont val="Arial"/>
        <family val="2"/>
      </rPr>
      <t>&lt;70G/M2</t>
    </r>
  </si>
  <si>
    <r>
      <rPr>
        <sz val="10.5"/>
        <color rgb="FF000080"/>
        <rFont val="Arial"/>
        <family val="2"/>
      </rPr>
      <t>FALSOS TECS.REC. D/POLIESTER C/PESO&gt;25 &lt;70G/M2</t>
    </r>
  </si>
  <si>
    <r>
      <rPr>
        <sz val="10.5"/>
        <color rgb="FF000080"/>
        <rFont val="Arial"/>
        <family val="2"/>
      </rPr>
      <t>FALSOS TECS.REC. D/POLIPROPILENO C/PESO&gt;25 &lt;70G/M2</t>
    </r>
  </si>
  <si>
    <r>
      <rPr>
        <sz val="10.5"/>
        <color rgb="FF000080"/>
        <rFont val="Arial"/>
        <family val="2"/>
      </rPr>
      <t xml:space="preserve">FALSOS TECS.REC. D/RAIOM VISCOSE
</t>
    </r>
    <r>
      <rPr>
        <sz val="10.5"/>
        <color rgb="FF000080"/>
        <rFont val="Arial"/>
        <family val="2"/>
      </rPr>
      <t>C/PESO&gt;25 &lt;70G/M2</t>
    </r>
  </si>
  <si>
    <r>
      <rPr>
        <sz val="10.5"/>
        <color rgb="FF000080"/>
        <rFont val="Arial"/>
        <family val="2"/>
      </rPr>
      <t xml:space="preserve">OUTS.FALSOS TEC. REV.REC.C/PESO&gt;25,
</t>
    </r>
    <r>
      <rPr>
        <sz val="10.5"/>
        <color rgb="FF000080"/>
        <rFont val="Arial"/>
        <family val="2"/>
      </rPr>
      <t>&lt;70G/M2</t>
    </r>
  </si>
  <si>
    <r>
      <rPr>
        <sz val="10.5"/>
        <color rgb="FF000080"/>
        <rFont val="Arial"/>
        <family val="2"/>
      </rPr>
      <t xml:space="preserve">OUTS.FALS.TEC.REV. POL.ALTA DENS.&gt;70,
</t>
    </r>
    <r>
      <rPr>
        <sz val="10.5"/>
        <color rgb="FF000080"/>
        <rFont val="Arial"/>
        <family val="2"/>
      </rPr>
      <t>&lt;150G/M2</t>
    </r>
  </si>
  <si>
    <r>
      <rPr>
        <sz val="10.5"/>
        <color rgb="FF000080"/>
        <rFont val="Arial"/>
        <family val="2"/>
      </rPr>
      <t>FALSOS TECS.REV. POLIéSTER ALTA DENS.&gt;70 &lt;150G/M2</t>
    </r>
  </si>
  <si>
    <r>
      <rPr>
        <sz val="10.5"/>
        <color rgb="FF000080"/>
        <rFont val="Arial"/>
        <family val="2"/>
      </rPr>
      <t xml:space="preserve">FALSOS TECS.REV. POLIPROPILENO ALTA
</t>
    </r>
    <r>
      <rPr>
        <sz val="10.5"/>
        <color rgb="FF000080"/>
        <rFont val="Arial"/>
        <family val="2"/>
      </rPr>
      <t>DENS.&gt;70 &lt;150G/M2</t>
    </r>
  </si>
  <si>
    <r>
      <rPr>
        <sz val="10.5"/>
        <color rgb="FF000080"/>
        <rFont val="Arial"/>
        <family val="2"/>
      </rPr>
      <t xml:space="preserve">OUTS.FALSOS TEC. REV.REC.C/PESO&gt;70,
</t>
    </r>
    <r>
      <rPr>
        <sz val="10.5"/>
        <color rgb="FF000080"/>
        <rFont val="Arial"/>
        <family val="2"/>
      </rPr>
      <t>&lt;150G/M2</t>
    </r>
  </si>
  <si>
    <r>
      <rPr>
        <sz val="10.5"/>
        <color rgb="FF000080"/>
        <rFont val="Arial"/>
        <family val="2"/>
      </rPr>
      <t xml:space="preserve">FALSOS TECS.REVS. RECOBS.D/POLIéSTER
</t>
    </r>
    <r>
      <rPr>
        <sz val="10.5"/>
        <color rgb="FF000080"/>
        <rFont val="Arial"/>
        <family val="2"/>
      </rPr>
      <t>C/PESO&gt;150G/M2</t>
    </r>
  </si>
  <si>
    <r>
      <rPr>
        <sz val="10.5"/>
        <color rgb="FF000080"/>
        <rFont val="Arial"/>
        <family val="2"/>
      </rPr>
      <t>FALSOS TECS.REVS. RECOBS. D/POLIPROPILENO C/PESO&gt;150G/M2</t>
    </r>
  </si>
  <si>
    <r>
      <rPr>
        <sz val="10.5"/>
        <color rgb="FF000080"/>
        <rFont val="Arial"/>
        <family val="2"/>
      </rPr>
      <t xml:space="preserve">OUTROS FALSOS TECIDOS REVS. RECOBS. C/PESO
</t>
    </r>
    <r>
      <rPr>
        <sz val="10.5"/>
        <color rgb="FF000080"/>
        <rFont val="Arial"/>
        <family val="2"/>
      </rPr>
      <t>&gt;150G/M2</t>
    </r>
  </si>
  <si>
    <r>
      <rPr>
        <sz val="10.5"/>
        <color rgb="FF000080"/>
        <rFont val="Arial"/>
        <family val="2"/>
      </rPr>
      <t xml:space="preserve">FIOS/CORDAS, D/BORRACHA,
</t>
    </r>
    <r>
      <rPr>
        <sz val="10.5"/>
        <color rgb="FF000080"/>
        <rFont val="Arial"/>
        <family val="2"/>
      </rPr>
      <t>RECOBERT.D/TÊXTEIS</t>
    </r>
  </si>
  <si>
    <r>
      <rPr>
        <sz val="10.5"/>
        <color rgb="FF000080"/>
        <rFont val="Arial"/>
        <family val="2"/>
      </rPr>
      <t>FIOS ALT.TEN.POL. NÁILON OUTS.POL. REV.C/BORR.</t>
    </r>
  </si>
  <si>
    <r>
      <rPr>
        <sz val="10.5"/>
        <color rgb="FF000080"/>
        <rFont val="Arial"/>
        <family val="2"/>
      </rPr>
      <t xml:space="preserve">FIOS D/ALTA TEN. D/POL.,NÁILON,REV.
</t>
    </r>
    <r>
      <rPr>
        <sz val="10.5"/>
        <color rgb="FF000080"/>
        <rFont val="Arial"/>
        <family val="2"/>
      </rPr>
      <t>C/PLÁSTICO</t>
    </r>
  </si>
  <si>
    <r>
      <rPr>
        <sz val="10.5"/>
        <color rgb="FF000080"/>
        <rFont val="Arial"/>
        <family val="2"/>
      </rPr>
      <t>OUTS.FIOS TÊXTEIS/LÂMINAS,ETC. C/BORR./PLÁST.</t>
    </r>
  </si>
  <si>
    <r>
      <rPr>
        <sz val="10.5"/>
        <color rgb="FF000080"/>
        <rFont val="Arial"/>
        <family val="2"/>
      </rPr>
      <t xml:space="preserve">FIOS METALIZ.P/FIOS TÊXTEIS,C/METAIS
</t>
    </r>
    <r>
      <rPr>
        <sz val="10.5"/>
        <color rgb="FF000080"/>
        <rFont val="Arial"/>
        <family val="2"/>
      </rPr>
      <t>PRECIOSOS</t>
    </r>
  </si>
  <si>
    <r>
      <rPr>
        <sz val="10.5"/>
        <color rgb="FF000080"/>
        <rFont val="Arial"/>
        <family val="2"/>
      </rPr>
      <t>FIOS METALIZ.P/FIOS TÊXTEIS.REV. P/ENROLAMENT.</t>
    </r>
  </si>
  <si>
    <r>
      <rPr>
        <sz val="10.5"/>
        <color rgb="FF000080"/>
        <rFont val="Arial"/>
        <family val="2"/>
      </rPr>
      <t xml:space="preserve">OUTS.FIOS METALIZ. CONST.P/FIOS
</t>
    </r>
    <r>
      <rPr>
        <sz val="10.5"/>
        <color rgb="FF000080"/>
        <rFont val="Arial"/>
        <family val="2"/>
      </rPr>
      <t>TÊXTEIS,LÂMINAS</t>
    </r>
  </si>
  <si>
    <r>
      <rPr>
        <sz val="10.5"/>
        <color rgb="FF000080"/>
        <rFont val="Arial"/>
        <family val="2"/>
      </rPr>
      <t>Fios revestidos por enrolamento, lâminas e formas semelhante</t>
    </r>
  </si>
  <si>
    <r>
      <rPr>
        <sz val="10.5"/>
        <color rgb="FF000080"/>
        <rFont val="Arial"/>
        <family val="2"/>
      </rPr>
      <t xml:space="preserve">OUTROS CORDÉIS/CORDAS/CA
</t>
    </r>
    <r>
      <rPr>
        <sz val="10.5"/>
        <color rgb="FF000080"/>
        <rFont val="Arial"/>
        <family val="2"/>
      </rPr>
      <t>BOS D/SISAL/AGAVE</t>
    </r>
  </si>
  <si>
    <r>
      <rPr>
        <sz val="10.5"/>
        <color rgb="FF000080"/>
        <rFont val="Arial"/>
        <family val="2"/>
      </rPr>
      <t xml:space="preserve">CORDÉIS P/ATAD., ENFARD.D/POLIETIL.
</t>
    </r>
    <r>
      <rPr>
        <sz val="10.5"/>
        <color rgb="FF000080"/>
        <rFont val="Arial"/>
        <family val="2"/>
      </rPr>
      <t>/POLIPROP.</t>
    </r>
  </si>
  <si>
    <r>
      <rPr>
        <sz val="10.5"/>
        <color rgb="FF000080"/>
        <rFont val="Arial"/>
        <family val="2"/>
      </rPr>
      <t xml:space="preserve">OUTS.CORDÉIS, CABOS,CORDAS,
</t>
    </r>
    <r>
      <rPr>
        <sz val="10.5"/>
        <color rgb="FF000080"/>
        <rFont val="Arial"/>
        <family val="2"/>
      </rPr>
      <t>D/POLIETIL./POLIPR.</t>
    </r>
  </si>
  <si>
    <r>
      <rPr>
        <sz val="10.5"/>
        <color rgb="FF000080"/>
        <rFont val="Arial"/>
        <family val="2"/>
      </rPr>
      <t>CORDÉIS,CABOS, CORDAS DE NÁILON</t>
    </r>
  </si>
  <si>
    <r>
      <rPr>
        <sz val="10.5"/>
        <color rgb="FF000080"/>
        <rFont val="Arial"/>
        <family val="2"/>
      </rPr>
      <t xml:space="preserve">CORDÉIS,CABOS, CORDAS,DE OUTRAS
</t>
    </r>
    <r>
      <rPr>
        <sz val="10.5"/>
        <color rgb="FF000080"/>
        <rFont val="Arial"/>
        <family val="2"/>
      </rPr>
      <t>POLIAMIDAS</t>
    </r>
  </si>
  <si>
    <r>
      <rPr>
        <sz val="10.5"/>
        <color rgb="FF000080"/>
        <rFont val="Arial"/>
        <family val="2"/>
      </rPr>
      <t>CORDÉIS,CABOS, CORDAS,ETC.D/OUTS. FIBRAS SINT.</t>
    </r>
  </si>
  <si>
    <r>
      <rPr>
        <sz val="10.5"/>
        <color rgb="FF000080"/>
        <rFont val="Arial"/>
        <family val="2"/>
      </rPr>
      <t xml:space="preserve">OUTROS CORDÉIS, CORDAS,CABOS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</si>
  <si>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>CORDÉIS,CORDA, CABO D/JUTA INF.Nº. MÉTRICO 0,75</t>
    </r>
  </si>
  <si>
    <r>
      <rPr>
        <sz val="10.5"/>
        <color rgb="FF000080"/>
        <rFont val="Arial"/>
        <family val="2"/>
      </rPr>
      <t xml:space="preserve">OUTS.CORDÉIS, CABOS,CORDAS,REC.
</t>
    </r>
    <r>
      <rPr>
        <sz val="10.5"/>
        <color rgb="FF000080"/>
        <rFont val="Arial"/>
        <family val="2"/>
      </rPr>
      <t>PLÁST./BORR.</t>
    </r>
  </si>
  <si>
    <r>
      <rPr>
        <sz val="10.5"/>
        <color rgb="FF000080"/>
        <rFont val="Arial"/>
        <family val="2"/>
      </rPr>
      <t>REDES CONFEC. P/PESCA MAT.TÊXTEIS SINT./ARTIF.</t>
    </r>
  </si>
  <si>
    <r>
      <rPr>
        <sz val="10.5"/>
        <color rgb="FF000080"/>
        <rFont val="Arial"/>
        <family val="2"/>
      </rPr>
      <t xml:space="preserve">OUTS.REDES CONFEC. D/MAT.TÊXTEIS SINT.
</t>
    </r>
    <r>
      <rPr>
        <sz val="10.5"/>
        <color rgb="FF000080"/>
        <rFont val="Arial"/>
        <family val="2"/>
      </rPr>
      <t>/ARTIF.</t>
    </r>
  </si>
  <si>
    <r>
      <rPr>
        <sz val="10.5"/>
        <color rgb="FF000080"/>
        <rFont val="Arial"/>
        <family val="2"/>
      </rPr>
      <t>OUTS.REDES D/MALHAS CONFEC. D/MAT.TÊXTEIS</t>
    </r>
  </si>
  <si>
    <r>
      <rPr>
        <sz val="10.5"/>
        <color rgb="FF000080"/>
        <rFont val="Arial"/>
        <family val="2"/>
      </rPr>
      <t xml:space="preserve">ART.D/FIOS,LÂMINAS, FORM.SEM.,Ñ ESP.
</t>
    </r>
    <r>
      <rPr>
        <sz val="10.5"/>
        <color rgb="FF000080"/>
        <rFont val="Arial"/>
        <family val="2"/>
      </rPr>
      <t>D/ALGODÃO</t>
    </r>
  </si>
  <si>
    <r>
      <rPr>
        <sz val="10.5"/>
        <color rgb="FF000080"/>
        <rFont val="Arial"/>
        <family val="2"/>
      </rPr>
      <t>OUTS.ART.D/FIOS, LÂMINAS,FORM.SEM., CORD.,ETC</t>
    </r>
  </si>
  <si>
    <r>
      <rPr>
        <sz val="10.5"/>
        <color rgb="FF000080"/>
        <rFont val="Arial"/>
        <family val="2"/>
      </rPr>
      <t>Feitos à mão</t>
    </r>
  </si>
  <si>
    <r>
      <rPr>
        <sz val="10.5"/>
        <color rgb="FF000080"/>
        <rFont val="Arial"/>
        <family val="2"/>
      </rPr>
      <t>TAPETES DE LÃ FEITOS À MÁQUINA</t>
    </r>
  </si>
  <si>
    <r>
      <rPr>
        <sz val="10.5"/>
        <color rgb="FF000080"/>
        <rFont val="Arial"/>
        <family val="2"/>
      </rPr>
      <t>TAPETES D/OUTRAS MATÉRIAS TÊXTEIS</t>
    </r>
  </si>
  <si>
    <r>
      <rPr>
        <sz val="10.5"/>
        <color rgb="FF000080"/>
        <rFont val="Arial"/>
        <family val="2"/>
      </rPr>
      <t>'- Tapetes denominadosKelimouKili m,SchumacksouSoumak, Karamani</t>
    </r>
  </si>
  <si>
    <r>
      <rPr>
        <sz val="10.5"/>
        <color rgb="FF000080"/>
        <rFont val="Arial"/>
        <family val="2"/>
      </rPr>
      <t xml:space="preserve">TAPETES REV.P/PAV. AVEL.Ñ CONFEC.,SINT.
</t>
    </r>
    <r>
      <rPr>
        <sz val="10.5"/>
        <color rgb="FF000080"/>
        <rFont val="Arial"/>
        <family val="2"/>
      </rPr>
      <t>OU ART.</t>
    </r>
  </si>
  <si>
    <r>
      <rPr>
        <sz val="10.5"/>
        <color rgb="FF000080"/>
        <rFont val="Arial"/>
        <family val="2"/>
      </rPr>
      <t xml:space="preserve">TAPETES REV.P/PAV. AVEL.Ñ CONFEC.,
</t>
    </r>
    <r>
      <rPr>
        <sz val="10.5"/>
        <color rgb="FF000080"/>
        <rFont val="Arial"/>
        <family val="2"/>
      </rPr>
      <t>D/OUT.MAT.</t>
    </r>
  </si>
  <si>
    <r>
      <rPr>
        <sz val="10.5"/>
        <color rgb="FF000080"/>
        <rFont val="Arial"/>
        <family val="2"/>
      </rPr>
      <t>TAPETES REV.P/PAV. AVEL.CONFEC.,D/LÃ, PÊLO FIN.</t>
    </r>
  </si>
  <si>
    <r>
      <rPr>
        <sz val="10.5"/>
        <color rgb="FF000080"/>
        <rFont val="Arial"/>
        <family val="2"/>
      </rPr>
      <t xml:space="preserve">TAPETES REV.P/PAV. AVEL.CONFEC.,D/MAT.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</si>
  <si>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TAPETES REV.P/PAV. AVEL.CONFEC.OUT. MAT.TÊXTIL</t>
    </r>
  </si>
  <si>
    <r>
      <rPr>
        <sz val="10.5"/>
        <color rgb="FF000080"/>
        <rFont val="Arial"/>
        <family val="2"/>
      </rPr>
      <t xml:space="preserve">TAPETES REV.P/PAV.Ñ AVEL.Ñ CONFEC.,MAT.
</t>
    </r>
    <r>
      <rPr>
        <sz val="10.5"/>
        <color rgb="FF000080"/>
        <rFont val="Arial"/>
        <family val="2"/>
      </rPr>
      <t>SINT.</t>
    </r>
  </si>
  <si>
    <r>
      <rPr>
        <sz val="10.5"/>
        <color rgb="FF000080"/>
        <rFont val="Arial"/>
        <family val="2"/>
      </rPr>
      <t>TAPETES REV.P/PAV.Ñ AVEL.Ñ CONFEC.,OUT. MAT.</t>
    </r>
  </si>
  <si>
    <r>
      <rPr>
        <sz val="10.5"/>
        <color rgb="FF000080"/>
        <rFont val="Arial"/>
        <family val="2"/>
      </rPr>
      <t xml:space="preserve">TAPETES,REV.P/PAV. TUFADOS,DE
</t>
    </r>
    <r>
      <rPr>
        <sz val="10.5"/>
        <color rgb="FF000080"/>
        <rFont val="Arial"/>
        <family val="2"/>
      </rPr>
      <t>LÃ/PÊLOS FINOS</t>
    </r>
  </si>
  <si>
    <r>
      <rPr>
        <sz val="10.5"/>
        <color rgb="FF000080"/>
        <rFont val="Arial"/>
        <family val="2"/>
      </rPr>
      <t>'-- Grama (relva)</t>
    </r>
  </si>
  <si>
    <r>
      <rPr>
        <sz val="10.5"/>
        <color rgb="FF000080"/>
        <rFont val="Arial"/>
        <family val="2"/>
      </rPr>
      <t>TAPETES,REV.P/PAV. TUFADOS,OUTS.MATS. TÊXTEIS</t>
    </r>
  </si>
  <si>
    <r>
      <rPr>
        <sz val="10.5"/>
        <color rgb="FF000080"/>
        <rFont val="Arial"/>
        <family val="2"/>
      </rPr>
      <t xml:space="preserve">OUTS.TAPETES,REV. P/PAV.D/FELTRO,
</t>
    </r>
    <r>
      <rPr>
        <sz val="10.5"/>
        <color rgb="FF000080"/>
        <rFont val="Arial"/>
        <family val="2"/>
      </rPr>
      <t>MESMO CONF.</t>
    </r>
  </si>
  <si>
    <r>
      <rPr>
        <sz val="10.5"/>
        <color rgb="FF000080"/>
        <rFont val="Arial"/>
        <family val="2"/>
      </rPr>
      <t>OUTS.TAPETES,REV. P/PAV.D/MAT.TÊXTIL CONFEC.</t>
    </r>
  </si>
  <si>
    <r>
      <rPr>
        <sz val="10.5"/>
        <color rgb="FF000080"/>
        <rFont val="Arial"/>
        <family val="2"/>
      </rPr>
      <t xml:space="preserve">VELUD.,PELÚCIAS, P/TRAMA,CORT./CAN.
</t>
    </r>
    <r>
      <rPr>
        <sz val="10.5"/>
        <color rgb="FF000080"/>
        <rFont val="Arial"/>
        <family val="2"/>
      </rPr>
      <t>D/ALGODÃO</t>
    </r>
  </si>
  <si>
    <r>
      <rPr>
        <sz val="10.5"/>
        <color rgb="FF000080"/>
        <rFont val="Arial"/>
        <family val="2"/>
      </rPr>
      <t>TECIDOS D/FROCO ("CHENILLE"),DE ALGODÃO</t>
    </r>
  </si>
  <si>
    <r>
      <rPr>
        <sz val="10.5"/>
        <color rgb="FF000080"/>
        <rFont val="Arial"/>
        <family val="2"/>
      </rPr>
      <t xml:space="preserve">VELUDOS,PELÚCIAS, P/TRAMA,CORT.FIBR.
</t>
    </r>
    <r>
      <rPr>
        <sz val="10.5"/>
        <color rgb="FF000080"/>
        <rFont val="Arial"/>
        <family val="2"/>
      </rPr>
      <t>SINT.ART.</t>
    </r>
  </si>
  <si>
    <r>
      <rPr>
        <sz val="10.5"/>
        <color rgb="FF000080"/>
        <rFont val="Arial"/>
        <family val="2"/>
      </rPr>
      <t>OUTS.VELUDOS, PELÚCIAS,P/TRAMA, FIBR.SINT.ART.</t>
    </r>
  </si>
  <si>
    <r>
      <rPr>
        <sz val="10.5"/>
        <color rgb="FF000080"/>
        <rFont val="Arial"/>
        <family val="2"/>
      </rPr>
      <t xml:space="preserve">TECIDOS D/FROCO ("CHENILLE") D/FIBR.
</t>
    </r>
    <r>
      <rPr>
        <sz val="10.5"/>
        <color rgb="FF000080"/>
        <rFont val="Arial"/>
        <family val="2"/>
      </rPr>
      <t>SINT.ART.</t>
    </r>
  </si>
  <si>
    <r>
      <rPr>
        <sz val="10.5"/>
        <color rgb="FF000080"/>
        <rFont val="Arial"/>
        <family val="2"/>
      </rPr>
      <t>VELUDOS E PELÚCIAS D/FIBR.SINT./ARTIF. OBTIOS P/URDIDURA</t>
    </r>
  </si>
  <si>
    <r>
      <rPr>
        <sz val="10.5"/>
        <color rgb="FF000080"/>
        <rFont val="Arial"/>
        <family val="2"/>
      </rPr>
      <t xml:space="preserve">VELUDOS,PELÚCIAS, TEC.D/FROCO,OUTS.
</t>
    </r>
    <r>
      <rPr>
        <sz val="10.5"/>
        <color rgb="FF000080"/>
        <rFont val="Arial"/>
        <family val="2"/>
      </rPr>
      <t>MAT.TÊXT.</t>
    </r>
  </si>
  <si>
    <r>
      <rPr>
        <sz val="10.5"/>
        <color rgb="FF000080"/>
        <rFont val="Arial"/>
        <family val="2"/>
      </rPr>
      <t>'- Tecidos atoalhados (turcos), de algodão</t>
    </r>
  </si>
  <si>
    <r>
      <rPr>
        <sz val="10.5"/>
        <color rgb="FF000080"/>
        <rFont val="Arial"/>
        <family val="2"/>
      </rPr>
      <t xml:space="preserve">'- Tecidos atoalhados (turcos), de outras
</t>
    </r>
    <r>
      <rPr>
        <sz val="10.5"/>
        <color rgb="FF000080"/>
        <rFont val="Arial"/>
        <family val="2"/>
      </rPr>
      <t>matérias têxteis</t>
    </r>
  </si>
  <si>
    <r>
      <rPr>
        <sz val="10.5"/>
        <color rgb="FF000080"/>
        <rFont val="Arial"/>
        <family val="2"/>
      </rPr>
      <t>TECIDOS TUFADOS</t>
    </r>
  </si>
  <si>
    <r>
      <rPr>
        <sz val="10.5"/>
        <color rgb="FF000080"/>
        <rFont val="Arial"/>
        <family val="2"/>
      </rPr>
      <t>TECIDOS EM PONTO D/GAZE D/OUTS.MATS. TÊXTEIS</t>
    </r>
  </si>
  <si>
    <r>
      <rPr>
        <sz val="10.5"/>
        <color rgb="FF000080"/>
        <rFont val="Arial"/>
        <family val="2"/>
      </rPr>
      <t>TULES,FILÓ E TEC. D/MALHAS C/NÓS D/ALGODÃO</t>
    </r>
  </si>
  <si>
    <r>
      <rPr>
        <sz val="10.5"/>
        <color rgb="FF000080"/>
        <rFont val="Arial"/>
        <family val="2"/>
      </rPr>
      <t>TULES,FILÓ,TEC. D/MALHAS C/NÓS, OUTS.MAT.TÊXT.</t>
    </r>
  </si>
  <si>
    <r>
      <rPr>
        <sz val="10.5"/>
        <color rgb="FF000080"/>
        <rFont val="Arial"/>
        <family val="2"/>
      </rPr>
      <t>RENDAS D/FABR. MECÂNICA D/FIBR. SINT.ARTIFICIAIS</t>
    </r>
  </si>
  <si>
    <r>
      <rPr>
        <sz val="10.5"/>
        <color rgb="FF000080"/>
        <rFont val="Arial"/>
        <family val="2"/>
      </rPr>
      <t>RENDAS D/FABRICAÇÃO MECÂNICA D/ALGODÃO</t>
    </r>
  </si>
  <si>
    <r>
      <rPr>
        <sz val="10.5"/>
        <color rgb="FF000080"/>
        <rFont val="Arial"/>
        <family val="2"/>
      </rPr>
      <t>RENDAS D/FABRIC. MECÂNICA D/OUTS. MAT.TÊXTEIS</t>
    </r>
  </si>
  <si>
    <r>
      <rPr>
        <sz val="10.5"/>
        <color rgb="FF000080"/>
        <rFont val="Arial"/>
        <family val="2"/>
      </rPr>
      <t xml:space="preserve">OUTRAS RENDAS D/FABRICAÇÃO
</t>
    </r>
    <r>
      <rPr>
        <sz val="10.5"/>
        <color rgb="FF000080"/>
        <rFont val="Arial"/>
        <family val="2"/>
      </rPr>
      <t>MANUAL</t>
    </r>
  </si>
  <si>
    <r>
      <rPr>
        <sz val="10.5"/>
        <color rgb="FF000080"/>
        <rFont val="Arial"/>
        <family val="2"/>
      </rPr>
      <t>'- Fitas de veludo, de pelúcias, de tecidos de froco (chenill</t>
    </r>
  </si>
  <si>
    <r>
      <rPr>
        <sz val="10.5"/>
        <color rgb="FF000080"/>
        <rFont val="Arial"/>
        <family val="2"/>
      </rPr>
      <t xml:space="preserve">'- Outras fitas que contenham, em peso, 5
</t>
    </r>
    <r>
      <rPr>
        <sz val="10.5"/>
        <color rgb="FF000080"/>
        <rFont val="Arial"/>
        <family val="2"/>
      </rPr>
      <t>% ou mais de fios d</t>
    </r>
  </si>
  <si>
    <r>
      <rPr>
        <sz val="10.5"/>
        <color rgb="FF000080"/>
        <rFont val="Arial"/>
        <family val="2"/>
      </rPr>
      <t>OUTRAS FITAS DE ALGODÃO</t>
    </r>
  </si>
  <si>
    <r>
      <rPr>
        <sz val="10.5"/>
        <color rgb="FF000080"/>
        <rFont val="Arial"/>
        <family val="2"/>
      </rPr>
      <t xml:space="preserve">OUTRAS FITAS D/FIBRAS SINTÉTICAS/ARTIFICIAI
</t>
    </r>
    <r>
      <rPr>
        <sz val="10.5"/>
        <color rgb="FF000080"/>
        <rFont val="Arial"/>
        <family val="2"/>
      </rPr>
      <t>S</t>
    </r>
  </si>
  <si>
    <r>
      <rPr>
        <sz val="10.5"/>
        <color rgb="FF000080"/>
        <rFont val="Arial"/>
        <family val="2"/>
      </rPr>
      <t>OUTRAS FITAS DE OUTS.MATÉRIAS TÊXTEIS</t>
    </r>
  </si>
  <si>
    <r>
      <rPr>
        <sz val="10.5"/>
        <color rgb="FF000080"/>
        <rFont val="Arial"/>
        <family val="2"/>
      </rPr>
      <t xml:space="preserve">FITAS S/TRAMA, D/FIOS/FIBR. PARALELIZ. E
</t>
    </r>
    <r>
      <rPr>
        <sz val="10.5"/>
        <color rgb="FF000080"/>
        <rFont val="Arial"/>
        <family val="2"/>
      </rPr>
      <t>COLADOS</t>
    </r>
  </si>
  <si>
    <r>
      <rPr>
        <sz val="10.5"/>
        <color rgb="FF000080"/>
        <rFont val="Arial"/>
        <family val="2"/>
      </rPr>
      <t>ETIQUETAS,EMBLS. ETC.D/MATS.TÊXTEIS, TECIDOS</t>
    </r>
  </si>
  <si>
    <r>
      <rPr>
        <sz val="10.5"/>
        <color rgb="FF000080"/>
        <rFont val="Arial"/>
        <family val="2"/>
      </rPr>
      <t>OUTS.,ETIQUETAS, EMBLEMAS E SEMELHANTES</t>
    </r>
  </si>
  <si>
    <r>
      <rPr>
        <sz val="10.5"/>
        <color rgb="FF000080"/>
        <rFont val="Arial"/>
        <family val="2"/>
      </rPr>
      <t>ENTRANÇADOS EM PEÇAS</t>
    </r>
  </si>
  <si>
    <r>
      <rPr>
        <sz val="10.5"/>
        <color rgb="FF000080"/>
        <rFont val="Arial"/>
        <family val="2"/>
      </rPr>
      <t>ARTS. D/PASSAMANARIA/ORN AMENTAIS,ANÁLOGOS</t>
    </r>
  </si>
  <si>
    <r>
      <rPr>
        <sz val="10.5"/>
        <color rgb="FF000080"/>
        <rFont val="Arial"/>
        <family val="2"/>
      </rPr>
      <t>Tecidos de fios de metal e tecidos de fios metálicos ou</t>
    </r>
  </si>
  <si>
    <r>
      <rPr>
        <sz val="10.5"/>
        <color rgb="FF000080"/>
        <rFont val="Arial"/>
        <family val="2"/>
      </rPr>
      <t xml:space="preserve">BORDADOS QUÍM.
</t>
    </r>
    <r>
      <rPr>
        <sz val="10.5"/>
        <color rgb="FF000080"/>
        <rFont val="Arial"/>
        <family val="2"/>
      </rPr>
      <t>/AÉREOS,BORD. C/FUNDO RECORT.</t>
    </r>
  </si>
  <si>
    <r>
      <rPr>
        <sz val="10.5"/>
        <color rgb="FF000080"/>
        <rFont val="Arial"/>
        <family val="2"/>
      </rPr>
      <t>BORDADOS D/ALGODÃO EM PEÇA/TIRAS/MOTIVOS</t>
    </r>
  </si>
  <si>
    <r>
      <rPr>
        <sz val="10.5"/>
        <color rgb="FF000080"/>
        <rFont val="Arial"/>
        <family val="2"/>
      </rPr>
      <t>OUTS.BORDADOS D/FIBRAS SINT.OU ARTIFICIAIS</t>
    </r>
  </si>
  <si>
    <r>
      <rPr>
        <sz val="10.5"/>
        <color rgb="FF000080"/>
        <rFont val="Arial"/>
        <family val="2"/>
      </rPr>
      <t>OUTS.BORDADOS DE OUTRAS MATÉRIAS TÊXTEIS</t>
    </r>
  </si>
  <si>
    <r>
      <rPr>
        <sz val="10.5"/>
        <color rgb="FF000080"/>
        <rFont val="Arial"/>
        <family val="2"/>
      </rPr>
      <t>Artigos têxteis acolchoados em peça, constituídos por uma ou</t>
    </r>
  </si>
  <si>
    <r>
      <rPr>
        <sz val="10.5"/>
        <color rgb="FF000080"/>
        <rFont val="Arial"/>
        <family val="2"/>
      </rPr>
      <t>'- Tecidos revestidos de cola ou de matérias amiláceas,</t>
    </r>
  </si>
  <si>
    <r>
      <rPr>
        <sz val="10.5"/>
        <color rgb="FF000080"/>
        <rFont val="Arial"/>
        <family val="2"/>
      </rPr>
      <t>OUTS.TEC.REV. COLA/MAT.AMILÁCEA P/ENCAD.SEM.</t>
    </r>
  </si>
  <si>
    <r>
      <rPr>
        <sz val="10.5"/>
        <color rgb="FF000080"/>
        <rFont val="Arial"/>
        <family val="2"/>
      </rPr>
      <t>TELAS P/PNEUM. D/NÁILON,POLIAM. IMPREG.C/BORR.</t>
    </r>
  </si>
  <si>
    <r>
      <rPr>
        <sz val="10.5"/>
        <color rgb="FF000080"/>
        <rFont val="Arial"/>
        <family val="2"/>
      </rPr>
      <t>OUTS.TELAS PNEUMÁT. D/NÁILON/OUTS. POLIAMIDAS</t>
    </r>
  </si>
  <si>
    <r>
      <rPr>
        <sz val="10.5"/>
        <color rgb="FF000080"/>
        <rFont val="Arial"/>
        <family val="2"/>
      </rPr>
      <t xml:space="preserve">TELAS P/PNEUMÁTICOS DE
</t>
    </r>
    <r>
      <rPr>
        <sz val="10.5"/>
        <color rgb="FF000080"/>
        <rFont val="Arial"/>
        <family val="2"/>
      </rPr>
      <t>POLIÉSTERES</t>
    </r>
  </si>
  <si>
    <r>
      <rPr>
        <sz val="10.5"/>
        <color rgb="FF000080"/>
        <rFont val="Arial"/>
        <family val="2"/>
      </rPr>
      <t>OUTS.TELAS P/PNEUM. D/FIO ALT.TEN. D/RAIOM VISC.</t>
    </r>
  </si>
  <si>
    <r>
      <rPr>
        <sz val="10.5"/>
        <color rgb="FF000080"/>
        <rFont val="Arial"/>
        <family val="2"/>
      </rPr>
      <t xml:space="preserve">TECIDOS IMPREG.REV. REC.,ESTR.D/POLI (CL.
</t>
    </r>
    <r>
      <rPr>
        <sz val="10.5"/>
        <color rgb="FF000080"/>
        <rFont val="Arial"/>
        <family val="2"/>
      </rPr>
      <t>VINILA)</t>
    </r>
  </si>
  <si>
    <r>
      <rPr>
        <sz val="10.5"/>
        <color rgb="FF000080"/>
        <rFont val="Arial"/>
        <family val="2"/>
      </rPr>
      <t>TECIDOS IMPREG.REV. REC.,ESTR. D/POLIURETANO</t>
    </r>
  </si>
  <si>
    <r>
      <rPr>
        <sz val="10.5"/>
        <color rgb="FF000080"/>
        <rFont val="Arial"/>
        <family val="2"/>
      </rPr>
      <t xml:space="preserve">TECIDOS IMPREG.REV. REC.,ESTRAT.D/OUTS.
</t>
    </r>
    <r>
      <rPr>
        <sz val="10.5"/>
        <color rgb="FF000080"/>
        <rFont val="Arial"/>
        <family val="2"/>
      </rPr>
      <t>PLÁST.</t>
    </r>
  </si>
  <si>
    <r>
      <rPr>
        <sz val="10.5"/>
        <color rgb="FF000080"/>
        <rFont val="Arial"/>
        <family val="2"/>
      </rPr>
      <t>OUTS.LINÓLEOS REC. REV.P/PAV.CONST. P/INDUTO</t>
    </r>
  </si>
  <si>
    <r>
      <rPr>
        <sz val="10.5"/>
        <color rgb="FF000080"/>
        <rFont val="Arial"/>
        <family val="2"/>
      </rPr>
      <t xml:space="preserve">REVESTIMENTO P/PAREDES DE
</t>
    </r>
    <r>
      <rPr>
        <sz val="10.5"/>
        <color rgb="FF000080"/>
        <rFont val="Arial"/>
        <family val="2"/>
      </rPr>
      <t>MATÉRIAS TÊXTEIS</t>
    </r>
  </si>
  <si>
    <r>
      <rPr>
        <sz val="10.5"/>
        <color rgb="FF000080"/>
        <rFont val="Arial"/>
        <family val="2"/>
      </rPr>
      <t>'- Fitas adesivas de largura não superior a 20 cm</t>
    </r>
  </si>
  <si>
    <r>
      <rPr>
        <sz val="10.5"/>
        <color rgb="FF000080"/>
        <rFont val="Arial"/>
        <family val="2"/>
      </rPr>
      <t xml:space="preserve">TECIDOS DE MALHA
</t>
    </r>
    <r>
      <rPr>
        <sz val="10.5"/>
        <color rgb="FF000080"/>
        <rFont val="Arial"/>
        <family val="2"/>
      </rPr>
      <t>C/BORRACHA</t>
    </r>
  </si>
  <si>
    <r>
      <rPr>
        <sz val="10.5"/>
        <color rgb="FF000080"/>
        <rFont val="Arial"/>
        <family val="2"/>
      </rPr>
      <t>OUTS.TECIDOS COM BORRACHA</t>
    </r>
  </si>
  <si>
    <r>
      <rPr>
        <sz val="10.5"/>
        <color rgb="FF000080"/>
        <rFont val="Arial"/>
        <family val="2"/>
      </rPr>
      <t xml:space="preserve">OUTS.TECS.IMPREG.
</t>
    </r>
    <r>
      <rPr>
        <sz val="10.5"/>
        <color rgb="FF000080"/>
        <rFont val="Arial"/>
        <family val="2"/>
      </rPr>
      <t xml:space="preserve">/REVESTS.
</t>
    </r>
    <r>
      <rPr>
        <sz val="10.5"/>
        <color rgb="FF000080"/>
        <rFont val="Arial"/>
        <family val="2"/>
      </rPr>
      <t>/RECOBERTOS,ETC.</t>
    </r>
  </si>
  <si>
    <r>
      <rPr>
        <sz val="10.5"/>
        <color rgb="FF000080"/>
        <rFont val="Arial"/>
        <family val="2"/>
      </rPr>
      <t>MECHAS MAT.TÊXTEIS TECIDAS ENTRANÇADAS/TRIC.</t>
    </r>
  </si>
  <si>
    <r>
      <rPr>
        <sz val="10.5"/>
        <color rgb="FF000080"/>
        <rFont val="Arial"/>
        <family val="2"/>
      </rPr>
      <t xml:space="preserve">MANGUEIRAS/TUBOS SEMELH.D/MATÉRIAS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</si>
  <si>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CORREIAS TRANSPORT./TRANSM. D/MATÉRIA TÊXTIL</t>
    </r>
  </si>
  <si>
    <r>
      <rPr>
        <sz val="10.5"/>
        <color rgb="FF000080"/>
        <rFont val="Arial"/>
        <family val="2"/>
      </rPr>
      <t xml:space="preserve">'- Tecidos, feltros e tecidos forrados de feltro,
</t>
    </r>
    <r>
      <rPr>
        <sz val="10.5"/>
        <color rgb="FF000080"/>
        <rFont val="Arial"/>
        <family val="2"/>
      </rPr>
      <t>combinados</t>
    </r>
  </si>
  <si>
    <r>
      <rPr>
        <sz val="10.5"/>
        <color rgb="FF000080"/>
        <rFont val="Arial"/>
        <family val="2"/>
      </rPr>
      <t>GAZES/TELA P/PENEIR. D/MAT.TÊXTIL SINT. ART.,PEÇA</t>
    </r>
  </si>
  <si>
    <r>
      <rPr>
        <sz val="10.5"/>
        <color rgb="FF000080"/>
        <rFont val="Arial"/>
        <family val="2"/>
      </rPr>
      <t xml:space="preserve">OUTS.GAZES/TELAS P/PENEIRAR,MMO
</t>
    </r>
    <r>
      <rPr>
        <sz val="10.5"/>
        <color rgb="FF000080"/>
        <rFont val="Arial"/>
        <family val="2"/>
      </rPr>
      <t>CONFEC.</t>
    </r>
  </si>
  <si>
    <r>
      <rPr>
        <sz val="10.5"/>
        <color rgb="FF000080"/>
        <rFont val="Arial"/>
        <family val="2"/>
      </rPr>
      <t>'-- De peso inferior a 650 g/m2</t>
    </r>
  </si>
  <si>
    <r>
      <rPr>
        <sz val="10.5"/>
        <color rgb="FF000080"/>
        <rFont val="Arial"/>
        <family val="2"/>
      </rPr>
      <t xml:space="preserve">'-- De peso igual ou
</t>
    </r>
    <r>
      <rPr>
        <sz val="10.5"/>
        <color rgb="FF000080"/>
        <rFont val="Arial"/>
        <family val="2"/>
      </rPr>
      <t>superior a 650 g/m2</t>
    </r>
  </si>
  <si>
    <r>
      <rPr>
        <sz val="10.5"/>
        <color rgb="FF000080"/>
        <rFont val="Arial"/>
        <family val="2"/>
      </rPr>
      <t>'- Tecidos filtrantes e tecidos espessos, do tipo utilizado e</t>
    </r>
  </si>
  <si>
    <r>
      <rPr>
        <sz val="10.5"/>
        <color rgb="FF000080"/>
        <rFont val="Arial"/>
        <family val="2"/>
      </rPr>
      <t xml:space="preserve">OUTS.PRODS/ARTEFS. D/MAT.TÊXTEIS,USOS
</t>
    </r>
    <r>
      <rPr>
        <sz val="10.5"/>
        <color rgb="FF000080"/>
        <rFont val="Arial"/>
        <family val="2"/>
      </rPr>
      <t>TÉCNS.</t>
    </r>
  </si>
  <si>
    <r>
      <rPr>
        <sz val="10.5"/>
        <color rgb="FF000080"/>
        <rFont val="Arial"/>
        <family val="2"/>
      </rPr>
      <t xml:space="preserve">TEC.D/MALHA D/ALGODÃO, DENOMIN."FELPA
</t>
    </r>
    <r>
      <rPr>
        <sz val="10.5"/>
        <color rgb="FF000080"/>
        <rFont val="Arial"/>
        <family val="2"/>
      </rPr>
      <t>LONGA"</t>
    </r>
  </si>
  <si>
    <r>
      <rPr>
        <sz val="10.5"/>
        <color rgb="FF000080"/>
        <rFont val="Arial"/>
        <family val="2"/>
      </rPr>
      <t>TEC.FELPA LONGA/PÊLO COMPR. FIBR.SINT./ART.</t>
    </r>
  </si>
  <si>
    <r>
      <rPr>
        <sz val="10.5"/>
        <color rgb="FF000080"/>
        <rFont val="Arial"/>
        <family val="2"/>
      </rPr>
      <t>TEC.D/OUT.MAT. TÊXTIL,DENOM."FELPA LONGA"</t>
    </r>
  </si>
  <si>
    <r>
      <rPr>
        <sz val="10.5"/>
        <color rgb="FF000080"/>
        <rFont val="Arial"/>
        <family val="2"/>
      </rPr>
      <t>TECIDOS ATOALHADOS DE ALGODÃO</t>
    </r>
  </si>
  <si>
    <r>
      <rPr>
        <sz val="10.5"/>
        <color rgb="FF000080"/>
        <rFont val="Arial"/>
        <family val="2"/>
      </rPr>
      <t xml:space="preserve">TECIDOS ATOALHADOS D/FIBRAS SINT.
</t>
    </r>
    <r>
      <rPr>
        <sz val="10.5"/>
        <color rgb="FF000080"/>
        <rFont val="Arial"/>
        <family val="2"/>
      </rPr>
      <t>/ARTIFICIAIS</t>
    </r>
  </si>
  <si>
    <r>
      <rPr>
        <sz val="10.5"/>
        <color rgb="FF000080"/>
        <rFont val="Arial"/>
        <family val="2"/>
      </rPr>
      <t xml:space="preserve">TECIDOS ATOALHADOS DE
</t>
    </r>
    <r>
      <rPr>
        <sz val="10.5"/>
        <color rgb="FF000080"/>
        <rFont val="Arial"/>
        <family val="2"/>
      </rPr>
      <t>OUTRAS MAT.TÊXTEIS</t>
    </r>
  </si>
  <si>
    <r>
      <rPr>
        <sz val="10.5"/>
        <color rgb="FF000080"/>
        <rFont val="Arial"/>
        <family val="2"/>
      </rPr>
      <t>OUTROS VELUDOS E PELÚCIAS D/ALGODÃO</t>
    </r>
  </si>
  <si>
    <r>
      <rPr>
        <sz val="10.5"/>
        <color rgb="FF000080"/>
        <rFont val="Arial"/>
        <family val="2"/>
      </rPr>
      <t xml:space="preserve">OUTS.VELUDOS E PELÚCIAS DE FIBRAS
</t>
    </r>
    <r>
      <rPr>
        <sz val="10.5"/>
        <color rgb="FF000080"/>
        <rFont val="Arial"/>
        <family val="2"/>
      </rPr>
      <t>SINT/ART.</t>
    </r>
  </si>
  <si>
    <r>
      <rPr>
        <sz val="10.5"/>
        <color rgb="FF000080"/>
        <rFont val="Arial"/>
        <family val="2"/>
      </rPr>
      <t>OUTS.VELUDOS E PELÚCIAS DE OUTS. MAT.TÊXTEIS</t>
    </r>
  </si>
  <si>
    <r>
      <rPr>
        <sz val="10.5"/>
        <color rgb="FF000080"/>
        <rFont val="Arial"/>
        <family val="2"/>
      </rPr>
      <t xml:space="preserve">TECIDOS D/MALHA FIBRA SINT./ART.,
</t>
    </r>
    <r>
      <rPr>
        <sz val="10.5"/>
        <color rgb="FF000080"/>
        <rFont val="Arial"/>
        <family val="2"/>
      </rPr>
      <t>ELASTÔM.=&gt;5%</t>
    </r>
  </si>
  <si>
    <r>
      <rPr>
        <sz val="10.5"/>
        <color rgb="FF000080"/>
        <rFont val="Arial"/>
        <family val="2"/>
      </rPr>
      <t>TECIDOS D/MALHA D/FIBRAS SINT/ART., L&lt;=30CM</t>
    </r>
  </si>
  <si>
    <r>
      <rPr>
        <sz val="10.5"/>
        <color rgb="FF000080"/>
        <rFont val="Arial"/>
        <family val="2"/>
      </rPr>
      <t xml:space="preserve">TECIDOS DE MALHA
</t>
    </r>
    <r>
      <rPr>
        <sz val="10.5"/>
        <color rgb="FF000080"/>
        <rFont val="Arial"/>
        <family val="2"/>
      </rPr>
      <t>DE ALGODÃO,L&lt;=30CM</t>
    </r>
  </si>
  <si>
    <r>
      <rPr>
        <sz val="10.5"/>
        <color rgb="FF000080"/>
        <rFont val="Arial"/>
        <family val="2"/>
      </rPr>
      <t>OUTS.TECIDOS DE MALHA DE FIBRAS SINT.L&lt;=30CM</t>
    </r>
  </si>
  <si>
    <r>
      <rPr>
        <sz val="10.5"/>
        <color rgb="FF000080"/>
        <rFont val="Arial"/>
        <family val="2"/>
      </rPr>
      <t xml:space="preserve">TEC.D/MALHA DE ALGODãO,TINTOS,
</t>
    </r>
    <r>
      <rPr>
        <sz val="10.5"/>
        <color rgb="FF000080"/>
        <rFont val="Arial"/>
        <family val="2"/>
      </rPr>
      <t>L&gt;30CM,ELAST&gt;=5%</t>
    </r>
  </si>
  <si>
    <r>
      <rPr>
        <sz val="10.5"/>
        <color rgb="FF000080"/>
        <rFont val="Arial"/>
        <family val="2"/>
      </rPr>
      <t>TEC. D/MALHA D/FIBRAS SINTéTS. CRUS/BRANQS., L&gt;30CM,E&gt;=5%</t>
    </r>
  </si>
  <si>
    <r>
      <rPr>
        <sz val="10.5"/>
        <color rgb="FF000080"/>
        <rFont val="Arial"/>
        <family val="2"/>
      </rPr>
      <t>TEC. D/MALHA D/FIBRAS SINTéTICAS, TINTOS,L&gt;30CM,E&gt;=5%</t>
    </r>
  </si>
  <si>
    <r>
      <rPr>
        <sz val="10.5"/>
        <color rgb="FF000080"/>
        <rFont val="Arial"/>
        <family val="2"/>
      </rPr>
      <t>TEC. D/MAL. D/FIBS. SINTS.D/FIOS DIVS. CORES,L&gt;30CM,E&gt;=5%</t>
    </r>
  </si>
  <si>
    <r>
      <rPr>
        <sz val="10.5"/>
        <color rgb="FF000080"/>
        <rFont val="Arial"/>
        <family val="2"/>
      </rPr>
      <t xml:space="preserve">TEC.D/MALHA D/FIBRAS SINTéTICAS, ESTAMPADOS,L&gt;30CM,
</t>
    </r>
    <r>
      <rPr>
        <sz val="10.5"/>
        <color rgb="FF000080"/>
        <rFont val="Arial"/>
        <family val="2"/>
      </rPr>
      <t>E&gt;=5%</t>
    </r>
  </si>
  <si>
    <r>
      <rPr>
        <sz val="10.5"/>
        <color rgb="FF000080"/>
        <rFont val="Arial"/>
        <family val="2"/>
      </rPr>
      <t>TEC. D/FIBRAS ARTIFICIAIS,TINTOS, L&gt;30CM,ELAST&gt;=5%</t>
    </r>
  </si>
  <si>
    <r>
      <rPr>
        <sz val="10.5"/>
        <color rgb="FF000080"/>
        <rFont val="Arial"/>
        <family val="2"/>
      </rPr>
      <t>TEC. D/MALHA DE OUTS.MAT.TêXTEIS, TINTOS,L&gt;30CM,E&gt;=5%</t>
    </r>
  </si>
  <si>
    <r>
      <rPr>
        <sz val="10.5"/>
        <color rgb="FF000080"/>
        <rFont val="Arial"/>
        <family val="2"/>
      </rPr>
      <t>OUTROS TECIDOS D/MALHA D/FIBRAS SINTéTICAS,L&gt;30CM,</t>
    </r>
  </si>
  <si>
    <r>
      <rPr>
        <sz val="10.5"/>
        <color rgb="FF000080"/>
        <rFont val="Arial"/>
        <family val="2"/>
      </rPr>
      <t>TEC.MALHA-URDIDURA ALGODÃO CRUS OU BRANQ.</t>
    </r>
  </si>
  <si>
    <r>
      <rPr>
        <sz val="10.5"/>
        <color rgb="FF000080"/>
        <rFont val="Arial"/>
        <family val="2"/>
      </rPr>
      <t>TECIDOS D/MALHA- URDIDURA D/ALGODÃO,TINGIDOS</t>
    </r>
  </si>
  <si>
    <r>
      <rPr>
        <sz val="10.5"/>
        <color rgb="FF000080"/>
        <rFont val="Arial"/>
        <family val="2"/>
      </rPr>
      <t>TECIDOS MALHA- URDIDURA ALG.C/FIOS DIV.CORES</t>
    </r>
  </si>
  <si>
    <r>
      <rPr>
        <sz val="10.5"/>
        <color rgb="FF000080"/>
        <rFont val="Arial"/>
        <family val="2"/>
      </rPr>
      <t>'-- Outros, crus ou branqueados</t>
    </r>
  </si>
  <si>
    <r>
      <rPr>
        <sz val="10.5"/>
        <color rgb="FF000080"/>
        <rFont val="Arial"/>
        <family val="2"/>
      </rPr>
      <t>'-- Outros, tintos</t>
    </r>
  </si>
  <si>
    <r>
      <rPr>
        <sz val="10.5"/>
        <color rgb="FF000080"/>
        <rFont val="Arial"/>
        <family val="2"/>
      </rPr>
      <t>'-- Outros, de fios de diversas cores</t>
    </r>
  </si>
  <si>
    <r>
      <rPr>
        <sz val="10.5"/>
        <color rgb="FF000080"/>
        <rFont val="Arial"/>
        <family val="2"/>
      </rPr>
      <t>'-- Outros, estampados</t>
    </r>
  </si>
  <si>
    <r>
      <rPr>
        <sz val="10.5"/>
        <color rgb="FF000080"/>
        <rFont val="Arial"/>
        <family val="2"/>
      </rPr>
      <t>TECIDOS MALHA- URDIDURA FIBRA ART. CRU/BRANQ.</t>
    </r>
  </si>
  <si>
    <r>
      <rPr>
        <sz val="10.5"/>
        <color rgb="FF000080"/>
        <rFont val="Arial"/>
        <family val="2"/>
      </rPr>
      <t>OUTROS TECIDOS MALHA-URDIDURA</t>
    </r>
  </si>
  <si>
    <r>
      <rPr>
        <sz val="10.5"/>
        <color rgb="FF000080"/>
        <rFont val="Arial"/>
        <family val="2"/>
      </rPr>
      <t>OUTROS TECIDOS MALHA DE LÃ OU PÊLOS FINOS</t>
    </r>
  </si>
  <si>
    <r>
      <rPr>
        <sz val="10.5"/>
        <color rgb="FF000080"/>
        <rFont val="Arial"/>
        <family val="2"/>
      </rPr>
      <t>OUTS.TEC.D/MALHA D/ALGODÃO CRU/BRANQUEADO</t>
    </r>
  </si>
  <si>
    <r>
      <rPr>
        <sz val="10.5"/>
        <color rgb="FF000080"/>
        <rFont val="Arial"/>
        <family val="2"/>
      </rPr>
      <t>OUTS.TECIDOS MALHA DE ALGODÃO TINGIDOS</t>
    </r>
  </si>
  <si>
    <r>
      <rPr>
        <sz val="10.5"/>
        <color rgb="FF000080"/>
        <rFont val="Arial"/>
        <family val="2"/>
      </rPr>
      <t>OUTS.TEC.MALHA D/ALGODÃO COM FIOS DIV.CORES</t>
    </r>
  </si>
  <si>
    <r>
      <rPr>
        <sz val="10.5"/>
        <color rgb="FF000080"/>
        <rFont val="Arial"/>
        <family val="2"/>
      </rPr>
      <t>De náilon ou de outras poliamidas</t>
    </r>
  </si>
  <si>
    <r>
      <rPr>
        <sz val="10.5"/>
        <color rgb="FF000080"/>
        <rFont val="Arial"/>
        <family val="2"/>
      </rPr>
      <t>De poliésteres</t>
    </r>
  </si>
  <si>
    <r>
      <rPr>
        <sz val="10.5"/>
        <color rgb="FF000080"/>
        <rFont val="Arial"/>
        <family val="2"/>
      </rPr>
      <t xml:space="preserve">De náilon ou de outras
</t>
    </r>
    <r>
      <rPr>
        <sz val="10.5"/>
        <color rgb="FF000080"/>
        <rFont val="Arial"/>
        <family val="2"/>
      </rPr>
      <t>poliamidas</t>
    </r>
  </si>
  <si>
    <r>
      <rPr>
        <sz val="10.5"/>
        <color rgb="FF000080"/>
        <rFont val="Arial"/>
        <family val="2"/>
      </rPr>
      <t xml:space="preserve">OUTROS TECIDOS D/MALHA FIBRAS ART.
</t>
    </r>
    <r>
      <rPr>
        <sz val="10.5"/>
        <color rgb="FF000080"/>
        <rFont val="Arial"/>
        <family val="2"/>
      </rPr>
      <t>TINGIDOS</t>
    </r>
  </si>
  <si>
    <r>
      <rPr>
        <sz val="10.5"/>
        <color rgb="FF000080"/>
        <rFont val="Arial"/>
        <family val="2"/>
      </rPr>
      <t>OUTS.TEC.DE MALHA, DE OUTS.MATÉRIAS TÊXTEIS</t>
    </r>
  </si>
  <si>
    <r>
      <rPr>
        <sz val="10.5"/>
        <color rgb="FF000080"/>
        <rFont val="Arial"/>
        <family val="2"/>
      </rPr>
      <t xml:space="preserve">CASACOS/SEML.MAL. MASC.EXC.6103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</si>
  <si>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>CASACOS/SEML.MAL. MASC.EXC.6103 FIBR. SINT/ART.</t>
    </r>
  </si>
  <si>
    <r>
      <rPr>
        <sz val="10.5"/>
        <color rgb="FF000080"/>
        <rFont val="Arial"/>
        <family val="2"/>
      </rPr>
      <t xml:space="preserve">CASACOS/SEML.MAL. MASC.EXC.6103
</t>
    </r>
    <r>
      <rPr>
        <sz val="10.5"/>
        <color rgb="FF000080"/>
        <rFont val="Arial"/>
        <family val="2"/>
      </rPr>
      <t>LÃ/PÊLO FINO</t>
    </r>
  </si>
  <si>
    <r>
      <rPr>
        <sz val="10.5"/>
        <color rgb="FF000080"/>
        <rFont val="Arial"/>
        <family val="2"/>
      </rPr>
      <t>CASACOS/SEML.MAL. MASC.EXC.6103 OUTS. M.TÊXT.</t>
    </r>
  </si>
  <si>
    <r>
      <rPr>
        <sz val="10.5"/>
        <color rgb="FF000080"/>
        <rFont val="Arial"/>
        <family val="2"/>
      </rPr>
      <t xml:space="preserve">CASACOS/SEML.MAL. FEM.EXC.6104 LÃ/PÊLO
</t>
    </r>
    <r>
      <rPr>
        <sz val="10.5"/>
        <color rgb="FF000080"/>
        <rFont val="Arial"/>
        <family val="2"/>
      </rPr>
      <t>FINO</t>
    </r>
  </si>
  <si>
    <r>
      <rPr>
        <sz val="10.5"/>
        <color rgb="FF000080"/>
        <rFont val="Arial"/>
        <family val="2"/>
      </rPr>
      <t>CASACOS/SEML.MAL. FEM.EXC.6104 DE ALGODÃO</t>
    </r>
  </si>
  <si>
    <r>
      <rPr>
        <sz val="10.5"/>
        <color rgb="FF000080"/>
        <rFont val="Arial"/>
        <family val="2"/>
      </rPr>
      <t xml:space="preserve">CASACOS/SEML.MAL. FEM.EXC.6104 FIBR.
</t>
    </r>
    <r>
      <rPr>
        <sz val="10.5"/>
        <color rgb="FF000080"/>
        <rFont val="Arial"/>
        <family val="2"/>
      </rPr>
      <t>SINT./ART.</t>
    </r>
  </si>
  <si>
    <r>
      <rPr>
        <sz val="10.5"/>
        <color rgb="FF000080"/>
        <rFont val="Arial"/>
        <family val="2"/>
      </rPr>
      <t>CASACOS/SEML.MAL. FEM.EXC.6104 OUTS. MAT.TÊXT.</t>
    </r>
  </si>
  <si>
    <r>
      <rPr>
        <sz val="10.5"/>
        <color rgb="FF000080"/>
        <rFont val="Arial"/>
        <family val="2"/>
      </rPr>
      <t xml:space="preserve">TERNOS MALHA DE FIBRAS SINTÉTICAS,
</t>
    </r>
    <r>
      <rPr>
        <sz val="10.5"/>
        <color rgb="FF000080"/>
        <rFont val="Arial"/>
        <family val="2"/>
      </rPr>
      <t>USO MASC.</t>
    </r>
  </si>
  <si>
    <r>
      <rPr>
        <sz val="10.5"/>
        <color rgb="FF000080"/>
        <rFont val="Arial"/>
        <family val="2"/>
      </rPr>
      <t>CONJUNTOS MALHA DE ALGODÃO, USO MASC.</t>
    </r>
  </si>
  <si>
    <r>
      <rPr>
        <sz val="10.5"/>
        <color rgb="FF000080"/>
        <rFont val="Arial"/>
        <family val="2"/>
      </rPr>
      <t xml:space="preserve">CONJUNTOS MALHA DE FIBRA SINTÉTICA,
</t>
    </r>
    <r>
      <rPr>
        <sz val="10.5"/>
        <color rgb="FF000080"/>
        <rFont val="Arial"/>
        <family val="2"/>
      </rPr>
      <t>USO MASC.</t>
    </r>
  </si>
  <si>
    <r>
      <rPr>
        <sz val="10.5"/>
        <color rgb="FF000080"/>
        <rFont val="Arial"/>
        <family val="2"/>
      </rPr>
      <t>CONJUNTOS MALHA OUTS.MAT.TÊXTEIS, USO MASC.</t>
    </r>
  </si>
  <si>
    <r>
      <rPr>
        <sz val="10.5"/>
        <color rgb="FF000080"/>
        <rFont val="Arial"/>
        <family val="2"/>
      </rPr>
      <t xml:space="preserve">PALETÓS(CASACOS) MALHA ALGODÃO,USO
</t>
    </r>
    <r>
      <rPr>
        <sz val="10.5"/>
        <color rgb="FF000080"/>
        <rFont val="Arial"/>
        <family val="2"/>
      </rPr>
      <t>MASC.</t>
    </r>
  </si>
  <si>
    <r>
      <rPr>
        <sz val="10.5"/>
        <color rgb="FF000080"/>
        <rFont val="Arial"/>
        <family val="2"/>
      </rPr>
      <t xml:space="preserve">PALETÓS(CASACOS) MALHA D/FIBR.SINT.
</t>
    </r>
    <r>
      <rPr>
        <sz val="10.5"/>
        <color rgb="FF000080"/>
        <rFont val="Arial"/>
        <family val="2"/>
      </rPr>
      <t>USO MASC.</t>
    </r>
  </si>
  <si>
    <r>
      <rPr>
        <sz val="10.5"/>
        <color rgb="FF000080"/>
        <rFont val="Arial"/>
        <family val="2"/>
      </rPr>
      <t>PALETÓS(CASACOS) MALHA OUTS.MATS. TÊXTEIS</t>
    </r>
  </si>
  <si>
    <r>
      <rPr>
        <sz val="10.5"/>
        <color rgb="FF000080"/>
        <rFont val="Arial"/>
        <family val="2"/>
      </rPr>
      <t xml:space="preserve">CALÇAS,JARD.BERM. SHORT MALHA
</t>
    </r>
    <r>
      <rPr>
        <sz val="10.5"/>
        <color rgb="FF000080"/>
        <rFont val="Arial"/>
        <family val="2"/>
      </rPr>
      <t>LÃ/PÊLO MASC.</t>
    </r>
  </si>
  <si>
    <r>
      <rPr>
        <sz val="10.5"/>
        <color rgb="FF000080"/>
        <rFont val="Arial"/>
        <family val="2"/>
      </rPr>
      <t>CALÇAS,JARD.BERM. SHORT MALHA ALG. MASC.</t>
    </r>
  </si>
  <si>
    <r>
      <rPr>
        <sz val="10.5"/>
        <color rgb="FF000080"/>
        <rFont val="Arial"/>
        <family val="2"/>
      </rPr>
      <t xml:space="preserve">CALÇAS,JARD.BERM. SHORT MALHA FIBR.
</t>
    </r>
    <r>
      <rPr>
        <sz val="10.5"/>
        <color rgb="FF000080"/>
        <rFont val="Arial"/>
        <family val="2"/>
      </rPr>
      <t>SINTÉTICA</t>
    </r>
  </si>
  <si>
    <r>
      <rPr>
        <sz val="10.5"/>
        <color rgb="FF000080"/>
        <rFont val="Arial"/>
        <family val="2"/>
      </rPr>
      <t>CALÇAS,JARD.BERM. SHORT MALHA/MAT. TÊX.MASC.</t>
    </r>
  </si>
  <si>
    <r>
      <rPr>
        <sz val="10.5"/>
        <color rgb="FF000080"/>
        <rFont val="Arial"/>
        <family val="2"/>
      </rPr>
      <t xml:space="preserve">CONJUNTOS MALHA DE ALGODÃO, USO
</t>
    </r>
    <r>
      <rPr>
        <sz val="10.5"/>
        <color rgb="FF000080"/>
        <rFont val="Arial"/>
        <family val="2"/>
      </rPr>
      <t>FEMININO</t>
    </r>
  </si>
  <si>
    <r>
      <rPr>
        <sz val="10.5"/>
        <color rgb="FF000080"/>
        <rFont val="Arial"/>
        <family val="2"/>
      </rPr>
      <t>CONJUNTOS MALHA DE FIBRA SINTÉTICA, USO FEM.</t>
    </r>
  </si>
  <si>
    <r>
      <rPr>
        <sz val="10.5"/>
        <color rgb="FF000080"/>
        <rFont val="Arial"/>
        <family val="2"/>
      </rPr>
      <t xml:space="preserve">CONJUNTOS MALHA D/OUT.MATS.TÊXTEIS,
</t>
    </r>
    <r>
      <rPr>
        <sz val="10.5"/>
        <color rgb="FF000080"/>
        <rFont val="Arial"/>
        <family val="2"/>
      </rPr>
      <t>USO FEM.</t>
    </r>
  </si>
  <si>
    <r>
      <rPr>
        <sz val="10.5"/>
        <color rgb="FF000080"/>
        <rFont val="Arial"/>
        <family val="2"/>
      </rPr>
      <t>BLAZERS(CASACOS) MALHA DE ALGODÃO, USO FEM.</t>
    </r>
  </si>
  <si>
    <r>
      <rPr>
        <sz val="10.5"/>
        <color rgb="FF000080"/>
        <rFont val="Arial"/>
        <family val="2"/>
      </rPr>
      <t xml:space="preserve">BLAZERS(CASACOS) MALHA D/FIBRA SINT.,
</t>
    </r>
    <r>
      <rPr>
        <sz val="10.5"/>
        <color rgb="FF000080"/>
        <rFont val="Arial"/>
        <family val="2"/>
      </rPr>
      <t>USO FEM.</t>
    </r>
  </si>
  <si>
    <r>
      <rPr>
        <sz val="10.5"/>
        <color rgb="FF000080"/>
        <rFont val="Arial"/>
        <family val="2"/>
      </rPr>
      <t>BLAZERS(CASACOS) MALHA D/OUTS.MAT. TÊXT.,FEM.</t>
    </r>
  </si>
  <si>
    <r>
      <rPr>
        <sz val="10.5"/>
        <color rgb="FF000080"/>
        <rFont val="Arial"/>
        <family val="2"/>
      </rPr>
      <t xml:space="preserve">VESTIDOS D/MALHA
</t>
    </r>
    <r>
      <rPr>
        <sz val="10.5"/>
        <color rgb="FF000080"/>
        <rFont val="Arial"/>
        <family val="2"/>
      </rPr>
      <t>DE LÃ/PÊLOS FINOS</t>
    </r>
  </si>
  <si>
    <r>
      <rPr>
        <sz val="10.5"/>
        <color rgb="FF000080"/>
        <rFont val="Arial"/>
        <family val="2"/>
      </rPr>
      <t>VESTIDOS D/MALHA DE ALGODÃO</t>
    </r>
  </si>
  <si>
    <r>
      <rPr>
        <sz val="10.5"/>
        <color rgb="FF000080"/>
        <rFont val="Arial"/>
        <family val="2"/>
      </rPr>
      <t xml:space="preserve">VESTIDOS D/MALHA DE FIBRAS
</t>
    </r>
    <r>
      <rPr>
        <sz val="10.5"/>
        <color rgb="FF000080"/>
        <rFont val="Arial"/>
        <family val="2"/>
      </rPr>
      <t>SINTÉTICAS</t>
    </r>
  </si>
  <si>
    <r>
      <rPr>
        <sz val="10.5"/>
        <color rgb="FF000080"/>
        <rFont val="Arial"/>
        <family val="2"/>
      </rPr>
      <t>VESTIDOS D/MALHA DE FIBRAS ARTIFICIAIS</t>
    </r>
  </si>
  <si>
    <r>
      <rPr>
        <sz val="10.5"/>
        <color rgb="FF000080"/>
        <rFont val="Arial"/>
        <family val="2"/>
      </rPr>
      <t xml:space="preserve">VESTIDOS D/MALHA DE OUTS.MATS.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</si>
  <si>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SAIAS E SAIAS- CALÇAS MALHA DE LÃ/PÊLO FINO</t>
    </r>
  </si>
  <si>
    <r>
      <rPr>
        <sz val="10.5"/>
        <color rgb="FF000080"/>
        <rFont val="Arial"/>
        <family val="2"/>
      </rPr>
      <t xml:space="preserve">SAIAS E SAIAS- CALÇAS MALHA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</si>
  <si>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 xml:space="preserve">SAIAS E SAIAS- CALÇAS MALHA
</t>
    </r>
    <r>
      <rPr>
        <sz val="10.5"/>
        <color rgb="FF000080"/>
        <rFont val="Arial"/>
        <family val="2"/>
      </rPr>
      <t>D/FIBRAS SINTÉTICA</t>
    </r>
  </si>
  <si>
    <r>
      <rPr>
        <sz val="10.5"/>
        <color rgb="FF000080"/>
        <rFont val="Arial"/>
        <family val="2"/>
      </rPr>
      <t>SAIAS E SAIAS- CALÇAS MALHA D/OUTS.MAT.TÊXTEIS</t>
    </r>
  </si>
  <si>
    <r>
      <rPr>
        <sz val="10.5"/>
        <color rgb="FF000080"/>
        <rFont val="Arial"/>
        <family val="2"/>
      </rPr>
      <t xml:space="preserve">CALÇAS,JARD.BERM. SHORT MALHA
</t>
    </r>
    <r>
      <rPr>
        <sz val="10.5"/>
        <color rgb="FF000080"/>
        <rFont val="Arial"/>
        <family val="2"/>
      </rPr>
      <t>LÃ/PÊLO,FEM</t>
    </r>
  </si>
  <si>
    <r>
      <rPr>
        <sz val="10.5"/>
        <color rgb="FF000080"/>
        <rFont val="Arial"/>
        <family val="2"/>
      </rPr>
      <t>CALÇAS,JARD.BERM. SHORT MALHA ALGODÃO,FEM.</t>
    </r>
  </si>
  <si>
    <r>
      <rPr>
        <sz val="10.5"/>
        <color rgb="FF000080"/>
        <rFont val="Arial"/>
        <family val="2"/>
      </rPr>
      <t xml:space="preserve">CALÇAS,JARD.BERM. SHORT MALHA FIBRA
</t>
    </r>
    <r>
      <rPr>
        <sz val="10.5"/>
        <color rgb="FF000080"/>
        <rFont val="Arial"/>
        <family val="2"/>
      </rPr>
      <t>SINT.FEM.</t>
    </r>
  </si>
  <si>
    <r>
      <rPr>
        <sz val="10.5"/>
        <color rgb="FF000080"/>
        <rFont val="Arial"/>
        <family val="2"/>
      </rPr>
      <t>CALÇAS,JARD.BERM. SHORT OUT.MAT. TÊXTIL,FEM.</t>
    </r>
  </si>
  <si>
    <r>
      <rPr>
        <sz val="10.5"/>
        <color rgb="FF000080"/>
        <rFont val="Arial"/>
        <family val="2"/>
      </rPr>
      <t xml:space="preserve">CAMISAS D/MALHA DE ALGODÃO, USO
</t>
    </r>
    <r>
      <rPr>
        <sz val="10.5"/>
        <color rgb="FF000080"/>
        <rFont val="Arial"/>
        <family val="2"/>
      </rPr>
      <t>MASCULINO</t>
    </r>
  </si>
  <si>
    <r>
      <rPr>
        <sz val="10.5"/>
        <color rgb="FF000080"/>
        <rFont val="Arial"/>
        <family val="2"/>
      </rPr>
      <t>CAMISAS D/MALHA D/FIBRAS SINT./ART., USO MASC.</t>
    </r>
  </si>
  <si>
    <r>
      <rPr>
        <sz val="10.5"/>
        <color rgb="FF000080"/>
        <rFont val="Arial"/>
        <family val="2"/>
      </rPr>
      <t xml:space="preserve">CAMISAS D/MALHA D/OUTS.MATS.TÊXT.,
</t>
    </r>
    <r>
      <rPr>
        <sz val="10.5"/>
        <color rgb="FF000080"/>
        <rFont val="Arial"/>
        <family val="2"/>
      </rPr>
      <t>USO MASC.</t>
    </r>
  </si>
  <si>
    <r>
      <rPr>
        <sz val="10.5"/>
        <color rgb="FF000080"/>
        <rFont val="Arial"/>
        <family val="2"/>
      </rPr>
      <t>CAMISAS, BLUSAS D/MALHA D/ALGODÃO, USO FEM.</t>
    </r>
  </si>
  <si>
    <r>
      <rPr>
        <sz val="10.5"/>
        <color rgb="FF000080"/>
        <rFont val="Arial"/>
        <family val="2"/>
      </rPr>
      <t xml:space="preserve">CAMISAS, BLUSAS D/MALHA FIBRA
</t>
    </r>
    <r>
      <rPr>
        <sz val="10.5"/>
        <color rgb="FF000080"/>
        <rFont val="Arial"/>
        <family val="2"/>
      </rPr>
      <t>SINT/ART.,FEM.</t>
    </r>
  </si>
  <si>
    <r>
      <rPr>
        <sz val="10.5"/>
        <color rgb="FF000080"/>
        <rFont val="Arial"/>
        <family val="2"/>
      </rPr>
      <t>CAMISAS, BLUSAS D/MALHA OUTS.MAT. TÊXTEIS,FEM</t>
    </r>
  </si>
  <si>
    <r>
      <rPr>
        <sz val="10.5"/>
        <color rgb="FF000080"/>
        <rFont val="Arial"/>
        <family val="2"/>
      </rPr>
      <t xml:space="preserve">CUECAS E CEROULAS
</t>
    </r>
    <r>
      <rPr>
        <sz val="10.5"/>
        <color rgb="FF000080"/>
        <rFont val="Arial"/>
        <family val="2"/>
      </rPr>
      <t>D/MALHA DE ALGODÃO</t>
    </r>
  </si>
  <si>
    <r>
      <rPr>
        <sz val="10.5"/>
        <color rgb="FF000080"/>
        <rFont val="Arial"/>
        <family val="2"/>
      </rPr>
      <t xml:space="preserve">CUECAS E CEROULAS D/MALHA FIBRA SINT.
</t>
    </r>
    <r>
      <rPr>
        <sz val="10.5"/>
        <color rgb="FF000080"/>
        <rFont val="Arial"/>
        <family val="2"/>
      </rPr>
      <t>/ART.</t>
    </r>
  </si>
  <si>
    <r>
      <rPr>
        <sz val="10.5"/>
        <color rgb="FF000080"/>
        <rFont val="Arial"/>
        <family val="2"/>
      </rPr>
      <t xml:space="preserve">CUECAS E CEROULAS DE OUTS.MATÉRIAS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</si>
  <si>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CAMISOLÕES/PIJAMAS MALHA DE ALGODÃO, MASC.</t>
    </r>
  </si>
  <si>
    <r>
      <rPr>
        <sz val="10.5"/>
        <color rgb="FF000080"/>
        <rFont val="Arial"/>
        <family val="2"/>
      </rPr>
      <t xml:space="preserve">CAMISOLÕES/PIJAMAS MALHA FIBR.SINT/ART.
</t>
    </r>
    <r>
      <rPr>
        <sz val="10.5"/>
        <color rgb="FF000080"/>
        <rFont val="Arial"/>
        <family val="2"/>
      </rPr>
      <t>MASC.</t>
    </r>
  </si>
  <si>
    <r>
      <rPr>
        <sz val="10.5"/>
        <color rgb="FF000080"/>
        <rFont val="Arial"/>
        <family val="2"/>
      </rPr>
      <t>CAMISOLÕES/PIJAMAS D/OUTS.MAT.TÊXTEIS MASC.</t>
    </r>
  </si>
  <si>
    <r>
      <rPr>
        <sz val="10.5"/>
        <color rgb="FF000080"/>
        <rFont val="Arial"/>
        <family val="2"/>
      </rPr>
      <t xml:space="preserve">ROUPA/BANHO, ROBES,ETC.MASC.
</t>
    </r>
    <r>
      <rPr>
        <sz val="10.5"/>
        <color rgb="FF000080"/>
        <rFont val="Arial"/>
        <family val="2"/>
      </rPr>
      <t>MALHA ALGODÃO</t>
    </r>
  </si>
  <si>
    <r>
      <rPr>
        <sz val="10.5"/>
        <color rgb="FF000080"/>
        <rFont val="Arial"/>
        <family val="2"/>
      </rPr>
      <t>ROUPA/BANHO, ROBES,ETC.MASC. MALH.F.SINT/ART.</t>
    </r>
  </si>
  <si>
    <r>
      <rPr>
        <sz val="10.5"/>
        <color rgb="FF000080"/>
        <rFont val="Arial"/>
        <family val="2"/>
      </rPr>
      <t xml:space="preserve">COMBINAÇÕES, ANÁGUAS,ETC.MALHA
</t>
    </r>
    <r>
      <rPr>
        <sz val="10.5"/>
        <color rgb="FF000080"/>
        <rFont val="Arial"/>
        <family val="2"/>
      </rPr>
      <t>FIB.SINT./ART.</t>
    </r>
  </si>
  <si>
    <r>
      <rPr>
        <sz val="10.5"/>
        <color rgb="FF000080"/>
        <rFont val="Arial"/>
        <family val="2"/>
      </rPr>
      <t>COMBINAÇÕES, ANÁGUAS,ETC. MALHA/OUTS.M.TÊXT.</t>
    </r>
  </si>
  <si>
    <r>
      <rPr>
        <sz val="10.5"/>
        <color rgb="FF000080"/>
        <rFont val="Arial"/>
        <family val="2"/>
      </rPr>
      <t xml:space="preserve">CALCINHAS, DE MALHA
</t>
    </r>
    <r>
      <rPr>
        <sz val="10.5"/>
        <color rgb="FF000080"/>
        <rFont val="Arial"/>
        <family val="2"/>
      </rPr>
      <t>DE ALGODÃO</t>
    </r>
  </si>
  <si>
    <r>
      <rPr>
        <sz val="10.5"/>
        <color rgb="FF000080"/>
        <rFont val="Arial"/>
        <family val="2"/>
      </rPr>
      <t>CALCINHA MALHA D/FIBRAS SINTÉTICAS/ARTIFICIAI S</t>
    </r>
  </si>
  <si>
    <r>
      <rPr>
        <sz val="10.5"/>
        <color rgb="FF000080"/>
        <rFont val="Arial"/>
        <family val="2"/>
      </rPr>
      <t>CALCINHA MALHA DE OUTRAS MATÉRIAIS TÊXTEIS</t>
    </r>
  </si>
  <si>
    <r>
      <rPr>
        <sz val="10.5"/>
        <color rgb="FF000080"/>
        <rFont val="Arial"/>
        <family val="2"/>
      </rPr>
      <t>CAMISOLAS E PIJAMAS MALHA DE ALGODÃO FEM.</t>
    </r>
  </si>
  <si>
    <r>
      <rPr>
        <sz val="10.5"/>
        <color rgb="FF000080"/>
        <rFont val="Arial"/>
        <family val="2"/>
      </rPr>
      <t>CAMISOLAS E PIJAMAS MALHA FIBRA SINT/ART.FEM.</t>
    </r>
  </si>
  <si>
    <r>
      <rPr>
        <sz val="10.5"/>
        <color rgb="FF000080"/>
        <rFont val="Arial"/>
        <family val="2"/>
      </rPr>
      <t>CAMISOLAS E PIJAMAS MALHA OUTS.MAT. TÊXT.FEM.</t>
    </r>
  </si>
  <si>
    <r>
      <rPr>
        <sz val="10.5"/>
        <color rgb="FF000080"/>
        <rFont val="Arial"/>
        <family val="2"/>
      </rPr>
      <t>OUTS.COMB.ANÁGUAS SEM.MALHA ALGODÃO, FEM.</t>
    </r>
  </si>
  <si>
    <r>
      <rPr>
        <sz val="10.5"/>
        <color rgb="FF000080"/>
        <rFont val="Arial"/>
        <family val="2"/>
      </rPr>
      <t>OUTS.COMB.ANÁGUAS SEM.MALHA F. SINT/ART.FEM.</t>
    </r>
  </si>
  <si>
    <r>
      <rPr>
        <sz val="10.5"/>
        <color rgb="FF000080"/>
        <rFont val="Arial"/>
        <family val="2"/>
      </rPr>
      <t>OUTS.COMB.ANÁGUAS SEM.MALHA OUTS.M. TÊXTEIS</t>
    </r>
  </si>
  <si>
    <r>
      <rPr>
        <sz val="10.5"/>
        <color rgb="FF000080"/>
        <rFont val="Arial"/>
        <family val="2"/>
      </rPr>
      <t>CAMISETA "T-SHIRTS", ETC.DE MALHA DE ALGODÃO</t>
    </r>
  </si>
  <si>
    <r>
      <rPr>
        <sz val="10.5"/>
        <color rgb="FF000080"/>
        <rFont val="Arial"/>
        <family val="2"/>
      </rPr>
      <t xml:space="preserve">CAMISETAS(T.SHIRTS) CAMISET.INT.MALHA.
</t>
    </r>
    <r>
      <rPr>
        <sz val="10.5"/>
        <color rgb="FF000080"/>
        <rFont val="Arial"/>
        <family val="2"/>
      </rPr>
      <t>/M.TÊXTIL</t>
    </r>
  </si>
  <si>
    <r>
      <rPr>
        <sz val="10.5"/>
        <color rgb="FF000080"/>
        <rFont val="Arial"/>
        <family val="2"/>
      </rPr>
      <t>SUÉTERES,PULOV. CARDIGÃ,COLETES, SEMELH.D/LÃ</t>
    </r>
  </si>
  <si>
    <r>
      <rPr>
        <sz val="10.5"/>
        <color rgb="FF000080"/>
        <rFont val="Arial"/>
        <family val="2"/>
      </rPr>
      <t>SUÉTERES,PULOV. CARD.COL.SEML.C. CACHEMIRA</t>
    </r>
  </si>
  <si>
    <r>
      <rPr>
        <sz val="10.5"/>
        <color rgb="FF000080"/>
        <rFont val="Arial"/>
        <family val="2"/>
      </rPr>
      <t>OUTS.SUÉTS.PUL. CARD.COL.SEM., D/PÊLOS FINOS</t>
    </r>
  </si>
  <si>
    <r>
      <rPr>
        <sz val="10.5"/>
        <color rgb="FF000080"/>
        <rFont val="Arial"/>
        <family val="2"/>
      </rPr>
      <t xml:space="preserve">SUÉTS.PULOV.CARD. COL.SEM.,MALHA
</t>
    </r>
    <r>
      <rPr>
        <sz val="10.5"/>
        <color rgb="FF000080"/>
        <rFont val="Arial"/>
        <family val="2"/>
      </rPr>
      <t>D/ALGODÃO</t>
    </r>
  </si>
  <si>
    <r>
      <rPr>
        <sz val="10.5"/>
        <color rgb="FF000080"/>
        <rFont val="Arial"/>
        <family val="2"/>
      </rPr>
      <t>SUÉTS.PULOV.CARD. COL.SEMELH.,FIBRA SINT./ART.</t>
    </r>
  </si>
  <si>
    <r>
      <rPr>
        <sz val="10.5"/>
        <color rgb="FF000080"/>
        <rFont val="Arial"/>
        <family val="2"/>
      </rPr>
      <t xml:space="preserve">SUÉTS.PULOV.CARD. COL.SEMELH.OUTS.M.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</si>
  <si>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VEST./ACESSÓRIOS P/BEBÊ MALHA DE ALGODÃO</t>
    </r>
  </si>
  <si>
    <r>
      <rPr>
        <sz val="10.5"/>
        <color rgb="FF000080"/>
        <rFont val="Arial"/>
        <family val="2"/>
      </rPr>
      <t xml:space="preserve">VEST./ACESSÓRIOS P/BEBÊ MALHA FIBR.
</t>
    </r>
    <r>
      <rPr>
        <sz val="10.5"/>
        <color rgb="FF000080"/>
        <rFont val="Arial"/>
        <family val="2"/>
      </rPr>
      <t>SINTÉTICA</t>
    </r>
  </si>
  <si>
    <r>
      <rPr>
        <sz val="10.5"/>
        <color rgb="FF000080"/>
        <rFont val="Arial"/>
        <family val="2"/>
      </rPr>
      <t>VEST./ACESSÓRIOS P/BEBÊ D/MALHA D/LÃ/PELOS FINOS</t>
    </r>
  </si>
  <si>
    <r>
      <rPr>
        <sz val="10.5"/>
        <color rgb="FF000080"/>
        <rFont val="Arial"/>
        <family val="2"/>
      </rPr>
      <t xml:space="preserve">VEST./ACESSÓRIOS P/BEBÊ MALHA OUT.
</t>
    </r>
    <r>
      <rPr>
        <sz val="10.5"/>
        <color rgb="FF000080"/>
        <rFont val="Arial"/>
        <family val="2"/>
      </rPr>
      <t>MAT.TÊXTIL</t>
    </r>
  </si>
  <si>
    <r>
      <rPr>
        <sz val="10.5"/>
        <color rgb="FF000080"/>
        <rFont val="Arial"/>
        <family val="2"/>
      </rPr>
      <t>ABRIGOS P/ESPORTE MALHA DE ALGODÃO</t>
    </r>
  </si>
  <si>
    <r>
      <rPr>
        <sz val="10.5"/>
        <color rgb="FF000080"/>
        <rFont val="Arial"/>
        <family val="2"/>
      </rPr>
      <t xml:space="preserve">ABRIGOS P/ESPORTE, D/MALHA D/FIBRA
</t>
    </r>
    <r>
      <rPr>
        <sz val="10.5"/>
        <color rgb="FF000080"/>
        <rFont val="Arial"/>
        <family val="2"/>
      </rPr>
      <t>SINTÉTICA</t>
    </r>
  </si>
  <si>
    <r>
      <rPr>
        <sz val="10.5"/>
        <color rgb="FF000080"/>
        <rFont val="Arial"/>
        <family val="2"/>
      </rPr>
      <t>ABRIGOS P/ESPORTE MALHA D/OUTS.MATS. TÊXTEIS</t>
    </r>
  </si>
  <si>
    <r>
      <rPr>
        <sz val="10.5"/>
        <color rgb="FF000080"/>
        <rFont val="Arial"/>
        <family val="2"/>
      </rPr>
      <t xml:space="preserve">'- Macacões (Fatos- macacos*) e conjuntos,
</t>
    </r>
    <r>
      <rPr>
        <sz val="10.5"/>
        <color rgb="FF000080"/>
        <rFont val="Arial"/>
        <family val="2"/>
      </rPr>
      <t>de esqui</t>
    </r>
  </si>
  <si>
    <r>
      <rPr>
        <sz val="10.5"/>
        <color rgb="FF000080"/>
        <rFont val="Arial"/>
        <family val="2"/>
      </rPr>
      <t>SHORTS,SUNGAS D/BANHO FIBR. SINTÉTICA MASC.</t>
    </r>
  </si>
  <si>
    <r>
      <rPr>
        <sz val="10.5"/>
        <color rgb="FF000080"/>
        <rFont val="Arial"/>
        <family val="2"/>
      </rPr>
      <t xml:space="preserve">SHORTS,SUNGAS D/BANHO OUTS.MATS.
</t>
    </r>
    <r>
      <rPr>
        <sz val="10.5"/>
        <color rgb="FF000080"/>
        <rFont val="Arial"/>
        <family val="2"/>
      </rPr>
      <t>TÊXT.MASC.</t>
    </r>
  </si>
  <si>
    <r>
      <rPr>
        <sz val="10.5"/>
        <color rgb="FF000080"/>
        <rFont val="Arial"/>
        <family val="2"/>
      </rPr>
      <t>MAIÔS,BIQUINIS D/BANHO MALHA D/FIBRA SINT.FEM.</t>
    </r>
  </si>
  <si>
    <r>
      <rPr>
        <sz val="10.5"/>
        <color rgb="FF000080"/>
        <rFont val="Arial"/>
        <family val="2"/>
      </rPr>
      <t xml:space="preserve">MAIÔS,BIQUINIS D/BANHO OUTS.MAT.
</t>
    </r>
    <r>
      <rPr>
        <sz val="10.5"/>
        <color rgb="FF000080"/>
        <rFont val="Arial"/>
        <family val="2"/>
      </rPr>
      <t>TÊXTEIS, FEM.</t>
    </r>
  </si>
  <si>
    <r>
      <rPr>
        <sz val="10.5"/>
        <color rgb="FF000080"/>
        <rFont val="Arial"/>
        <family val="2"/>
      </rPr>
      <t xml:space="preserve">VEST.CONFEC.C/TEC. MALHA POS.
</t>
    </r>
    <r>
      <rPr>
        <sz val="10.5"/>
        <color rgb="FF000080"/>
        <rFont val="Arial"/>
        <family val="2"/>
      </rPr>
      <t>5903/5906/5907</t>
    </r>
  </si>
  <si>
    <r>
      <rPr>
        <sz val="10.5"/>
        <color rgb="FF000080"/>
        <rFont val="Arial"/>
        <family val="2"/>
      </rPr>
      <t xml:space="preserve">VESTUÁRIO TECIDO
</t>
    </r>
    <r>
      <rPr>
        <sz val="10.5"/>
        <color rgb="FF000080"/>
        <rFont val="Arial"/>
        <family val="2"/>
      </rPr>
      <t>MALHA DE ALGODÃO</t>
    </r>
  </si>
  <si>
    <r>
      <rPr>
        <sz val="10.5"/>
        <color rgb="FF000080"/>
        <rFont val="Arial"/>
        <family val="2"/>
      </rPr>
      <t xml:space="preserve">VESTUÁRIO TECIDO FIBRAS SINT.
</t>
    </r>
    <r>
      <rPr>
        <sz val="10.5"/>
        <color rgb="FF000080"/>
        <rFont val="Arial"/>
        <family val="2"/>
      </rPr>
      <t>/ARTIFICIAIS</t>
    </r>
  </si>
  <si>
    <r>
      <rPr>
        <sz val="10.5"/>
        <color rgb="FF000080"/>
        <rFont val="Arial"/>
        <family val="2"/>
      </rPr>
      <t xml:space="preserve">VESTUÁRIO TECIDOS MALHA D/OUTS.MATS.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</si>
  <si>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De fibras sintéticas, de título inferior a 67 decitex p</t>
    </r>
  </si>
  <si>
    <r>
      <rPr>
        <sz val="10.5"/>
        <color rgb="FF000080"/>
        <rFont val="Arial"/>
        <family val="2"/>
      </rPr>
      <t xml:space="preserve">De fibras sintéticas, de título igual ou superior a
</t>
    </r>
    <r>
      <rPr>
        <sz val="10.5"/>
        <color rgb="FF000080"/>
        <rFont val="Arial"/>
        <family val="2"/>
      </rPr>
      <t>67</t>
    </r>
  </si>
  <si>
    <r>
      <rPr>
        <sz val="10.5"/>
        <color rgb="FF000080"/>
        <rFont val="Arial"/>
        <family val="2"/>
      </rPr>
      <t>MEIAS-CALÇAS MALHA ALGODÃO</t>
    </r>
  </si>
  <si>
    <r>
      <rPr>
        <sz val="10.5"/>
        <color rgb="FF000080"/>
        <rFont val="Arial"/>
        <family val="2"/>
      </rPr>
      <t xml:space="preserve">OUTS.MEIAS-CALÇAS D/OUTRAS MATÉRIAS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</si>
  <si>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MEIAS FEM.ATÉ/ACIMA JOELHO&lt;67DC. SINT/ART.</t>
    </r>
  </si>
  <si>
    <r>
      <rPr>
        <sz val="10.5"/>
        <color rgb="FF000080"/>
        <rFont val="Arial"/>
        <family val="2"/>
      </rPr>
      <t xml:space="preserve">MEIAS FEM.AC/AT JOELHO&lt;67DC.F.SIM.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</si>
  <si>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>MEIAS FEM. AC/AT JOELHO&lt;67DC.OUTS. MAT.TÊXTEIS</t>
    </r>
  </si>
  <si>
    <r>
      <rPr>
        <sz val="10.5"/>
        <color rgb="FF000080"/>
        <rFont val="Arial"/>
        <family val="2"/>
      </rPr>
      <t xml:space="preserve">OUTRAS MEIAS- CALÇAS E SEMEL.
</t>
    </r>
    <r>
      <rPr>
        <sz val="10.5"/>
        <color rgb="FF000080"/>
        <rFont val="Arial"/>
        <family val="2"/>
      </rPr>
      <t>MALHA D/FIB.SINT.</t>
    </r>
  </si>
  <si>
    <r>
      <rPr>
        <sz val="10.5"/>
        <color rgb="FF000080"/>
        <rFont val="Arial"/>
        <family val="2"/>
      </rPr>
      <t>OUT.MEIAS-CALÇAS MALHA DE OUT.MATS. TÊXTEIS</t>
    </r>
  </si>
  <si>
    <r>
      <rPr>
        <sz val="10.5"/>
        <color rgb="FF000080"/>
        <rFont val="Arial"/>
        <family val="2"/>
      </rPr>
      <t xml:space="preserve">'-- De fibras sintéticas, de
</t>
    </r>
    <r>
      <rPr>
        <sz val="10.5"/>
        <color rgb="FF000080"/>
        <rFont val="Arial"/>
        <family val="2"/>
      </rPr>
      <t>título inferior a 67 decite</t>
    </r>
  </si>
  <si>
    <r>
      <rPr>
        <sz val="10.5"/>
        <color rgb="FF000080"/>
        <rFont val="Arial"/>
        <family val="2"/>
      </rPr>
      <t>'-- De fibras sintéticas, de título igual ou superior a</t>
    </r>
  </si>
  <si>
    <r>
      <rPr>
        <sz val="10.5"/>
        <color rgb="FF000080"/>
        <rFont val="Arial"/>
        <family val="2"/>
      </rPr>
      <t xml:space="preserve">MEIAS-CALÇAS MALHA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</si>
  <si>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>OUTS.MEIAS-CALÇAS D/OUTRAS MATÉRIAS TÊXTEIS</t>
    </r>
  </si>
  <si>
    <r>
      <rPr>
        <sz val="10.5"/>
        <color rgb="FF000080"/>
        <rFont val="Arial"/>
        <family val="2"/>
      </rPr>
      <t xml:space="preserve">MEIAS FEM.ATÉ/ACIMA JOELHO&lt;67DC.
</t>
    </r>
    <r>
      <rPr>
        <sz val="10.5"/>
        <color rgb="FF000080"/>
        <rFont val="Arial"/>
        <family val="2"/>
      </rPr>
      <t>SINT/ART.</t>
    </r>
  </si>
  <si>
    <r>
      <rPr>
        <sz val="10.5"/>
        <color rgb="FF000080"/>
        <rFont val="Arial"/>
        <family val="2"/>
      </rPr>
      <t>MEIAS FEM. AC/AT JOELHO&lt;67DC.F.SIM. ALGODÃO</t>
    </r>
  </si>
  <si>
    <r>
      <rPr>
        <sz val="10.5"/>
        <color rgb="FF000080"/>
        <rFont val="Arial"/>
        <family val="2"/>
      </rPr>
      <t xml:space="preserve">MEIAS FEM. AC/AT JOELHO&lt;67DC.OUTS.
</t>
    </r>
    <r>
      <rPr>
        <sz val="10.5"/>
        <color rgb="FF000080"/>
        <rFont val="Arial"/>
        <family val="2"/>
      </rPr>
      <t>MAT.TÊXTEIS</t>
    </r>
  </si>
  <si>
    <r>
      <rPr>
        <sz val="10.5"/>
        <color rgb="FF000080"/>
        <rFont val="Arial"/>
        <family val="2"/>
      </rPr>
      <t>OUTS.MEIAS-CALÇAS SEMELH.D/LÃ/PÊLOS FINOS</t>
    </r>
  </si>
  <si>
    <r>
      <rPr>
        <sz val="10.5"/>
        <color rgb="FF000080"/>
        <rFont val="Arial"/>
        <family val="2"/>
      </rPr>
      <t xml:space="preserve">OUTRAS MEIAS E SEMELH.MALHA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</si>
  <si>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 xml:space="preserve">'- Impregnadas, revestidas, recobertas ou
</t>
    </r>
    <r>
      <rPr>
        <sz val="10.5"/>
        <color rgb="FF000080"/>
        <rFont val="Arial"/>
        <family val="2"/>
      </rPr>
      <t>estratificadas, de</t>
    </r>
  </si>
  <si>
    <r>
      <rPr>
        <sz val="10.5"/>
        <color rgb="FF000080"/>
        <rFont val="Arial"/>
        <family val="2"/>
      </rPr>
      <t>LUVAS/SEMELHANTES MALHA D/LÃ/PÊLOS FINOS</t>
    </r>
  </si>
  <si>
    <r>
      <rPr>
        <sz val="10.5"/>
        <color rgb="FF000080"/>
        <rFont val="Arial"/>
        <family val="2"/>
      </rPr>
      <t xml:space="preserve">LUVAS E SEMELHANTES MALHA
</t>
    </r>
    <r>
      <rPr>
        <sz val="10.5"/>
        <color rgb="FF000080"/>
        <rFont val="Arial"/>
        <family val="2"/>
      </rPr>
      <t>DE ALGODÃO</t>
    </r>
  </si>
  <si>
    <r>
      <rPr>
        <sz val="10.5"/>
        <color rgb="FF000080"/>
        <rFont val="Arial"/>
        <family val="2"/>
      </rPr>
      <t>LUVAS/SEMELHANTES MALHA D/FIBRAS SINTÉTICAS</t>
    </r>
  </si>
  <si>
    <r>
      <rPr>
        <sz val="10.5"/>
        <color rgb="FF000080"/>
        <rFont val="Arial"/>
        <family val="2"/>
      </rPr>
      <t xml:space="preserve">LUVAS E SEMELHANTES DE
</t>
    </r>
    <r>
      <rPr>
        <sz val="10.5"/>
        <color rgb="FF000080"/>
        <rFont val="Arial"/>
        <family val="2"/>
      </rPr>
      <t>OUTS.MAT.TÊXTEIS</t>
    </r>
  </si>
  <si>
    <r>
      <rPr>
        <sz val="10.5"/>
        <color rgb="FF000080"/>
        <rFont val="Arial"/>
        <family val="2"/>
      </rPr>
      <t>XALES,ECHARPES, LENÇO D/PESCOÇO, ETC.D/MALHA</t>
    </r>
  </si>
  <si>
    <r>
      <rPr>
        <sz val="10.5"/>
        <color rgb="FF000080"/>
        <rFont val="Arial"/>
        <family val="2"/>
      </rPr>
      <t xml:space="preserve">Gravatas, gravatas-
</t>
    </r>
    <r>
      <rPr>
        <sz val="10.5"/>
        <color rgb="FF000080"/>
        <rFont val="Arial"/>
        <family val="2"/>
      </rPr>
      <t>borboletas eplastrons</t>
    </r>
  </si>
  <si>
    <r>
      <rPr>
        <sz val="10.5"/>
        <color rgb="FF000080"/>
        <rFont val="Arial"/>
        <family val="2"/>
      </rPr>
      <t>OUTROS ACESSÓRIOS DE VEST.CONFEC. D/MALHA</t>
    </r>
  </si>
  <si>
    <r>
      <rPr>
        <sz val="10.5"/>
        <color rgb="FF000080"/>
        <rFont val="Arial"/>
        <family val="2"/>
      </rPr>
      <t xml:space="preserve">PARTES DE VEST.OU DE ACESSÓRIOS DE
</t>
    </r>
    <r>
      <rPr>
        <sz val="10.5"/>
        <color rgb="FF000080"/>
        <rFont val="Arial"/>
        <family val="2"/>
      </rPr>
      <t>MALHA</t>
    </r>
  </si>
  <si>
    <r>
      <rPr>
        <sz val="10.5"/>
        <color rgb="FF000080"/>
        <rFont val="Arial"/>
        <family val="2"/>
      </rPr>
      <t>'- De lã ou de pelos finos</t>
    </r>
  </si>
  <si>
    <r>
      <rPr>
        <sz val="10.5"/>
        <color rgb="FF000080"/>
        <rFont val="Arial"/>
        <family val="2"/>
      </rPr>
      <t>'- De algodão</t>
    </r>
  </si>
  <si>
    <r>
      <rPr>
        <sz val="10.5"/>
        <color rgb="FF000080"/>
        <rFont val="Arial"/>
        <family val="2"/>
      </rPr>
      <t xml:space="preserve">'- De fibras sintéticas ou
</t>
    </r>
    <r>
      <rPr>
        <sz val="10.5"/>
        <color rgb="FF000080"/>
        <rFont val="Arial"/>
        <family val="2"/>
      </rPr>
      <t>artificiais</t>
    </r>
  </si>
  <si>
    <r>
      <rPr>
        <sz val="10.5"/>
        <color rgb="FF000080"/>
        <rFont val="Arial"/>
        <family val="2"/>
      </rPr>
      <t>'- De outras matérias têxteis</t>
    </r>
  </si>
  <si>
    <r>
      <rPr>
        <sz val="10.5"/>
        <color rgb="FF000080"/>
        <rFont val="Arial"/>
        <family val="2"/>
      </rPr>
      <t>'- De fibras sintéticas ou artificiais</t>
    </r>
  </si>
  <si>
    <r>
      <rPr>
        <sz val="10.5"/>
        <color rgb="FF000080"/>
        <rFont val="Arial"/>
        <family val="2"/>
      </rPr>
      <t xml:space="preserve">'- De outras matérias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</si>
  <si>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TERNOS D/LÃ OU DE PÊLOS FINOS, MASCULINO</t>
    </r>
  </si>
  <si>
    <r>
      <rPr>
        <sz val="10.5"/>
        <color rgb="FF000080"/>
        <rFont val="Arial"/>
        <family val="2"/>
      </rPr>
      <t xml:space="preserve">TERNOS DE FIBRAS SINTÉTICAS,
</t>
    </r>
    <r>
      <rPr>
        <sz val="10.5"/>
        <color rgb="FF000080"/>
        <rFont val="Arial"/>
        <family val="2"/>
      </rPr>
      <t>MASCULINO</t>
    </r>
  </si>
  <si>
    <r>
      <rPr>
        <sz val="10.5"/>
        <color rgb="FF000080"/>
        <rFont val="Arial"/>
        <family val="2"/>
      </rPr>
      <t>CONJUNTOS DE ALGODÃO,MASCULINO</t>
    </r>
  </si>
  <si>
    <r>
      <rPr>
        <sz val="10.5"/>
        <color rgb="FF000080"/>
        <rFont val="Arial"/>
        <family val="2"/>
      </rPr>
      <t xml:space="preserve">CONJUNTOS D/FIBRAS SINTÉTICAS,
</t>
    </r>
    <r>
      <rPr>
        <sz val="10.5"/>
        <color rgb="FF000080"/>
        <rFont val="Arial"/>
        <family val="2"/>
      </rPr>
      <t>MASCULINO</t>
    </r>
  </si>
  <si>
    <r>
      <rPr>
        <sz val="10.5"/>
        <color rgb="FF000080"/>
        <rFont val="Arial"/>
        <family val="2"/>
      </rPr>
      <t>CONJUNTOS D/OUTS. MATÉRIAS TÊXTEIS, MASCULINO</t>
    </r>
  </si>
  <si>
    <r>
      <rPr>
        <sz val="10.5"/>
        <color rgb="FF000080"/>
        <rFont val="Arial"/>
        <family val="2"/>
      </rPr>
      <t xml:space="preserve">PALETÓS DE
</t>
    </r>
    <r>
      <rPr>
        <sz val="10.5"/>
        <color rgb="FF000080"/>
        <rFont val="Arial"/>
        <family val="2"/>
      </rPr>
      <t>ALGODÃO,MASCULINO</t>
    </r>
  </si>
  <si>
    <r>
      <rPr>
        <sz val="10.5"/>
        <color rgb="FF000080"/>
        <rFont val="Arial"/>
        <family val="2"/>
      </rPr>
      <t>PALETÓS DE FIBRAS SINTÉTICAS,USO MASCULINO</t>
    </r>
  </si>
  <si>
    <r>
      <rPr>
        <sz val="10.5"/>
        <color rgb="FF000080"/>
        <rFont val="Arial"/>
        <family val="2"/>
      </rPr>
      <t xml:space="preserve">PALETÓS DE OUT. MATÉRIAS TÊXTEIS,
</t>
    </r>
    <r>
      <rPr>
        <sz val="10.5"/>
        <color rgb="FF000080"/>
        <rFont val="Arial"/>
        <family val="2"/>
      </rPr>
      <t>USO MASC.</t>
    </r>
  </si>
  <si>
    <r>
      <rPr>
        <sz val="10.5"/>
        <color rgb="FF000080"/>
        <rFont val="Arial"/>
        <family val="2"/>
      </rPr>
      <t>CALÇAS,JARD.BERM. SHORTS D/ALGODÃO, MASC.</t>
    </r>
  </si>
  <si>
    <r>
      <rPr>
        <sz val="10.5"/>
        <color rgb="FF000080"/>
        <rFont val="Arial"/>
        <family val="2"/>
      </rPr>
      <t xml:space="preserve">CALÇAS,JARD.BERM. SHORTS D/FIBRA SINT.
</t>
    </r>
    <r>
      <rPr>
        <sz val="10.5"/>
        <color rgb="FF000080"/>
        <rFont val="Arial"/>
        <family val="2"/>
      </rPr>
      <t>MASC.</t>
    </r>
  </si>
  <si>
    <r>
      <rPr>
        <sz val="10.5"/>
        <color rgb="FF000080"/>
        <rFont val="Arial"/>
        <family val="2"/>
      </rPr>
      <t>CALÇAS,JARD.BERM. SHORTS OUTS.MAT. TÊXT.MASC.</t>
    </r>
  </si>
  <si>
    <r>
      <rPr>
        <sz val="10.5"/>
        <color rgb="FF000080"/>
        <rFont val="Arial"/>
        <family val="2"/>
      </rPr>
      <t xml:space="preserve">TAILLEURS D/FIBRAS SINTÉTICAS P/USO
</t>
    </r>
    <r>
      <rPr>
        <sz val="10.5"/>
        <color rgb="FF000080"/>
        <rFont val="Arial"/>
        <family val="2"/>
      </rPr>
      <t>FEMININO</t>
    </r>
  </si>
  <si>
    <r>
      <rPr>
        <sz val="10.5"/>
        <color rgb="FF000080"/>
        <rFont val="Arial"/>
        <family val="2"/>
      </rPr>
      <t>TAILLEURS DE OUTS. MATS.TÊXTEIS,USO FEMININO</t>
    </r>
  </si>
  <si>
    <r>
      <rPr>
        <sz val="10.5"/>
        <color rgb="FF000080"/>
        <rFont val="Arial"/>
        <family val="2"/>
      </rPr>
      <t xml:space="preserve">CONJUNTOS DE ALGODÃO, USO
</t>
    </r>
    <r>
      <rPr>
        <sz val="10.5"/>
        <color rgb="FF000080"/>
        <rFont val="Arial"/>
        <family val="2"/>
      </rPr>
      <t>FEMININO</t>
    </r>
  </si>
  <si>
    <r>
      <rPr>
        <sz val="10.5"/>
        <color rgb="FF000080"/>
        <rFont val="Arial"/>
        <family val="2"/>
      </rPr>
      <t>CONJUNTOS DE FIBRAS SINTÉTICAS, USO FEM.</t>
    </r>
  </si>
  <si>
    <r>
      <rPr>
        <sz val="10.5"/>
        <color rgb="FF000080"/>
        <rFont val="Arial"/>
        <family val="2"/>
      </rPr>
      <t xml:space="preserve">CONJUNTOS DE OUTRAS MATÉRIAS
</t>
    </r>
    <r>
      <rPr>
        <sz val="10.5"/>
        <color rgb="FF000080"/>
        <rFont val="Arial"/>
        <family val="2"/>
      </rPr>
      <t>TÊXTEIS,FEM.</t>
    </r>
  </si>
  <si>
    <r>
      <rPr>
        <sz val="10.5"/>
        <color rgb="FF000080"/>
        <rFont val="Arial"/>
        <family val="2"/>
      </rPr>
      <t>BLAZERS(CASACOS) D/ALGODÃO, USO FEMININO</t>
    </r>
  </si>
  <si>
    <r>
      <rPr>
        <sz val="10.5"/>
        <color rgb="FF000080"/>
        <rFont val="Arial"/>
        <family val="2"/>
      </rPr>
      <t xml:space="preserve">BLAZERS(CASACOS) DE FIBRAS
</t>
    </r>
    <r>
      <rPr>
        <sz val="10.5"/>
        <color rgb="FF000080"/>
        <rFont val="Arial"/>
        <family val="2"/>
      </rPr>
      <t>SINTÉTICAS, FEM.</t>
    </r>
  </si>
  <si>
    <r>
      <rPr>
        <sz val="10.5"/>
        <color rgb="FF000080"/>
        <rFont val="Arial"/>
        <family val="2"/>
      </rPr>
      <t>BLAZERS(CASACOS) DE OUTS.MATS. TÊXTEIS, FEM.</t>
    </r>
  </si>
  <si>
    <r>
      <rPr>
        <sz val="10.5"/>
        <color rgb="FF000080"/>
        <rFont val="Arial"/>
        <family val="2"/>
      </rPr>
      <t xml:space="preserve">VESTIDOS DE LÃ OU
</t>
    </r>
    <r>
      <rPr>
        <sz val="10.5"/>
        <color rgb="FF000080"/>
        <rFont val="Arial"/>
        <family val="2"/>
      </rPr>
      <t>PÊLOS FINOS</t>
    </r>
  </si>
  <si>
    <r>
      <rPr>
        <sz val="10.5"/>
        <color rgb="FF000080"/>
        <rFont val="Arial"/>
        <family val="2"/>
      </rPr>
      <t>VESTIDOS DE ALGODÃO</t>
    </r>
  </si>
  <si>
    <r>
      <rPr>
        <sz val="10.5"/>
        <color rgb="FF000080"/>
        <rFont val="Arial"/>
        <family val="2"/>
      </rPr>
      <t xml:space="preserve">VESTIDOS DE FIBRAS
</t>
    </r>
    <r>
      <rPr>
        <sz val="10.5"/>
        <color rgb="FF000080"/>
        <rFont val="Arial"/>
        <family val="2"/>
      </rPr>
      <t>SINTÉTICAS</t>
    </r>
  </si>
  <si>
    <r>
      <rPr>
        <sz val="10.5"/>
        <color rgb="FF000080"/>
        <rFont val="Arial"/>
        <family val="2"/>
      </rPr>
      <t xml:space="preserve">VESTIDOS DE FIBRAS
</t>
    </r>
    <r>
      <rPr>
        <sz val="10.5"/>
        <color rgb="FF000080"/>
        <rFont val="Arial"/>
        <family val="2"/>
      </rPr>
      <t>ARTIFICIAIS</t>
    </r>
  </si>
  <si>
    <r>
      <rPr>
        <sz val="10.5"/>
        <color rgb="FF000080"/>
        <rFont val="Arial"/>
        <family val="2"/>
      </rPr>
      <t>VESTIDOS DE OUTRAS MATÉRIAS TÊXTEIS</t>
    </r>
  </si>
  <si>
    <r>
      <rPr>
        <sz val="10.5"/>
        <color rgb="FF000080"/>
        <rFont val="Arial"/>
        <family val="2"/>
      </rPr>
      <t xml:space="preserve">SAIAS E SAIAS- CALÇAS DE LÃ OU
</t>
    </r>
    <r>
      <rPr>
        <sz val="10.5"/>
        <color rgb="FF000080"/>
        <rFont val="Arial"/>
        <family val="2"/>
      </rPr>
      <t>PÊLOS FINOS</t>
    </r>
  </si>
  <si>
    <r>
      <rPr>
        <sz val="10.5"/>
        <color rgb="FF000080"/>
        <rFont val="Arial"/>
        <family val="2"/>
      </rPr>
      <t>SAIAS E SAIAS- CALÇAS DE ALGODÃO</t>
    </r>
  </si>
  <si>
    <r>
      <rPr>
        <sz val="10.5"/>
        <color rgb="FF000080"/>
        <rFont val="Arial"/>
        <family val="2"/>
      </rPr>
      <t xml:space="preserve">SAIAS E SAIAS- CALÇAS DE FIBRAS
</t>
    </r>
    <r>
      <rPr>
        <sz val="10.5"/>
        <color rgb="FF000080"/>
        <rFont val="Arial"/>
        <family val="2"/>
      </rPr>
      <t>SINTÉTICAS</t>
    </r>
  </si>
  <si>
    <r>
      <rPr>
        <sz val="10.5"/>
        <color rgb="FF000080"/>
        <rFont val="Arial"/>
        <family val="2"/>
      </rPr>
      <t>SAIAS E SAIAS- CALÇAS DE OUTS. MATS.TÊXTEIS</t>
    </r>
  </si>
  <si>
    <r>
      <rPr>
        <sz val="10.5"/>
        <color rgb="FF000080"/>
        <rFont val="Arial"/>
        <family val="2"/>
      </rPr>
      <t xml:space="preserve">CALÇAS,JARD.BERM. SHORTS D/LÃ/PÊLO
</t>
    </r>
    <r>
      <rPr>
        <sz val="10.5"/>
        <color rgb="FF000080"/>
        <rFont val="Arial"/>
        <family val="2"/>
      </rPr>
      <t>FINO,FEM.</t>
    </r>
  </si>
  <si>
    <r>
      <rPr>
        <sz val="10.5"/>
        <color rgb="FF000080"/>
        <rFont val="Arial"/>
        <family val="2"/>
      </rPr>
      <t>CALÇAS,JARD.BERM. SHORTS DE ALGODÃO, FEM.</t>
    </r>
  </si>
  <si>
    <r>
      <rPr>
        <sz val="10.5"/>
        <color rgb="FF000080"/>
        <rFont val="Arial"/>
        <family val="2"/>
      </rPr>
      <t xml:space="preserve">CALÇAS,JARD.BERM. SHORTS DE FIBRAS
</t>
    </r>
    <r>
      <rPr>
        <sz val="10.5"/>
        <color rgb="FF000080"/>
        <rFont val="Arial"/>
        <family val="2"/>
      </rPr>
      <t>SINT.,FEM.</t>
    </r>
  </si>
  <si>
    <r>
      <rPr>
        <sz val="10.5"/>
        <color rgb="FF000080"/>
        <rFont val="Arial"/>
        <family val="2"/>
      </rPr>
      <t>CALÇAS,JARD.BERM. SHORTS D/OUTS.M. TÊXT.FEM.</t>
    </r>
  </si>
  <si>
    <r>
      <rPr>
        <sz val="10.5"/>
        <color rgb="FF000080"/>
        <rFont val="Arial"/>
        <family val="2"/>
      </rPr>
      <t xml:space="preserve">CAMISAS DE ALGODÃO, USO
</t>
    </r>
    <r>
      <rPr>
        <sz val="10.5"/>
        <color rgb="FF000080"/>
        <rFont val="Arial"/>
        <family val="2"/>
      </rPr>
      <t>MASCULINO</t>
    </r>
  </si>
  <si>
    <r>
      <rPr>
        <sz val="10.5"/>
        <color rgb="FF000080"/>
        <rFont val="Arial"/>
        <family val="2"/>
      </rPr>
      <t>CAMISAS D/FIBRAS SINTÉTICAS/ARTIFICIAI S, MASC.</t>
    </r>
  </si>
  <si>
    <r>
      <rPr>
        <sz val="10.5"/>
        <color rgb="FF000080"/>
        <rFont val="Arial"/>
        <family val="2"/>
      </rPr>
      <t xml:space="preserve">CAMISAS DE LÃ OU
</t>
    </r>
    <r>
      <rPr>
        <sz val="10.5"/>
        <color rgb="FF000080"/>
        <rFont val="Arial"/>
        <family val="2"/>
      </rPr>
      <t>D/PÊLOS FINOS, MASC.</t>
    </r>
  </si>
  <si>
    <r>
      <rPr>
        <sz val="10.5"/>
        <color rgb="FF000080"/>
        <rFont val="Arial"/>
        <family val="2"/>
      </rPr>
      <t>CAMISAS DE OUTS. MATS.TÊXTEIS,USO MASCULINO</t>
    </r>
  </si>
  <si>
    <r>
      <rPr>
        <sz val="10.5"/>
        <color rgb="FF000080"/>
        <rFont val="Arial"/>
        <family val="2"/>
      </rPr>
      <t xml:space="preserve">CAMISAS BLUSAS D/SEDA/DESP.D/SEDA,
</t>
    </r>
    <r>
      <rPr>
        <sz val="10.5"/>
        <color rgb="FF000080"/>
        <rFont val="Arial"/>
        <family val="2"/>
      </rPr>
      <t>USO FEM.</t>
    </r>
  </si>
  <si>
    <r>
      <rPr>
        <sz val="10.5"/>
        <color rgb="FF000080"/>
        <rFont val="Arial"/>
        <family val="2"/>
      </rPr>
      <t>CAMISAS,BLUSAS DE ALGODÃO, USO FEMININO</t>
    </r>
  </si>
  <si>
    <r>
      <rPr>
        <sz val="10.5"/>
        <color rgb="FF000080"/>
        <rFont val="Arial"/>
        <family val="2"/>
      </rPr>
      <t xml:space="preserve">CAMISAS,BLUSAS DE FIBRA SINT/ART.,USO
</t>
    </r>
    <r>
      <rPr>
        <sz val="10.5"/>
        <color rgb="FF000080"/>
        <rFont val="Arial"/>
        <family val="2"/>
      </rPr>
      <t>FEM.</t>
    </r>
  </si>
  <si>
    <r>
      <rPr>
        <sz val="10.5"/>
        <color rgb="FF000080"/>
        <rFont val="Arial"/>
        <family val="2"/>
      </rPr>
      <t>CAMISAS,BLUSAS D/OUTS.MATS. TÊXTEIS,USO FEM.</t>
    </r>
  </si>
  <si>
    <r>
      <rPr>
        <sz val="10.5"/>
        <color rgb="FF000080"/>
        <rFont val="Arial"/>
        <family val="2"/>
      </rPr>
      <t xml:space="preserve">CUECAS E CEROULAS
</t>
    </r>
    <r>
      <rPr>
        <sz val="10.5"/>
        <color rgb="FF000080"/>
        <rFont val="Arial"/>
        <family val="2"/>
      </rPr>
      <t>DE ALGODÃO</t>
    </r>
  </si>
  <si>
    <r>
      <rPr>
        <sz val="10.5"/>
        <color rgb="FF000080"/>
        <rFont val="Arial"/>
        <family val="2"/>
      </rPr>
      <t>CUECAS E CEROULAS DE OUTS.MAT.TÊXTEIS</t>
    </r>
  </si>
  <si>
    <r>
      <rPr>
        <sz val="10.5"/>
        <color rgb="FF000080"/>
        <rFont val="Arial"/>
        <family val="2"/>
      </rPr>
      <t xml:space="preserve">CAMISOLÕES E PIJAMAS DE
</t>
    </r>
    <r>
      <rPr>
        <sz val="10.5"/>
        <color rgb="FF000080"/>
        <rFont val="Arial"/>
        <family val="2"/>
      </rPr>
      <t>ALGODÃO,USO MASC.</t>
    </r>
  </si>
  <si>
    <r>
      <rPr>
        <sz val="10.5"/>
        <color rgb="FF000080"/>
        <rFont val="Arial"/>
        <family val="2"/>
      </rPr>
      <t>CAMISOLÕES E PIJAMAS D/FIBRAS SINT/ART.MASC.</t>
    </r>
  </si>
  <si>
    <r>
      <rPr>
        <sz val="10.5"/>
        <color rgb="FF000080"/>
        <rFont val="Arial"/>
        <family val="2"/>
      </rPr>
      <t xml:space="preserve">OUTS.(CAMISETAS, ROBES,SEM.)
</t>
    </r>
    <r>
      <rPr>
        <sz val="10.5"/>
        <color rgb="FF000080"/>
        <rFont val="Arial"/>
        <family val="2"/>
      </rPr>
      <t>D/ALGODÃO,MASC.</t>
    </r>
  </si>
  <si>
    <r>
      <rPr>
        <sz val="10.5"/>
        <color rgb="FF000080"/>
        <rFont val="Arial"/>
        <family val="2"/>
      </rPr>
      <t>OUTS.(CAMISETAS, ROB.,SEM.)FIBR. SINT/ART MASC.</t>
    </r>
  </si>
  <si>
    <r>
      <rPr>
        <sz val="10.5"/>
        <color rgb="FF000080"/>
        <rFont val="Arial"/>
        <family val="2"/>
      </rPr>
      <t xml:space="preserve">OUTS.(CAMISETAS, ROB.,SEM.)OUTS.M.
</t>
    </r>
    <r>
      <rPr>
        <sz val="10.5"/>
        <color rgb="FF000080"/>
        <rFont val="Arial"/>
        <family val="2"/>
      </rPr>
      <t>TÊXT.MASC.</t>
    </r>
  </si>
  <si>
    <r>
      <rPr>
        <sz val="10.5"/>
        <color rgb="FF000080"/>
        <rFont val="Arial"/>
        <family val="2"/>
      </rPr>
      <t>COMBINAÇÕES E ANÁGUAS FIBRAS SINT/ART.,FEM.</t>
    </r>
  </si>
  <si>
    <r>
      <rPr>
        <sz val="10.5"/>
        <color rgb="FF000080"/>
        <rFont val="Arial"/>
        <family val="2"/>
      </rPr>
      <t xml:space="preserve">CAMISOLAS E PIJAMAS D/ALGODÃO, USO
</t>
    </r>
    <r>
      <rPr>
        <sz val="10.5"/>
        <color rgb="FF000080"/>
        <rFont val="Arial"/>
        <family val="2"/>
      </rPr>
      <t>FEMININO</t>
    </r>
  </si>
  <si>
    <r>
      <rPr>
        <sz val="10.5"/>
        <color rgb="FF000080"/>
        <rFont val="Arial"/>
        <family val="2"/>
      </rPr>
      <t>CAMISOLAS E PIJAMAS FIBRAS SINT/ART.,USO FEM.</t>
    </r>
  </si>
  <si>
    <r>
      <rPr>
        <sz val="10.5"/>
        <color rgb="FF000080"/>
        <rFont val="Arial"/>
        <family val="2"/>
      </rPr>
      <t xml:space="preserve">CAMISOLAS E PIJAMAS D/OUTS.MATS.
</t>
    </r>
    <r>
      <rPr>
        <sz val="10.5"/>
        <color rgb="FF000080"/>
        <rFont val="Arial"/>
        <family val="2"/>
      </rPr>
      <t>TÊXTEIS, FEM.</t>
    </r>
  </si>
  <si>
    <r>
      <rPr>
        <sz val="10.5"/>
        <color rgb="FF000080"/>
        <rFont val="Arial"/>
        <family val="2"/>
      </rPr>
      <t>OUTS.(CORPETES, ROBES,SEM.)DE ALGODÃO, FEM.</t>
    </r>
  </si>
  <si>
    <r>
      <rPr>
        <sz val="10.5"/>
        <color rgb="FF000080"/>
        <rFont val="Arial"/>
        <family val="2"/>
      </rPr>
      <t xml:space="preserve">OUTS.(CORPETES, ROBES,SEM.)FIBR.
</t>
    </r>
    <r>
      <rPr>
        <sz val="10.5"/>
        <color rgb="FF000080"/>
        <rFont val="Arial"/>
        <family val="2"/>
      </rPr>
      <t>SINT/ART.FEM.</t>
    </r>
  </si>
  <si>
    <r>
      <rPr>
        <sz val="10.5"/>
        <color rgb="FF000080"/>
        <rFont val="Arial"/>
        <family val="2"/>
      </rPr>
      <t>VEST.E ACESSÓRIOS P/BEBÊS DE ALGODÃO</t>
    </r>
  </si>
  <si>
    <r>
      <rPr>
        <sz val="10.5"/>
        <color rgb="FF000080"/>
        <rFont val="Arial"/>
        <family val="2"/>
      </rPr>
      <t xml:space="preserve">VEST.E ACESSÓRIOS P/BEBÊS FIBRAS
</t>
    </r>
    <r>
      <rPr>
        <sz val="10.5"/>
        <color rgb="FF000080"/>
        <rFont val="Arial"/>
        <family val="2"/>
      </rPr>
      <t>SINTÉTICAS</t>
    </r>
  </si>
  <si>
    <r>
      <rPr>
        <sz val="10.5"/>
        <color rgb="FF000080"/>
        <rFont val="Arial"/>
        <family val="2"/>
      </rPr>
      <t>VEST.E ACESSÓRIOS P/BEBÊS D/OUTS.MAT. TÊXTEIS</t>
    </r>
  </si>
  <si>
    <r>
      <rPr>
        <sz val="10.5"/>
        <color rgb="FF000080"/>
        <rFont val="Arial"/>
        <family val="2"/>
      </rPr>
      <t xml:space="preserve">VEST.CONFEC.DAS MATS. DAS POS. 5602
</t>
    </r>
    <r>
      <rPr>
        <sz val="10.5"/>
        <color rgb="FF000080"/>
        <rFont val="Arial"/>
        <family val="2"/>
      </rPr>
      <t>OU 5603</t>
    </r>
  </si>
  <si>
    <r>
      <rPr>
        <sz val="10.5"/>
        <color rgb="FF000080"/>
        <rFont val="Arial"/>
        <family val="2"/>
      </rPr>
      <t>'- Outro vestuário, do tipo abrangido pela posição 62.01</t>
    </r>
  </si>
  <si>
    <r>
      <rPr>
        <sz val="10.5"/>
        <color rgb="FF000080"/>
        <rFont val="Arial"/>
        <family val="2"/>
      </rPr>
      <t xml:space="preserve">'- Outro vestuário, do tipo abrangido pela posição
</t>
    </r>
    <r>
      <rPr>
        <sz val="10.5"/>
        <color rgb="FF000080"/>
        <rFont val="Arial"/>
        <family val="2"/>
      </rPr>
      <t>62.02</t>
    </r>
  </si>
  <si>
    <r>
      <rPr>
        <sz val="10.5"/>
        <color rgb="FF000080"/>
        <rFont val="Arial"/>
        <family val="2"/>
      </rPr>
      <t>OUTRO VESTUÁRIO DE USO MASCULINO</t>
    </r>
  </si>
  <si>
    <r>
      <rPr>
        <sz val="10.5"/>
        <color rgb="FF000080"/>
        <rFont val="Arial"/>
        <family val="2"/>
      </rPr>
      <t xml:space="preserve">OUTRO VESTUÁRIO DE
</t>
    </r>
    <r>
      <rPr>
        <sz val="10.5"/>
        <color rgb="FF000080"/>
        <rFont val="Arial"/>
        <family val="2"/>
      </rPr>
      <t>USO FEMININO</t>
    </r>
  </si>
  <si>
    <r>
      <rPr>
        <sz val="10.5"/>
        <color rgb="FF000080"/>
        <rFont val="Arial"/>
        <family val="2"/>
      </rPr>
      <t xml:space="preserve">SUNGAS D/BANHO, SHORTS, EXC.
</t>
    </r>
    <r>
      <rPr>
        <sz val="10.5"/>
        <color rgb="FF000080"/>
        <rFont val="Arial"/>
        <family val="2"/>
      </rPr>
      <t>D/MALHA, MASC.</t>
    </r>
  </si>
  <si>
    <r>
      <rPr>
        <sz val="10.5"/>
        <color rgb="FF000080"/>
        <rFont val="Arial"/>
        <family val="2"/>
      </rPr>
      <t>MAIÔS, BIQUINIS, D/USO FEMININO, EXC. D/MALHA</t>
    </r>
  </si>
  <si>
    <r>
      <rPr>
        <sz val="10.5"/>
        <color rgb="FF000080"/>
        <rFont val="Arial"/>
        <family val="2"/>
      </rPr>
      <t>OUTRO VESTUÁRIO, USO MASCULINO DE ALGODÃO</t>
    </r>
  </si>
  <si>
    <r>
      <rPr>
        <sz val="10.5"/>
        <color rgb="FF000080"/>
        <rFont val="Arial"/>
        <family val="2"/>
      </rPr>
      <t xml:space="preserve">OUTRO VESTUÁRIO MASC.,FIBRAS SINT.
</t>
    </r>
    <r>
      <rPr>
        <sz val="10.5"/>
        <color rgb="FF000080"/>
        <rFont val="Arial"/>
        <family val="2"/>
      </rPr>
      <t>/ARTIFICIAIS</t>
    </r>
  </si>
  <si>
    <r>
      <rPr>
        <sz val="10.5"/>
        <color rgb="FF000080"/>
        <rFont val="Arial"/>
        <family val="2"/>
      </rPr>
      <t>OUTRO VESTUÁRIO MASC.D/OUTS.MATS. TÊXTEIS</t>
    </r>
  </si>
  <si>
    <r>
      <rPr>
        <sz val="10.5"/>
        <color rgb="FF000080"/>
        <rFont val="Arial"/>
        <family val="2"/>
      </rPr>
      <t xml:space="preserve">OUTRO VESTUÁRIO, USO FEMININO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</si>
  <si>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 xml:space="preserve">OUTRO VESTUÁRIO FEM.,FIBRAS SINT.
</t>
    </r>
    <r>
      <rPr>
        <sz val="10.5"/>
        <color rgb="FF000080"/>
        <rFont val="Arial"/>
        <family val="2"/>
      </rPr>
      <t>/ARTIFICIAIS</t>
    </r>
  </si>
  <si>
    <r>
      <rPr>
        <sz val="10.5"/>
        <color rgb="FF000080"/>
        <rFont val="Arial"/>
        <family val="2"/>
      </rPr>
      <t xml:space="preserve">OUTRO VESTUÁRIO FEMININO,D/OUTS.
</t>
    </r>
    <r>
      <rPr>
        <sz val="10.5"/>
        <color rgb="FF000080"/>
        <rFont val="Arial"/>
        <family val="2"/>
      </rPr>
      <t>MATS.TÊXTEIS</t>
    </r>
  </si>
  <si>
    <r>
      <rPr>
        <sz val="10.5"/>
        <color rgb="FF000080"/>
        <rFont val="Arial"/>
        <family val="2"/>
      </rPr>
      <t>'- Sutiãs e bustiês (sutiãs de cós alto*)</t>
    </r>
  </si>
  <si>
    <r>
      <rPr>
        <sz val="10.5"/>
        <color rgb="FF000080"/>
        <rFont val="Arial"/>
        <family val="2"/>
      </rPr>
      <t xml:space="preserve">CINTAS E CINTAS- CALÇAS,MESMO DE
</t>
    </r>
    <r>
      <rPr>
        <sz val="10.5"/>
        <color rgb="FF000080"/>
        <rFont val="Arial"/>
        <family val="2"/>
      </rPr>
      <t>MALHA</t>
    </r>
  </si>
  <si>
    <r>
      <rPr>
        <sz val="10.5"/>
        <color rgb="FF000080"/>
        <rFont val="Arial"/>
        <family val="2"/>
      </rPr>
      <t>'- Modeladores de torso inteiro (Cintas-sutiãs*)</t>
    </r>
  </si>
  <si>
    <r>
      <rPr>
        <sz val="10.5"/>
        <color rgb="FF000080"/>
        <rFont val="Arial"/>
        <family val="2"/>
      </rPr>
      <t xml:space="preserve">SUTIÃS,CINTAS, ESPARTILHOS,MESMO
</t>
    </r>
    <r>
      <rPr>
        <sz val="10.5"/>
        <color rgb="FF000080"/>
        <rFont val="Arial"/>
        <family val="2"/>
      </rPr>
      <t>DE MALHA</t>
    </r>
  </si>
  <si>
    <r>
      <rPr>
        <sz val="10.5"/>
        <color rgb="FF000080"/>
        <rFont val="Arial"/>
        <family val="2"/>
      </rPr>
      <t>LENÇOS DE ASSOAR E DE BOLSO,DE ALGODÃO</t>
    </r>
  </si>
  <si>
    <r>
      <rPr>
        <sz val="10.5"/>
        <color rgb="FF000080"/>
        <rFont val="Arial"/>
        <family val="2"/>
      </rPr>
      <t xml:space="preserve">LENÇOS D/ASSOAR E D/BOLSO,OUTS.MATS.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</si>
  <si>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XALES,ECHARPES E SEM.D/SEDA OU DESP. D/SEDA</t>
    </r>
  </si>
  <si>
    <r>
      <rPr>
        <sz val="10.5"/>
        <color rgb="FF000080"/>
        <rFont val="Arial"/>
        <family val="2"/>
      </rPr>
      <t xml:space="preserve">XALES,ECHARPES, VÉUS,SEM.D/FIBRAS
</t>
    </r>
    <r>
      <rPr>
        <sz val="10.5"/>
        <color rgb="FF000080"/>
        <rFont val="Arial"/>
        <family val="2"/>
      </rPr>
      <t>SINTÉTICAS</t>
    </r>
  </si>
  <si>
    <r>
      <rPr>
        <sz val="10.5"/>
        <color rgb="FF000080"/>
        <rFont val="Arial"/>
        <family val="2"/>
      </rPr>
      <t>XALES,ECHARPES, VÉUS,SEM.D/FIBRAS ARTIFICIAIS</t>
    </r>
  </si>
  <si>
    <r>
      <rPr>
        <sz val="10.5"/>
        <color rgb="FF000080"/>
        <rFont val="Arial"/>
        <family val="2"/>
      </rPr>
      <t xml:space="preserve">XALES,ECHARPES, VÉUS,SEM.DE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</si>
  <si>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>OUTS.XALES E SEMELHANTES D/OUTS.MATS.TÊXT.</t>
    </r>
  </si>
  <si>
    <r>
      <rPr>
        <sz val="10.5"/>
        <color rgb="FF000080"/>
        <rFont val="Arial"/>
        <family val="2"/>
      </rPr>
      <t xml:space="preserve">GRAVATAS,GRAV- BORB.,PLASTR.SEDA E
</t>
    </r>
    <r>
      <rPr>
        <sz val="10.5"/>
        <color rgb="FF000080"/>
        <rFont val="Arial"/>
        <family val="2"/>
      </rPr>
      <t>DESPERD.</t>
    </r>
  </si>
  <si>
    <r>
      <rPr>
        <sz val="10.5"/>
        <color rgb="FF000080"/>
        <rFont val="Arial"/>
        <family val="2"/>
      </rPr>
      <t>GRAVATAS,GRAV- BORB.,PLASTR.FIBRAS SINT./ART.</t>
    </r>
  </si>
  <si>
    <r>
      <rPr>
        <sz val="10.5"/>
        <color rgb="FF000080"/>
        <rFont val="Arial"/>
        <family val="2"/>
      </rPr>
      <t xml:space="preserve">GRAVATAS,GRAV- BORB.,PLASTR.D/OUT.
</t>
    </r>
    <r>
      <rPr>
        <sz val="10.5"/>
        <color rgb="FF000080"/>
        <rFont val="Arial"/>
        <family val="2"/>
      </rPr>
      <t>MATS.TÊXT.</t>
    </r>
  </si>
  <si>
    <r>
      <rPr>
        <sz val="10.5"/>
        <color rgb="FF000080"/>
        <rFont val="Arial"/>
        <family val="2"/>
      </rPr>
      <t>LUVAS, MITENES E SEMELHANTES</t>
    </r>
  </si>
  <si>
    <r>
      <rPr>
        <sz val="10.5"/>
        <color rgb="FF000080"/>
        <rFont val="Arial"/>
        <family val="2"/>
      </rPr>
      <t xml:space="preserve">OUTS.ACESSÓRIOS EXCETO DA POSIÇÃO
</t>
    </r>
    <r>
      <rPr>
        <sz val="10.5"/>
        <color rgb="FF000080"/>
        <rFont val="Arial"/>
        <family val="2"/>
      </rPr>
      <t>62.12</t>
    </r>
  </si>
  <si>
    <r>
      <rPr>
        <sz val="10.5"/>
        <color rgb="FF000080"/>
        <rFont val="Arial"/>
        <family val="2"/>
      </rPr>
      <t xml:space="preserve">OUTS.PARTES VEST.
</t>
    </r>
    <r>
      <rPr>
        <sz val="10.5"/>
        <color rgb="FF000080"/>
        <rFont val="Arial"/>
        <family val="2"/>
      </rPr>
      <t>/ACESSÓRIOS EXC. POS. 62.12</t>
    </r>
  </si>
  <si>
    <r>
      <rPr>
        <sz val="10.5"/>
        <color rgb="FF000080"/>
        <rFont val="Arial"/>
        <family val="2"/>
      </rPr>
      <t xml:space="preserve">COBERT./MANTAS (EXC.ELÉTR.),
</t>
    </r>
    <r>
      <rPr>
        <sz val="10.5"/>
        <color rgb="FF000080"/>
        <rFont val="Arial"/>
        <family val="2"/>
      </rPr>
      <t>LÃ/PÊLOS FINOS</t>
    </r>
  </si>
  <si>
    <r>
      <rPr>
        <sz val="10.5"/>
        <color rgb="FF000080"/>
        <rFont val="Arial"/>
        <family val="2"/>
      </rPr>
      <t>COBERT. E MANTAS (EXC.ELÉTR.), DE ALGODÃO</t>
    </r>
  </si>
  <si>
    <r>
      <rPr>
        <sz val="10.5"/>
        <color rgb="FF000080"/>
        <rFont val="Arial"/>
        <family val="2"/>
      </rPr>
      <t xml:space="preserve">COBERT.E MANTAS (EXC.ELÉTR.)FIBRAS
</t>
    </r>
    <r>
      <rPr>
        <sz val="10.5"/>
        <color rgb="FF000080"/>
        <rFont val="Arial"/>
        <family val="2"/>
      </rPr>
      <t>SINTÉTICAS</t>
    </r>
  </si>
  <si>
    <r>
      <rPr>
        <sz val="10.5"/>
        <color rgb="FF000080"/>
        <rFont val="Arial"/>
        <family val="2"/>
      </rPr>
      <t>OUTROS COBERTORES E MANTAS</t>
    </r>
  </si>
  <si>
    <r>
      <rPr>
        <sz val="10.5"/>
        <color rgb="FF000080"/>
        <rFont val="Arial"/>
        <family val="2"/>
      </rPr>
      <t xml:space="preserve">'- Roupa de cama, de
</t>
    </r>
    <r>
      <rPr>
        <sz val="10.5"/>
        <color rgb="FF000080"/>
        <rFont val="Arial"/>
        <family val="2"/>
      </rPr>
      <t>malha</t>
    </r>
  </si>
  <si>
    <r>
      <rPr>
        <sz val="10.5"/>
        <color rgb="FF000080"/>
        <rFont val="Arial"/>
        <family val="2"/>
      </rPr>
      <t>OUTS. ROUPAS D/CAMA ESTAMPADAS D/ALGODÃO</t>
    </r>
  </si>
  <si>
    <r>
      <rPr>
        <sz val="10.5"/>
        <color rgb="FF000080"/>
        <rFont val="Arial"/>
        <family val="2"/>
      </rPr>
      <t xml:space="preserve">OUTS.ROUPAS CAMA ESTAMP.FIBRAS SINT.
</t>
    </r>
    <r>
      <rPr>
        <sz val="10.5"/>
        <color rgb="FF000080"/>
        <rFont val="Arial"/>
        <family val="2"/>
      </rPr>
      <t>/ART.</t>
    </r>
  </si>
  <si>
    <r>
      <rPr>
        <sz val="10.5"/>
        <color rgb="FF000080"/>
        <rFont val="Arial"/>
        <family val="2"/>
      </rPr>
      <t>OUTS.ROUPAS CAMA ESTAMP.,OUTS.MATS. TÊXTEIS</t>
    </r>
  </si>
  <si>
    <r>
      <rPr>
        <sz val="10.5"/>
        <color rgb="FF000080"/>
        <rFont val="Arial"/>
        <family val="2"/>
      </rPr>
      <t xml:space="preserve">OUTRAS ROUPAS DE
</t>
    </r>
    <r>
      <rPr>
        <sz val="10.5"/>
        <color rgb="FF000080"/>
        <rFont val="Arial"/>
        <family val="2"/>
      </rPr>
      <t>CAMA DE ALGODÃO</t>
    </r>
  </si>
  <si>
    <r>
      <rPr>
        <sz val="10.5"/>
        <color rgb="FF000080"/>
        <rFont val="Arial"/>
        <family val="2"/>
      </rPr>
      <t xml:space="preserve">OUTRAS ROUPAS DE CAMA FIBRAS SINT.
</t>
    </r>
    <r>
      <rPr>
        <sz val="10.5"/>
        <color rgb="FF000080"/>
        <rFont val="Arial"/>
        <family val="2"/>
      </rPr>
      <t>/ART.</t>
    </r>
  </si>
  <si>
    <r>
      <rPr>
        <sz val="10.5"/>
        <color rgb="FF000080"/>
        <rFont val="Arial"/>
        <family val="2"/>
      </rPr>
      <t xml:space="preserve">OUTRAS ROUPA D/CAMA DE OUTS.
</t>
    </r>
    <r>
      <rPr>
        <sz val="10.5"/>
        <color rgb="FF000080"/>
        <rFont val="Arial"/>
        <family val="2"/>
      </rPr>
      <t>MATS.TÊXTEIS</t>
    </r>
  </si>
  <si>
    <r>
      <rPr>
        <sz val="10.5"/>
        <color rgb="FF000080"/>
        <rFont val="Arial"/>
        <family val="2"/>
      </rPr>
      <t xml:space="preserve">'- Roupa de mesa, de
</t>
    </r>
    <r>
      <rPr>
        <sz val="10.5"/>
        <color rgb="FF000080"/>
        <rFont val="Arial"/>
        <family val="2"/>
      </rPr>
      <t>malha</t>
    </r>
  </si>
  <si>
    <r>
      <rPr>
        <sz val="10.5"/>
        <color rgb="FF000080"/>
        <rFont val="Arial"/>
        <family val="2"/>
      </rPr>
      <t>ROUPAS DE MESA DE ALGODÃO,EXC. D/MALHA</t>
    </r>
  </si>
  <si>
    <r>
      <rPr>
        <sz val="10.5"/>
        <color rgb="FF000080"/>
        <rFont val="Arial"/>
        <family val="2"/>
      </rPr>
      <t xml:space="preserve">ROUPAS D/MESA, D/FIBRAS SINT./ART.
</t>
    </r>
    <r>
      <rPr>
        <sz val="10.5"/>
        <color rgb="FF000080"/>
        <rFont val="Arial"/>
        <family val="2"/>
      </rPr>
      <t>EXC.D/MALHA</t>
    </r>
  </si>
  <si>
    <r>
      <rPr>
        <sz val="10.5"/>
        <color rgb="FF000080"/>
        <rFont val="Arial"/>
        <family val="2"/>
      </rPr>
      <t>ROUPAS DE MESA DE LINHO,EXC.D/MALHA</t>
    </r>
  </si>
  <si>
    <r>
      <rPr>
        <sz val="10.5"/>
        <color rgb="FF000080"/>
        <rFont val="Arial"/>
        <family val="2"/>
      </rPr>
      <t xml:space="preserve">OUTRAS ROUPAS DE MESA D/OUTS.MAT.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</si>
  <si>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'- Roupa de toucador ou de cozinha, de tecidos atoalhados (tu</t>
    </r>
  </si>
  <si>
    <r>
      <rPr>
        <sz val="10.5"/>
        <color rgb="FF000080"/>
        <rFont val="Arial"/>
        <family val="2"/>
      </rPr>
      <t xml:space="preserve">OUTRAS ROUPAS/CAMA/COZ/T
</t>
    </r>
    <r>
      <rPr>
        <sz val="10.5"/>
        <color rgb="FF000080"/>
        <rFont val="Arial"/>
        <family val="2"/>
      </rPr>
      <t>OUC/MESA,ALGODÃO</t>
    </r>
  </si>
  <si>
    <r>
      <rPr>
        <sz val="10.5"/>
        <color rgb="FF000080"/>
        <rFont val="Arial"/>
        <family val="2"/>
      </rPr>
      <t>OUTS. ROUPAS/CAMA/COZ/T OUC/MESA FIB. SINT/ART.</t>
    </r>
  </si>
  <si>
    <r>
      <rPr>
        <sz val="10.5"/>
        <color rgb="FF000080"/>
        <rFont val="Arial"/>
        <family val="2"/>
      </rPr>
      <t>OUTS. ROUPAS/CAM/COZ/TO UC/MESA OUTS.M. TÊXT.</t>
    </r>
  </si>
  <si>
    <r>
      <rPr>
        <sz val="10.5"/>
        <color rgb="FF000080"/>
        <rFont val="Arial"/>
        <family val="2"/>
      </rPr>
      <t xml:space="preserve">CORTINADOS,CORT. EST.SANEF.MALHA F.
</t>
    </r>
    <r>
      <rPr>
        <sz val="10.5"/>
        <color rgb="FF000080"/>
        <rFont val="Arial"/>
        <family val="2"/>
      </rPr>
      <t>SINTÉTICA</t>
    </r>
  </si>
  <si>
    <r>
      <rPr>
        <sz val="10.5"/>
        <color rgb="FF000080"/>
        <rFont val="Arial"/>
        <family val="2"/>
      </rPr>
      <t>CORTINADOS,CORT. EST,SANEF.MALH.OUT. M.TÊXTIL</t>
    </r>
  </si>
  <si>
    <r>
      <rPr>
        <sz val="10.5"/>
        <color rgb="FF000080"/>
        <rFont val="Arial"/>
        <family val="2"/>
      </rPr>
      <t xml:space="preserve">CORTINADOS,CORT. SANEF.ETC.D/ALG.,
</t>
    </r>
    <r>
      <rPr>
        <sz val="10.5"/>
        <color rgb="FF000080"/>
        <rFont val="Arial"/>
        <family val="2"/>
      </rPr>
      <t>EXC.D/MALHA</t>
    </r>
  </si>
  <si>
    <r>
      <rPr>
        <sz val="10.5"/>
        <color rgb="FF000080"/>
        <rFont val="Arial"/>
        <family val="2"/>
      </rPr>
      <t>CORTINADOS,SANEF., ETC.D/FIBR.SINT.EXC. D/MALHA</t>
    </r>
  </si>
  <si>
    <r>
      <rPr>
        <sz val="10.5"/>
        <color rgb="FF000080"/>
        <rFont val="Arial"/>
        <family val="2"/>
      </rPr>
      <t xml:space="preserve">CORTINADOS,SANEF. ETC.D/OUTS.M.TÊXT.
</t>
    </r>
    <r>
      <rPr>
        <sz val="10.5"/>
        <color rgb="FF000080"/>
        <rFont val="Arial"/>
        <family val="2"/>
      </rPr>
      <t>EXC.MALH.</t>
    </r>
  </si>
  <si>
    <r>
      <rPr>
        <sz val="10.5"/>
        <color rgb="FF000080"/>
        <rFont val="Arial"/>
        <family val="2"/>
      </rPr>
      <t>COLCHAS DE ALGODÃO, EXC.DE MALHA</t>
    </r>
  </si>
  <si>
    <r>
      <rPr>
        <sz val="10.5"/>
        <color rgb="FF000080"/>
        <rFont val="Arial"/>
        <family val="2"/>
      </rPr>
      <t xml:space="preserve">OUTS.COLCHAS D/OUT.MAT.TÊXTEIS
</t>
    </r>
    <r>
      <rPr>
        <sz val="10.5"/>
        <color rgb="FF000080"/>
        <rFont val="Arial"/>
        <family val="2"/>
      </rPr>
      <t>EXC.9404</t>
    </r>
  </si>
  <si>
    <r>
      <rPr>
        <sz val="10.5"/>
        <color rgb="FF000080"/>
        <rFont val="Arial"/>
        <family val="2"/>
      </rPr>
      <t>'- Mosquiteiros para camas mencionados na Nota de subpos</t>
    </r>
  </si>
  <si>
    <r>
      <rPr>
        <sz val="10.5"/>
        <color rgb="FF000080"/>
        <rFont val="Arial"/>
        <family val="2"/>
      </rPr>
      <t xml:space="preserve">OUTS.ARTEFATOS DE
</t>
    </r>
    <r>
      <rPr>
        <sz val="10.5"/>
        <color rgb="FF000080"/>
        <rFont val="Arial"/>
        <family val="2"/>
      </rPr>
      <t>MALHA, EXC.9404</t>
    </r>
  </si>
  <si>
    <r>
      <rPr>
        <sz val="10.5"/>
        <color rgb="FF000080"/>
        <rFont val="Arial"/>
        <family val="2"/>
      </rPr>
      <t xml:space="preserve">OUTS.ARTEFATOS DE
</t>
    </r>
    <r>
      <rPr>
        <sz val="10.5"/>
        <color rgb="FF000080"/>
        <rFont val="Arial"/>
        <family val="2"/>
      </rPr>
      <t>ALGODÃO, EXC.MALHA</t>
    </r>
  </si>
  <si>
    <r>
      <rPr>
        <sz val="10.5"/>
        <color rgb="FF000080"/>
        <rFont val="Arial"/>
        <family val="2"/>
      </rPr>
      <t>OUTS.ARTEFATOS FIBRAS SINTÉTICAS, EXC.MALHA</t>
    </r>
  </si>
  <si>
    <r>
      <rPr>
        <sz val="10.5"/>
        <color rgb="FF000080"/>
        <rFont val="Arial"/>
        <family val="2"/>
      </rPr>
      <t xml:space="preserve">OUTS.ARTEFATOS D/OUTS.MAT.TÊXTEIS,
</t>
    </r>
    <r>
      <rPr>
        <sz val="10.5"/>
        <color rgb="FF000080"/>
        <rFont val="Arial"/>
        <family val="2"/>
      </rPr>
      <t>EXC.MALHA</t>
    </r>
  </si>
  <si>
    <r>
      <rPr>
        <sz val="10.5"/>
        <color rgb="FF000080"/>
        <rFont val="Arial"/>
        <family val="2"/>
      </rPr>
      <t xml:space="preserve">SACOS D/JUTA
</t>
    </r>
    <r>
      <rPr>
        <sz val="10.5"/>
        <color rgb="FF000080"/>
        <rFont val="Arial"/>
        <family val="2"/>
      </rPr>
      <t>/D/OUTS.FIBRAS TÊXT. LIB.POS.5303</t>
    </r>
  </si>
  <si>
    <r>
      <rPr>
        <sz val="10.5"/>
        <color rgb="FF000080"/>
        <rFont val="Arial"/>
        <family val="2"/>
      </rPr>
      <t xml:space="preserve">SACOS PARA EMBALAGEM,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</si>
  <si>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>CONTÊINERES FLEX. PROD.GRANEL,D/MAT. SINT./ART.</t>
    </r>
  </si>
  <si>
    <r>
      <rPr>
        <sz val="10.5"/>
        <color rgb="FF000080"/>
        <rFont val="Arial"/>
        <family val="2"/>
      </rPr>
      <t xml:space="preserve">SACOS D/MALHA, P/EMBALAGEM
</t>
    </r>
    <r>
      <rPr>
        <sz val="10.5"/>
        <color rgb="FF000080"/>
        <rFont val="Arial"/>
        <family val="2"/>
      </rPr>
      <t>D/POLIET./POLIPR.</t>
    </r>
  </si>
  <si>
    <r>
      <rPr>
        <sz val="10.5"/>
        <color rgb="FF000080"/>
        <rFont val="Arial"/>
        <family val="2"/>
      </rPr>
      <t>OUTS.SACOS D/LÃMINAS E SEM. D/POLIET.,/POLIPR.</t>
    </r>
  </si>
  <si>
    <r>
      <rPr>
        <sz val="10.5"/>
        <color rgb="FF000080"/>
        <rFont val="Arial"/>
        <family val="2"/>
      </rPr>
      <t xml:space="preserve">OUTS.SACOS QQ. DIMENSÕES MATÉRIAS
</t>
    </r>
    <r>
      <rPr>
        <sz val="10.5"/>
        <color rgb="FF000080"/>
        <rFont val="Arial"/>
        <family val="2"/>
      </rPr>
      <t>SINT./ART.</t>
    </r>
  </si>
  <si>
    <r>
      <rPr>
        <sz val="10.5"/>
        <color rgb="FF000080"/>
        <rFont val="Arial"/>
        <family val="2"/>
      </rPr>
      <t>OUTS.SACOS QQ. DIMENSÕES OUTS. MATS.TÊXTEIS</t>
    </r>
  </si>
  <si>
    <r>
      <rPr>
        <sz val="10.5"/>
        <color rgb="FF000080"/>
        <rFont val="Arial"/>
        <family val="2"/>
      </rPr>
      <t xml:space="preserve">ENCERADOS E TOLDOS DE FIBRAS
</t>
    </r>
    <r>
      <rPr>
        <sz val="10.5"/>
        <color rgb="FF000080"/>
        <rFont val="Arial"/>
        <family val="2"/>
      </rPr>
      <t>SINTÉTICAS</t>
    </r>
  </si>
  <si>
    <r>
      <rPr>
        <sz val="10.5"/>
        <color rgb="FF000080"/>
        <rFont val="Arial"/>
        <family val="2"/>
      </rPr>
      <t>ENCERADOS E TOLDOS DE OUTRAS MAT.TÊXTEIS</t>
    </r>
  </si>
  <si>
    <r>
      <rPr>
        <sz val="10.5"/>
        <color rgb="FF000080"/>
        <rFont val="Arial"/>
        <family val="2"/>
      </rPr>
      <t xml:space="preserve">TENDAS DE FIBRAS
</t>
    </r>
    <r>
      <rPr>
        <sz val="10.5"/>
        <color rgb="FF000080"/>
        <rFont val="Arial"/>
        <family val="2"/>
      </rPr>
      <t>SINTÉTICAS</t>
    </r>
  </si>
  <si>
    <r>
      <rPr>
        <sz val="10.5"/>
        <color rgb="FF000080"/>
        <rFont val="Arial"/>
        <family val="2"/>
      </rPr>
      <t>TENDAS DE ALGODÃO</t>
    </r>
  </si>
  <si>
    <r>
      <rPr>
        <sz val="10.5"/>
        <color rgb="FF000080"/>
        <rFont val="Arial"/>
        <family val="2"/>
      </rPr>
      <t>TENDAS DE OUTRAS MATÉRIAS TÊXTEIS</t>
    </r>
  </si>
  <si>
    <r>
      <rPr>
        <sz val="10.5"/>
        <color rgb="FF000080"/>
        <rFont val="Arial"/>
        <family val="2"/>
      </rPr>
      <t>VELAS DE FIBRAS SINTÉTICAS, P/EMBARCAÕES,ETC.</t>
    </r>
  </si>
  <si>
    <r>
      <rPr>
        <sz val="10.5"/>
        <color rgb="FF000080"/>
        <rFont val="Arial"/>
        <family val="2"/>
      </rPr>
      <t>VELAS D/OUTS.MATÉR. TÊXTEIS, P/EMBARC. ETC.</t>
    </r>
  </si>
  <si>
    <r>
      <rPr>
        <sz val="10.5"/>
        <color rgb="FF000080"/>
        <rFont val="Arial"/>
        <family val="2"/>
      </rPr>
      <t>COLCHÕES PNEUMÁTICOS DE OUTRAS MAT.TÊXTEIS</t>
    </r>
  </si>
  <si>
    <r>
      <rPr>
        <sz val="10.5"/>
        <color rgb="FF000080"/>
        <rFont val="Arial"/>
        <family val="2"/>
      </rPr>
      <t>OUTROS ARTIGOS PARA ACAMPAMENTOS</t>
    </r>
  </si>
  <si>
    <r>
      <rPr>
        <sz val="10.5"/>
        <color rgb="FF000080"/>
        <rFont val="Arial"/>
        <family val="2"/>
      </rPr>
      <t xml:space="preserve">'- Rodilhas, esfregões, panos de prato ou de
</t>
    </r>
    <r>
      <rPr>
        <sz val="10.5"/>
        <color rgb="FF000080"/>
        <rFont val="Arial"/>
        <family val="2"/>
      </rPr>
      <t>cozinha, fl</t>
    </r>
  </si>
  <si>
    <r>
      <rPr>
        <sz val="10.5"/>
        <color rgb="FF000080"/>
        <rFont val="Arial"/>
        <family val="2"/>
      </rPr>
      <t>CINTOS E COLETES SALVA-VIDAS</t>
    </r>
  </si>
  <si>
    <r>
      <rPr>
        <sz val="10.5"/>
        <color rgb="FF000080"/>
        <rFont val="Arial"/>
        <family val="2"/>
      </rPr>
      <t xml:space="preserve">De falso tecido (tecido
</t>
    </r>
    <r>
      <rPr>
        <sz val="10.5"/>
        <color rgb="FF000080"/>
        <rFont val="Arial"/>
        <family val="2"/>
      </rPr>
      <t>não tecido)</t>
    </r>
  </si>
  <si>
    <r>
      <rPr>
        <sz val="10.5"/>
        <color rgb="FF000080"/>
        <rFont val="Arial"/>
        <family val="2"/>
      </rPr>
      <t>OUTS.ART.CONFEC. INCL.MOLDES PARA VESTUÁRIO</t>
    </r>
  </si>
  <si>
    <r>
      <rPr>
        <sz val="10.5"/>
        <color rgb="FF000080"/>
        <rFont val="Arial"/>
        <family val="2"/>
      </rPr>
      <t xml:space="preserve">Sortidos constituídos por cortes de tecido e fios,
</t>
    </r>
    <r>
      <rPr>
        <sz val="10.5"/>
        <color rgb="FF000080"/>
        <rFont val="Arial"/>
        <family val="2"/>
      </rPr>
      <t>mesm</t>
    </r>
  </si>
  <si>
    <r>
      <rPr>
        <sz val="10.5"/>
        <color rgb="FF000080"/>
        <rFont val="Arial"/>
        <family val="2"/>
      </rPr>
      <t>'- Selecionados</t>
    </r>
  </si>
  <si>
    <r>
      <rPr>
        <sz val="10.5"/>
        <color rgb="FF000080"/>
        <rFont val="Arial"/>
        <family val="2"/>
      </rPr>
      <t>OUTROS TRAP.CORD. CAB.M.TÊXTEIS DESPERDÍCIOS</t>
    </r>
  </si>
  <si>
    <r>
      <rPr>
        <sz val="10.5"/>
        <color rgb="FF000080"/>
        <rFont val="Arial"/>
        <family val="2"/>
      </rPr>
      <t>'- Calçado com biqueira protetora de metal</t>
    </r>
  </si>
  <si>
    <r>
      <rPr>
        <sz val="10.5"/>
        <color rgb="FF000080"/>
        <rFont val="Arial"/>
        <family val="2"/>
      </rPr>
      <t>OUTS.CALÇ.COBR. TORNOZELO,MAS NÃO O JOELHO</t>
    </r>
  </si>
  <si>
    <r>
      <rPr>
        <sz val="10.5"/>
        <color rgb="FF000080"/>
        <rFont val="Arial"/>
        <family val="2"/>
      </rPr>
      <t>Outro</t>
    </r>
  </si>
  <si>
    <r>
      <rPr>
        <sz val="10.5"/>
        <color rgb="FF000080"/>
        <rFont val="Arial"/>
        <family val="2"/>
      </rPr>
      <t>'-- Calçado para esqui e para surfe de neve</t>
    </r>
  </si>
  <si>
    <r>
      <rPr>
        <sz val="10.5"/>
        <color rgb="FF000080"/>
        <rFont val="Arial"/>
        <family val="2"/>
      </rPr>
      <t>'-- Outro</t>
    </r>
  </si>
  <si>
    <r>
      <rPr>
        <sz val="10.5"/>
        <color rgb="FF000080"/>
        <rFont val="Arial"/>
        <family val="2"/>
      </rPr>
      <t>'- Calçado com parte superior em tiras ou correias, fixa</t>
    </r>
  </si>
  <si>
    <r>
      <rPr>
        <sz val="10.5"/>
        <color rgb="FF000080"/>
        <rFont val="Arial"/>
        <family val="2"/>
      </rPr>
      <t>'- Calçado com sola exterior de couro natural e parte su</t>
    </r>
  </si>
  <si>
    <r>
      <rPr>
        <sz val="10.5"/>
        <color rgb="FF000080"/>
        <rFont val="Arial"/>
        <family val="2"/>
      </rPr>
      <t xml:space="preserve">'- Outro calçado, com biqueira protetora de
</t>
    </r>
    <r>
      <rPr>
        <sz val="10.5"/>
        <color rgb="FF000080"/>
        <rFont val="Arial"/>
        <family val="2"/>
      </rPr>
      <t>metal</t>
    </r>
  </si>
  <si>
    <r>
      <rPr>
        <sz val="10.5"/>
        <color rgb="FF000080"/>
        <rFont val="Arial"/>
        <family val="2"/>
      </rPr>
      <t>'-- Calçado para esporte; calçado para tênis, basquetebo</t>
    </r>
  </si>
  <si>
    <r>
      <rPr>
        <sz val="10.5"/>
        <color rgb="FF000080"/>
        <rFont val="Arial"/>
        <family val="2"/>
      </rPr>
      <t xml:space="preserve">'- Calçado com sola exterior de couro natural
</t>
    </r>
    <r>
      <rPr>
        <sz val="10.5"/>
        <color rgb="FF000080"/>
        <rFont val="Arial"/>
        <family val="2"/>
      </rPr>
      <t>ou reconst</t>
    </r>
  </si>
  <si>
    <r>
      <rPr>
        <sz val="10.5"/>
        <color rgb="FF000080"/>
        <rFont val="Arial"/>
        <family val="2"/>
      </rPr>
      <t>CALÇADOS COURO RECONST.SOLA D/BORR/PLÁST.</t>
    </r>
  </si>
  <si>
    <r>
      <rPr>
        <sz val="10.5"/>
        <color rgb="FF000080"/>
        <rFont val="Arial"/>
        <family val="2"/>
      </rPr>
      <t xml:space="preserve">OUTS.CALÇADOS P. SUP.MATÉRIAS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</si>
  <si>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'- Outro</t>
    </r>
  </si>
  <si>
    <r>
      <rPr>
        <sz val="10.5"/>
        <color rgb="FF000080"/>
        <rFont val="Arial"/>
        <family val="2"/>
      </rPr>
      <t>'- Partes superiores de calçado e seus componentes, exce</t>
    </r>
  </si>
  <si>
    <r>
      <rPr>
        <sz val="10.5"/>
        <color rgb="FF000080"/>
        <rFont val="Arial"/>
        <family val="2"/>
      </rPr>
      <t>'- Solas exteriores e saltos, de borracha ou plástico</t>
    </r>
  </si>
  <si>
    <r>
      <rPr>
        <sz val="10.5"/>
        <color rgb="FF000080"/>
        <rFont val="Arial"/>
        <family val="2"/>
      </rPr>
      <t>OUTROS PALMILHAS DE OUTRAS MATÉRIAS</t>
    </r>
  </si>
  <si>
    <r>
      <rPr>
        <sz val="10.5"/>
        <color rgb="FF000080"/>
        <rFont val="Arial"/>
        <family val="2"/>
      </rPr>
      <t xml:space="preserve">ESB.Ñ ENFORM.NEM COPA/ABA FELTR.
</t>
    </r>
    <r>
      <rPr>
        <sz val="10.5"/>
        <color rgb="FF000080"/>
        <rFont val="Arial"/>
        <family val="2"/>
      </rPr>
      <t>P/CHAPÉUS</t>
    </r>
  </si>
  <si>
    <r>
      <rPr>
        <sz val="10.5"/>
        <color rgb="FF000080"/>
        <rFont val="Arial"/>
        <family val="2"/>
      </rPr>
      <t>ESBOÇOS D/CHAPÉUS D/PALHA FINA (PANAMÁ,ETC.)</t>
    </r>
  </si>
  <si>
    <r>
      <rPr>
        <sz val="10.5"/>
        <color rgb="FF000080"/>
        <rFont val="Arial"/>
        <family val="2"/>
      </rPr>
      <t xml:space="preserve">OUTS.ESBOÇOS PARA
</t>
    </r>
    <r>
      <rPr>
        <sz val="10.5"/>
        <color rgb="FF000080"/>
        <rFont val="Arial"/>
        <family val="2"/>
      </rPr>
      <t>CHAPÉUS,EM TIRAS</t>
    </r>
  </si>
  <si>
    <r>
      <rPr>
        <sz val="10.5"/>
        <color rgb="FF000080"/>
        <rFont val="Arial"/>
        <family val="2"/>
      </rPr>
      <t>CHAPÉUS,OUT.ART. TIRAS MMO.GUARNEC. PALH.FINA</t>
    </r>
  </si>
  <si>
    <r>
      <rPr>
        <sz val="10.5"/>
        <color rgb="FF000080"/>
        <rFont val="Arial"/>
        <family val="2"/>
      </rPr>
      <t xml:space="preserve">OUTS.CHAP.
</t>
    </r>
    <r>
      <rPr>
        <sz val="10.5"/>
        <color rgb="FF000080"/>
        <rFont val="Arial"/>
        <family val="2"/>
      </rPr>
      <t>/ART/SEMEL.TIRAS MMO GUARNECIDOS</t>
    </r>
  </si>
  <si>
    <r>
      <rPr>
        <sz val="10.5"/>
        <color rgb="FF000080"/>
        <rFont val="Arial"/>
        <family val="2"/>
      </rPr>
      <t>BONÉS DE ALGODÃO</t>
    </r>
  </si>
  <si>
    <r>
      <rPr>
        <sz val="10.5"/>
        <color rgb="FF000080"/>
        <rFont val="Arial"/>
        <family val="2"/>
      </rPr>
      <t>BONÉS DE FIBRAS SINTÉTICAS OU ARTIFICIAIS</t>
    </r>
  </si>
  <si>
    <r>
      <rPr>
        <sz val="10.5"/>
        <color rgb="FF000080"/>
        <rFont val="Arial"/>
        <family val="2"/>
      </rPr>
      <t>BONÉS DE OUTRAS MATÉRIAS TÊXTEIS</t>
    </r>
  </si>
  <si>
    <r>
      <rPr>
        <sz val="10.5"/>
        <color rgb="FF000080"/>
        <rFont val="Arial"/>
        <family val="2"/>
      </rPr>
      <t>GORROS DE ALGODÃO</t>
    </r>
  </si>
  <si>
    <r>
      <rPr>
        <sz val="10.5"/>
        <color rgb="FF000080"/>
        <rFont val="Arial"/>
        <family val="2"/>
      </rPr>
      <t xml:space="preserve">GORROS DE FIBRAS SINTÉTICAS OU
</t>
    </r>
    <r>
      <rPr>
        <sz val="10.5"/>
        <color rgb="FF000080"/>
        <rFont val="Arial"/>
        <family val="2"/>
      </rPr>
      <t>ARTIFICIAIS</t>
    </r>
  </si>
  <si>
    <r>
      <rPr>
        <sz val="10.5"/>
        <color rgb="FF000080"/>
        <rFont val="Arial"/>
        <family val="2"/>
      </rPr>
      <t>GORROS DE OUTRAS MATÉRIAS TÊXTEIS</t>
    </r>
  </si>
  <si>
    <r>
      <rPr>
        <sz val="10.5"/>
        <color rgb="FF000080"/>
        <rFont val="Arial"/>
        <family val="2"/>
      </rPr>
      <t xml:space="preserve">CHAPÉUS DE
</t>
    </r>
    <r>
      <rPr>
        <sz val="10.5"/>
        <color rgb="FF000080"/>
        <rFont val="Arial"/>
        <family val="2"/>
      </rPr>
      <t>ALGODÃO</t>
    </r>
  </si>
  <si>
    <r>
      <rPr>
        <sz val="10.5"/>
        <color rgb="FF000080"/>
        <rFont val="Arial"/>
        <family val="2"/>
      </rPr>
      <t>CHAPÉUS DE FIBRAS SINTÉTICAS OU ARTIFICIAIS</t>
    </r>
  </si>
  <si>
    <r>
      <rPr>
        <sz val="10.5"/>
        <color rgb="FF000080"/>
        <rFont val="Arial"/>
        <family val="2"/>
      </rPr>
      <t xml:space="preserve">CHAPÉUS DE OUTRAS
</t>
    </r>
    <r>
      <rPr>
        <sz val="10.5"/>
        <color rgb="FF000080"/>
        <rFont val="Arial"/>
        <family val="2"/>
      </rPr>
      <t>MATÉRIAS TÊXTEIS</t>
    </r>
  </si>
  <si>
    <r>
      <rPr>
        <sz val="10.5"/>
        <color rgb="FF000080"/>
        <rFont val="Arial"/>
        <family val="2"/>
      </rPr>
      <t>CHAPÉUS DE OUTROS ARTEFATOS MALHA/CONFEC. C/RENDA</t>
    </r>
  </si>
  <si>
    <r>
      <rPr>
        <sz val="10.5"/>
        <color rgb="FF000080"/>
        <rFont val="Arial"/>
        <family val="2"/>
      </rPr>
      <t>'- Capacetes e artigos de uso semelhante, de proteção</t>
    </r>
  </si>
  <si>
    <r>
      <rPr>
        <sz val="10.5"/>
        <color rgb="FF000080"/>
        <rFont val="Arial"/>
        <family val="2"/>
      </rPr>
      <t xml:space="preserve">OUTS.CHAPÉUS/ART. USO SEM.DE BORR.
</t>
    </r>
    <r>
      <rPr>
        <sz val="10.5"/>
        <color rgb="FF000080"/>
        <rFont val="Arial"/>
        <family val="2"/>
      </rPr>
      <t>/PLÁSTICO</t>
    </r>
  </si>
  <si>
    <r>
      <rPr>
        <sz val="10.5"/>
        <color rgb="FF000080"/>
        <rFont val="Arial"/>
        <family val="2"/>
      </rPr>
      <t xml:space="preserve">OUTS.CHAPÉUS/ART. USO SEM.DE OUTS.
</t>
    </r>
    <r>
      <rPr>
        <sz val="10.5"/>
        <color rgb="FF000080"/>
        <rFont val="Arial"/>
        <family val="2"/>
      </rPr>
      <t>MATÉRIAS</t>
    </r>
  </si>
  <si>
    <r>
      <rPr>
        <sz val="10.5"/>
        <color rgb="FF000080"/>
        <rFont val="Arial"/>
        <family val="2"/>
      </rPr>
      <t>Carneiras, forros, capas, armações, palas e barbicachos</t>
    </r>
  </si>
  <si>
    <r>
      <rPr>
        <sz val="10.5"/>
        <color rgb="FF000080"/>
        <rFont val="Arial"/>
        <family val="2"/>
      </rPr>
      <t xml:space="preserve">'- Guarda-sóis de jardim
</t>
    </r>
    <r>
      <rPr>
        <sz val="10.5"/>
        <color rgb="FF000080"/>
        <rFont val="Arial"/>
        <family val="2"/>
      </rPr>
      <t>e artigos semelhantes</t>
    </r>
  </si>
  <si>
    <r>
      <rPr>
        <sz val="10.5"/>
        <color rgb="FF000080"/>
        <rFont val="Arial"/>
        <family val="2"/>
      </rPr>
      <t>GUARDA-CHUVAS D/HASTE/CABO,ETC. C/SEDA,ETC.</t>
    </r>
  </si>
  <si>
    <r>
      <rPr>
        <sz val="10.5"/>
        <color rgb="FF000080"/>
        <rFont val="Arial"/>
        <family val="2"/>
      </rPr>
      <t xml:space="preserve">OUTS.GUARDA- CHUVAS/SÓIS ETC.
</t>
    </r>
    <r>
      <rPr>
        <sz val="10.5"/>
        <color rgb="FF000080"/>
        <rFont val="Arial"/>
        <family val="2"/>
      </rPr>
      <t>CAB./HAST.TELES.</t>
    </r>
  </si>
  <si>
    <r>
      <rPr>
        <sz val="10.5"/>
        <color rgb="FF000080"/>
        <rFont val="Arial"/>
        <family val="2"/>
      </rPr>
      <t>OUTS.GUARDA- CHUVAS/SOMBR.E GUARDA-SÓIS</t>
    </r>
  </si>
  <si>
    <r>
      <rPr>
        <sz val="10.5"/>
        <color rgb="FF000080"/>
        <rFont val="Arial"/>
        <family val="2"/>
      </rPr>
      <t xml:space="preserve">Bengalas, bengalas- assentos, chicotes,
</t>
    </r>
    <r>
      <rPr>
        <sz val="10.5"/>
        <color rgb="FF000080"/>
        <rFont val="Arial"/>
        <family val="2"/>
      </rPr>
      <t>pingalins e arti</t>
    </r>
  </si>
  <si>
    <r>
      <rPr>
        <sz val="10.5"/>
        <color rgb="FF000080"/>
        <rFont val="Arial"/>
        <family val="2"/>
      </rPr>
      <t>ARM.MONTADAS MMO. CAB.P/GUARDA- SÓIS/CHUVAS</t>
    </r>
  </si>
  <si>
    <r>
      <rPr>
        <sz val="10.5"/>
        <color rgb="FF000080"/>
        <rFont val="Arial"/>
        <family val="2"/>
      </rPr>
      <t xml:space="preserve">OUTS.PART., ACESSÓRIOS P/ART.
</t>
    </r>
    <r>
      <rPr>
        <sz val="10.5"/>
        <color rgb="FF000080"/>
        <rFont val="Arial"/>
        <family val="2"/>
      </rPr>
      <t>DA POS.6601/6602</t>
    </r>
  </si>
  <si>
    <r>
      <rPr>
        <sz val="10.5"/>
        <color rgb="FF000080"/>
        <rFont val="Arial"/>
        <family val="2"/>
      </rPr>
      <t>Peles e outras partes de aves, com as suas penas ou pen</t>
    </r>
  </si>
  <si>
    <r>
      <rPr>
        <sz val="10.5"/>
        <color rgb="FF000080"/>
        <rFont val="Arial"/>
        <family val="2"/>
      </rPr>
      <t>'- De plástico</t>
    </r>
  </si>
  <si>
    <r>
      <rPr>
        <sz val="10.5"/>
        <color rgb="FF000080"/>
        <rFont val="Arial"/>
        <family val="2"/>
      </rPr>
      <t>FLORES,FOLHAGEM, FRUTOS PART.OUTS. MATÉRIAS</t>
    </r>
  </si>
  <si>
    <r>
      <rPr>
        <sz val="10.5"/>
        <color rgb="FF000080"/>
        <rFont val="Arial"/>
        <family val="2"/>
      </rPr>
      <t>Cabelo disposto no mesmo sentido, adelgaçado, branqueado ou</t>
    </r>
  </si>
  <si>
    <r>
      <rPr>
        <sz val="10.5"/>
        <color rgb="FF000080"/>
        <rFont val="Arial"/>
        <family val="2"/>
      </rPr>
      <t>PERUCAS COMPLETAS D/MATS.TÊXTEIS SINTÉTICAS</t>
    </r>
  </si>
  <si>
    <r>
      <rPr>
        <sz val="10.5"/>
        <color rgb="FF000080"/>
        <rFont val="Arial"/>
        <family val="2"/>
      </rPr>
      <t xml:space="preserve">OUTS.BARBAS,PEST., PERUC.ETC.D/MAT.
</t>
    </r>
    <r>
      <rPr>
        <sz val="10.5"/>
        <color rgb="FF000080"/>
        <rFont val="Arial"/>
        <family val="2"/>
      </rPr>
      <t>TÊXT.SINTS.</t>
    </r>
  </si>
  <si>
    <r>
      <rPr>
        <sz val="10.5"/>
        <color rgb="FF000080"/>
        <rFont val="Arial"/>
        <family val="2"/>
      </rPr>
      <t>PERUCAS,BARBAS, PESTANAS,SEM.,DE CABELO</t>
    </r>
  </si>
  <si>
    <r>
      <rPr>
        <sz val="10.5"/>
        <color rgb="FF000080"/>
        <rFont val="Arial"/>
        <family val="2"/>
      </rPr>
      <t xml:space="preserve">PERUCAS,BARBAS, SOBRANC.DE OUTS.
</t>
    </r>
    <r>
      <rPr>
        <sz val="10.5"/>
        <color rgb="FF000080"/>
        <rFont val="Arial"/>
        <family val="2"/>
      </rPr>
      <t>MATÉRIAS</t>
    </r>
  </si>
  <si>
    <r>
      <rPr>
        <sz val="10.5"/>
        <color rgb="FF000080"/>
        <rFont val="Arial"/>
        <family val="2"/>
      </rPr>
      <t>'- Ladrilhos, cubos, pastilhas e artigos semelhantes, mesmo d</t>
    </r>
  </si>
  <si>
    <r>
      <rPr>
        <sz val="10.5"/>
        <color rgb="FF000080"/>
        <rFont val="Arial"/>
        <family val="2"/>
      </rPr>
      <t xml:space="preserve">MÁRMORE,TRAVERT. ALAB.TALH.SERR.
</t>
    </r>
    <r>
      <rPr>
        <sz val="10.5"/>
        <color rgb="FF000080"/>
        <rFont val="Arial"/>
        <family val="2"/>
      </rPr>
      <t>PLANA,LISA</t>
    </r>
  </si>
  <si>
    <r>
      <rPr>
        <sz val="10.5"/>
        <color rgb="FF000080"/>
        <rFont val="Arial"/>
        <family val="2"/>
      </rPr>
      <t>GRANITO TALHADO, SERRADO,D/SUPERF. PLANA,LISA</t>
    </r>
  </si>
  <si>
    <r>
      <rPr>
        <sz val="10.5"/>
        <color rgb="FF000080"/>
        <rFont val="Arial"/>
        <family val="2"/>
      </rPr>
      <t xml:space="preserve">OUTRAS PEDRAS TALHADAS,SUP.
</t>
    </r>
    <r>
      <rPr>
        <sz val="10.5"/>
        <color rgb="FF000080"/>
        <rFont val="Arial"/>
        <family val="2"/>
      </rPr>
      <t>PLANA,LISA</t>
    </r>
  </si>
  <si>
    <r>
      <rPr>
        <sz val="10.5"/>
        <color rgb="FF000080"/>
        <rFont val="Arial"/>
        <family val="2"/>
      </rPr>
      <t>MÁRMORE,TRAVERT. ALABASTRO, EXC.POS. 68.01</t>
    </r>
  </si>
  <si>
    <r>
      <rPr>
        <sz val="10.5"/>
        <color rgb="FF000080"/>
        <rFont val="Arial"/>
        <family val="2"/>
      </rPr>
      <t xml:space="preserve">OUTS.GRANITO,
</t>
    </r>
    <r>
      <rPr>
        <sz val="10.5"/>
        <color rgb="FF000080"/>
        <rFont val="Arial"/>
        <family val="2"/>
      </rPr>
      <t>EXCETO POS. 68.01</t>
    </r>
  </si>
  <si>
    <r>
      <rPr>
        <sz val="10.5"/>
        <color rgb="FF000080"/>
        <rFont val="Arial"/>
        <family val="2"/>
      </rPr>
      <t>OUTS.PEDRAS, EXCETO POS.68.01</t>
    </r>
  </si>
  <si>
    <r>
      <rPr>
        <sz val="10.5"/>
        <color rgb="FF000080"/>
        <rFont val="Arial"/>
        <family val="2"/>
      </rPr>
      <t xml:space="preserve">ARDÓSIA NAT.TRAB., OBRAS D/ARDÓSIA
</t>
    </r>
    <r>
      <rPr>
        <sz val="10.5"/>
        <color rgb="FF000080"/>
        <rFont val="Arial"/>
        <family val="2"/>
      </rPr>
      <t>NAT.AGLOM.</t>
    </r>
  </si>
  <si>
    <r>
      <rPr>
        <sz val="10.5"/>
        <color rgb="FF000080"/>
        <rFont val="Arial"/>
        <family val="2"/>
      </rPr>
      <t>MÓS PARA MOER OU DESFIBRAR</t>
    </r>
  </si>
  <si>
    <r>
      <rPr>
        <sz val="10.5"/>
        <color rgb="FF000080"/>
        <rFont val="Arial"/>
        <family val="2"/>
      </rPr>
      <t xml:space="preserve">OUTS.MÓS DIAM. NAT/SIN.AGLOM.
</t>
    </r>
    <r>
      <rPr>
        <sz val="10.5"/>
        <color rgb="FF000080"/>
        <rFont val="Arial"/>
        <family val="2"/>
      </rPr>
      <t>C/RES. D&lt;53,34CM</t>
    </r>
  </si>
  <si>
    <r>
      <rPr>
        <sz val="10.5"/>
        <color rgb="FF000080"/>
        <rFont val="Arial"/>
        <family val="2"/>
      </rPr>
      <t>OUTS.MÓS SEM. AGLOMERADO &lt;53, 34CM</t>
    </r>
  </si>
  <si>
    <r>
      <rPr>
        <sz val="10.5"/>
        <color rgb="FF000080"/>
        <rFont val="Arial"/>
        <family val="2"/>
      </rPr>
      <t xml:space="preserve">OUTS.MÓS E ARTEF. SEM.DIAMAN.
</t>
    </r>
    <r>
      <rPr>
        <sz val="10.5"/>
        <color rgb="FF000080"/>
        <rFont val="Arial"/>
        <family val="2"/>
      </rPr>
      <t>NAT/SINT.AGLOM.</t>
    </r>
  </si>
  <si>
    <r>
      <rPr>
        <sz val="10.5"/>
        <color rgb="FF000080"/>
        <rFont val="Arial"/>
        <family val="2"/>
      </rPr>
      <t>OUTS.MÓS SEM. ABRAS.AGLOM.RES. D&lt;53,34CM</t>
    </r>
  </si>
  <si>
    <r>
      <rPr>
        <sz val="10.5"/>
        <color rgb="FF000080"/>
        <rFont val="Arial"/>
        <family val="2"/>
      </rPr>
      <t xml:space="preserve">OUTS.MÓS SEM. ABRAS.AGLOM.
</t>
    </r>
    <r>
      <rPr>
        <sz val="10.5"/>
        <color rgb="FF000080"/>
        <rFont val="Arial"/>
        <family val="2"/>
      </rPr>
      <t>/CERÂM. D&lt;53,34CM</t>
    </r>
  </si>
  <si>
    <r>
      <rPr>
        <sz val="10.5"/>
        <color rgb="FF000080"/>
        <rFont val="Arial"/>
        <family val="2"/>
      </rPr>
      <t xml:space="preserve">OUTS.MÓS SEM.OUTS. ABRAS.AGLOM.
</t>
    </r>
    <r>
      <rPr>
        <sz val="10.5"/>
        <color rgb="FF000080"/>
        <rFont val="Arial"/>
        <family val="2"/>
      </rPr>
      <t>/CERÂMICA</t>
    </r>
  </si>
  <si>
    <r>
      <rPr>
        <sz val="10.5"/>
        <color rgb="FF000080"/>
        <rFont val="Arial"/>
        <family val="2"/>
      </rPr>
      <t xml:space="preserve">OUTS.MÓS SEM. ARTEF.SEM.DE
</t>
    </r>
    <r>
      <rPr>
        <sz val="10.5"/>
        <color rgb="FF000080"/>
        <rFont val="Arial"/>
        <family val="2"/>
      </rPr>
      <t>PEDRAS NATURAIS</t>
    </r>
  </si>
  <si>
    <r>
      <rPr>
        <sz val="10.5"/>
        <color rgb="FF000080"/>
        <rFont val="Arial"/>
        <family val="2"/>
      </rPr>
      <t>PEDRAS P/AMOLAR/POLIR, MANUALMENTE</t>
    </r>
  </si>
  <si>
    <r>
      <rPr>
        <sz val="10.5"/>
        <color rgb="FF000080"/>
        <rFont val="Arial"/>
        <family val="2"/>
      </rPr>
      <t xml:space="preserve">ABRASIVS.NAT/ART. PÓ/GRÃO,APLIC.
</t>
    </r>
    <r>
      <rPr>
        <sz val="10.5"/>
        <color rgb="FF000080"/>
        <rFont val="Arial"/>
        <family val="2"/>
      </rPr>
      <t>TEC/MAT.TÊXTIL</t>
    </r>
  </si>
  <si>
    <r>
      <rPr>
        <sz val="10.5"/>
        <color rgb="FF000080"/>
        <rFont val="Arial"/>
        <family val="2"/>
      </rPr>
      <t>ABRAS.NAT/ART. PÓ/GRÃO APLIC. PAPEL/CARTÃO</t>
    </r>
  </si>
  <si>
    <r>
      <rPr>
        <sz val="10.5"/>
        <color rgb="FF000080"/>
        <rFont val="Arial"/>
        <family val="2"/>
      </rPr>
      <t xml:space="preserve">ABRAS.NAT/ART.OUT. MAT.S/PAP./CARTÃO
</t>
    </r>
    <r>
      <rPr>
        <sz val="10.5"/>
        <color rgb="FF000080"/>
        <rFont val="Arial"/>
        <family val="2"/>
      </rPr>
      <t>C/M.TÊXT.</t>
    </r>
  </si>
  <si>
    <r>
      <rPr>
        <sz val="10.5"/>
        <color rgb="FF000080"/>
        <rFont val="Arial"/>
        <family val="2"/>
      </rPr>
      <t xml:space="preserve">ABRAS.NAT/ART. DISCOS F.VULC.ÓX.
</t>
    </r>
    <r>
      <rPr>
        <sz val="10.5"/>
        <color rgb="FF000080"/>
        <rFont val="Arial"/>
        <family val="2"/>
      </rPr>
      <t>ALM/CARB.SILÍC.</t>
    </r>
  </si>
  <si>
    <r>
      <rPr>
        <sz val="10.5"/>
        <color rgb="FF000080"/>
        <rFont val="Arial"/>
        <family val="2"/>
      </rPr>
      <t>OUTS.ABRAS.NAT/ART PÓ/GRÃO APLIC. SOBRE MAT.</t>
    </r>
  </si>
  <si>
    <r>
      <rPr>
        <sz val="10.5"/>
        <color rgb="FF000080"/>
        <rFont val="Arial"/>
        <family val="2"/>
      </rPr>
      <t xml:space="preserve">LÃS D/ESCÓRIA ALT.- FORN.,OUTS.ESC.LÃ
</t>
    </r>
    <r>
      <rPr>
        <sz val="10.5"/>
        <color rgb="FF000080"/>
        <rFont val="Arial"/>
        <family val="2"/>
      </rPr>
      <t>D/ROCHA</t>
    </r>
  </si>
  <si>
    <r>
      <rPr>
        <sz val="10.5"/>
        <color rgb="FF000080"/>
        <rFont val="Arial"/>
        <family val="2"/>
      </rPr>
      <t>VERMICULITA,ARGILA, EXP.ESC,P.MIN.SEM. EXPAND.</t>
    </r>
  </si>
  <si>
    <r>
      <rPr>
        <sz val="10.5"/>
        <color rgb="FF000080"/>
        <rFont val="Arial"/>
        <family val="2"/>
      </rPr>
      <t xml:space="preserve">PRODS.MINERAIS ALUMINOSOS/SILICOA
</t>
    </r>
    <r>
      <rPr>
        <sz val="10.5"/>
        <color rgb="FF000080"/>
        <rFont val="Arial"/>
        <family val="2"/>
      </rPr>
      <t>LUMINOSOS</t>
    </r>
  </si>
  <si>
    <r>
      <rPr>
        <sz val="10.5"/>
        <color rgb="FF000080"/>
        <rFont val="Arial"/>
        <family val="2"/>
      </rPr>
      <t>OUTS.MAT.MIN.P/ISOL. CAL/SOM EXC.6811/12 CAP.69</t>
    </r>
  </si>
  <si>
    <r>
      <rPr>
        <sz val="10.5"/>
        <color rgb="FF000080"/>
        <rFont val="Arial"/>
        <family val="2"/>
      </rPr>
      <t xml:space="preserve">OBRAS D/ASFALT. PROD.SEM.(BREU,PEZ)
</t>
    </r>
    <r>
      <rPr>
        <sz val="10.5"/>
        <color rgb="FF000080"/>
        <rFont val="Arial"/>
        <family val="2"/>
      </rPr>
      <t>EM ROLOS</t>
    </r>
  </si>
  <si>
    <r>
      <rPr>
        <sz val="10.5"/>
        <color rgb="FF000080"/>
        <rFont val="Arial"/>
        <family val="2"/>
      </rPr>
      <t>OUTS.OBRAS D/ASFALTO PROD. SEM.(BREU,PEZ)</t>
    </r>
  </si>
  <si>
    <r>
      <rPr>
        <sz val="10.5"/>
        <color rgb="FF000080"/>
        <rFont val="Arial"/>
        <family val="2"/>
      </rPr>
      <t xml:space="preserve">Painéis, chapas, ladrilhos, blocos e
</t>
    </r>
    <r>
      <rPr>
        <sz val="10.5"/>
        <color rgb="FF000080"/>
        <rFont val="Arial"/>
        <family val="2"/>
      </rPr>
      <t>semelhantes, de fi</t>
    </r>
  </si>
  <si>
    <r>
      <rPr>
        <sz val="10.5"/>
        <color rgb="FF000080"/>
        <rFont val="Arial"/>
        <family val="2"/>
      </rPr>
      <t>CHAP.PLAC.ETC, D/GESSO,REV./REF. PAPEL,CARTÃO</t>
    </r>
  </si>
  <si>
    <r>
      <rPr>
        <sz val="10.5"/>
        <color rgb="FF000080"/>
        <rFont val="Arial"/>
        <family val="2"/>
      </rPr>
      <t xml:space="preserve">OUTS.CHAPAS, PLACAS,ETC.GESSO/
</t>
    </r>
    <r>
      <rPr>
        <sz val="10.5"/>
        <color rgb="FF000080"/>
        <rFont val="Arial"/>
        <family val="2"/>
      </rPr>
      <t>BASE D/GESSO</t>
    </r>
  </si>
  <si>
    <r>
      <rPr>
        <sz val="10.5"/>
        <color rgb="FF000080"/>
        <rFont val="Arial"/>
        <family val="2"/>
      </rPr>
      <t>OUTS.OBRAS GESSO/COMPOS. À BASE D/GESSO</t>
    </r>
  </si>
  <si>
    <r>
      <rPr>
        <sz val="10.5"/>
        <color rgb="FF000080"/>
        <rFont val="Arial"/>
        <family val="2"/>
      </rPr>
      <t xml:space="preserve">OUTS,TELHAS,LADR, ETC. D/CIM/CONCRET/PEDR.
</t>
    </r>
    <r>
      <rPr>
        <sz val="10.5"/>
        <color rgb="FF000080"/>
        <rFont val="Arial"/>
        <family val="2"/>
      </rPr>
      <t>ART.</t>
    </r>
  </si>
  <si>
    <r>
      <rPr>
        <sz val="10.5"/>
        <color rgb="FF000080"/>
        <rFont val="Arial"/>
        <family val="2"/>
      </rPr>
      <t>ELEM.PRÉ-FABRIC. P/CONST.ENG.CIVIL, D/CIM.CONC.</t>
    </r>
  </si>
  <si>
    <r>
      <rPr>
        <sz val="10.5"/>
        <color rgb="FF000080"/>
        <rFont val="Arial"/>
        <family val="2"/>
      </rPr>
      <t>OUTS.OBRAS D/CIMENTO, CONCRETO/PEDRA ARTIF.</t>
    </r>
  </si>
  <si>
    <r>
      <rPr>
        <sz val="10.5"/>
        <color rgb="FF000080"/>
        <rFont val="Arial"/>
        <family val="2"/>
      </rPr>
      <t xml:space="preserve">OBRAS FIBROCIM.,CIM- CELUL.SEM.CONT.
</t>
    </r>
    <r>
      <rPr>
        <sz val="10.5"/>
        <color rgb="FF000080"/>
        <rFont val="Arial"/>
        <family val="2"/>
      </rPr>
      <t>AMIANTO</t>
    </r>
  </si>
  <si>
    <r>
      <rPr>
        <sz val="10.5"/>
        <color rgb="FF000080"/>
        <rFont val="Arial"/>
        <family val="2"/>
      </rPr>
      <t>'-- Outras placas, painéis, ladrilhos, telhas e artigos semel</t>
    </r>
  </si>
  <si>
    <r>
      <rPr>
        <sz val="10.5"/>
        <color rgb="FF000080"/>
        <rFont val="Arial"/>
        <family val="2"/>
      </rPr>
      <t xml:space="preserve">OUTS.OBRAS FIBROCIMEN.CIMEN-
</t>
    </r>
    <r>
      <rPr>
        <sz val="10.5"/>
        <color rgb="FF000080"/>
        <rFont val="Arial"/>
        <family val="2"/>
      </rPr>
      <t>CEL.PROD.SEM.</t>
    </r>
  </si>
  <si>
    <r>
      <rPr>
        <sz val="10.5"/>
        <color rgb="FF000080"/>
        <rFont val="Arial"/>
        <family val="2"/>
      </rPr>
      <t>'-- Vestuário, acessórios de vestuário, calçado e chapéu</t>
    </r>
  </si>
  <si>
    <r>
      <rPr>
        <sz val="10.5"/>
        <color rgb="FF000080"/>
        <rFont val="Arial"/>
        <family val="2"/>
      </rPr>
      <t xml:space="preserve">OUTS.JUNTAS E ELEM. FUNÇÃO SEMEL.
</t>
    </r>
    <r>
      <rPr>
        <sz val="10.5"/>
        <color rgb="FF000080"/>
        <rFont val="Arial"/>
        <family val="2"/>
      </rPr>
      <t>D/VEDAÇÃO</t>
    </r>
  </si>
  <si>
    <r>
      <rPr>
        <sz val="10.5"/>
        <color rgb="FF000080"/>
        <rFont val="Arial"/>
        <family val="2"/>
      </rPr>
      <t>OUTS.OBR.D/AMIAN. TRAB.FIB.MIST.AM. C/CARB.MAG.</t>
    </r>
  </si>
  <si>
    <r>
      <rPr>
        <sz val="10.5"/>
        <color rgb="FF000080"/>
        <rFont val="Arial"/>
        <family val="2"/>
      </rPr>
      <t xml:space="preserve">Guarniçao de fricção
</t>
    </r>
    <r>
      <rPr>
        <sz val="10.5"/>
        <color rgb="FF000080"/>
        <rFont val="Arial"/>
        <family val="2"/>
      </rPr>
      <t>contendo amianto</t>
    </r>
  </si>
  <si>
    <r>
      <rPr>
        <sz val="10.5"/>
        <color rgb="FF000080"/>
        <rFont val="Arial"/>
        <family val="2"/>
      </rPr>
      <t>PASTILHAS P/FREIOS (TRAVÕES) NÃO CONTENDO AMIANTO</t>
    </r>
  </si>
  <si>
    <r>
      <rPr>
        <sz val="10.5"/>
        <color rgb="FF000080"/>
        <rFont val="Arial"/>
        <family val="2"/>
      </rPr>
      <t xml:space="preserve">OUTS.GUARNIÇ. P/FREIOS (TRAVÕES) NÃO CONTENDO
</t>
    </r>
    <r>
      <rPr>
        <sz val="10.5"/>
        <color rgb="FF000080"/>
        <rFont val="Arial"/>
        <family val="2"/>
      </rPr>
      <t>AMIANTO</t>
    </r>
  </si>
  <si>
    <r>
      <rPr>
        <sz val="10.5"/>
        <color rgb="FF000080"/>
        <rFont val="Arial"/>
        <family val="2"/>
      </rPr>
      <t>DISCO DE FRICÇÃO P/EMBREAGENS, NÃO CONTENDO AMIANTO</t>
    </r>
  </si>
  <si>
    <r>
      <rPr>
        <sz val="10.5"/>
        <color rgb="FF000080"/>
        <rFont val="Arial"/>
        <family val="2"/>
      </rPr>
      <t>OUTS.GUARNIÇÕES.Ñ MONT.P/EMB.ETC.NÃO CONTENDO AMIANTO</t>
    </r>
  </si>
  <si>
    <r>
      <rPr>
        <sz val="10.5"/>
        <color rgb="FF000080"/>
        <rFont val="Arial"/>
        <family val="2"/>
      </rPr>
      <t xml:space="preserve">PLACAS/FOLHAS/TIRA S, MICA AGLOMER.
</t>
    </r>
    <r>
      <rPr>
        <sz val="10.5"/>
        <color rgb="FF000080"/>
        <rFont val="Arial"/>
        <family val="2"/>
      </rPr>
      <t>/RECONST.</t>
    </r>
  </si>
  <si>
    <r>
      <rPr>
        <sz val="10.5"/>
        <color rgb="FF000080"/>
        <rFont val="Arial"/>
        <family val="2"/>
      </rPr>
      <t>OUTS.OBRAS DE MICA OU MICA TRABALHADA</t>
    </r>
  </si>
  <si>
    <r>
      <rPr>
        <sz val="10.5"/>
        <color rgb="FF000080"/>
        <rFont val="Arial"/>
        <family val="2"/>
      </rPr>
      <t>'-- Fibras de carbono</t>
    </r>
  </si>
  <si>
    <r>
      <rPr>
        <sz val="10.5"/>
        <color rgb="FF000080"/>
        <rFont val="Arial"/>
        <family val="2"/>
      </rPr>
      <t xml:space="preserve">'-- Têxteis de fibras de
</t>
    </r>
    <r>
      <rPr>
        <sz val="10.5"/>
        <color rgb="FF000080"/>
        <rFont val="Arial"/>
        <family val="2"/>
      </rPr>
      <t>carbono</t>
    </r>
  </si>
  <si>
    <r>
      <rPr>
        <sz val="10.5"/>
        <color rgb="FF000080"/>
        <rFont val="Arial"/>
        <family val="2"/>
      </rPr>
      <t>'-- Outras obras de fibras de carbono</t>
    </r>
  </si>
  <si>
    <r>
      <rPr>
        <sz val="10.5"/>
        <color rgb="FF000080"/>
        <rFont val="Arial"/>
        <family val="2"/>
      </rPr>
      <t xml:space="preserve">OUTS.OBRAS- MAGNESITA/DOLOMITA
</t>
    </r>
    <r>
      <rPr>
        <sz val="10.5"/>
        <color rgb="FF000080"/>
        <rFont val="Arial"/>
        <family val="2"/>
      </rPr>
      <t>/CROMITA</t>
    </r>
  </si>
  <si>
    <r>
      <rPr>
        <sz val="10.5"/>
        <color rgb="FF000080"/>
        <rFont val="Arial"/>
        <family val="2"/>
      </rPr>
      <t>Com um teor de alumina (Al2O3), igual ou superior a 90 %, em</t>
    </r>
  </si>
  <si>
    <r>
      <rPr>
        <sz val="10.5"/>
        <color rgb="FF000080"/>
        <rFont val="Arial"/>
        <family val="2"/>
      </rPr>
      <t>Com um teor de silica (SiO2) igual ou superior a 90 %, em pe</t>
    </r>
  </si>
  <si>
    <r>
      <rPr>
        <sz val="10.5"/>
        <color rgb="FF000080"/>
        <rFont val="Arial"/>
        <family val="2"/>
      </rPr>
      <t>OUTS.OBRAS PEDRA/OUTS.MAT.MIN. Ñ OUTS.POS.</t>
    </r>
  </si>
  <si>
    <r>
      <rPr>
        <sz val="10.5"/>
        <color rgb="FF000080"/>
        <rFont val="Arial"/>
        <family val="2"/>
      </rPr>
      <t>Tijolos, placas (lajes), ladrilhos e outras peças cerâmicas</t>
    </r>
  </si>
  <si>
    <r>
      <rPr>
        <sz val="10.5"/>
        <color rgb="FF000080"/>
        <rFont val="Arial"/>
        <family val="2"/>
      </rPr>
      <t xml:space="preserve">OUTS.TIJOLOS MAGNESIANOS A BASE
</t>
    </r>
    <r>
      <rPr>
        <sz val="10.5"/>
        <color rgb="FF000080"/>
        <rFont val="Arial"/>
        <family val="2"/>
      </rPr>
      <t>ÓXIDO CROMO</t>
    </r>
  </si>
  <si>
    <r>
      <rPr>
        <sz val="10.5"/>
        <color rgb="FF000080"/>
        <rFont val="Arial"/>
        <family val="2"/>
      </rPr>
      <t>OUTS.TIJOLOS,CERÂM. REFR. MAGNESIANO/ÓX. CROM</t>
    </r>
  </si>
  <si>
    <r>
      <rPr>
        <sz val="10.5"/>
        <color rgb="FF000080"/>
        <rFont val="Arial"/>
        <family val="2"/>
      </rPr>
      <t xml:space="preserve">OUTS.PEÇ.CERÂM. REFR.C/MAGN./CALC.
</t>
    </r>
    <r>
      <rPr>
        <sz val="10.5"/>
        <color rgb="FF000080"/>
        <rFont val="Arial"/>
        <family val="2"/>
      </rPr>
      <t>/CROM&gt;50%</t>
    </r>
  </si>
  <si>
    <r>
      <rPr>
        <sz val="10.5"/>
        <color rgb="FF000080"/>
        <rFont val="Arial"/>
        <family val="2"/>
      </rPr>
      <t>TIJOLOS SÍLICO- ALUMINOSOS+50% ALUM.,SÍLIC./MIST.</t>
    </r>
  </si>
  <si>
    <r>
      <rPr>
        <sz val="10.5"/>
        <color rgb="FF000080"/>
        <rFont val="Arial"/>
        <family val="2"/>
      </rPr>
      <t>OUTS.TIJ/SEM.SÍLICO- ALUMINOSOS+50% ALUM.SÍLICA</t>
    </r>
  </si>
  <si>
    <r>
      <rPr>
        <sz val="10.5"/>
        <color rgb="FF000080"/>
        <rFont val="Arial"/>
        <family val="2"/>
      </rPr>
      <t>OUTS.TIJ/SEM. SILICOSO,SEMI-SILIC. SÍLIC.+50%ALUM.</t>
    </r>
  </si>
  <si>
    <r>
      <rPr>
        <sz val="10.5"/>
        <color rgb="FF000080"/>
        <rFont val="Arial"/>
        <family val="2"/>
      </rPr>
      <t>OUTROS TIJOLOS/SEM. SILIMANITA,+50% ALUMINA</t>
    </r>
  </si>
  <si>
    <r>
      <rPr>
        <sz val="10.5"/>
        <color rgb="FF000080"/>
        <rFont val="Arial"/>
        <family val="2"/>
      </rPr>
      <t xml:space="preserve">OUTS.TIJ/SEM. PESO+50%ALUM.,
</t>
    </r>
    <r>
      <rPr>
        <sz val="10.5"/>
        <color rgb="FF000080"/>
        <rFont val="Arial"/>
        <family val="2"/>
      </rPr>
      <t>SÍLICA/MIST./COMB.</t>
    </r>
  </si>
  <si>
    <r>
      <rPr>
        <sz val="10.5"/>
        <color rgb="FF000080"/>
        <rFont val="Arial"/>
        <family val="2"/>
      </rPr>
      <t>OUTS.TIJOLOS, PLACAS /SEM. D/CARBONETO SILÍCIO</t>
    </r>
  </si>
  <si>
    <r>
      <rPr>
        <sz val="10.5"/>
        <color rgb="FF000080"/>
        <rFont val="Arial"/>
        <family val="2"/>
      </rPr>
      <t xml:space="preserve">QQ.OUTRO PROD. CERÂMICO Ñ CIT.
</t>
    </r>
    <r>
      <rPr>
        <sz val="10.5"/>
        <color rgb="FF000080"/>
        <rFont val="Arial"/>
        <family val="2"/>
      </rPr>
      <t>ANTERIORMENTE</t>
    </r>
  </si>
  <si>
    <r>
      <rPr>
        <sz val="10.5"/>
        <color rgb="FF000080"/>
        <rFont val="Arial"/>
        <family val="2"/>
      </rPr>
      <t>CADINHOS GRAF.EXC. 6903.10.12 PES&gt;50% D/GRAFITA</t>
    </r>
  </si>
  <si>
    <r>
      <rPr>
        <sz val="10.5"/>
        <color rgb="FF000080"/>
        <rFont val="Arial"/>
        <family val="2"/>
      </rPr>
      <t xml:space="preserve">CADINHOS MIST. GRAF/CARB.SILÍC.
</t>
    </r>
    <r>
      <rPr>
        <sz val="10.5"/>
        <color rgb="FF000080"/>
        <rFont val="Arial"/>
        <family val="2"/>
      </rPr>
      <t>PES&gt;50%GRAFITA</t>
    </r>
  </si>
  <si>
    <r>
      <rPr>
        <sz val="10.5"/>
        <color rgb="FF000080"/>
        <rFont val="Arial"/>
        <family val="2"/>
      </rPr>
      <t>QQ.OUT.CADINHO PESO&gt;50% D/GRAFITA/OUT.CARB.</t>
    </r>
  </si>
  <si>
    <r>
      <rPr>
        <sz val="10.5"/>
        <color rgb="FF000080"/>
        <rFont val="Arial"/>
        <family val="2"/>
      </rPr>
      <t xml:space="preserve">TAMPAS,TAMPÕES C/PESO &gt;50%
</t>
    </r>
    <r>
      <rPr>
        <sz val="10.5"/>
        <color rgb="FF000080"/>
        <rFont val="Arial"/>
        <family val="2"/>
      </rPr>
      <t>D/GRAFITA/CARB.</t>
    </r>
  </si>
  <si>
    <r>
      <rPr>
        <sz val="10.5"/>
        <color rgb="FF000080"/>
        <rFont val="Arial"/>
        <family val="2"/>
      </rPr>
      <t>TUBOS C/PESO &gt;50% D/GRAFITA/OUT. CARBONO</t>
    </r>
  </si>
  <si>
    <r>
      <rPr>
        <sz val="10.5"/>
        <color rgb="FF000080"/>
        <rFont val="Arial"/>
        <family val="2"/>
      </rPr>
      <t xml:space="preserve">OUTS.PROD.CERÂM. REFRAT.C/PESO &gt;50%
</t>
    </r>
    <r>
      <rPr>
        <sz val="10.5"/>
        <color rgb="FF000080"/>
        <rFont val="Arial"/>
        <family val="2"/>
      </rPr>
      <t>D/GRAF.</t>
    </r>
  </si>
  <si>
    <r>
      <rPr>
        <sz val="10.5"/>
        <color rgb="FF000080"/>
        <rFont val="Arial"/>
        <family val="2"/>
      </rPr>
      <t xml:space="preserve">CADINHOS C/PESO
</t>
    </r>
    <r>
      <rPr>
        <sz val="10.5"/>
        <color rgb="FF000080"/>
        <rFont val="Arial"/>
        <family val="2"/>
      </rPr>
      <t>&gt;50% DE ALUMINA</t>
    </r>
  </si>
  <si>
    <r>
      <rPr>
        <sz val="10.5"/>
        <color rgb="FF000080"/>
        <rFont val="Arial"/>
        <family val="2"/>
      </rPr>
      <t xml:space="preserve">TAMPAS,TAMPÕES, C/PESO &gt;50% DE
</t>
    </r>
    <r>
      <rPr>
        <sz val="10.5"/>
        <color rgb="FF000080"/>
        <rFont val="Arial"/>
        <family val="2"/>
      </rPr>
      <t>ALUMINA</t>
    </r>
  </si>
  <si>
    <r>
      <rPr>
        <sz val="10.5"/>
        <color rgb="FF000080"/>
        <rFont val="Arial"/>
        <family val="2"/>
      </rPr>
      <t>TUBOS C/PESO &gt;50% DE ALUMINA</t>
    </r>
  </si>
  <si>
    <r>
      <rPr>
        <sz val="10.5"/>
        <color rgb="FF000080"/>
        <rFont val="Arial"/>
        <family val="2"/>
      </rPr>
      <t xml:space="preserve">OUTS.PROD. CERÂMICOS C/PESO
</t>
    </r>
    <r>
      <rPr>
        <sz val="10.5"/>
        <color rgb="FF000080"/>
        <rFont val="Arial"/>
        <family val="2"/>
      </rPr>
      <t>&gt;50% D/ALUMINA</t>
    </r>
  </si>
  <si>
    <r>
      <rPr>
        <sz val="10.5"/>
        <color rgb="FF000080"/>
        <rFont val="Arial"/>
        <family val="2"/>
      </rPr>
      <t>OUTS.TUBOS DE CARBONETO DE SILÍCIO</t>
    </r>
  </si>
  <si>
    <r>
      <rPr>
        <sz val="10.5"/>
        <color rgb="FF000080"/>
        <rFont val="Arial"/>
        <family val="2"/>
      </rPr>
      <t xml:space="preserve">OUTS.TUBOS CERÂMICOS NÃO CIT.
</t>
    </r>
    <r>
      <rPr>
        <sz val="10.5"/>
        <color rgb="FF000080"/>
        <rFont val="Arial"/>
        <family val="2"/>
      </rPr>
      <t>ANTERIORMENTE</t>
    </r>
  </si>
  <si>
    <r>
      <rPr>
        <sz val="10.5"/>
        <color rgb="FF000080"/>
        <rFont val="Arial"/>
        <family val="2"/>
      </rPr>
      <t>OUTS.PRODS.CERÂM. REFRAT. D/CARBONETO SILÍCIO</t>
    </r>
  </si>
  <si>
    <r>
      <rPr>
        <sz val="10.5"/>
        <color rgb="FF000080"/>
        <rFont val="Arial"/>
        <family val="2"/>
      </rPr>
      <t xml:space="preserve">OUTS.PRODS.CERÂM. REFRAT.COMPOSTS.
</t>
    </r>
    <r>
      <rPr>
        <sz val="10.5"/>
        <color rgb="FF000080"/>
        <rFont val="Arial"/>
        <family val="2"/>
      </rPr>
      <t>ZIRCÔNIO</t>
    </r>
  </si>
  <si>
    <r>
      <rPr>
        <sz val="10.5"/>
        <color rgb="FF000080"/>
        <rFont val="Arial"/>
        <family val="2"/>
      </rPr>
      <t>OUTS.PRODS.CERÂM. REFRATÁRS.Ñ CIT. ANTERIOR.</t>
    </r>
  </si>
  <si>
    <r>
      <rPr>
        <sz val="10.5"/>
        <color rgb="FF000080"/>
        <rFont val="Arial"/>
        <family val="2"/>
      </rPr>
      <t xml:space="preserve">OUTS.PROD. D/CERÂMICA P/CONSTR. INC.
</t>
    </r>
    <r>
      <rPr>
        <sz val="10.5"/>
        <color rgb="FF000080"/>
        <rFont val="Arial"/>
        <family val="2"/>
      </rPr>
      <t>TIJOLOS</t>
    </r>
  </si>
  <si>
    <r>
      <rPr>
        <sz val="10.5"/>
        <color rgb="FF000080"/>
        <rFont val="Arial"/>
        <family val="2"/>
      </rPr>
      <t>TUBOS,CALHAS OU ALGEROZES P/CANAL. D/CERÂM.</t>
    </r>
  </si>
  <si>
    <r>
      <rPr>
        <sz val="10.5"/>
        <color rgb="FF000080"/>
        <rFont val="Arial"/>
        <family val="2"/>
      </rPr>
      <t>'-- Com um coeficiente de absorção de água, em peso, não supe</t>
    </r>
  </si>
  <si>
    <r>
      <rPr>
        <sz val="10.5"/>
        <color rgb="FF000080"/>
        <rFont val="Arial"/>
        <family val="2"/>
      </rPr>
      <t>'-- Com um coeficiente de absorção de água, em peso, superior</t>
    </r>
  </si>
  <si>
    <r>
      <rPr>
        <sz val="10.5"/>
        <color rgb="FF000080"/>
        <rFont val="Arial"/>
        <family val="2"/>
      </rPr>
      <t>'- Cubos, pastilhas e artigos semelhantes, para mosaicos</t>
    </r>
  </si>
  <si>
    <r>
      <rPr>
        <sz val="10.5"/>
        <color rgb="FF000080"/>
        <rFont val="Arial"/>
        <family val="2"/>
      </rPr>
      <t>'- Peças de acabamento</t>
    </r>
  </si>
  <si>
    <r>
      <rPr>
        <sz val="10.5"/>
        <color rgb="FF000080"/>
        <rFont val="Arial"/>
        <family val="2"/>
      </rPr>
      <t>APARS.ART.P/USO QUÍM/OUT.USO TÉC. PORCELANA</t>
    </r>
  </si>
  <si>
    <r>
      <rPr>
        <sz val="10.5"/>
        <color rgb="FF000080"/>
        <rFont val="Arial"/>
        <family val="2"/>
      </rPr>
      <t xml:space="preserve">GUIA-FIOS PARA
</t>
    </r>
    <r>
      <rPr>
        <sz val="10.5"/>
        <color rgb="FF000080"/>
        <rFont val="Arial"/>
        <family val="2"/>
      </rPr>
      <t>MÁQUINA TÊXTIL</t>
    </r>
  </si>
  <si>
    <r>
      <rPr>
        <sz val="10.5"/>
        <color rgb="FF000080"/>
        <rFont val="Arial"/>
        <family val="2"/>
      </rPr>
      <t>ANÉIS D/CARBONETO D/SILÍCIO P/JUNTAS D/VED.MECÂNICAS</t>
    </r>
  </si>
  <si>
    <r>
      <rPr>
        <sz val="10.5"/>
        <color rgb="FF000080"/>
        <rFont val="Arial"/>
        <family val="2"/>
      </rPr>
      <t xml:space="preserve">OUTS.ART.CERÂM., EXC.PORCELANA,
</t>
    </r>
    <r>
      <rPr>
        <sz val="10.5"/>
        <color rgb="FF000080"/>
        <rFont val="Arial"/>
        <family val="2"/>
      </rPr>
      <t>DUREZ&gt;=9MOHS</t>
    </r>
  </si>
  <si>
    <r>
      <rPr>
        <sz val="10.5"/>
        <color rgb="FF000080"/>
        <rFont val="Arial"/>
        <family val="2"/>
      </rPr>
      <t xml:space="preserve">Colmeia de cerâmica à base de alumina (Al2O3),
</t>
    </r>
    <r>
      <rPr>
        <sz val="10.5"/>
        <color rgb="FF000080"/>
        <rFont val="Arial"/>
        <family val="2"/>
      </rPr>
      <t>sílica (SiO2)</t>
    </r>
  </si>
  <si>
    <r>
      <rPr>
        <sz val="10.5"/>
        <color rgb="FF000080"/>
        <rFont val="Arial"/>
        <family val="2"/>
      </rPr>
      <t>OUTS.APAR.ART.CER. USOS QUÍM/USOS TÉCNICOS</t>
    </r>
  </si>
  <si>
    <r>
      <rPr>
        <sz val="10.5"/>
        <color rgb="FF000080"/>
        <rFont val="Arial"/>
        <family val="2"/>
      </rPr>
      <t xml:space="preserve">OUTS.APAR.ART.CER. USOS QUÍM/TÉC.Ñ CIT.
</t>
    </r>
    <r>
      <rPr>
        <sz val="10.5"/>
        <color rgb="FF000080"/>
        <rFont val="Arial"/>
        <family val="2"/>
      </rPr>
      <t>ANTER.</t>
    </r>
  </si>
  <si>
    <r>
      <rPr>
        <sz val="10.5"/>
        <color rgb="FF000080"/>
        <rFont val="Arial"/>
        <family val="2"/>
      </rPr>
      <t>PIAS,LAVATÓRIOS, BANHEIRAS,SANIT. D/PORCELANA</t>
    </r>
  </si>
  <si>
    <r>
      <rPr>
        <sz val="10.5"/>
        <color rgb="FF000080"/>
        <rFont val="Arial"/>
        <family val="2"/>
      </rPr>
      <t xml:space="preserve">OUTS.LAVATÓRIOS, BANHEIRAS,SANIT.
</t>
    </r>
    <r>
      <rPr>
        <sz val="10.5"/>
        <color rgb="FF000080"/>
        <rFont val="Arial"/>
        <family val="2"/>
      </rPr>
      <t>EXC.D/PORC.</t>
    </r>
  </si>
  <si>
    <r>
      <rPr>
        <sz val="10.5"/>
        <color rgb="FF000080"/>
        <rFont val="Arial"/>
        <family val="2"/>
      </rPr>
      <t>CONJUNTO P/JANTAR, CAFÉ,CHÁ,ETC. D/PORCELANA</t>
    </r>
  </si>
  <si>
    <r>
      <rPr>
        <sz val="10.5"/>
        <color rgb="FF000080"/>
        <rFont val="Arial"/>
        <family val="2"/>
      </rPr>
      <t xml:space="preserve">OUTS.ARTIGOS P/SERVÇO D/MESA,
</t>
    </r>
    <r>
      <rPr>
        <sz val="10.5"/>
        <color rgb="FF000080"/>
        <rFont val="Arial"/>
        <family val="2"/>
      </rPr>
      <t>COZ.,D/PORCEL.</t>
    </r>
  </si>
  <si>
    <r>
      <rPr>
        <sz val="10.5"/>
        <color rgb="FF000080"/>
        <rFont val="Arial"/>
        <family val="2"/>
      </rPr>
      <t>OUTS.LOUÇAS/ART. DOM./ART.HIG/TOUC., D/PORCEL.</t>
    </r>
  </si>
  <si>
    <r>
      <rPr>
        <sz val="10.5"/>
        <color rgb="FF000080"/>
        <rFont val="Arial"/>
        <family val="2"/>
      </rPr>
      <t xml:space="preserve">Serviços de mesa, artigos de cozinha,
</t>
    </r>
    <r>
      <rPr>
        <sz val="10.5"/>
        <color rgb="FF000080"/>
        <rFont val="Arial"/>
        <family val="2"/>
      </rPr>
      <t>outros artigos de</t>
    </r>
  </si>
  <si>
    <r>
      <rPr>
        <sz val="10.5"/>
        <color rgb="FF000080"/>
        <rFont val="Arial"/>
        <family val="2"/>
      </rPr>
      <t>ESTATUETAS,OUTS. OBJETOS D/ORN. D/PORCELANA</t>
    </r>
  </si>
  <si>
    <r>
      <rPr>
        <sz val="10.5"/>
        <color rgb="FF000080"/>
        <rFont val="Arial"/>
        <family val="2"/>
      </rPr>
      <t xml:space="preserve">OUTS. ESTATUETAS/OBJ. ORNAMENTAÇÃO-
</t>
    </r>
    <r>
      <rPr>
        <sz val="10.5"/>
        <color rgb="FF000080"/>
        <rFont val="Arial"/>
        <family val="2"/>
      </rPr>
      <t>CERÂMICA</t>
    </r>
  </si>
  <si>
    <r>
      <rPr>
        <sz val="10.5"/>
        <color rgb="FF000080"/>
        <rFont val="Arial"/>
        <family val="2"/>
      </rPr>
      <t>OUTRAS OBRAS DE PORCELANA</t>
    </r>
  </si>
  <si>
    <r>
      <rPr>
        <sz val="10.5"/>
        <color rgb="FF000080"/>
        <rFont val="Arial"/>
        <family val="2"/>
      </rPr>
      <t>OUTS.OBRAS D/CERÂMICA, EXCETO PORCELANA</t>
    </r>
  </si>
  <si>
    <r>
      <rPr>
        <sz val="10.5"/>
        <color rgb="FF000080"/>
        <rFont val="Arial"/>
        <family val="2"/>
      </rPr>
      <t>ESFERAS-VIDRO Ñ TRAB.EXC.MICROESF. POS.7018</t>
    </r>
  </si>
  <si>
    <r>
      <rPr>
        <sz val="10.5"/>
        <color rgb="FF000080"/>
        <rFont val="Arial"/>
        <family val="2"/>
      </rPr>
      <t>BARRAS OU VARETAS, DE VIDRO,Ñ TRABALHADO</t>
    </r>
  </si>
  <si>
    <r>
      <rPr>
        <sz val="10.5"/>
        <color rgb="FF000080"/>
        <rFont val="Arial"/>
        <family val="2"/>
      </rPr>
      <t>TUBOS QUARTZO/OU OUTS.SÍLICAS FUNDIDOS</t>
    </r>
  </si>
  <si>
    <r>
      <rPr>
        <sz val="10.5"/>
        <color rgb="FF000080"/>
        <rFont val="Arial"/>
        <family val="2"/>
      </rPr>
      <t>'-- De outro vidro com um coeficiente de dilatação linear não</t>
    </r>
  </si>
  <si>
    <r>
      <rPr>
        <sz val="10.5"/>
        <color rgb="FF000080"/>
        <rFont val="Arial"/>
        <family val="2"/>
      </rPr>
      <t>OUTS.VIDROS- ESF/BARRAS/VAR/TUB OS,Ñ TRABALH.</t>
    </r>
  </si>
  <si>
    <r>
      <rPr>
        <sz val="10.5"/>
        <color rgb="FF000080"/>
        <rFont val="Arial"/>
        <family val="2"/>
      </rPr>
      <t xml:space="preserve">CHAP.FLS D/VID.Ñ ARM.VAZ.COR.MASS.
</t>
    </r>
    <r>
      <rPr>
        <sz val="10.5"/>
        <color rgb="FF000080"/>
        <rFont val="Arial"/>
        <family val="2"/>
      </rPr>
      <t>OPAC.,FOLH.</t>
    </r>
  </si>
  <si>
    <r>
      <rPr>
        <sz val="10.5"/>
        <color rgb="FF000080"/>
        <rFont val="Arial"/>
        <family val="2"/>
      </rPr>
      <t>OUTS.CHAPAS E FOLHAS NÃO ARMADAS</t>
    </r>
  </si>
  <si>
    <r>
      <rPr>
        <sz val="10.5"/>
        <color rgb="FF000080"/>
        <rFont val="Arial"/>
        <family val="2"/>
      </rPr>
      <t xml:space="preserve">CHAPS.FLS.ARM. C/CAM.ABS/REFL.S/QQ.
</t>
    </r>
    <r>
      <rPr>
        <sz val="10.5"/>
        <color rgb="FF000080"/>
        <rFont val="Arial"/>
        <family val="2"/>
      </rPr>
      <t>OUT.TRAB.</t>
    </r>
  </si>
  <si>
    <r>
      <rPr>
        <sz val="10.5"/>
        <color rgb="FF000080"/>
        <rFont val="Arial"/>
        <family val="2"/>
      </rPr>
      <t>VIDRO ESTIR.COR.NA MASSA,OPACIF.OU FOLHEADO</t>
    </r>
  </si>
  <si>
    <r>
      <rPr>
        <sz val="10.5"/>
        <color rgb="FF000080"/>
        <rFont val="Arial"/>
        <family val="2"/>
      </rPr>
      <t xml:space="preserve">OUTRO VIDRO ESTIRADO OU
</t>
    </r>
    <r>
      <rPr>
        <sz val="10.5"/>
        <color rgb="FF000080"/>
        <rFont val="Arial"/>
        <family val="2"/>
      </rPr>
      <t>SOPRADO</t>
    </r>
  </si>
  <si>
    <r>
      <rPr>
        <sz val="10.5"/>
        <color rgb="FF000080"/>
        <rFont val="Arial"/>
        <family val="2"/>
      </rPr>
      <t>VIDRO Ñ ARMADO C/CAM. ABSORVENTE/REFLET ORA</t>
    </r>
  </si>
  <si>
    <r>
      <rPr>
        <sz val="10.5"/>
        <color rgb="FF000080"/>
        <rFont val="Arial"/>
        <family val="2"/>
      </rPr>
      <t>OUT.VID.Ñ ARM.COR. MAS.OPAC/FOL/SIMP. DEBAST.</t>
    </r>
  </si>
  <si>
    <r>
      <rPr>
        <sz val="10.5"/>
        <color rgb="FF000080"/>
        <rFont val="Arial"/>
        <family val="2"/>
      </rPr>
      <t>OUTS.VIDROS Ñ CIT. ANTERIORMENTE</t>
    </r>
  </si>
  <si>
    <r>
      <rPr>
        <sz val="10.5"/>
        <color rgb="FF000080"/>
        <rFont val="Arial"/>
        <family val="2"/>
      </rPr>
      <t>VIDRO POS.7003/04/05 REC.BIS.GRAV.SEM.Ñ EMOLD.</t>
    </r>
  </si>
  <si>
    <r>
      <rPr>
        <sz val="10.5"/>
        <color rgb="FF000080"/>
        <rFont val="Arial"/>
        <family val="2"/>
      </rPr>
      <t>VIDR.TEMP.P/AUTOM. AERON.BARCOS E OUTS.VEÍC.</t>
    </r>
  </si>
  <si>
    <r>
      <rPr>
        <sz val="10.5"/>
        <color rgb="FF000080"/>
        <rFont val="Arial"/>
        <family val="2"/>
      </rPr>
      <t>OUTS.VIDR.TEMP.EX. P/AUTO.AERO.BARC. OUT.VEÍC.</t>
    </r>
  </si>
  <si>
    <r>
      <rPr>
        <sz val="10.5"/>
        <color rgb="FF000080"/>
        <rFont val="Arial"/>
        <family val="2"/>
      </rPr>
      <t>VIDROS F/FOLS. CONTRAC.P/AUTO AERO.BARC.VEÍC.</t>
    </r>
  </si>
  <si>
    <r>
      <rPr>
        <sz val="10.5"/>
        <color rgb="FF000080"/>
        <rFont val="Arial"/>
        <family val="2"/>
      </rPr>
      <t>OUTS.VIDROS CONTRAC.EX.P/AUT. AERO.BARC.VEÍC.</t>
    </r>
  </si>
  <si>
    <r>
      <rPr>
        <sz val="10.5"/>
        <color rgb="FF000080"/>
        <rFont val="Arial"/>
        <family val="2"/>
      </rPr>
      <t>VIDROS ISOLANTES DE PAREDES MÚLTIPLAS</t>
    </r>
  </si>
  <si>
    <r>
      <rPr>
        <sz val="10.5"/>
        <color rgb="FF000080"/>
        <rFont val="Arial"/>
        <family val="2"/>
      </rPr>
      <t>ESPELHOS RETROVISORES P/VEÍCULOS,DE VIDRO</t>
    </r>
  </si>
  <si>
    <r>
      <rPr>
        <sz val="10.5"/>
        <color rgb="FF000080"/>
        <rFont val="Arial"/>
        <family val="2"/>
      </rPr>
      <t>OUTROS ESPELHOS NÃO EMOLDURADOS, DE VIDRO</t>
    </r>
  </si>
  <si>
    <r>
      <rPr>
        <sz val="10.5"/>
        <color rgb="FF000080"/>
        <rFont val="Arial"/>
        <family val="2"/>
      </rPr>
      <t>OUTROS ESPELHOS EMOLDURADOS, DE VIDRO</t>
    </r>
  </si>
  <si>
    <r>
      <rPr>
        <sz val="10.5"/>
        <color rgb="FF000080"/>
        <rFont val="Arial"/>
        <family val="2"/>
      </rPr>
      <t>AMPOLAS DE VIDRO</t>
    </r>
  </si>
  <si>
    <r>
      <rPr>
        <sz val="10.5"/>
        <color rgb="FF000080"/>
        <rFont val="Arial"/>
        <family val="2"/>
      </rPr>
      <t xml:space="preserve">'- Rolhas, tampas e outros dispositivos para
</t>
    </r>
    <r>
      <rPr>
        <sz val="10.5"/>
        <color rgb="FF000080"/>
        <rFont val="Arial"/>
        <family val="2"/>
      </rPr>
      <t>fechar recipient</t>
    </r>
  </si>
  <si>
    <r>
      <rPr>
        <sz val="10.5"/>
        <color rgb="FF000080"/>
        <rFont val="Arial"/>
        <family val="2"/>
      </rPr>
      <t xml:space="preserve">GARRAFÕES E GARRAFAS DE VIDRO
</t>
    </r>
    <r>
      <rPr>
        <sz val="10.5"/>
        <color rgb="FF000080"/>
        <rFont val="Arial"/>
        <family val="2"/>
      </rPr>
      <t>SUP.A 1 LITRO</t>
    </r>
  </si>
  <si>
    <r>
      <rPr>
        <sz val="10.5"/>
        <color rgb="FF000080"/>
        <rFont val="Arial"/>
        <family val="2"/>
      </rPr>
      <t>FRASCOS,BOIÕES, VASOS,OUTS.D/VIDRO SUPERIOR A 1 L</t>
    </r>
  </si>
  <si>
    <r>
      <rPr>
        <sz val="10.5"/>
        <color rgb="FF000080"/>
        <rFont val="Arial"/>
        <family val="2"/>
      </rPr>
      <t xml:space="preserve">GARRAFÕES E GARRAFAS DE VIDRO
</t>
    </r>
    <r>
      <rPr>
        <sz val="10.5"/>
        <color rgb="FF000080"/>
        <rFont val="Arial"/>
        <family val="2"/>
      </rPr>
      <t>&gt;0,33,&lt;1 L</t>
    </r>
  </si>
  <si>
    <r>
      <rPr>
        <sz val="10.5"/>
        <color rgb="FF000080"/>
        <rFont val="Arial"/>
        <family val="2"/>
      </rPr>
      <t xml:space="preserve">FRASCOS,BOIÕES, VASOS,OUTS.D/VIDRO
</t>
    </r>
    <r>
      <rPr>
        <sz val="10.5"/>
        <color rgb="FF000080"/>
        <rFont val="Arial"/>
        <family val="2"/>
      </rPr>
      <t>&gt;0,33 &lt;1 L</t>
    </r>
  </si>
  <si>
    <r>
      <rPr>
        <sz val="10.5"/>
        <color rgb="FF000080"/>
        <rFont val="Arial"/>
        <family val="2"/>
      </rPr>
      <t xml:space="preserve">OUTROS DISPOSIT. D/USO SEMELHANTE
</t>
    </r>
    <r>
      <rPr>
        <sz val="10.5"/>
        <color rgb="FF000080"/>
        <rFont val="Arial"/>
        <family val="2"/>
      </rPr>
      <t>D/VIDRO</t>
    </r>
  </si>
  <si>
    <r>
      <rPr>
        <sz val="10.5"/>
        <color rgb="FF000080"/>
        <rFont val="Arial"/>
        <family val="2"/>
      </rPr>
      <t>Para lâmpadas ou tubos de descarga, incluindo os de luz relâ</t>
    </r>
  </si>
  <si>
    <r>
      <rPr>
        <sz val="10.5"/>
        <color rgb="FF000080"/>
        <rFont val="Arial"/>
        <family val="2"/>
      </rPr>
      <t xml:space="preserve">OBJETOS D/VITROCERÂMICA
</t>
    </r>
    <r>
      <rPr>
        <sz val="10.5"/>
        <color rgb="FF000080"/>
        <rFont val="Arial"/>
        <family val="2"/>
      </rPr>
      <t>EXC.D/POS.7010 E 7018</t>
    </r>
  </si>
  <si>
    <r>
      <rPr>
        <sz val="10.5"/>
        <color rgb="FF000080"/>
        <rFont val="Arial"/>
        <family val="2"/>
      </rPr>
      <t>COPOS C/PÉ, D/CRISTAL D/CHUMBO, EXC. D/VITROCERÂMICA</t>
    </r>
  </si>
  <si>
    <r>
      <rPr>
        <sz val="10.5"/>
        <color rgb="FF000080"/>
        <rFont val="Arial"/>
        <family val="2"/>
      </rPr>
      <t>COPOS C/PÉ, EXC. D/VITROCERÂMICA E D/CRISTAL D/CHUMBO</t>
    </r>
  </si>
  <si>
    <r>
      <rPr>
        <sz val="10.5"/>
        <color rgb="FF000080"/>
        <rFont val="Arial"/>
        <family val="2"/>
      </rPr>
      <t xml:space="preserve">OUTS. COPOS D/CRISTAL D/CHUMBO,
</t>
    </r>
    <r>
      <rPr>
        <sz val="10.5"/>
        <color rgb="FF000080"/>
        <rFont val="Arial"/>
        <family val="2"/>
      </rPr>
      <t>EXC. D/VITROCERÂMICA</t>
    </r>
  </si>
  <si>
    <r>
      <rPr>
        <sz val="10.5"/>
        <color rgb="FF000080"/>
        <rFont val="Arial"/>
        <family val="2"/>
      </rPr>
      <t>OUTS.COPOS EXC. D/VITROCERÂMICA E D/CRISTAL D/CHUMBO</t>
    </r>
  </si>
  <si>
    <r>
      <rPr>
        <sz val="10.5"/>
        <color rgb="FF000080"/>
        <rFont val="Arial"/>
        <family val="2"/>
      </rPr>
      <t xml:space="preserve">OBJ.MESA,COZ,(EXC. COPS)EX.VITR,
</t>
    </r>
    <r>
      <rPr>
        <sz val="10.5"/>
        <color rgb="FF000080"/>
        <rFont val="Arial"/>
        <family val="2"/>
      </rPr>
      <t>D/CRIST.CHUMBO</t>
    </r>
  </si>
  <si>
    <r>
      <rPr>
        <sz val="10.5"/>
        <color rgb="FF000080"/>
        <rFont val="Arial"/>
        <family val="2"/>
      </rPr>
      <t>CAFET.,CHALEIRAS VID.COEF.DIL.LIN.Ñ SUP.5X10-6K</t>
    </r>
  </si>
  <si>
    <r>
      <rPr>
        <sz val="10.5"/>
        <color rgb="FF000080"/>
        <rFont val="Arial"/>
        <family val="2"/>
      </rPr>
      <t xml:space="preserve">OUT.OBJ.VIDRO,SERV. MESA/COZ.,DIL.Ñ SUP.
</t>
    </r>
    <r>
      <rPr>
        <sz val="10.5"/>
        <color rgb="FF000080"/>
        <rFont val="Arial"/>
        <family val="2"/>
      </rPr>
      <t>5X10-6K</t>
    </r>
  </si>
  <si>
    <r>
      <rPr>
        <sz val="10.5"/>
        <color rgb="FF000080"/>
        <rFont val="Arial"/>
        <family val="2"/>
      </rPr>
      <t>OUTS.OBJ.SERV. MESA/COZINHA,EXC. CIT.ANTERIOR</t>
    </r>
  </si>
  <si>
    <r>
      <rPr>
        <sz val="10.5"/>
        <color rgb="FF000080"/>
        <rFont val="Arial"/>
        <family val="2"/>
      </rPr>
      <t xml:space="preserve">OUTS.OBJ.CRISTAL D/CHUMBO P/ORNAM.
</t>
    </r>
    <r>
      <rPr>
        <sz val="10.5"/>
        <color rgb="FF000080"/>
        <rFont val="Arial"/>
        <family val="2"/>
      </rPr>
      <t>INTERIOR</t>
    </r>
  </si>
  <si>
    <r>
      <rPr>
        <sz val="10.5"/>
        <color rgb="FF000080"/>
        <rFont val="Arial"/>
        <family val="2"/>
      </rPr>
      <t>OUTS.OBJ.CRISTAL D/CHUMBO Ñ CIT. ANTERIORM.</t>
    </r>
  </si>
  <si>
    <r>
      <rPr>
        <sz val="10.5"/>
        <color rgb="FF000080"/>
        <rFont val="Arial"/>
        <family val="2"/>
      </rPr>
      <t xml:space="preserve">OUTS.OBJ.P/MESA, COZ.,ORNAM.,SEM.
</t>
    </r>
    <r>
      <rPr>
        <sz val="10.5"/>
        <color rgb="FF000080"/>
        <rFont val="Arial"/>
        <family val="2"/>
      </rPr>
      <t>EXC.7010/7018</t>
    </r>
  </si>
  <si>
    <r>
      <rPr>
        <sz val="10.5"/>
        <color rgb="FF000080"/>
        <rFont val="Arial"/>
        <family val="2"/>
      </rPr>
      <t>Artigos de vidro para sinalização e elementos de óptica</t>
    </r>
  </si>
  <si>
    <r>
      <rPr>
        <sz val="10.5"/>
        <color rgb="FF000080"/>
        <rFont val="Arial"/>
        <family val="2"/>
      </rPr>
      <t xml:space="preserve">VIDROS PARA LENTES CORRETIVAS,
</t>
    </r>
    <r>
      <rPr>
        <sz val="10.5"/>
        <color rgb="FF000080"/>
        <rFont val="Arial"/>
        <family val="2"/>
      </rPr>
      <t>BRANCOS</t>
    </r>
  </si>
  <si>
    <r>
      <rPr>
        <sz val="10.5"/>
        <color rgb="FF000080"/>
        <rFont val="Arial"/>
        <family val="2"/>
      </rPr>
      <t>VIDROS PARA LENTES CORRETIVAS, COLORIDOS</t>
    </r>
  </si>
  <si>
    <r>
      <rPr>
        <sz val="10.5"/>
        <color rgb="FF000080"/>
        <rFont val="Arial"/>
        <family val="2"/>
      </rPr>
      <t xml:space="preserve">VIDROS PARA
</t>
    </r>
    <r>
      <rPr>
        <sz val="10.5"/>
        <color rgb="FF000080"/>
        <rFont val="Arial"/>
        <family val="2"/>
      </rPr>
      <t>RELÓGIOS</t>
    </r>
  </si>
  <si>
    <r>
      <rPr>
        <sz val="10.5"/>
        <color rgb="FF000080"/>
        <rFont val="Arial"/>
        <family val="2"/>
      </rPr>
      <t>VIDROS P/MÁSCARAS, ÓCULOS/ANTEPAR., PROTET.</t>
    </r>
  </si>
  <si>
    <r>
      <rPr>
        <sz val="10.5"/>
        <color rgb="FF000080"/>
        <rFont val="Arial"/>
        <family val="2"/>
      </rPr>
      <t xml:space="preserve">OUTS.VIDROS P/RELÓGIOS E
</t>
    </r>
    <r>
      <rPr>
        <sz val="10.5"/>
        <color rgb="FF000080"/>
        <rFont val="Arial"/>
        <family val="2"/>
      </rPr>
      <t>SEMELH.,P/LENTES</t>
    </r>
  </si>
  <si>
    <r>
      <rPr>
        <sz val="10.5"/>
        <color rgb="FF000080"/>
        <rFont val="Arial"/>
        <family val="2"/>
      </rPr>
      <t>'- Cubos, pastilhas e outros artigos semelhantes, de vidro, m</t>
    </r>
  </si>
  <si>
    <r>
      <rPr>
        <sz val="10.5"/>
        <color rgb="FF000080"/>
        <rFont val="Arial"/>
        <family val="2"/>
      </rPr>
      <t xml:space="preserve">OUTS.ART.VID.PRENS.
</t>
    </r>
    <r>
      <rPr>
        <sz val="10.5"/>
        <color rgb="FF000080"/>
        <rFont val="Arial"/>
        <family val="2"/>
      </rPr>
      <t>/MOLD.,Ñ CIT. ANTERIORMENTE</t>
    </r>
  </si>
  <si>
    <r>
      <rPr>
        <sz val="10.5"/>
        <color rgb="FF000080"/>
        <rFont val="Arial"/>
        <family val="2"/>
      </rPr>
      <t>ART.P/LAB.,HIG.,FARM. D/QUARTZ/OUT. SÍLICAS FUND.</t>
    </r>
  </si>
  <si>
    <r>
      <rPr>
        <sz val="10.5"/>
        <color rgb="FF000080"/>
        <rFont val="Arial"/>
        <family val="2"/>
      </rPr>
      <t xml:space="preserve">'- De outro vidro com um coeficiente de dilatação
</t>
    </r>
    <r>
      <rPr>
        <sz val="10.5"/>
        <color rgb="FF000080"/>
        <rFont val="Arial"/>
        <family val="2"/>
      </rPr>
      <t>linear não</t>
    </r>
  </si>
  <si>
    <r>
      <rPr>
        <sz val="10.5"/>
        <color rgb="FF000080"/>
        <rFont val="Arial"/>
        <family val="2"/>
      </rPr>
      <t>OUT.ART.DE VID.P/LAB, HIG,FARM.Ñ CIT. ANTERIORM.</t>
    </r>
  </si>
  <si>
    <r>
      <rPr>
        <sz val="10.5"/>
        <color rgb="FF000080"/>
        <rFont val="Arial"/>
        <family val="2"/>
      </rPr>
      <t>CONTAS DE VIDRO</t>
    </r>
  </si>
  <si>
    <r>
      <rPr>
        <sz val="10.5"/>
        <color rgb="FF000080"/>
        <rFont val="Arial"/>
        <family val="2"/>
      </rPr>
      <t xml:space="preserve">IMITAÇÕES PÉROLAS NAT/CULT,PEDR.PREC.
</t>
    </r>
    <r>
      <rPr>
        <sz val="10.5"/>
        <color rgb="FF000080"/>
        <rFont val="Arial"/>
        <family val="2"/>
      </rPr>
      <t>/SEMIP.</t>
    </r>
  </si>
  <si>
    <r>
      <rPr>
        <sz val="10.5"/>
        <color rgb="FF000080"/>
        <rFont val="Arial"/>
        <family val="2"/>
      </rPr>
      <t>OUTS.CONTAS IMIT. PÉROLAS Ñ CIT. ANTERIORMENTE</t>
    </r>
  </si>
  <si>
    <r>
      <rPr>
        <sz val="10.5"/>
        <color rgb="FF000080"/>
        <rFont val="Arial"/>
        <family val="2"/>
      </rPr>
      <t>'- Microsferas de vidro, de diâmetro não superior a 1 mm</t>
    </r>
  </si>
  <si>
    <r>
      <rPr>
        <sz val="10.5"/>
        <color rgb="FF000080"/>
        <rFont val="Arial"/>
        <family val="2"/>
      </rPr>
      <t>OUTRAS OBRAS E OBJ. D/ORNAMENTAÇÃO,DE VIDRO</t>
    </r>
  </si>
  <si>
    <r>
      <rPr>
        <sz val="10.5"/>
        <color rgb="FF000080"/>
        <rFont val="Arial"/>
        <family val="2"/>
      </rPr>
      <t>'-- Fios cortados (chopped strands), de comprimento não super</t>
    </r>
  </si>
  <si>
    <r>
      <rPr>
        <sz val="10.5"/>
        <color rgb="FF000080"/>
        <rFont val="Arial"/>
        <family val="2"/>
      </rPr>
      <t>MECHA VIDRO, IMPREG.REC.D/RESINA POLIURETANO</t>
    </r>
  </si>
  <si>
    <r>
      <rPr>
        <sz val="10.5"/>
        <color rgb="FF000080"/>
        <rFont val="Arial"/>
        <family val="2"/>
      </rPr>
      <t xml:space="preserve">OUTRAS MECHAS LIG. TORCIDAS D/FIBRAS
</t>
    </r>
    <r>
      <rPr>
        <sz val="10.5"/>
        <color rgb="FF000080"/>
        <rFont val="Arial"/>
        <family val="2"/>
      </rPr>
      <t>DE VIDRO</t>
    </r>
  </si>
  <si>
    <r>
      <rPr>
        <sz val="10.5"/>
        <color rgb="FF000080"/>
        <rFont val="Arial"/>
        <family val="2"/>
      </rPr>
      <t>'-- Outros fios, mechas</t>
    </r>
  </si>
  <si>
    <r>
      <rPr>
        <sz val="10.5"/>
        <color rgb="FF000080"/>
        <rFont val="Arial"/>
        <family val="2"/>
      </rPr>
      <t>'-- Mantas (mats) consolidadas mecanicamente</t>
    </r>
  </si>
  <si>
    <r>
      <rPr>
        <sz val="10.5"/>
        <color rgb="FF000080"/>
        <rFont val="Arial"/>
        <family val="2"/>
      </rPr>
      <t>'-- Mantas (mats) consolidadas quimicamente</t>
    </r>
  </si>
  <si>
    <r>
      <rPr>
        <sz val="10.5"/>
        <color rgb="FF000080"/>
        <rFont val="Arial"/>
        <family val="2"/>
      </rPr>
      <t>OUTS.MECH.MMO. TORC.FIO CORT.OU Ñ D/FIB.VIDRO</t>
    </r>
  </si>
  <si>
    <r>
      <rPr>
        <sz val="10.5"/>
        <color rgb="FF000080"/>
        <rFont val="Arial"/>
        <family val="2"/>
      </rPr>
      <t>'-- Tecidos de mechas ligeiramente torcidas (rovings) de</t>
    </r>
  </si>
  <si>
    <r>
      <rPr>
        <sz val="10.5"/>
        <color rgb="FF000080"/>
        <rFont val="Arial"/>
        <family val="2"/>
      </rPr>
      <t>'-- Outros, obtidos de mechas ligeiramente torcidas (rov</t>
    </r>
  </si>
  <si>
    <r>
      <rPr>
        <sz val="10.5"/>
        <color rgb="FF000080"/>
        <rFont val="Arial"/>
        <family val="2"/>
      </rPr>
      <t>'-- Tecidos de fios de malha fechada, em ponto de tafetá</t>
    </r>
  </si>
  <si>
    <r>
      <rPr>
        <sz val="10.5"/>
        <color rgb="FF000080"/>
        <rFont val="Arial"/>
        <family val="2"/>
      </rPr>
      <t>'-- Tecidos de malha aberta de largura não superior a 30</t>
    </r>
  </si>
  <si>
    <r>
      <rPr>
        <sz val="10.5"/>
        <color rgb="FF000080"/>
        <rFont val="Arial"/>
        <family val="2"/>
      </rPr>
      <t>'-- Tecidos de malha aberta de largura superior a 30 cm</t>
    </r>
  </si>
  <si>
    <r>
      <rPr>
        <sz val="10.5"/>
        <color rgb="FF000080"/>
        <rFont val="Arial"/>
        <family val="2"/>
      </rPr>
      <t>'-- Véus (camadas finas)</t>
    </r>
  </si>
  <si>
    <r>
      <rPr>
        <sz val="10.5"/>
        <color rgb="FF000080"/>
        <rFont val="Arial"/>
        <family val="2"/>
      </rPr>
      <t>'-- Outros tecidos de malha fechada</t>
    </r>
  </si>
  <si>
    <r>
      <rPr>
        <sz val="10.5"/>
        <color rgb="FF000080"/>
        <rFont val="Arial"/>
        <family val="2"/>
      </rPr>
      <t>Constituídos por fios paralelizados e superpostos entre</t>
    </r>
  </si>
  <si>
    <r>
      <rPr>
        <sz val="10.5"/>
        <color rgb="FF000080"/>
        <rFont val="Arial"/>
        <family val="2"/>
      </rPr>
      <t xml:space="preserve">'- Lã de vidro e suas
</t>
    </r>
    <r>
      <rPr>
        <sz val="10.5"/>
        <color rgb="FF000080"/>
        <rFont val="Arial"/>
        <family val="2"/>
      </rPr>
      <t>obras</t>
    </r>
  </si>
  <si>
    <r>
      <rPr>
        <sz val="10.5"/>
        <color rgb="FF000080"/>
        <rFont val="Arial"/>
        <family val="2"/>
      </rPr>
      <t>Ampolas de vidro para garrafas térmicas ou para outros recip</t>
    </r>
  </si>
  <si>
    <r>
      <rPr>
        <sz val="10.5"/>
        <color rgb="FF000080"/>
        <rFont val="Arial"/>
        <family val="2"/>
      </rPr>
      <t>OUTRAS OBRAS DE VIDRO NÃO ESPECIFICADAS</t>
    </r>
  </si>
  <si>
    <r>
      <rPr>
        <sz val="10.5"/>
        <color rgb="FF000080"/>
        <rFont val="Arial"/>
        <family val="2"/>
      </rPr>
      <t>PÉROLAS NATURAIS</t>
    </r>
  </si>
  <si>
    <r>
      <rPr>
        <sz val="10.5"/>
        <color rgb="FF000080"/>
        <rFont val="Arial"/>
        <family val="2"/>
      </rPr>
      <t xml:space="preserve">PÉROLAS CULTIVADAS,
</t>
    </r>
    <r>
      <rPr>
        <sz val="10.5"/>
        <color rgb="FF000080"/>
        <rFont val="Arial"/>
        <family val="2"/>
      </rPr>
      <t>TRABALHADAS</t>
    </r>
  </si>
  <si>
    <r>
      <rPr>
        <sz val="10.5"/>
        <color rgb="FF000080"/>
        <rFont val="Arial"/>
        <family val="2"/>
      </rPr>
      <t xml:space="preserve">PEDR.PREC./SEMI. EXC.DIAMANT.
</t>
    </r>
    <r>
      <rPr>
        <sz val="10.5"/>
        <color rgb="FF000080"/>
        <rFont val="Arial"/>
        <family val="2"/>
      </rPr>
      <t>BRUT/SERR/DESB.</t>
    </r>
  </si>
  <si>
    <r>
      <rPr>
        <sz val="10.5"/>
        <color rgb="FF000080"/>
        <rFont val="Arial"/>
        <family val="2"/>
      </rPr>
      <t>OUTS.PEDRAS PRECIOSAS TRAB. D/OUTRO MODO</t>
    </r>
  </si>
  <si>
    <r>
      <rPr>
        <sz val="10.5"/>
        <color rgb="FF000080"/>
        <rFont val="Arial"/>
        <family val="2"/>
      </rPr>
      <t>PÓ DE DIAMANTES</t>
    </r>
  </si>
  <si>
    <r>
      <rPr>
        <sz val="10.5"/>
        <color rgb="FF000080"/>
        <rFont val="Arial"/>
        <family val="2"/>
      </rPr>
      <t>PRATA EM BARRAS/FIOS/PERFIS, D/SEÇÃO MACIÇA</t>
    </r>
  </si>
  <si>
    <r>
      <rPr>
        <sz val="10.5"/>
        <color rgb="FF000080"/>
        <rFont val="Arial"/>
        <family val="2"/>
      </rPr>
      <t xml:space="preserve">PRATA EM CHAPAS, LÂMINAS,FOLHAS E
</t>
    </r>
    <r>
      <rPr>
        <sz val="10.5"/>
        <color rgb="FF000080"/>
        <rFont val="Arial"/>
        <family val="2"/>
      </rPr>
      <t>TIRAS</t>
    </r>
  </si>
  <si>
    <r>
      <rPr>
        <sz val="10.5"/>
        <color rgb="FF000080"/>
        <rFont val="Arial"/>
        <family val="2"/>
      </rPr>
      <t>PLATINA EM BARRAS/FIOS/PERFIS., SEÇÃO MACIÇA</t>
    </r>
  </si>
  <si>
    <r>
      <rPr>
        <sz val="10.5"/>
        <color rgb="FF000080"/>
        <rFont val="Arial"/>
        <family val="2"/>
      </rPr>
      <t xml:space="preserve">ART.JOALH.D/PRATA OU REV.FOLH.CHAP.
</t>
    </r>
    <r>
      <rPr>
        <sz val="10.5"/>
        <color rgb="FF000080"/>
        <rFont val="Arial"/>
        <family val="2"/>
      </rPr>
      <t>OUTS.METAIS</t>
    </r>
  </si>
  <si>
    <r>
      <rPr>
        <sz val="10.5"/>
        <color rgb="FF000080"/>
        <rFont val="Arial"/>
        <family val="2"/>
      </rPr>
      <t>ARTEFATOS D/JOALHARIA,D/OUTS. MET.PRECIOSOS</t>
    </r>
  </si>
  <si>
    <r>
      <rPr>
        <sz val="10.5"/>
        <color rgb="FF000080"/>
        <rFont val="Arial"/>
        <family val="2"/>
      </rPr>
      <t xml:space="preserve">ART.JOALH.MET. COMUM FOLH./CHAP.
</t>
    </r>
    <r>
      <rPr>
        <sz val="10.5"/>
        <color rgb="FF000080"/>
        <rFont val="Arial"/>
        <family val="2"/>
      </rPr>
      <t>METAIS PREC.</t>
    </r>
  </si>
  <si>
    <r>
      <rPr>
        <sz val="10.5"/>
        <color rgb="FF000080"/>
        <rFont val="Arial"/>
        <family val="2"/>
      </rPr>
      <t xml:space="preserve">OUTS.OBRAS D/PEDRAS PRECS.
</t>
    </r>
    <r>
      <rPr>
        <sz val="10.5"/>
        <color rgb="FF000080"/>
        <rFont val="Arial"/>
        <family val="2"/>
      </rPr>
      <t>/SEMI,SINT/RECONS</t>
    </r>
  </si>
  <si>
    <r>
      <rPr>
        <sz val="10.5"/>
        <color rgb="FF000080"/>
        <rFont val="Arial"/>
        <family val="2"/>
      </rPr>
      <t xml:space="preserve">'-- Abotoaduras (botões de punho) e artigos
</t>
    </r>
    <r>
      <rPr>
        <sz val="10.5"/>
        <color rgb="FF000080"/>
        <rFont val="Arial"/>
        <family val="2"/>
      </rPr>
      <t>semelhantes</t>
    </r>
  </si>
  <si>
    <r>
      <rPr>
        <sz val="10.5"/>
        <color rgb="FF000080"/>
        <rFont val="Arial"/>
        <family val="2"/>
      </rPr>
      <t>OUTS.BIJUTERIAS D/MET.COMUNS,PRAT. DOUR.PLAT.</t>
    </r>
  </si>
  <si>
    <r>
      <rPr>
        <sz val="10.5"/>
        <color rgb="FF000080"/>
        <rFont val="Arial"/>
        <family val="2"/>
      </rPr>
      <t>OUTRAS BIJUTERIAS</t>
    </r>
  </si>
  <si>
    <r>
      <rPr>
        <sz val="10.5"/>
        <color rgb="FF000080"/>
        <rFont val="Arial"/>
        <family val="2"/>
      </rPr>
      <t>'- Ferro fundido bruto não ligado, que contenha, em peso, 0,5</t>
    </r>
  </si>
  <si>
    <r>
      <rPr>
        <sz val="10.5"/>
        <color rgb="FF000080"/>
        <rFont val="Arial"/>
        <family val="2"/>
      </rPr>
      <t>'-- Outra</t>
    </r>
  </si>
  <si>
    <r>
      <rPr>
        <sz val="10.5"/>
        <color rgb="FF000080"/>
        <rFont val="Arial"/>
        <family val="2"/>
      </rPr>
      <t xml:space="preserve">'-- Que contenha, em peso, mais de 55 % de
</t>
    </r>
    <r>
      <rPr>
        <sz val="10.5"/>
        <color rgb="FF000080"/>
        <rFont val="Arial"/>
        <family val="2"/>
      </rPr>
      <t>silício</t>
    </r>
  </si>
  <si>
    <r>
      <rPr>
        <sz val="10.5"/>
        <color rgb="FF000080"/>
        <rFont val="Arial"/>
        <family val="2"/>
      </rPr>
      <t>'-- Que contenha, em peso, mais de 4 % de carbono</t>
    </r>
  </si>
  <si>
    <r>
      <rPr>
        <sz val="10.5"/>
        <color rgb="FF000080"/>
        <rFont val="Arial"/>
        <family val="2"/>
      </rPr>
      <t>'- Ferrossiliciocromo</t>
    </r>
  </si>
  <si>
    <r>
      <rPr>
        <sz val="10.5"/>
        <color rgb="FF000080"/>
        <rFont val="Arial"/>
        <family val="2"/>
      </rPr>
      <t>'- Ferrotungstênio (ferrovolfrâmio) e ferrossiliciotungstênio</t>
    </r>
  </si>
  <si>
    <r>
      <rPr>
        <sz val="10.5"/>
        <color rgb="FF000080"/>
        <rFont val="Arial"/>
        <family val="2"/>
      </rPr>
      <t>'-- Ferrovanádio</t>
    </r>
  </si>
  <si>
    <r>
      <rPr>
        <sz val="10.5"/>
        <color rgb="FF000080"/>
        <rFont val="Arial"/>
        <family val="2"/>
      </rPr>
      <t xml:space="preserve">FERROFÓSFORO (FOSFETOS DE
</t>
    </r>
    <r>
      <rPr>
        <sz val="10.5"/>
        <color rgb="FF000080"/>
        <rFont val="Arial"/>
        <family val="2"/>
      </rPr>
      <t>FERRO)</t>
    </r>
  </si>
  <si>
    <r>
      <rPr>
        <sz val="10.5"/>
        <color rgb="FF000080"/>
        <rFont val="Arial"/>
        <family val="2"/>
      </rPr>
      <t>OUTROS FERROLIGAS</t>
    </r>
  </si>
  <si>
    <r>
      <rPr>
        <sz val="10.5"/>
        <color rgb="FF000080"/>
        <rFont val="Arial"/>
        <family val="2"/>
      </rPr>
      <t>PRODS.FERROSOS OBT.RED.DIR.MINÉRIO D/FERRO</t>
    </r>
  </si>
  <si>
    <r>
      <rPr>
        <sz val="10.5"/>
        <color rgb="FF000080"/>
        <rFont val="Arial"/>
        <family val="2"/>
      </rPr>
      <t xml:space="preserve">OUTS.PRODS. FERROSOS
</t>
    </r>
    <r>
      <rPr>
        <sz val="10.5"/>
        <color rgb="FF000080"/>
        <rFont val="Arial"/>
        <family val="2"/>
      </rPr>
      <t>ESPONJOSOS, PED., ESF.</t>
    </r>
  </si>
  <si>
    <r>
      <rPr>
        <sz val="10.5"/>
        <color rgb="FF000080"/>
        <rFont val="Arial"/>
        <family val="2"/>
      </rPr>
      <t xml:space="preserve">DESPERDÍCIOS E RESÍDUOS D/OUTS.
</t>
    </r>
    <r>
      <rPr>
        <sz val="10.5"/>
        <color rgb="FF000080"/>
        <rFont val="Arial"/>
        <family val="2"/>
      </rPr>
      <t>LIGAS D/AÇO</t>
    </r>
  </si>
  <si>
    <r>
      <rPr>
        <sz val="10.5"/>
        <color rgb="FF000080"/>
        <rFont val="Arial"/>
        <family val="2"/>
      </rPr>
      <t>RESÍD.D/TORNO, D/FRESA,APARAS,PÓ D/SERRA,ETC.</t>
    </r>
  </si>
  <si>
    <r>
      <rPr>
        <sz val="10.5"/>
        <color rgb="FF000080"/>
        <rFont val="Arial"/>
        <family val="2"/>
      </rPr>
      <t xml:space="preserve">GRANALHAS D/FERRO/FUND/BRUTO
</t>
    </r>
    <r>
      <rPr>
        <sz val="10.5"/>
        <color rgb="FF000080"/>
        <rFont val="Arial"/>
        <family val="2"/>
      </rPr>
      <t>/SPIGEL,OU AÇO</t>
    </r>
  </si>
  <si>
    <r>
      <rPr>
        <sz val="10.5"/>
        <color rgb="FF000080"/>
        <rFont val="Arial"/>
        <family val="2"/>
      </rPr>
      <t>PÓS DE LIGAS DE AÇO</t>
    </r>
  </si>
  <si>
    <r>
      <rPr>
        <sz val="10.5"/>
        <color rgb="FF000080"/>
        <rFont val="Arial"/>
        <family val="2"/>
      </rPr>
      <t>De ferro esponjoso, com um teor de ferro igual ou superior a</t>
    </r>
  </si>
  <si>
    <r>
      <rPr>
        <sz val="10.5"/>
        <color rgb="FF000080"/>
        <rFont val="Arial"/>
        <family val="2"/>
      </rPr>
      <t>OUTROS PÓS DE FERRO</t>
    </r>
  </si>
  <si>
    <r>
      <rPr>
        <sz val="10.5"/>
        <color rgb="FF000080"/>
        <rFont val="Arial"/>
        <family val="2"/>
      </rPr>
      <t>LINGOTES FERRO/AÇOS EXC. FERRO DA POS.7203</t>
    </r>
  </si>
  <si>
    <r>
      <rPr>
        <sz val="10.5"/>
        <color rgb="FF000080"/>
        <rFont val="Arial"/>
        <family val="2"/>
      </rPr>
      <t>OUTS FERRO/AÇO Ñ LIG.EM LINGOTES EXC. POS.7203</t>
    </r>
  </si>
  <si>
    <r>
      <rPr>
        <sz val="10.5"/>
        <color rgb="FF000080"/>
        <rFont val="Arial"/>
        <family val="2"/>
      </rPr>
      <t>OUTS.SEMIFAT.FE/AÇO Ñ LIG. SEC.TRANSV. QD./RET.</t>
    </r>
  </si>
  <si>
    <r>
      <rPr>
        <sz val="10.5"/>
        <color rgb="FF000080"/>
        <rFont val="Arial"/>
        <family val="2"/>
      </rPr>
      <t>OUTS.SEMIFAT.FE/AÇO Ñ LIG.SEC.TRANSV. RETANG.</t>
    </r>
  </si>
  <si>
    <r>
      <rPr>
        <sz val="10.5"/>
        <color rgb="FF000080"/>
        <rFont val="Arial"/>
        <family val="2"/>
      </rPr>
      <t>OUTS.PROD.SEMIFAT. FE/AÇO Ñ LIG.Ñ CIT. ANTERIOR.</t>
    </r>
  </si>
  <si>
    <r>
      <rPr>
        <sz val="10.5"/>
        <color rgb="FF000080"/>
        <rFont val="Arial"/>
        <family val="2"/>
      </rPr>
      <t>'- Que contenham, em peso, 0,25 % ou mais de carbono</t>
    </r>
  </si>
  <si>
    <r>
      <rPr>
        <sz val="10.5"/>
        <color rgb="FF000080"/>
        <rFont val="Arial"/>
        <family val="2"/>
      </rPr>
      <t xml:space="preserve">LAMINADS PL. FER/AÇO,LARG.
</t>
    </r>
    <r>
      <rPr>
        <sz val="10.5"/>
        <color rgb="FF000080"/>
        <rFont val="Arial"/>
        <family val="2"/>
      </rPr>
      <t>&gt;=600MM,QUENT.ROL.</t>
    </r>
  </si>
  <si>
    <r>
      <rPr>
        <sz val="10.5"/>
        <color rgb="FF000080"/>
        <rFont val="Arial"/>
        <family val="2"/>
      </rPr>
      <t>'-- De espessura igual ou superior a 4,75 mm</t>
    </r>
  </si>
  <si>
    <r>
      <rPr>
        <sz val="10.5"/>
        <color rgb="FF000080"/>
        <rFont val="Arial"/>
        <family val="2"/>
      </rPr>
      <t xml:space="preserve">OUTS.LAM.PL. FER/AÇO,ESPES.&gt;=3,
</t>
    </r>
    <r>
      <rPr>
        <sz val="10.5"/>
        <color rgb="FF000080"/>
        <rFont val="Arial"/>
        <family val="2"/>
      </rPr>
      <t>&lt;4,75MM,ROLOS</t>
    </r>
  </si>
  <si>
    <r>
      <rPr>
        <sz val="10.5"/>
        <color rgb="FF000080"/>
        <rFont val="Arial"/>
        <family val="2"/>
      </rPr>
      <t>Com um limite mínimo de elasticidade de 275 MPa</t>
    </r>
  </si>
  <si>
    <r>
      <rPr>
        <sz val="10.5"/>
        <color rgb="FF000080"/>
        <rFont val="Arial"/>
        <family val="2"/>
      </rPr>
      <t xml:space="preserve">OUTROS LAMINADOS PLANOS D/ESP.&lt;3MM.,
</t>
    </r>
    <r>
      <rPr>
        <sz val="10.5"/>
        <color rgb="FF000080"/>
        <rFont val="Arial"/>
        <family val="2"/>
      </rPr>
      <t>D/AÇO</t>
    </r>
  </si>
  <si>
    <r>
      <rPr>
        <sz val="10.5"/>
        <color rgb="FF000080"/>
        <rFont val="Arial"/>
        <family val="2"/>
      </rPr>
      <t xml:space="preserve">OUTS.LAM.PL. FER/AÇO,ESPES.
</t>
    </r>
    <r>
      <rPr>
        <sz val="10.5"/>
        <color rgb="FF000080"/>
        <rFont val="Arial"/>
        <family val="2"/>
      </rPr>
      <t>&gt;10MM,QUENTE.ROL.</t>
    </r>
  </si>
  <si>
    <r>
      <rPr>
        <sz val="10.5"/>
        <color rgb="FF000080"/>
        <rFont val="Arial"/>
        <family val="2"/>
      </rPr>
      <t xml:space="preserve">'-- De espessura igual ou superior a 4,75 mm, mas
</t>
    </r>
    <r>
      <rPr>
        <sz val="10.5"/>
        <color rgb="FF000080"/>
        <rFont val="Arial"/>
        <family val="2"/>
      </rPr>
      <t>não superio</t>
    </r>
  </si>
  <si>
    <r>
      <rPr>
        <sz val="10.5"/>
        <color rgb="FF000080"/>
        <rFont val="Arial"/>
        <family val="2"/>
      </rPr>
      <t>Com um limite mínimo de elasticidade de 355 MPa</t>
    </r>
  </si>
  <si>
    <r>
      <rPr>
        <sz val="10.5"/>
        <color rgb="FF000080"/>
        <rFont val="Arial"/>
        <family val="2"/>
      </rPr>
      <t xml:space="preserve">OUTS.LAM.PL. FER/AÇO,ESP.=&gt;3,&lt;4,
</t>
    </r>
    <r>
      <rPr>
        <sz val="10.5"/>
        <color rgb="FF000080"/>
        <rFont val="Arial"/>
        <family val="2"/>
      </rPr>
      <t>75MM,ROLOS</t>
    </r>
  </si>
  <si>
    <r>
      <rPr>
        <sz val="10.5"/>
        <color rgb="FF000080"/>
        <rFont val="Arial"/>
        <family val="2"/>
      </rPr>
      <t xml:space="preserve">OUTS.LAM.PL. FER/AÇO,ESP.&lt;3MM,
</t>
    </r>
    <r>
      <rPr>
        <sz val="10.5"/>
        <color rgb="FF000080"/>
        <rFont val="Arial"/>
        <family val="2"/>
      </rPr>
      <t>QUENTE,ROLOS</t>
    </r>
  </si>
  <si>
    <r>
      <rPr>
        <sz val="10.5"/>
        <color rgb="FF000080"/>
        <rFont val="Arial"/>
        <family val="2"/>
      </rPr>
      <t>LAM.PL.FER/AÇO, LARG.&gt;600MM, QUENTE,Ñ ROL,REL.</t>
    </r>
  </si>
  <si>
    <r>
      <rPr>
        <sz val="10.5"/>
        <color rgb="FF000080"/>
        <rFont val="Arial"/>
        <family val="2"/>
      </rPr>
      <t xml:space="preserve">'-- De espessura superior
</t>
    </r>
    <r>
      <rPr>
        <sz val="10.5"/>
        <color rgb="FF000080"/>
        <rFont val="Arial"/>
        <family val="2"/>
      </rPr>
      <t>a 10 mm</t>
    </r>
  </si>
  <si>
    <r>
      <rPr>
        <sz val="10.5"/>
        <color rgb="FF000080"/>
        <rFont val="Arial"/>
        <family val="2"/>
      </rPr>
      <t>'-- De espessura igual ou superior a 4,75 mm, mas não superio</t>
    </r>
  </si>
  <si>
    <r>
      <rPr>
        <sz val="10.5"/>
        <color rgb="FF000080"/>
        <rFont val="Arial"/>
        <family val="2"/>
      </rPr>
      <t xml:space="preserve">'-- De espessura igual ou superior a 3 mm, mas
</t>
    </r>
    <r>
      <rPr>
        <sz val="10.5"/>
        <color rgb="FF000080"/>
        <rFont val="Arial"/>
        <family val="2"/>
      </rPr>
      <t>inferior a 4,7</t>
    </r>
  </si>
  <si>
    <r>
      <rPr>
        <sz val="10.5"/>
        <color rgb="FF000080"/>
        <rFont val="Arial"/>
        <family val="2"/>
      </rPr>
      <t>'-- De espessura inferior a 3 mm</t>
    </r>
  </si>
  <si>
    <r>
      <rPr>
        <sz val="10.5"/>
        <color rgb="FF000080"/>
        <rFont val="Arial"/>
        <family val="2"/>
      </rPr>
      <t xml:space="preserve">OUTS.LAMINADOS QUENTES Ñ CIT.
</t>
    </r>
    <r>
      <rPr>
        <sz val="10.5"/>
        <color rgb="FF000080"/>
        <rFont val="Arial"/>
        <family val="2"/>
      </rPr>
      <t>ANTERIORMENTE</t>
    </r>
  </si>
  <si>
    <r>
      <rPr>
        <sz val="10.5"/>
        <color rgb="FF000080"/>
        <rFont val="Arial"/>
        <family val="2"/>
      </rPr>
      <t>'-- De espessura superior a 1 mm, mas inferior a 3 mm</t>
    </r>
  </si>
  <si>
    <r>
      <rPr>
        <sz val="10.5"/>
        <color rgb="FF000080"/>
        <rFont val="Arial"/>
        <family val="2"/>
      </rPr>
      <t xml:space="preserve">'-- De espessura igual ou superior a 0,5 mm, mas
</t>
    </r>
    <r>
      <rPr>
        <sz val="10.5"/>
        <color rgb="FF000080"/>
        <rFont val="Arial"/>
        <family val="2"/>
      </rPr>
      <t>não superior</t>
    </r>
  </si>
  <si>
    <r>
      <rPr>
        <sz val="10.5"/>
        <color rgb="FF000080"/>
        <rFont val="Arial"/>
        <family val="2"/>
      </rPr>
      <t>'-- De espessura inferior a 0,5 mm</t>
    </r>
  </si>
  <si>
    <r>
      <rPr>
        <sz val="10.5"/>
        <color rgb="FF000080"/>
        <rFont val="Arial"/>
        <family val="2"/>
      </rPr>
      <t xml:space="preserve">'-- De espessura igual ou
</t>
    </r>
    <r>
      <rPr>
        <sz val="10.5"/>
        <color rgb="FF000080"/>
        <rFont val="Arial"/>
        <family val="2"/>
      </rPr>
      <t>superior a 3 mm</t>
    </r>
  </si>
  <si>
    <r>
      <rPr>
        <sz val="10.5"/>
        <color rgb="FF000080"/>
        <rFont val="Arial"/>
        <family val="2"/>
      </rPr>
      <t>'-- De espessura igual ou superior a 0,5 mm</t>
    </r>
  </si>
  <si>
    <r>
      <rPr>
        <sz val="10.5"/>
        <color rgb="FF000080"/>
        <rFont val="Arial"/>
        <family val="2"/>
      </rPr>
      <t xml:space="preserve">'-- De espessura inferior
</t>
    </r>
    <r>
      <rPr>
        <sz val="10.5"/>
        <color rgb="FF000080"/>
        <rFont val="Arial"/>
        <family val="2"/>
      </rPr>
      <t>a 0,5 mm</t>
    </r>
  </si>
  <si>
    <r>
      <rPr>
        <sz val="10.5"/>
        <color rgb="FF000080"/>
        <rFont val="Arial"/>
        <family val="2"/>
      </rPr>
      <t>De espessura inferior a 4,75 mm</t>
    </r>
  </si>
  <si>
    <r>
      <rPr>
        <sz val="10.5"/>
        <color rgb="FF000080"/>
        <rFont val="Arial"/>
        <family val="2"/>
      </rPr>
      <t xml:space="preserve">OUTS.LAM.PLANOS, FERRO/AÇO,
</t>
    </r>
    <r>
      <rPr>
        <sz val="10.5"/>
        <color rgb="FF000080"/>
        <rFont val="Arial"/>
        <family val="2"/>
      </rPr>
      <t>GALVANIZAD.ELETR.</t>
    </r>
  </si>
  <si>
    <r>
      <rPr>
        <sz val="10.5"/>
        <color rgb="FF000080"/>
        <rFont val="Arial"/>
        <family val="2"/>
      </rPr>
      <t>OUTS.LAMINADOS PLANOS ONDULADOS</t>
    </r>
  </si>
  <si>
    <r>
      <rPr>
        <sz val="10.5"/>
        <color rgb="FF000080"/>
        <rFont val="Arial"/>
        <family val="2"/>
      </rPr>
      <t xml:space="preserve">De espessura inferior a
</t>
    </r>
    <r>
      <rPr>
        <sz val="10.5"/>
        <color rgb="FF000080"/>
        <rFont val="Arial"/>
        <family val="2"/>
      </rPr>
      <t>4,75 mm</t>
    </r>
  </si>
  <si>
    <r>
      <rPr>
        <sz val="10.5"/>
        <color rgb="FF000080"/>
        <rFont val="Arial"/>
        <family val="2"/>
      </rPr>
      <t>OUTS.LAM.PLANOS GALV.P/OUTRO PROCESSO</t>
    </r>
  </si>
  <si>
    <r>
      <rPr>
        <sz val="10.5"/>
        <color rgb="FF000080"/>
        <rFont val="Arial"/>
        <family val="2"/>
      </rPr>
      <t xml:space="preserve">LAM.PLANO FER/AÇO REV.ÓX.CROMO E/OU
</t>
    </r>
    <r>
      <rPr>
        <sz val="10.5"/>
        <color rgb="FF000080"/>
        <rFont val="Arial"/>
        <family val="2"/>
      </rPr>
      <t>CROMO</t>
    </r>
  </si>
  <si>
    <r>
      <rPr>
        <sz val="10.5"/>
        <color rgb="FF000080"/>
        <rFont val="Arial"/>
        <family val="2"/>
      </rPr>
      <t>'-- Revestidos de ligas de aluminiozinco</t>
    </r>
  </si>
  <si>
    <r>
      <rPr>
        <sz val="10.5"/>
        <color rgb="FF000080"/>
        <rFont val="Arial"/>
        <family val="2"/>
      </rPr>
      <t xml:space="preserve">De peso igual ou superior a 120 g/m2 e com
</t>
    </r>
    <r>
      <rPr>
        <sz val="10.5"/>
        <color rgb="FF000080"/>
        <rFont val="Arial"/>
        <family val="2"/>
      </rPr>
      <t>conteúdo de silíc</t>
    </r>
  </si>
  <si>
    <r>
      <rPr>
        <sz val="10.5"/>
        <color rgb="FF000080"/>
        <rFont val="Arial"/>
        <family val="2"/>
      </rPr>
      <t>OUTS.LAM.PLANOS FER.REVEST. D/ALUMÍNIO-SILÍCIO</t>
    </r>
  </si>
  <si>
    <r>
      <rPr>
        <sz val="10.5"/>
        <color rgb="FF000080"/>
        <rFont val="Arial"/>
        <family val="2"/>
      </rPr>
      <t xml:space="preserve">OUTS.LAM.PLAN.FERR. AÇO,REVESTIDS
</t>
    </r>
    <r>
      <rPr>
        <sz val="10.5"/>
        <color rgb="FF000080"/>
        <rFont val="Arial"/>
        <family val="2"/>
      </rPr>
      <t>D/ALUMÍNIO</t>
    </r>
  </si>
  <si>
    <r>
      <rPr>
        <sz val="10.5"/>
        <color rgb="FF000080"/>
        <rFont val="Arial"/>
        <family val="2"/>
      </rPr>
      <t xml:space="preserve">LAM.PLAN. FERRO/AÇO,
</t>
    </r>
    <r>
      <rPr>
        <sz val="10.5"/>
        <color rgb="FF000080"/>
        <rFont val="Arial"/>
        <family val="2"/>
      </rPr>
      <t>PINTADOS/ENVERNIZA DOS</t>
    </r>
  </si>
  <si>
    <r>
      <rPr>
        <sz val="10.5"/>
        <color rgb="FF000080"/>
        <rFont val="Arial"/>
        <family val="2"/>
      </rPr>
      <t>Revestidos de plástico</t>
    </r>
  </si>
  <si>
    <r>
      <rPr>
        <sz val="10.5"/>
        <color rgb="FF000080"/>
        <rFont val="Arial"/>
        <family val="2"/>
      </rPr>
      <t>OUTS.LAM.PLANOS FERRO OU AÇO Ñ LIGADOS</t>
    </r>
  </si>
  <si>
    <r>
      <rPr>
        <sz val="10.5"/>
        <color rgb="FF000080"/>
        <rFont val="Arial"/>
        <family val="2"/>
      </rPr>
      <t xml:space="preserve">'-- Outros, de espessura igual ou superior a 4,75
</t>
    </r>
    <r>
      <rPr>
        <sz val="10.5"/>
        <color rgb="FF000080"/>
        <rFont val="Arial"/>
        <family val="2"/>
      </rPr>
      <t>mm</t>
    </r>
  </si>
  <si>
    <r>
      <rPr>
        <sz val="10.5"/>
        <color rgb="FF000080"/>
        <rFont val="Arial"/>
        <family val="2"/>
      </rPr>
      <t>OUTS.LAM.PLANOS FER/AÇO,QUENTE,Ñ REVEST.</t>
    </r>
  </si>
  <si>
    <r>
      <rPr>
        <sz val="10.5"/>
        <color rgb="FF000080"/>
        <rFont val="Arial"/>
        <family val="2"/>
      </rPr>
      <t xml:space="preserve">'-- Que contenham, em peso, menos de 0,25 %
</t>
    </r>
    <r>
      <rPr>
        <sz val="10.5"/>
        <color rgb="FF000080"/>
        <rFont val="Arial"/>
        <family val="2"/>
      </rPr>
      <t>de carbono</t>
    </r>
  </si>
  <si>
    <r>
      <rPr>
        <sz val="10.5"/>
        <color rgb="FF000080"/>
        <rFont val="Arial"/>
        <family val="2"/>
      </rPr>
      <t xml:space="preserve">Com um teor de carbono igual ou superior a 0,25
</t>
    </r>
    <r>
      <rPr>
        <sz val="10.5"/>
        <color rgb="FF000080"/>
        <rFont val="Arial"/>
        <family val="2"/>
      </rPr>
      <t>%, mas infer</t>
    </r>
  </si>
  <si>
    <r>
      <rPr>
        <sz val="10.5"/>
        <color rgb="FF000080"/>
        <rFont val="Arial"/>
        <family val="2"/>
      </rPr>
      <t xml:space="preserve">Com um teor de carbono igual ou superior a 0,6 %,
</t>
    </r>
    <r>
      <rPr>
        <sz val="10.5"/>
        <color rgb="FF000080"/>
        <rFont val="Arial"/>
        <family val="2"/>
      </rPr>
      <t>em peso</t>
    </r>
  </si>
  <si>
    <r>
      <rPr>
        <sz val="10.5"/>
        <color rgb="FF000080"/>
        <rFont val="Arial"/>
        <family val="2"/>
      </rPr>
      <t>Com um teor de carbono igual ou superior a 0,6 %, em peso</t>
    </r>
  </si>
  <si>
    <r>
      <rPr>
        <sz val="10.5"/>
        <color rgb="FF000080"/>
        <rFont val="Arial"/>
        <family val="2"/>
      </rPr>
      <t xml:space="preserve">OUTS.LAM.PLANOS FERRO/AÇO Ñ LIG
</t>
    </r>
    <r>
      <rPr>
        <sz val="10.5"/>
        <color rgb="FF000080"/>
        <rFont val="Arial"/>
        <family val="2"/>
      </rPr>
      <t>LARG&lt;600MM</t>
    </r>
  </si>
  <si>
    <r>
      <rPr>
        <sz val="10.5"/>
        <color rgb="FF000080"/>
        <rFont val="Arial"/>
        <family val="2"/>
      </rPr>
      <t xml:space="preserve">LAM.PLAN. FERRO/AÇO,
</t>
    </r>
    <r>
      <rPr>
        <sz val="10.5"/>
        <color rgb="FF000080"/>
        <rFont val="Arial"/>
        <family val="2"/>
      </rPr>
      <t>REVESTIDOS, ESTANHADOS</t>
    </r>
  </si>
  <si>
    <r>
      <rPr>
        <sz val="10.5"/>
        <color rgb="FF000080"/>
        <rFont val="Arial"/>
        <family val="2"/>
      </rPr>
      <t>OUTS.LAM.PLAN. FERR/AÇO,GALV. ELETROL.REVEST.</t>
    </r>
  </si>
  <si>
    <r>
      <rPr>
        <sz val="10.5"/>
        <color rgb="FF000080"/>
        <rFont val="Arial"/>
        <family val="2"/>
      </rPr>
      <t xml:space="preserve">LAM.PLANOS L.
</t>
    </r>
    <r>
      <rPr>
        <sz val="10.5"/>
        <color rgb="FF000080"/>
        <rFont val="Arial"/>
        <family val="2"/>
      </rPr>
      <t xml:space="preserve">&lt;600MM
</t>
    </r>
    <r>
      <rPr>
        <sz val="10.5"/>
        <color rgb="FF000080"/>
        <rFont val="Arial"/>
        <family val="2"/>
      </rPr>
      <t>PINTADOS/ENVERNIZA DOS</t>
    </r>
  </si>
  <si>
    <r>
      <rPr>
        <sz val="10.5"/>
        <color rgb="FF000080"/>
        <rFont val="Arial"/>
        <family val="2"/>
      </rPr>
      <t xml:space="preserve">LAM.PLAN. LARG&lt;600MM
</t>
    </r>
    <r>
      <rPr>
        <sz val="10.5"/>
        <color rgb="FF000080"/>
        <rFont val="Arial"/>
        <family val="2"/>
      </rPr>
      <t>REVESTIDO D/PLÁSTICO</t>
    </r>
  </si>
  <si>
    <r>
      <rPr>
        <sz val="10.5"/>
        <color rgb="FF000080"/>
        <rFont val="Arial"/>
        <family val="2"/>
      </rPr>
      <t>LAM.PLAN. LARG&lt;600MM REVEST. D/OUTS.MATÉRIAS</t>
    </r>
  </si>
  <si>
    <r>
      <rPr>
        <sz val="10.5"/>
        <color rgb="FF000080"/>
        <rFont val="Arial"/>
        <family val="2"/>
      </rPr>
      <t>LAM.PLAN. LARG&lt;600MMFOLHEAD OS/CHAPEADOS</t>
    </r>
  </si>
  <si>
    <r>
      <rPr>
        <sz val="10.5"/>
        <color rgb="FF000080"/>
        <rFont val="Arial"/>
        <family val="2"/>
      </rPr>
      <t>'- Outros, de aço para tornear</t>
    </r>
  </si>
  <si>
    <r>
      <rPr>
        <sz val="10.5"/>
        <color rgb="FF000080"/>
        <rFont val="Arial"/>
        <family val="2"/>
      </rPr>
      <t xml:space="preserve">OUTS.FIO-MÁQUINA, D/FERRO/AÇO,DIAM.
</t>
    </r>
    <r>
      <rPr>
        <sz val="10.5"/>
        <color rgb="FF000080"/>
        <rFont val="Arial"/>
        <family val="2"/>
      </rPr>
      <t>&lt;14MM</t>
    </r>
  </si>
  <si>
    <r>
      <rPr>
        <sz val="10.5"/>
        <color rgb="FF000080"/>
        <rFont val="Arial"/>
        <family val="2"/>
      </rPr>
      <t>OUTS.FIO-MÁQUINA, D/FERRO/AÇO,NÃO LIGADOS</t>
    </r>
  </si>
  <si>
    <r>
      <rPr>
        <sz val="10.5"/>
        <color rgb="FF000080"/>
        <rFont val="Arial"/>
        <family val="2"/>
      </rPr>
      <t>Com um teor de carbono inferior ou igual a 0,6 %, em peso</t>
    </r>
  </si>
  <si>
    <r>
      <rPr>
        <sz val="10.5"/>
        <color rgb="FF000080"/>
        <rFont val="Arial"/>
        <family val="2"/>
      </rPr>
      <t>OUTRAS BARRAS D/FERRO/AÇO FORJADAS,QUENTE</t>
    </r>
  </si>
  <si>
    <r>
      <rPr>
        <sz val="10.5"/>
        <color rgb="FF000080"/>
        <rFont val="Arial"/>
        <family val="2"/>
      </rPr>
      <t xml:space="preserve">'- Dentadas, com nervuras, sulcos
</t>
    </r>
    <r>
      <rPr>
        <sz val="10.5"/>
        <color rgb="FF000080"/>
        <rFont val="Arial"/>
        <family val="2"/>
      </rPr>
      <t>(entalhes) ou relevos, obti</t>
    </r>
  </si>
  <si>
    <r>
      <rPr>
        <sz val="10.5"/>
        <color rgb="FF000080"/>
        <rFont val="Arial"/>
        <family val="2"/>
      </rPr>
      <t xml:space="preserve">'- Outras, de aço para
</t>
    </r>
    <r>
      <rPr>
        <sz val="10.5"/>
        <color rgb="FF000080"/>
        <rFont val="Arial"/>
        <family val="2"/>
      </rPr>
      <t>tornear</t>
    </r>
  </si>
  <si>
    <r>
      <rPr>
        <sz val="10.5"/>
        <color rgb="FF000080"/>
        <rFont val="Arial"/>
        <family val="2"/>
      </rPr>
      <t>OUTRAS BAR. FER/AÇO,LAM.QUENT. SEC.TRANS.RET.</t>
    </r>
  </si>
  <si>
    <r>
      <rPr>
        <sz val="10.5"/>
        <color rgb="FF000080"/>
        <rFont val="Arial"/>
        <family val="2"/>
      </rPr>
      <t xml:space="preserve">OUTS.BARRAS FERRO/AÇO,LAM.
</t>
    </r>
    <r>
      <rPr>
        <sz val="10.5"/>
        <color rgb="FF000080"/>
        <rFont val="Arial"/>
        <family val="2"/>
      </rPr>
      <t>QUEN.SEÇÃO CIRC.</t>
    </r>
  </si>
  <si>
    <r>
      <rPr>
        <sz val="10.5"/>
        <color rgb="FF000080"/>
        <rFont val="Arial"/>
        <family val="2"/>
      </rPr>
      <t>OUTS.BARRAS FERRO/AÇO, LAMINADAS A QUENTE</t>
    </r>
  </si>
  <si>
    <r>
      <rPr>
        <sz val="10.5"/>
        <color rgb="FF000080"/>
        <rFont val="Arial"/>
        <family val="2"/>
      </rPr>
      <t xml:space="preserve">'- De aço para tornear, simplesmente obtidas ou
</t>
    </r>
    <r>
      <rPr>
        <sz val="10.5"/>
        <color rgb="FF000080"/>
        <rFont val="Arial"/>
        <family val="2"/>
      </rPr>
      <t>completamente</t>
    </r>
  </si>
  <si>
    <r>
      <rPr>
        <sz val="10.5"/>
        <color rgb="FF000080"/>
        <rFont val="Arial"/>
        <family val="2"/>
      </rPr>
      <t>OUTS.BARRAS, FERRO/AÇO OBTIDAS, ACAB.A FRIO</t>
    </r>
  </si>
  <si>
    <r>
      <rPr>
        <sz val="10.5"/>
        <color rgb="FF000080"/>
        <rFont val="Arial"/>
        <family val="2"/>
      </rPr>
      <t xml:space="preserve">Com um teor de carbono inferior ou igual a 0,6 %,
</t>
    </r>
    <r>
      <rPr>
        <sz val="10.5"/>
        <color rgb="FF000080"/>
        <rFont val="Arial"/>
        <family val="2"/>
      </rPr>
      <t>em peso</t>
    </r>
  </si>
  <si>
    <r>
      <rPr>
        <sz val="10.5"/>
        <color rgb="FF000080"/>
        <rFont val="Arial"/>
        <family val="2"/>
      </rPr>
      <t>OUTS.BARRAS FERRO/AÇO NÃO LIGADOS</t>
    </r>
  </si>
  <si>
    <r>
      <rPr>
        <sz val="10.5"/>
        <color rgb="FF000080"/>
        <rFont val="Arial"/>
        <family val="2"/>
      </rPr>
      <t xml:space="preserve">'- Perfis em U, I ou H, simplesmente laminados,
</t>
    </r>
    <r>
      <rPr>
        <sz val="10.5"/>
        <color rgb="FF000080"/>
        <rFont val="Arial"/>
        <family val="2"/>
      </rPr>
      <t>estirados ou</t>
    </r>
  </si>
  <si>
    <r>
      <rPr>
        <sz val="10.5"/>
        <color rgb="FF000080"/>
        <rFont val="Arial"/>
        <family val="2"/>
      </rPr>
      <t>PERFIS EM L,LAM, EXTRUD,EST,QUENTE ALT.&lt;80MM</t>
    </r>
  </si>
  <si>
    <r>
      <rPr>
        <sz val="10.5"/>
        <color rgb="FF000080"/>
        <rFont val="Arial"/>
        <family val="2"/>
      </rPr>
      <t xml:space="preserve">PERFIS EM T, FERRO/AÇO LAM.
</t>
    </r>
    <r>
      <rPr>
        <sz val="10.5"/>
        <color rgb="FF000080"/>
        <rFont val="Arial"/>
        <family val="2"/>
      </rPr>
      <t>QUENT.ALT.&lt;80MM</t>
    </r>
  </si>
  <si>
    <r>
      <rPr>
        <sz val="10.5"/>
        <color rgb="FF000080"/>
        <rFont val="Arial"/>
        <family val="2"/>
      </rPr>
      <t>PERFIS EM U FERRO/AÇO LAM. QUENT.ALT.=&gt;80MM</t>
    </r>
  </si>
  <si>
    <r>
      <rPr>
        <sz val="10.5"/>
        <color rgb="FF000080"/>
        <rFont val="Arial"/>
        <family val="2"/>
      </rPr>
      <t xml:space="preserve">PERFIS EM I FERRO/AÇO LAM.
</t>
    </r>
    <r>
      <rPr>
        <sz val="10.5"/>
        <color rgb="FF000080"/>
        <rFont val="Arial"/>
        <family val="2"/>
      </rPr>
      <t>QUENT.ALT=&gt;80MM</t>
    </r>
  </si>
  <si>
    <r>
      <rPr>
        <sz val="10.5"/>
        <color rgb="FF000080"/>
        <rFont val="Arial"/>
        <family val="2"/>
      </rPr>
      <t>PERFIS EM H FERRO/AÇO LAM. QUENT.ALT=&gt;80MM</t>
    </r>
  </si>
  <si>
    <r>
      <rPr>
        <sz val="10.5"/>
        <color rgb="FF000080"/>
        <rFont val="Arial"/>
        <family val="2"/>
      </rPr>
      <t xml:space="preserve">De altura inferior ou igual
</t>
    </r>
    <r>
      <rPr>
        <sz val="10.5"/>
        <color rgb="FF000080"/>
        <rFont val="Arial"/>
        <family val="2"/>
      </rPr>
      <t>a 200 mm</t>
    </r>
  </si>
  <si>
    <r>
      <rPr>
        <sz val="10.5"/>
        <color rgb="FF000080"/>
        <rFont val="Arial"/>
        <family val="2"/>
      </rPr>
      <t>PERFIS EM L/T FERRO/AÇO,LAM. QUENT.ALT.=&gt;80MM</t>
    </r>
  </si>
  <si>
    <r>
      <rPr>
        <sz val="10.5"/>
        <color rgb="FF000080"/>
        <rFont val="Arial"/>
        <family val="2"/>
      </rPr>
      <t xml:space="preserve">OUTS.PERFIS,LAM. EST.EXTRUDADOS A
</t>
    </r>
    <r>
      <rPr>
        <sz val="10.5"/>
        <color rgb="FF000080"/>
        <rFont val="Arial"/>
        <family val="2"/>
      </rPr>
      <t>QUENTE</t>
    </r>
  </si>
  <si>
    <r>
      <rPr>
        <sz val="10.5"/>
        <color rgb="FF000080"/>
        <rFont val="Arial"/>
        <family val="2"/>
      </rPr>
      <t>De altura inferior a 80 mm</t>
    </r>
  </si>
  <si>
    <r>
      <rPr>
        <sz val="10.5"/>
        <color rgb="FF000080"/>
        <rFont val="Arial"/>
        <family val="2"/>
      </rPr>
      <t xml:space="preserve">OUTS.PERFIS, FERR/AÇO,A FRIO,OBT.
</t>
    </r>
    <r>
      <rPr>
        <sz val="10.5"/>
        <color rgb="FF000080"/>
        <rFont val="Arial"/>
        <family val="2"/>
      </rPr>
      <t>D/LAM.PLANOS</t>
    </r>
  </si>
  <si>
    <r>
      <rPr>
        <sz val="10.5"/>
        <color rgb="FF000080"/>
        <rFont val="Arial"/>
        <family val="2"/>
      </rPr>
      <t xml:space="preserve">De altura inferior a 80
</t>
    </r>
    <r>
      <rPr>
        <sz val="10.5"/>
        <color rgb="FF000080"/>
        <rFont val="Arial"/>
        <family val="2"/>
      </rPr>
      <t>mm</t>
    </r>
  </si>
  <si>
    <r>
      <rPr>
        <sz val="10.5"/>
        <color rgb="FF000080"/>
        <rFont val="Arial"/>
        <family val="2"/>
      </rPr>
      <t>OUTS.PERFIS D/FERRO OU AÇO, ACABADOS A FRIO</t>
    </r>
  </si>
  <si>
    <r>
      <rPr>
        <sz val="10.5"/>
        <color rgb="FF000080"/>
        <rFont val="Arial"/>
        <family val="2"/>
      </rPr>
      <t xml:space="preserve">OUTS.PERF. D/FERRO/AÇO,FRIO,
</t>
    </r>
    <r>
      <rPr>
        <sz val="10.5"/>
        <color rgb="FF000080"/>
        <rFont val="Arial"/>
        <family val="2"/>
      </rPr>
      <t>PART.D/LAM.PLANO</t>
    </r>
  </si>
  <si>
    <r>
      <rPr>
        <sz val="10.5"/>
        <color rgb="FF000080"/>
        <rFont val="Arial"/>
        <family val="2"/>
      </rPr>
      <t>OUTS.PERFIS D/FERRO OU AÇOS NÃO LIGADOS</t>
    </r>
  </si>
  <si>
    <r>
      <rPr>
        <sz val="10.5"/>
        <color rgb="FF000080"/>
        <rFont val="Arial"/>
        <family val="2"/>
      </rPr>
      <t xml:space="preserve">Com um teor, em peso, de fósforo inferior a 0,035
</t>
    </r>
    <r>
      <rPr>
        <sz val="10.5"/>
        <color rgb="FF000080"/>
        <rFont val="Arial"/>
        <family val="2"/>
      </rPr>
      <t>% e de enx</t>
    </r>
  </si>
  <si>
    <r>
      <rPr>
        <sz val="10.5"/>
        <color rgb="FF000080"/>
        <rFont val="Arial"/>
        <family val="2"/>
      </rPr>
      <t>OUTS.FIOS FERRO/AÇO Ñ LIG.Ñ VER.MMO.POLIDOS</t>
    </r>
  </si>
  <si>
    <r>
      <rPr>
        <sz val="10.5"/>
        <color rgb="FF000080"/>
        <rFont val="Arial"/>
        <family val="2"/>
      </rPr>
      <t xml:space="preserve">OUTS.FIOS D/FERRO/AÇOS Ñ
</t>
    </r>
    <r>
      <rPr>
        <sz val="10.5"/>
        <color rgb="FF000080"/>
        <rFont val="Arial"/>
        <family val="2"/>
      </rPr>
      <t>REVESTIDOS MMO. POL</t>
    </r>
  </si>
  <si>
    <r>
      <rPr>
        <sz val="10.5"/>
        <color rgb="FF000080"/>
        <rFont val="Arial"/>
        <family val="2"/>
      </rPr>
      <t>OUTS.FIOS D/FERRO OU AÇO, GALVANIZADOS</t>
    </r>
  </si>
  <si>
    <r>
      <rPr>
        <sz val="10.5"/>
        <color rgb="FF000080"/>
        <rFont val="Arial"/>
        <family val="2"/>
      </rPr>
      <t>OUTS.FIOS D/FERRO OU AÇO,D/OUTS.MET. COMUNS</t>
    </r>
  </si>
  <si>
    <r>
      <rPr>
        <sz val="10.5"/>
        <color rgb="FF000080"/>
        <rFont val="Arial"/>
        <family val="2"/>
      </rPr>
      <t>OUTS.FIOS D/FERRO OU AÇO NÃO LIGADOS</t>
    </r>
  </si>
  <si>
    <r>
      <rPr>
        <sz val="10.5"/>
        <color rgb="FF000080"/>
        <rFont val="Arial"/>
        <family val="2"/>
      </rPr>
      <t>OUTS.PROD. SEMIMANUFATURADO S D/AÇOS-INOX</t>
    </r>
  </si>
  <si>
    <r>
      <rPr>
        <sz val="10.5"/>
        <color rgb="FF000080"/>
        <rFont val="Arial"/>
        <family val="2"/>
      </rPr>
      <t>'-- De espessura superior a 10 mm</t>
    </r>
  </si>
  <si>
    <r>
      <rPr>
        <sz val="10.5"/>
        <color rgb="FF000080"/>
        <rFont val="Arial"/>
        <family val="2"/>
      </rPr>
      <t>'-- De espessura igual ou superior a 3 mm, mas inferior a 4,7</t>
    </r>
  </si>
  <si>
    <r>
      <rPr>
        <sz val="10.5"/>
        <color rgb="FF000080"/>
        <rFont val="Arial"/>
        <family val="2"/>
      </rPr>
      <t xml:space="preserve">'-- De espessura igual ou
</t>
    </r>
    <r>
      <rPr>
        <sz val="10.5"/>
        <color rgb="FF000080"/>
        <rFont val="Arial"/>
        <family val="2"/>
      </rPr>
      <t>superior a 4,75 mm</t>
    </r>
  </si>
  <si>
    <r>
      <rPr>
        <sz val="10.5"/>
        <color rgb="FF000080"/>
        <rFont val="Arial"/>
        <family val="2"/>
      </rPr>
      <t xml:space="preserve">'-- De espessura superior a 1 mm, mas inferior a 3
</t>
    </r>
    <r>
      <rPr>
        <sz val="10.5"/>
        <color rgb="FF000080"/>
        <rFont val="Arial"/>
        <family val="2"/>
      </rPr>
      <t>mm</t>
    </r>
  </si>
  <si>
    <r>
      <rPr>
        <sz val="10.5"/>
        <color rgb="FF000080"/>
        <rFont val="Arial"/>
        <family val="2"/>
      </rPr>
      <t>'-- De espessura igual ou superior a 0,5 mm, mas não superior</t>
    </r>
  </si>
  <si>
    <r>
      <rPr>
        <sz val="10.5"/>
        <color rgb="FF000080"/>
        <rFont val="Arial"/>
        <family val="2"/>
      </rPr>
      <t>De espessura inferior a 4,75 mm e dureza igual ou superior a</t>
    </r>
  </si>
  <si>
    <r>
      <rPr>
        <sz val="10.5"/>
        <color rgb="FF000080"/>
        <rFont val="Arial"/>
        <family val="2"/>
      </rPr>
      <t xml:space="preserve">OUTS.PROD.LAM. PLAN.D/AÇO INOX,
</t>
    </r>
    <r>
      <rPr>
        <sz val="10.5"/>
        <color rgb="FF000080"/>
        <rFont val="Arial"/>
        <family val="2"/>
      </rPr>
      <t>LARG.&gt;=600MM</t>
    </r>
  </si>
  <si>
    <r>
      <rPr>
        <sz val="10.5"/>
        <color rgb="FF000080"/>
        <rFont val="Arial"/>
        <family val="2"/>
      </rPr>
      <t xml:space="preserve">De espessura inferior ou
</t>
    </r>
    <r>
      <rPr>
        <sz val="10.5"/>
        <color rgb="FF000080"/>
        <rFont val="Arial"/>
        <family val="2"/>
      </rPr>
      <t>igual a 1,5 mm</t>
    </r>
  </si>
  <si>
    <r>
      <rPr>
        <sz val="10.5"/>
        <color rgb="FF000080"/>
        <rFont val="Arial"/>
        <family val="2"/>
      </rPr>
      <t>De espessura superior a 1,5 mm, mas não superior a 3 mm</t>
    </r>
  </si>
  <si>
    <r>
      <rPr>
        <sz val="10.5"/>
        <color rgb="FF000080"/>
        <rFont val="Arial"/>
        <family val="2"/>
      </rPr>
      <t xml:space="preserve">PRODS.LAM.PLAN. QUENT.AÇ.INOX.
</t>
    </r>
    <r>
      <rPr>
        <sz val="10.5"/>
        <color rgb="FF000080"/>
        <rFont val="Arial"/>
        <family val="2"/>
      </rPr>
      <t>L&lt;600MM,E&lt;4,75</t>
    </r>
  </si>
  <si>
    <r>
      <rPr>
        <sz val="10.5"/>
        <color rgb="FF000080"/>
        <rFont val="Arial"/>
        <family val="2"/>
      </rPr>
      <t>De largura inferior ou igual a 23 mm e espessura inferior ou</t>
    </r>
  </si>
  <si>
    <r>
      <rPr>
        <sz val="10.5"/>
        <color rgb="FF000080"/>
        <rFont val="Arial"/>
        <family val="2"/>
      </rPr>
      <t xml:space="preserve">OUTS.LAMIN.AÇOS
</t>
    </r>
    <r>
      <rPr>
        <sz val="10.5"/>
        <color rgb="FF000080"/>
        <rFont val="Arial"/>
        <family val="2"/>
      </rPr>
      <t>INOX.A FRIO,L&lt;600MM</t>
    </r>
  </si>
  <si>
    <r>
      <rPr>
        <sz val="10.5"/>
        <color rgb="FF000080"/>
        <rFont val="Arial"/>
        <family val="2"/>
      </rPr>
      <t>OUTS.PRODS.LAM. PLANOS,AÇO INOX. LARG.&lt;600MM</t>
    </r>
  </si>
  <si>
    <r>
      <rPr>
        <sz val="10.5"/>
        <color rgb="FF000080"/>
        <rFont val="Arial"/>
        <family val="2"/>
      </rPr>
      <t xml:space="preserve">FIO-MÁQUINA DE
</t>
    </r>
    <r>
      <rPr>
        <sz val="10.5"/>
        <color rgb="FF000080"/>
        <rFont val="Arial"/>
        <family val="2"/>
      </rPr>
      <t>AÇOS INOXIDÁVEIS</t>
    </r>
  </si>
  <si>
    <r>
      <rPr>
        <sz val="10.5"/>
        <color rgb="FF000080"/>
        <rFont val="Arial"/>
        <family val="2"/>
      </rPr>
      <t>BARRAS AÇO-INOX, LAM.QUENT.D/SEÇÃO CIRCULAR</t>
    </r>
  </si>
  <si>
    <r>
      <rPr>
        <sz val="10.5"/>
        <color rgb="FF000080"/>
        <rFont val="Arial"/>
        <family val="2"/>
      </rPr>
      <t xml:space="preserve">BARRAS AÇO-INOX, LAM.QUENT.SEÇÃO
</t>
    </r>
    <r>
      <rPr>
        <sz val="10.5"/>
        <color rgb="FF000080"/>
        <rFont val="Arial"/>
        <family val="2"/>
      </rPr>
      <t>TRANSV/RET.</t>
    </r>
  </si>
  <si>
    <r>
      <rPr>
        <sz val="10.5"/>
        <color rgb="FF000080"/>
        <rFont val="Arial"/>
        <family val="2"/>
      </rPr>
      <t>OUTS.BARRAS/PERFIS D/AÇO-INOX,LAMIN.A QUENTE</t>
    </r>
  </si>
  <si>
    <r>
      <rPr>
        <sz val="10.5"/>
        <color rgb="FF000080"/>
        <rFont val="Arial"/>
        <family val="2"/>
      </rPr>
      <t xml:space="preserve">OUTRAS BARRAS DE AÇO INOX. ACABADAS
</t>
    </r>
    <r>
      <rPr>
        <sz val="10.5"/>
        <color rgb="FF000080"/>
        <rFont val="Arial"/>
        <family val="2"/>
      </rPr>
      <t>A FRIO</t>
    </r>
  </si>
  <si>
    <r>
      <rPr>
        <sz val="10.5"/>
        <color rgb="FF000080"/>
        <rFont val="Arial"/>
        <family val="2"/>
      </rPr>
      <t>OUTRAS BARRAS DE AÇOS INOXIDÁVEIS</t>
    </r>
  </si>
  <si>
    <r>
      <rPr>
        <sz val="10.5"/>
        <color rgb="FF000080"/>
        <rFont val="Arial"/>
        <family val="2"/>
      </rPr>
      <t xml:space="preserve">De altura igual ou
</t>
    </r>
    <r>
      <rPr>
        <sz val="10.5"/>
        <color rgb="FF000080"/>
        <rFont val="Arial"/>
        <family val="2"/>
      </rPr>
      <t>superior a 80 mm</t>
    </r>
  </si>
  <si>
    <r>
      <rPr>
        <sz val="10.5"/>
        <color rgb="FF000080"/>
        <rFont val="Arial"/>
        <family val="2"/>
      </rPr>
      <t>OUTROS PERFIS DE AÇOS INOXIDÁVEIS</t>
    </r>
  </si>
  <si>
    <r>
      <rPr>
        <sz val="10.5"/>
        <color rgb="FF000080"/>
        <rFont val="Arial"/>
        <family val="2"/>
      </rPr>
      <t xml:space="preserve">FIOS DE AÇOS
</t>
    </r>
    <r>
      <rPr>
        <sz val="10.5"/>
        <color rgb="FF000080"/>
        <rFont val="Arial"/>
        <family val="2"/>
      </rPr>
      <t>INOXIDÁVEIS</t>
    </r>
  </si>
  <si>
    <r>
      <rPr>
        <sz val="10.5"/>
        <color rgb="FF000080"/>
        <rFont val="Arial"/>
        <family val="2"/>
      </rPr>
      <t>LINGOTES E OUTRAS FORMAS PRIMÁRIAS</t>
    </r>
  </si>
  <si>
    <r>
      <rPr>
        <sz val="10.5"/>
        <color rgb="FF000080"/>
        <rFont val="Arial"/>
        <family val="2"/>
      </rPr>
      <t xml:space="preserve">OUTS. SEMIMANUFATURADO
</t>
    </r>
    <r>
      <rPr>
        <sz val="10.5"/>
        <color rgb="FF000080"/>
        <rFont val="Arial"/>
        <family val="2"/>
      </rPr>
      <t>S D/OUTRAS LIGAS AÇO</t>
    </r>
  </si>
  <si>
    <r>
      <rPr>
        <sz val="10.5"/>
        <color rgb="FF000080"/>
        <rFont val="Arial"/>
        <family val="2"/>
      </rPr>
      <t>LAM.PLANOS AÇO- SILÍC.MAGNÉTICS. GRÃOS ORIENT.</t>
    </r>
  </si>
  <si>
    <r>
      <rPr>
        <sz val="10.5"/>
        <color rgb="FF000080"/>
        <rFont val="Arial"/>
        <family val="2"/>
      </rPr>
      <t xml:space="preserve">OUTS.LAM.PL.AÇO- SILÍC.MAGNÉTICOS, L.
</t>
    </r>
    <r>
      <rPr>
        <sz val="10.5"/>
        <color rgb="FF000080"/>
        <rFont val="Arial"/>
        <family val="2"/>
      </rPr>
      <t>&gt;=600MM</t>
    </r>
  </si>
  <si>
    <r>
      <rPr>
        <sz val="10.5"/>
        <color rgb="FF000080"/>
        <rFont val="Arial"/>
        <family val="2"/>
      </rPr>
      <t xml:space="preserve">De aço, segundo normas AISI D2, D3 ou D6, de
</t>
    </r>
    <r>
      <rPr>
        <sz val="10.5"/>
        <color rgb="FF000080"/>
        <rFont val="Arial"/>
        <family val="2"/>
      </rPr>
      <t>espessura infer</t>
    </r>
  </si>
  <si>
    <r>
      <rPr>
        <sz val="10.5"/>
        <color rgb="FF000080"/>
        <rFont val="Arial"/>
        <family val="2"/>
      </rPr>
      <t>LAM.PLANOS AÇO CORTE RÁPIDO L=&gt;600MM</t>
    </r>
  </si>
  <si>
    <r>
      <rPr>
        <sz val="10.5"/>
        <color rgb="FF000080"/>
        <rFont val="Arial"/>
        <family val="2"/>
      </rPr>
      <t>OUTS.LAM.PL.AÇO, QUENTE,Ñ ENROL. LARG.&gt;=600MM</t>
    </r>
  </si>
  <si>
    <r>
      <rPr>
        <sz val="10.5"/>
        <color rgb="FF000080"/>
        <rFont val="Arial"/>
        <family val="2"/>
      </rPr>
      <t>OUT.LAM.PLAN.FRIO D/OUTS LIGAS AÇO L=&gt;600MM</t>
    </r>
  </si>
  <si>
    <r>
      <rPr>
        <sz val="10.5"/>
        <color rgb="FF000080"/>
        <rFont val="Arial"/>
        <family val="2"/>
      </rPr>
      <t>Outs.LAM.PLANOS AÇO CORTE RÁPIDO L=&gt;600MM</t>
    </r>
  </si>
  <si>
    <r>
      <rPr>
        <sz val="10.5"/>
        <color rgb="FF000080"/>
        <rFont val="Arial"/>
        <family val="2"/>
      </rPr>
      <t>OUTS.PROD.LAM. PLANOS DE AÇO, LARG.&gt;=600MM</t>
    </r>
  </si>
  <si>
    <r>
      <rPr>
        <sz val="10.5"/>
        <color rgb="FF000080"/>
        <rFont val="Arial"/>
        <family val="2"/>
      </rPr>
      <t>PR.LAM.PL.AÇO SILÍCIO MAG.GRÃOS ORIEN.L&gt;=600M</t>
    </r>
  </si>
  <si>
    <r>
      <rPr>
        <sz val="10.5"/>
        <color rgb="FF000080"/>
        <rFont val="Arial"/>
        <family val="2"/>
      </rPr>
      <t>OUTS.PROD.LAM.PL. AC.,SIL.MAGNÉTICOS, L&lt;=600MM</t>
    </r>
  </si>
  <si>
    <r>
      <rPr>
        <sz val="10.5"/>
        <color rgb="FF000080"/>
        <rFont val="Arial"/>
        <family val="2"/>
      </rPr>
      <t>De espessura igual ou superior a 1 mm, mas não superior a 4</t>
    </r>
  </si>
  <si>
    <r>
      <rPr>
        <sz val="10.5"/>
        <color rgb="FF000080"/>
        <rFont val="Arial"/>
        <family val="2"/>
      </rPr>
      <t>OUTS.LAM.PL.AÇOS D/CORTE RÁPIDO, L&lt;=600MM</t>
    </r>
  </si>
  <si>
    <r>
      <rPr>
        <sz val="10.5"/>
        <color rgb="FF000080"/>
        <rFont val="Arial"/>
        <family val="2"/>
      </rPr>
      <t xml:space="preserve">PROD.LAM.PLAN. QUENTE OUTS.LIGAS
</t>
    </r>
    <r>
      <rPr>
        <sz val="10.5"/>
        <color rgb="FF000080"/>
        <rFont val="Arial"/>
        <family val="2"/>
      </rPr>
      <t>AÇO,L&lt;600MM</t>
    </r>
  </si>
  <si>
    <r>
      <rPr>
        <sz val="10.5"/>
        <color rgb="FF000080"/>
        <rFont val="Arial"/>
        <family val="2"/>
      </rPr>
      <t>PROD.LAM.PLAN.FRIO OUTS.LIGAS AÇO, L&lt;600MM</t>
    </r>
  </si>
  <si>
    <r>
      <rPr>
        <sz val="10.5"/>
        <color rgb="FF000080"/>
        <rFont val="Arial"/>
        <family val="2"/>
      </rPr>
      <t xml:space="preserve">OUTS.PRODS.LAM. PLAN.OUTS.LIGAS
</t>
    </r>
    <r>
      <rPr>
        <sz val="10.5"/>
        <color rgb="FF000080"/>
        <rFont val="Arial"/>
        <family val="2"/>
      </rPr>
      <t>AÇO,L=&lt;600MM</t>
    </r>
  </si>
  <si>
    <r>
      <rPr>
        <sz val="10.5"/>
        <color rgb="FF000080"/>
        <rFont val="Arial"/>
        <family val="2"/>
      </rPr>
      <t>'- De aço siliciomanganês</t>
    </r>
  </si>
  <si>
    <r>
      <rPr>
        <sz val="10.5"/>
        <color rgb="FF000080"/>
        <rFont val="Arial"/>
        <family val="2"/>
      </rPr>
      <t>OUTROS FIO-MÁQUINA DE OUTRAS LIGAS DE AÇO</t>
    </r>
  </si>
  <si>
    <r>
      <rPr>
        <sz val="10.5"/>
        <color rgb="FF000080"/>
        <rFont val="Arial"/>
        <family val="2"/>
      </rPr>
      <t>BARRAS AÇO COR. RÁPIDO,LAM,ESTIR, EXTR.QUENTE</t>
    </r>
  </si>
  <si>
    <r>
      <rPr>
        <sz val="10.5"/>
        <color rgb="FF000080"/>
        <rFont val="Arial"/>
        <family val="2"/>
      </rPr>
      <t>OUTRAS BARRAS AÇO CORTE RÁPIDO</t>
    </r>
  </si>
  <si>
    <r>
      <rPr>
        <sz val="10.5"/>
        <color rgb="FF000080"/>
        <rFont val="Arial"/>
        <family val="2"/>
      </rPr>
      <t>'- Barras de aço siliciomanganês</t>
    </r>
  </si>
  <si>
    <r>
      <rPr>
        <sz val="10.5"/>
        <color rgb="FF000080"/>
        <rFont val="Arial"/>
        <family val="2"/>
      </rPr>
      <t>OUTS.BARRAS SIMP. LAM.EST.EXTR.LIG. AÇO,QUENTE</t>
    </r>
  </si>
  <si>
    <r>
      <rPr>
        <sz val="10.5"/>
        <color rgb="FF000080"/>
        <rFont val="Arial"/>
        <family val="2"/>
      </rPr>
      <t>OUTS.BARRAS SIMPLESM.FORJAD. OUTS.LIGAS AÇO</t>
    </r>
  </si>
  <si>
    <r>
      <rPr>
        <sz val="10.5"/>
        <color rgb="FF000080"/>
        <rFont val="Arial"/>
        <family val="2"/>
      </rPr>
      <t>OUTS.BARRAS OBT. ACABADS. A FRIO OUTS.LIG.AÇO</t>
    </r>
  </si>
  <si>
    <r>
      <rPr>
        <sz val="10.5"/>
        <color rgb="FF000080"/>
        <rFont val="Arial"/>
        <family val="2"/>
      </rPr>
      <t>OUTRAS BARRAS OUTS.LIGAS D/AÇOS</t>
    </r>
  </si>
  <si>
    <r>
      <rPr>
        <sz val="10.5"/>
        <color rgb="FF000080"/>
        <rFont val="Arial"/>
        <family val="2"/>
      </rPr>
      <t>PERFIS DE OUTRAS LIGAS DE AÇOS</t>
    </r>
  </si>
  <si>
    <r>
      <rPr>
        <sz val="10.5"/>
        <color rgb="FF000080"/>
        <rFont val="Arial"/>
        <family val="2"/>
      </rPr>
      <t>BARRAS OCAS PARA PERFURAÇÃO</t>
    </r>
  </si>
  <si>
    <r>
      <rPr>
        <sz val="10.5"/>
        <color rgb="FF000080"/>
        <rFont val="Arial"/>
        <family val="2"/>
      </rPr>
      <t xml:space="preserve">OUTS.FIOS DE OUTRAS LIGAS DE
</t>
    </r>
    <r>
      <rPr>
        <sz val="10.5"/>
        <color rgb="FF000080"/>
        <rFont val="Arial"/>
        <family val="2"/>
      </rPr>
      <t>AÇO</t>
    </r>
  </si>
  <si>
    <r>
      <rPr>
        <sz val="10.5"/>
        <color rgb="FF000080"/>
        <rFont val="Arial"/>
        <family val="2"/>
      </rPr>
      <t>ESTACAS-PRANCHAS DE FERRO OU AÇO</t>
    </r>
  </si>
  <si>
    <r>
      <rPr>
        <sz val="10.5"/>
        <color rgb="FF000080"/>
        <rFont val="Arial"/>
        <family val="2"/>
      </rPr>
      <t xml:space="preserve">De aço, de peso linear igual ou superior a 44,5
</t>
    </r>
    <r>
      <rPr>
        <sz val="10.5"/>
        <color rgb="FF000080"/>
        <rFont val="Arial"/>
        <family val="2"/>
      </rPr>
      <t>kg/m</t>
    </r>
  </si>
  <si>
    <r>
      <rPr>
        <sz val="10.5"/>
        <color rgb="FF000080"/>
        <rFont val="Arial"/>
        <family val="2"/>
      </rPr>
      <t>OUTS.TRILHOS (CARRIS)D/FERRO FUND.,FERRO/AÇO</t>
    </r>
  </si>
  <si>
    <r>
      <rPr>
        <sz val="10.5"/>
        <color rgb="FF000080"/>
        <rFont val="Arial"/>
        <family val="2"/>
      </rPr>
      <t xml:space="preserve">AGULHA CRÓSSIMA OUT.ELEM.CRUZAM.E
</t>
    </r>
    <r>
      <rPr>
        <sz val="10.5"/>
        <color rgb="FF000080"/>
        <rFont val="Arial"/>
        <family val="2"/>
      </rPr>
      <t>DESVIOS</t>
    </r>
  </si>
  <si>
    <r>
      <rPr>
        <sz val="10.5"/>
        <color rgb="FF000080"/>
        <rFont val="Arial"/>
        <family val="2"/>
      </rPr>
      <t>'- Talas de junção (Eclissas*) e placas de apoio ou asse</t>
    </r>
  </si>
  <si>
    <r>
      <rPr>
        <sz val="10.5"/>
        <color rgb="FF000080"/>
        <rFont val="Arial"/>
        <family val="2"/>
      </rPr>
      <t xml:space="preserve">OUTS.ELEM.VIAS FÉRREAS,FERR.FUND.,
</t>
    </r>
    <r>
      <rPr>
        <sz val="10.5"/>
        <color rgb="FF000080"/>
        <rFont val="Arial"/>
        <family val="2"/>
      </rPr>
      <t>FERRO/AÇO</t>
    </r>
  </si>
  <si>
    <r>
      <rPr>
        <sz val="10.5"/>
        <color rgb="FF000080"/>
        <rFont val="Arial"/>
        <family val="2"/>
      </rPr>
      <t>TUBOS E PERFIS OCOS, DE FERRO FUNDIDO</t>
    </r>
  </si>
  <si>
    <r>
      <rPr>
        <sz val="10.5"/>
        <color rgb="FF000080"/>
        <rFont val="Arial"/>
        <family val="2"/>
      </rPr>
      <t xml:space="preserve">TUBOS OCOS AÇO INOX.
</t>
    </r>
    <r>
      <rPr>
        <sz val="10.5"/>
        <color rgb="FF000080"/>
        <rFont val="Arial"/>
        <family val="2"/>
      </rPr>
      <t>P/OLEODUTOS/GASOD UTOS</t>
    </r>
  </si>
  <si>
    <r>
      <rPr>
        <sz val="10.5"/>
        <color rgb="FF000080"/>
        <rFont val="Arial"/>
        <family val="2"/>
      </rPr>
      <t xml:space="preserve">OUTS TUBOS OCOS FER/AÇO P/OLEOD.
</t>
    </r>
    <r>
      <rPr>
        <sz val="10.5"/>
        <color rgb="FF000080"/>
        <rFont val="Arial"/>
        <family val="2"/>
      </rPr>
      <t>/GASODUT.</t>
    </r>
  </si>
  <si>
    <r>
      <rPr>
        <sz val="10.5"/>
        <color rgb="FF000080"/>
        <rFont val="Arial"/>
        <family val="2"/>
      </rPr>
      <t>Tubos d/perf.d/aços inox. estr.d/petrol./gás</t>
    </r>
  </si>
  <si>
    <r>
      <rPr>
        <sz val="10.5"/>
        <color rgb="FF000080"/>
        <rFont val="Arial"/>
        <family val="2"/>
      </rPr>
      <t xml:space="preserve">TUBOS D/PERFURAÇÃO
</t>
    </r>
    <r>
      <rPr>
        <sz val="10.5"/>
        <color rgb="FF000080"/>
        <rFont val="Arial"/>
        <family val="2"/>
      </rPr>
      <t>S/COST.D/AÇOS Ñ LIGADOS</t>
    </r>
  </si>
  <si>
    <r>
      <rPr>
        <sz val="10.5"/>
        <color rgb="FF000080"/>
        <rFont val="Arial"/>
        <family val="2"/>
      </rPr>
      <t>OUTS.TUB.UTIL.EXT. PETROL.D/AÇOS- INOXIDÁVEIS</t>
    </r>
  </si>
  <si>
    <r>
      <rPr>
        <sz val="10.5"/>
        <color rgb="FF000080"/>
        <rFont val="Arial"/>
        <family val="2"/>
      </rPr>
      <t>OUTS.TUB.UTIL.EXT. PETROL.D/AÇOS Ñ LIGADOS</t>
    </r>
  </si>
  <si>
    <r>
      <rPr>
        <sz val="10.5"/>
        <color rgb="FF000080"/>
        <rFont val="Arial"/>
        <family val="2"/>
      </rPr>
      <t>De diâmetro exterior inferior ou igual a 229 mm</t>
    </r>
  </si>
  <si>
    <r>
      <rPr>
        <sz val="10.5"/>
        <color rgb="FF000080"/>
        <rFont val="Arial"/>
        <family val="2"/>
      </rPr>
      <t>OUTS.TUB.UTIL.EXT. PETROL.D/OUTS.LIGAS D/AÇO</t>
    </r>
  </si>
  <si>
    <r>
      <rPr>
        <sz val="10.5"/>
        <color rgb="FF000080"/>
        <rFont val="Arial"/>
        <family val="2"/>
      </rPr>
      <t>OUTS.TUB.UTILIZADOS P/EXTRAÇÃO D/PETRÓLEO</t>
    </r>
  </si>
  <si>
    <r>
      <rPr>
        <sz val="10.5"/>
        <color rgb="FF000080"/>
        <rFont val="Arial"/>
        <family val="2"/>
      </rPr>
      <t>TUBOS FERRO/AÇO Ñ LIG.EST./LAM.FRIO Ñ REVEST.</t>
    </r>
  </si>
  <si>
    <r>
      <rPr>
        <sz val="10.5"/>
        <color rgb="FF000080"/>
        <rFont val="Arial"/>
        <family val="2"/>
      </rPr>
      <t>OUTS.TUBOS ESTIRADOS/LAMINADO S A FRIO</t>
    </r>
  </si>
  <si>
    <r>
      <rPr>
        <sz val="10.5"/>
        <color rgb="FF000080"/>
        <rFont val="Arial"/>
        <family val="2"/>
      </rPr>
      <t>Tubos não revestidos, de diâmetro exterior inferior ou igual</t>
    </r>
  </si>
  <si>
    <r>
      <rPr>
        <sz val="10.5"/>
        <color rgb="FF000080"/>
        <rFont val="Arial"/>
        <family val="2"/>
      </rPr>
      <t>Tubos revestidos, de diâmetro exterior inferior ou igual a 2</t>
    </r>
  </si>
  <si>
    <r>
      <rPr>
        <sz val="10.5"/>
        <color rgb="FF000080"/>
        <rFont val="Arial"/>
        <family val="2"/>
      </rPr>
      <t xml:space="preserve">OUTS.TUB. D/FERRO/AÇO
</t>
    </r>
    <r>
      <rPr>
        <sz val="10.5"/>
        <color rgb="FF000080"/>
        <rFont val="Arial"/>
        <family val="2"/>
      </rPr>
      <t>DIÂMETRO EXT=&lt;229MM</t>
    </r>
  </si>
  <si>
    <r>
      <rPr>
        <sz val="10.5"/>
        <color rgb="FF000080"/>
        <rFont val="Arial"/>
        <family val="2"/>
      </rPr>
      <t xml:space="preserve">OUTS.TUBS.SEÇÃO CIRCULAR AÇO INOX.
</t>
    </r>
    <r>
      <rPr>
        <sz val="10.5"/>
        <color rgb="FF000080"/>
        <rFont val="Arial"/>
        <family val="2"/>
      </rPr>
      <t>ESTIRADS./LAM.A FRIO</t>
    </r>
  </si>
  <si>
    <r>
      <rPr>
        <sz val="10.5"/>
        <color rgb="FF000080"/>
        <rFont val="Arial"/>
        <family val="2"/>
      </rPr>
      <t xml:space="preserve">OUTS.TUBOS SEÇÃO CIRCULAR AÇO
</t>
    </r>
    <r>
      <rPr>
        <sz val="10.5"/>
        <color rgb="FF000080"/>
        <rFont val="Arial"/>
        <family val="2"/>
      </rPr>
      <t>INOXIDÁVEL</t>
    </r>
  </si>
  <si>
    <r>
      <rPr>
        <sz val="10.5"/>
        <color rgb="FF000080"/>
        <rFont val="Arial"/>
        <family val="2"/>
      </rPr>
      <t xml:space="preserve">OUTS.TUBS. ESTIRADOS/LAMINS.A FRIO DIÂM.EXTER.
</t>
    </r>
    <r>
      <rPr>
        <sz val="10.5"/>
        <color rgb="FF000080"/>
        <rFont val="Arial"/>
        <family val="2"/>
      </rPr>
      <t>&lt;=229MM</t>
    </r>
  </si>
  <si>
    <r>
      <rPr>
        <sz val="10.5"/>
        <color rgb="FF000080"/>
        <rFont val="Arial"/>
        <family val="2"/>
      </rPr>
      <t>OUTS.TUB.ESTIR/LAM. SEÇÃO CIRC.OUT. LIGAS D/AÇO</t>
    </r>
  </si>
  <si>
    <r>
      <rPr>
        <sz val="10.5"/>
        <color rgb="FF000080"/>
        <rFont val="Arial"/>
        <family val="2"/>
      </rPr>
      <t>Tubos de diâmetro exterior inferior ou igual a 229 mm</t>
    </r>
  </si>
  <si>
    <r>
      <rPr>
        <sz val="10.5"/>
        <color rgb="FF000080"/>
        <rFont val="Arial"/>
        <family val="2"/>
      </rPr>
      <t>OUTROS TUBOS DE OUTRAS LIGAS DE AÇOS</t>
    </r>
  </si>
  <si>
    <r>
      <rPr>
        <sz val="10.5"/>
        <color rgb="FF000080"/>
        <rFont val="Arial"/>
        <family val="2"/>
      </rPr>
      <t>OUTS.TUBOS AÇOS INOXIDÁVEIS DIÂM. EXT=&lt;229MM</t>
    </r>
  </si>
  <si>
    <r>
      <rPr>
        <sz val="10.5"/>
        <color rgb="FF000080"/>
        <rFont val="Arial"/>
        <family val="2"/>
      </rPr>
      <t>OUTS.TUBOS,PERFIS OCOS FERRO/AÇO D&lt;=229MM</t>
    </r>
  </si>
  <si>
    <r>
      <rPr>
        <sz val="10.5"/>
        <color rgb="FF000080"/>
        <rFont val="Arial"/>
        <family val="2"/>
      </rPr>
      <t>OUTS.TUBOS/PERFIS OCOS FERRO/AÇO S/COSTURA</t>
    </r>
  </si>
  <si>
    <r>
      <rPr>
        <sz val="10.5"/>
        <color rgb="FF000080"/>
        <rFont val="Arial"/>
        <family val="2"/>
      </rPr>
      <t>TUBOS FERRO/AÇO SOLD.LONG.ARC.IMER. P/OLEOD.</t>
    </r>
  </si>
  <si>
    <r>
      <rPr>
        <sz val="10.5"/>
        <color rgb="FF000080"/>
        <rFont val="Arial"/>
        <family val="2"/>
      </rPr>
      <t>OUTS.TUB.FERRO/AÇO SOLD.LONG. P/OLEOD/GASOD</t>
    </r>
  </si>
  <si>
    <r>
      <rPr>
        <sz val="10.5"/>
        <color rgb="FF000080"/>
        <rFont val="Arial"/>
        <family val="2"/>
      </rPr>
      <t>OUTS.TUB.FERRO/AÇO SOLD.LONG.Ñ CIT. ANTERIOR.</t>
    </r>
  </si>
  <si>
    <r>
      <rPr>
        <sz val="10.5"/>
        <color rgb="FF000080"/>
        <rFont val="Arial"/>
        <family val="2"/>
      </rPr>
      <t xml:space="preserve">TUBOS FERRO/AÇO SOLDADS.LONG.DIÂM.
</t>
    </r>
    <r>
      <rPr>
        <sz val="10.5"/>
        <color rgb="FF000080"/>
        <rFont val="Arial"/>
        <family val="2"/>
      </rPr>
      <t>&gt;406,4MM</t>
    </r>
  </si>
  <si>
    <r>
      <rPr>
        <sz val="10.5"/>
        <color rgb="FF000080"/>
        <rFont val="Arial"/>
        <family val="2"/>
      </rPr>
      <t>OUTS.TUB.,D/SEÇ. CIRC.DIÂM.&gt;406,4MM, FERRO/AÇO</t>
    </r>
  </si>
  <si>
    <r>
      <rPr>
        <sz val="10.5"/>
        <color rgb="FF000080"/>
        <rFont val="Arial"/>
        <family val="2"/>
      </rPr>
      <t xml:space="preserve">TUBOS FERRO/AÇO UTILIZ.P/OLEOD.
</t>
    </r>
    <r>
      <rPr>
        <sz val="10.5"/>
        <color rgb="FF000080"/>
        <rFont val="Arial"/>
        <family val="2"/>
      </rPr>
      <t>/GASODUTOS</t>
    </r>
  </si>
  <si>
    <r>
      <rPr>
        <sz val="10.5"/>
        <color rgb="FF000080"/>
        <rFont val="Arial"/>
        <family val="2"/>
      </rPr>
      <t>Outs.tubos d/tipos utiliz. em oleodutos/gasodutos</t>
    </r>
  </si>
  <si>
    <r>
      <rPr>
        <sz val="10.5"/>
        <color rgb="FF000080"/>
        <rFont val="Arial"/>
        <family val="2"/>
      </rPr>
      <t>TUB.FER/AÇO P/POÇ. SUPR.PROD.EXTR. PETRÓL/GÁS</t>
    </r>
  </si>
  <si>
    <r>
      <rPr>
        <sz val="10.5"/>
        <color rgb="FF000080"/>
        <rFont val="Arial"/>
        <family val="2"/>
      </rPr>
      <t>Outs.tub.fer/aço p/poç. supr.prod.extr.petr/gás</t>
    </r>
  </si>
  <si>
    <r>
      <rPr>
        <sz val="10.5"/>
        <color rgb="FF000080"/>
        <rFont val="Arial"/>
        <family val="2"/>
      </rPr>
      <t xml:space="preserve">OUTS.TUBOS SOLD. SEÇÃO CIRC.,
</t>
    </r>
    <r>
      <rPr>
        <sz val="10.5"/>
        <color rgb="FF000080"/>
        <rFont val="Arial"/>
        <family val="2"/>
      </rPr>
      <t>FERRO/AÇO Ñ LIGADOS</t>
    </r>
  </si>
  <si>
    <r>
      <rPr>
        <sz val="10.5"/>
        <color rgb="FF000080"/>
        <rFont val="Arial"/>
        <family val="2"/>
      </rPr>
      <t xml:space="preserve">OUTS.TUBOS SOLD. SEÇÃO CIRC.D/AÇO
</t>
    </r>
    <r>
      <rPr>
        <sz val="10.5"/>
        <color rgb="FF000080"/>
        <rFont val="Arial"/>
        <family val="2"/>
      </rPr>
      <t>INOXIDÁVEL</t>
    </r>
  </si>
  <si>
    <r>
      <rPr>
        <sz val="10.5"/>
        <color rgb="FF000080"/>
        <rFont val="Arial"/>
        <family val="2"/>
      </rPr>
      <t>OUTS.TUBOS SOLD. SEÇÃO CIRC.,OUTS. LIGAS D/AÇO</t>
    </r>
  </si>
  <si>
    <r>
      <rPr>
        <sz val="10.5"/>
        <color rgb="FF000080"/>
        <rFont val="Arial"/>
        <family val="2"/>
      </rPr>
      <t xml:space="preserve">OUTS.TUBOS SOLD. D/SEÇÃO
</t>
    </r>
    <r>
      <rPr>
        <sz val="10.5"/>
        <color rgb="FF000080"/>
        <rFont val="Arial"/>
        <family val="2"/>
      </rPr>
      <t>quadrada/retangular</t>
    </r>
  </si>
  <si>
    <r>
      <rPr>
        <sz val="10.5"/>
        <color rgb="FF000080"/>
        <rFont val="Arial"/>
        <family val="2"/>
      </rPr>
      <t>OUTS.TUBOS SOLD.DE SEÇÃO NÃO CIRCULAR</t>
    </r>
  </si>
  <si>
    <r>
      <rPr>
        <sz val="10.5"/>
        <color rgb="FF000080"/>
        <rFont val="Arial"/>
        <family val="2"/>
      </rPr>
      <t xml:space="preserve">OUTS.TUBOS OU PERFIS FERRO/AÇO
</t>
    </r>
    <r>
      <rPr>
        <sz val="10.5"/>
        <color rgb="FF000080"/>
        <rFont val="Arial"/>
        <family val="2"/>
      </rPr>
      <t>NÃO LIGADOS</t>
    </r>
  </si>
  <si>
    <r>
      <rPr>
        <sz val="10.5"/>
        <color rgb="FF000080"/>
        <rFont val="Arial"/>
        <family val="2"/>
      </rPr>
      <t>OUTS.TUBOS OU PERFIS DE AÇOS INOXIDÁVEIS</t>
    </r>
  </si>
  <si>
    <r>
      <rPr>
        <sz val="10.5"/>
        <color rgb="FF000080"/>
        <rFont val="Arial"/>
        <family val="2"/>
      </rPr>
      <t xml:space="preserve">OUTS.TUBOS/PERFIS OCOS FERRO/AÇO Ñ
</t>
    </r>
    <r>
      <rPr>
        <sz val="10.5"/>
        <color rgb="FF000080"/>
        <rFont val="Arial"/>
        <family val="2"/>
      </rPr>
      <t>CIT.ANT.</t>
    </r>
  </si>
  <si>
    <r>
      <rPr>
        <sz val="10.5"/>
        <color rgb="FF000080"/>
        <rFont val="Arial"/>
        <family val="2"/>
      </rPr>
      <t>ACESS.P/ TUBOS,DE FERRO FUNDIDO Ñ MALEÁVEL</t>
    </r>
  </si>
  <si>
    <r>
      <rPr>
        <sz val="10.5"/>
        <color rgb="FF000080"/>
        <rFont val="Arial"/>
        <family val="2"/>
      </rPr>
      <t xml:space="preserve">De ferro fundido maleável, de diâmetro
</t>
    </r>
    <r>
      <rPr>
        <sz val="10.5"/>
        <color rgb="FF000080"/>
        <rFont val="Arial"/>
        <family val="2"/>
      </rPr>
      <t>interior superior a 5</t>
    </r>
  </si>
  <si>
    <r>
      <rPr>
        <sz val="10.5"/>
        <color rgb="FF000080"/>
        <rFont val="Arial"/>
        <family val="2"/>
      </rPr>
      <t>ACESSÓRIOS PARA TUBOS MOLDADOS DE AÇO</t>
    </r>
  </si>
  <si>
    <r>
      <rPr>
        <sz val="10.5"/>
        <color rgb="FF000080"/>
        <rFont val="Arial"/>
        <family val="2"/>
      </rPr>
      <t xml:space="preserve">OUTS.ACESSÓRIOS P/TUBOS, FUND.
</t>
    </r>
    <r>
      <rPr>
        <sz val="10.5"/>
        <color rgb="FF000080"/>
        <rFont val="Arial"/>
        <family val="2"/>
      </rPr>
      <t>FERRO/AÇO</t>
    </r>
  </si>
  <si>
    <r>
      <rPr>
        <sz val="10.5"/>
        <color rgb="FF000080"/>
        <rFont val="Arial"/>
        <family val="2"/>
      </rPr>
      <t>FLANGES PARA TUBOS, DE AÇO INOXIDÁVEL</t>
    </r>
  </si>
  <si>
    <r>
      <rPr>
        <sz val="10.5"/>
        <color rgb="FF000080"/>
        <rFont val="Arial"/>
        <family val="2"/>
      </rPr>
      <t xml:space="preserve">'-- Cotovelos, curvas e luvas (mangas*),
</t>
    </r>
    <r>
      <rPr>
        <sz val="10.5"/>
        <color rgb="FF000080"/>
        <rFont val="Arial"/>
        <family val="2"/>
      </rPr>
      <t>roscados</t>
    </r>
  </si>
  <si>
    <r>
      <rPr>
        <sz val="10.5"/>
        <color rgb="FF000080"/>
        <rFont val="Arial"/>
        <family val="2"/>
      </rPr>
      <t>ACESS.P/SOLDAR TOPO A TOPO D/AÇO INOXIDÁVEL</t>
    </r>
  </si>
  <si>
    <r>
      <rPr>
        <sz val="10.5"/>
        <color rgb="FF000080"/>
        <rFont val="Arial"/>
        <family val="2"/>
      </rPr>
      <t xml:space="preserve">OUTS.ACESSÓRIOS P/TUBOS,DE AÇOS
</t>
    </r>
    <r>
      <rPr>
        <sz val="10.5"/>
        <color rgb="FF000080"/>
        <rFont val="Arial"/>
        <family val="2"/>
      </rPr>
      <t>INOXIDÁVEIS</t>
    </r>
  </si>
  <si>
    <r>
      <rPr>
        <sz val="10.5"/>
        <color rgb="FF000080"/>
        <rFont val="Arial"/>
        <family val="2"/>
      </rPr>
      <t>FLANGES FERRO FUNDIDO,FERRO OU AÇO</t>
    </r>
  </si>
  <si>
    <r>
      <rPr>
        <sz val="10.5"/>
        <color rgb="FF000080"/>
        <rFont val="Arial"/>
        <family val="2"/>
      </rPr>
      <t>ACESS.P/SOLD. TOPO/TOPO,FERR. FUND,FERRO/AÇO</t>
    </r>
  </si>
  <si>
    <r>
      <rPr>
        <sz val="10.5"/>
        <color rgb="FF000080"/>
        <rFont val="Arial"/>
        <family val="2"/>
      </rPr>
      <t xml:space="preserve">OUTS.ACESS.D/FERRO FUND,FERRO,AÇO Ñ
</t>
    </r>
    <r>
      <rPr>
        <sz val="10.5"/>
        <color rgb="FF000080"/>
        <rFont val="Arial"/>
        <family val="2"/>
      </rPr>
      <t>CIT.ANT.</t>
    </r>
  </si>
  <si>
    <r>
      <rPr>
        <sz val="10.5"/>
        <color rgb="FF000080"/>
        <rFont val="Arial"/>
        <family val="2"/>
      </rPr>
      <t xml:space="preserve">PONTES,ELEM. D/PONTES FER.FUND.
</t>
    </r>
    <r>
      <rPr>
        <sz val="10.5"/>
        <color rgb="FF000080"/>
        <rFont val="Arial"/>
        <family val="2"/>
      </rPr>
      <t>/AÇO EXC.9406</t>
    </r>
  </si>
  <si>
    <r>
      <rPr>
        <sz val="10.5"/>
        <color rgb="FF000080"/>
        <rFont val="Arial"/>
        <family val="2"/>
      </rPr>
      <t xml:space="preserve">TORRES E PÓRTICOS, FER.FUND./AÇO EXC.
</t>
    </r>
    <r>
      <rPr>
        <sz val="10.5"/>
        <color rgb="FF000080"/>
        <rFont val="Arial"/>
        <family val="2"/>
      </rPr>
      <t>9406</t>
    </r>
  </si>
  <si>
    <r>
      <rPr>
        <sz val="10.5"/>
        <color rgb="FF000080"/>
        <rFont val="Arial"/>
        <family val="2"/>
      </rPr>
      <t>PORTAS,JANELAS, CAIXILHOS,SOLEIRAS, FERRO/AÇO</t>
    </r>
  </si>
  <si>
    <r>
      <rPr>
        <sz val="10.5"/>
        <color rgb="FF000080"/>
        <rFont val="Arial"/>
        <family val="2"/>
      </rPr>
      <t xml:space="preserve">'- Material para andaimes, para
</t>
    </r>
    <r>
      <rPr>
        <sz val="10.5"/>
        <color rgb="FF000080"/>
        <rFont val="Arial"/>
        <family val="2"/>
      </rPr>
      <t>cofragens ou para escoramento</t>
    </r>
  </si>
  <si>
    <r>
      <rPr>
        <sz val="10.5"/>
        <color rgb="FF000080"/>
        <rFont val="Arial"/>
        <family val="2"/>
      </rPr>
      <t>CHAPAS,BAR.PERFIS, TUBOS,SEMELH,PRÓP. P/CONS</t>
    </r>
  </si>
  <si>
    <r>
      <rPr>
        <sz val="10.5"/>
        <color rgb="FF000080"/>
        <rFont val="Arial"/>
        <family val="2"/>
      </rPr>
      <t>OUTS.CONSTR./SUAS PARTES,FERRO/AÇO, EXC.9406</t>
    </r>
  </si>
  <si>
    <r>
      <rPr>
        <sz val="10.5"/>
        <color rgb="FF000080"/>
        <rFont val="Arial"/>
        <family val="2"/>
      </rPr>
      <t>RESERV.,TON,SEM, FERRO/AÇO&gt;300L ARMAZ.GRÃO</t>
    </r>
  </si>
  <si>
    <r>
      <rPr>
        <sz val="10.5"/>
        <color rgb="FF000080"/>
        <rFont val="Arial"/>
        <family val="2"/>
      </rPr>
      <t>OUTS.RESER,TONÉIS, CUBAS,SEMEL., FER/AÇO&gt;300L</t>
    </r>
  </si>
  <si>
    <r>
      <rPr>
        <sz val="10.5"/>
        <color rgb="FF000080"/>
        <rFont val="Arial"/>
        <family val="2"/>
      </rPr>
      <t>Recipientes isotérmicos refrigerados a nitrogênio (azoto) lí</t>
    </r>
  </si>
  <si>
    <r>
      <rPr>
        <sz val="10.5"/>
        <color rgb="FF000080"/>
        <rFont val="Arial"/>
        <family val="2"/>
      </rPr>
      <t>OUTS.RESER.BARRIS, TON.CAIX.D/FERRO, AÇO&lt;300L</t>
    </r>
  </si>
  <si>
    <r>
      <rPr>
        <sz val="10.5"/>
        <color rgb="FF000080"/>
        <rFont val="Arial"/>
        <family val="2"/>
      </rPr>
      <t>LATAS PRÓPRIAS ACOND.PRODUTOS ALIM.CAP&lt;50L</t>
    </r>
  </si>
  <si>
    <r>
      <rPr>
        <sz val="10.5"/>
        <color rgb="FF000080"/>
        <rFont val="Arial"/>
        <family val="2"/>
      </rPr>
      <t xml:space="preserve">OUTS.LATAS P/FECHAREM
</t>
    </r>
    <r>
      <rPr>
        <sz val="10.5"/>
        <color rgb="FF000080"/>
        <rFont val="Arial"/>
        <family val="2"/>
      </rPr>
      <t>P/SOLD/CRAV.&lt;50 LITROS</t>
    </r>
  </si>
  <si>
    <r>
      <rPr>
        <sz val="10.5"/>
        <color rgb="FF000080"/>
        <rFont val="Arial"/>
        <family val="2"/>
      </rPr>
      <t xml:space="preserve">OUTS.RESERV,ETC FERRO/AÇO,C&lt;50L,
</t>
    </r>
    <r>
      <rPr>
        <sz val="10.5"/>
        <color rgb="FF000080"/>
        <rFont val="Arial"/>
        <family val="2"/>
      </rPr>
      <t>P/PROD.ALIM.</t>
    </r>
  </si>
  <si>
    <r>
      <rPr>
        <sz val="10.5"/>
        <color rgb="FF000080"/>
        <rFont val="Arial"/>
        <family val="2"/>
      </rPr>
      <t xml:space="preserve">OUTS.RESERV.E SEM. CAP&gt;300L S/DISP.
</t>
    </r>
    <r>
      <rPr>
        <sz val="10.5"/>
        <color rgb="FF000080"/>
        <rFont val="Arial"/>
        <family val="2"/>
      </rPr>
      <t>MECÂNICO</t>
    </r>
  </si>
  <si>
    <r>
      <rPr>
        <sz val="10.5"/>
        <color rgb="FF000080"/>
        <rFont val="Arial"/>
        <family val="2"/>
      </rPr>
      <t>RECIP.GASES COMPR. LIQUEF.FERRO FUND/FE/AÇO</t>
    </r>
  </si>
  <si>
    <r>
      <rPr>
        <sz val="10.5"/>
        <color rgb="FF000080"/>
        <rFont val="Arial"/>
        <family val="2"/>
      </rPr>
      <t xml:space="preserve">CORDAS/CABOS D/FIOS AÇO REVES.
</t>
    </r>
    <r>
      <rPr>
        <sz val="10.5"/>
        <color rgb="FF000080"/>
        <rFont val="Arial"/>
        <family val="2"/>
      </rPr>
      <t>BRONZE/LATÃO</t>
    </r>
  </si>
  <si>
    <r>
      <rPr>
        <sz val="10.5"/>
        <color rgb="FF000080"/>
        <rFont val="Arial"/>
        <family val="2"/>
      </rPr>
      <t>OUTS.CORDAS,CABOS DE FERRO/AÇO Ñ ISOLADOS</t>
    </r>
  </si>
  <si>
    <r>
      <rPr>
        <sz val="10.5"/>
        <color rgb="FF000080"/>
        <rFont val="Arial"/>
        <family val="2"/>
      </rPr>
      <t xml:space="preserve">OUTS.TRANÇAS, LINGAS,SEMELH.FER.
</t>
    </r>
    <r>
      <rPr>
        <sz val="10.5"/>
        <color rgb="FF000080"/>
        <rFont val="Arial"/>
        <family val="2"/>
      </rPr>
      <t>/AÇO Ñ ISOL.</t>
    </r>
  </si>
  <si>
    <r>
      <rPr>
        <sz val="10.5"/>
        <color rgb="FF000080"/>
        <rFont val="Arial"/>
        <family val="2"/>
      </rPr>
      <t>Arame farpado, de ferro ou aço; arames ou tiras, retorc</t>
    </r>
  </si>
  <si>
    <r>
      <rPr>
        <sz val="10.5"/>
        <color rgb="FF000080"/>
        <rFont val="Arial"/>
        <family val="2"/>
      </rPr>
      <t xml:space="preserve">TELAS METÁLICAS C/OU S/FIM P/MÁQ.
</t>
    </r>
    <r>
      <rPr>
        <sz val="10.5"/>
        <color rgb="FF000080"/>
        <rFont val="Arial"/>
        <family val="2"/>
      </rPr>
      <t>D/AÇO INOXID.</t>
    </r>
  </si>
  <si>
    <r>
      <rPr>
        <sz val="10.5"/>
        <color rgb="FF000080"/>
        <rFont val="Arial"/>
        <family val="2"/>
      </rPr>
      <t>OUTS.TELAS METAL. TECIDAS D/AÇOS- INOXIDÁVEIS</t>
    </r>
  </si>
  <si>
    <r>
      <rPr>
        <sz val="10.5"/>
        <color rgb="FF000080"/>
        <rFont val="Arial"/>
        <family val="2"/>
      </rPr>
      <t xml:space="preserve">OUTS PRODS.TEC. (TELAS METÁLICAS)
</t>
    </r>
    <r>
      <rPr>
        <sz val="10.5"/>
        <color rgb="FF000080"/>
        <rFont val="Arial"/>
        <family val="2"/>
      </rPr>
      <t>FERRO/AÇO</t>
    </r>
  </si>
  <si>
    <r>
      <rPr>
        <sz val="10.5"/>
        <color rgb="FF000080"/>
        <rFont val="Arial"/>
        <family val="2"/>
      </rPr>
      <t>'- Grades e redes, soldadas nos pontos de interseção, de fios</t>
    </r>
  </si>
  <si>
    <r>
      <rPr>
        <sz val="10.5"/>
        <color rgb="FF000080"/>
        <rFont val="Arial"/>
        <family val="2"/>
      </rPr>
      <t xml:space="preserve">OUTS.GRADES,REDES. SOLD.P/INTERSEÇÃO,
</t>
    </r>
    <r>
      <rPr>
        <sz val="10.5"/>
        <color rgb="FF000080"/>
        <rFont val="Arial"/>
        <family val="2"/>
      </rPr>
      <t>GALV.</t>
    </r>
  </si>
  <si>
    <r>
      <rPr>
        <sz val="10.5"/>
        <color rgb="FF000080"/>
        <rFont val="Arial"/>
        <family val="2"/>
      </rPr>
      <t>OUTS.GRADES/RED., SOLD.N/PTS.D/INTERS, FER/AÇO</t>
    </r>
  </si>
  <si>
    <r>
      <rPr>
        <sz val="10.5"/>
        <color rgb="FF000080"/>
        <rFont val="Arial"/>
        <family val="2"/>
      </rPr>
      <t xml:space="preserve">OUTS.GRADES,RED. D/FERRO/AÇO,
</t>
    </r>
    <r>
      <rPr>
        <sz val="10.5"/>
        <color rgb="FF000080"/>
        <rFont val="Arial"/>
        <family val="2"/>
      </rPr>
      <t>GALVANIZADAS</t>
    </r>
  </si>
  <si>
    <r>
      <rPr>
        <sz val="10.5"/>
        <color rgb="FF000080"/>
        <rFont val="Arial"/>
        <family val="2"/>
      </rPr>
      <t>'-- Revestidas de plástico</t>
    </r>
  </si>
  <si>
    <r>
      <rPr>
        <sz val="10.5"/>
        <color rgb="FF000080"/>
        <rFont val="Arial"/>
        <family val="2"/>
      </rPr>
      <t>OUTS.TELAS,GRADES, REDES D/FIOS DE FERRO/AÇO</t>
    </r>
  </si>
  <si>
    <r>
      <rPr>
        <sz val="10.5"/>
        <color rgb="FF000080"/>
        <rFont val="Arial"/>
        <family val="2"/>
      </rPr>
      <t>CHAPAS E TIRAS, DISTENDIDAS, D/FERRO OU AÇO</t>
    </r>
  </si>
  <si>
    <r>
      <rPr>
        <sz val="10.5"/>
        <color rgb="FF000080"/>
        <rFont val="Arial"/>
        <family val="2"/>
      </rPr>
      <t>CORRENTES D/ROLOS, FERRO FUND., FERRO/AÇO</t>
    </r>
  </si>
  <si>
    <r>
      <rPr>
        <sz val="10.5"/>
        <color rgb="FF000080"/>
        <rFont val="Arial"/>
        <family val="2"/>
      </rPr>
      <t>CORRENTES D/TRANSM.D/FERRO FUND.,FERRO/AÇO</t>
    </r>
  </si>
  <si>
    <r>
      <rPr>
        <sz val="10.5"/>
        <color rgb="FF000080"/>
        <rFont val="Arial"/>
        <family val="2"/>
      </rPr>
      <t>OUTS.CORRENTES DE ELOS ARTICUL., FERRO/AÇO</t>
    </r>
  </si>
  <si>
    <r>
      <rPr>
        <sz val="10.5"/>
        <color rgb="FF000080"/>
        <rFont val="Arial"/>
        <family val="2"/>
      </rPr>
      <t>PARTES D/CORRENTES D/ELOS ARTIC.FERRO/AÇO</t>
    </r>
  </si>
  <si>
    <r>
      <rPr>
        <sz val="10.5"/>
        <color rgb="FF000080"/>
        <rFont val="Arial"/>
        <family val="2"/>
      </rPr>
      <t xml:space="preserve">CORRENTES ANTIDER.,FERRO
</t>
    </r>
    <r>
      <rPr>
        <sz val="10.5"/>
        <color rgb="FF000080"/>
        <rFont val="Arial"/>
        <family val="2"/>
      </rPr>
      <t>FUND.FERRO/AÇO</t>
    </r>
  </si>
  <si>
    <r>
      <rPr>
        <sz val="10.5"/>
        <color rgb="FF000080"/>
        <rFont val="Arial"/>
        <family val="2"/>
      </rPr>
      <t>CORRENTES D/ELO C/SUPORTE,FERR. FUND.FERRO</t>
    </r>
  </si>
  <si>
    <r>
      <rPr>
        <sz val="10.5"/>
        <color rgb="FF000080"/>
        <rFont val="Arial"/>
        <family val="2"/>
      </rPr>
      <t xml:space="preserve">OUTS.CORRENTE, D/ELO SOLDADOS,
</t>
    </r>
    <r>
      <rPr>
        <sz val="10.5"/>
        <color rgb="FF000080"/>
        <rFont val="Arial"/>
        <family val="2"/>
      </rPr>
      <t>D/FERRO/AÇO</t>
    </r>
  </si>
  <si>
    <r>
      <rPr>
        <sz val="10.5"/>
        <color rgb="FF000080"/>
        <rFont val="Arial"/>
        <family val="2"/>
      </rPr>
      <t>OUTS.CORRENTES E CADEIAS,D/FERR. FUND.,FERRO</t>
    </r>
  </si>
  <si>
    <r>
      <rPr>
        <sz val="10.5"/>
        <color rgb="FF000080"/>
        <rFont val="Arial"/>
        <family val="2"/>
      </rPr>
      <t xml:space="preserve">OUTS.PARTES DE FERRO,FERRO
</t>
    </r>
    <r>
      <rPr>
        <sz val="10.5"/>
        <color rgb="FF000080"/>
        <rFont val="Arial"/>
        <family val="2"/>
      </rPr>
      <t>FUNDIDO OU AÇO</t>
    </r>
  </si>
  <si>
    <r>
      <rPr>
        <sz val="10.5"/>
        <color rgb="FF000080"/>
        <rFont val="Arial"/>
        <family val="2"/>
      </rPr>
      <t>ÂNCORAS, FATEIXAS, SUAS PARTES, D/FERRO/AÇO</t>
    </r>
  </si>
  <si>
    <r>
      <rPr>
        <sz val="10.5"/>
        <color rgb="FF000080"/>
        <rFont val="Arial"/>
        <family val="2"/>
      </rPr>
      <t xml:space="preserve">TACHAS DE FERRO FUNDIDO, FERRO OU
</t>
    </r>
    <r>
      <rPr>
        <sz val="10.5"/>
        <color rgb="FF000080"/>
        <rFont val="Arial"/>
        <family val="2"/>
      </rPr>
      <t>AÇO</t>
    </r>
  </si>
  <si>
    <r>
      <rPr>
        <sz val="10.5"/>
        <color rgb="FF000080"/>
        <rFont val="Arial"/>
        <family val="2"/>
      </rPr>
      <t>GRAMPOS D/FIO CURVARDO,FERRO FUNDIDO/AÇO</t>
    </r>
  </si>
  <si>
    <r>
      <rPr>
        <sz val="10.5"/>
        <color rgb="FF000080"/>
        <rFont val="Arial"/>
        <family val="2"/>
      </rPr>
      <t xml:space="preserve">OUTS.ESCÁPULAS, PERCEVEJOS,SEM.,
</t>
    </r>
    <r>
      <rPr>
        <sz val="10.5"/>
        <color rgb="FF000080"/>
        <rFont val="Arial"/>
        <family val="2"/>
      </rPr>
      <t>FERRO/AÇO</t>
    </r>
  </si>
  <si>
    <r>
      <rPr>
        <sz val="10.5"/>
        <color rgb="FF000080"/>
        <rFont val="Arial"/>
        <family val="2"/>
      </rPr>
      <t>TIRA-FUNDOS DE FERRO FUNDIDO, FERRO OU AÇO</t>
    </r>
  </si>
  <si>
    <r>
      <rPr>
        <sz val="10.5"/>
        <color rgb="FF000080"/>
        <rFont val="Arial"/>
        <family val="2"/>
      </rPr>
      <t xml:space="preserve">OUTS.PARAFUSOS P/MAD.,D/FER.FUND,
</t>
    </r>
    <r>
      <rPr>
        <sz val="10.5"/>
        <color rgb="FF000080"/>
        <rFont val="Arial"/>
        <family val="2"/>
      </rPr>
      <t>FERRO/AÇO</t>
    </r>
  </si>
  <si>
    <r>
      <rPr>
        <sz val="10.5"/>
        <color rgb="FF000080"/>
        <rFont val="Arial"/>
        <family val="2"/>
      </rPr>
      <t>'-- Ganchos, escápulas e pitões</t>
    </r>
  </si>
  <si>
    <r>
      <rPr>
        <sz val="10.5"/>
        <color rgb="FF000080"/>
        <rFont val="Arial"/>
        <family val="2"/>
      </rPr>
      <t xml:space="preserve">'-- Parafusos
</t>
    </r>
    <r>
      <rPr>
        <sz val="10.5"/>
        <color rgb="FF000080"/>
        <rFont val="Arial"/>
        <family val="2"/>
      </rPr>
      <t>autoperfurantes</t>
    </r>
  </si>
  <si>
    <r>
      <rPr>
        <sz val="10.5"/>
        <color rgb="FF000080"/>
        <rFont val="Arial"/>
        <family val="2"/>
      </rPr>
      <t>'-- Outros parafusos e pinos ou pernos, mesmo com as porcas e</t>
    </r>
  </si>
  <si>
    <r>
      <rPr>
        <sz val="10.5"/>
        <color rgb="FF000080"/>
        <rFont val="Arial"/>
        <family val="2"/>
      </rPr>
      <t xml:space="preserve">PORCAS DE FERRO FUNDIDO, FERRO OU
</t>
    </r>
    <r>
      <rPr>
        <sz val="10.5"/>
        <color rgb="FF000080"/>
        <rFont val="Arial"/>
        <family val="2"/>
      </rPr>
      <t>AÇO</t>
    </r>
  </si>
  <si>
    <r>
      <rPr>
        <sz val="10.5"/>
        <color rgb="FF000080"/>
        <rFont val="Arial"/>
        <family val="2"/>
      </rPr>
      <t>OUTS.ARTEF. ROSCADOS FERRO FUND.FERRO/AÇO</t>
    </r>
  </si>
  <si>
    <r>
      <rPr>
        <sz val="10.5"/>
        <color rgb="FF000080"/>
        <rFont val="Arial"/>
        <family val="2"/>
      </rPr>
      <t xml:space="preserve">'-- Arruelas (anilhas) de pressão e outras arruelas
</t>
    </r>
    <r>
      <rPr>
        <sz val="10.5"/>
        <color rgb="FF000080"/>
        <rFont val="Arial"/>
        <family val="2"/>
      </rPr>
      <t>(anilhas)</t>
    </r>
  </si>
  <si>
    <r>
      <rPr>
        <sz val="10.5"/>
        <color rgb="FF000080"/>
        <rFont val="Arial"/>
        <family val="2"/>
      </rPr>
      <t>'-- Outras arruelas (anilhas)</t>
    </r>
  </si>
  <si>
    <r>
      <rPr>
        <sz val="10.5"/>
        <color rgb="FF000080"/>
        <rFont val="Arial"/>
        <family val="2"/>
      </rPr>
      <t xml:space="preserve">REBITES DE FERRO FUNDIDO, FERRO OU
</t>
    </r>
    <r>
      <rPr>
        <sz val="10.5"/>
        <color rgb="FF000080"/>
        <rFont val="Arial"/>
        <family val="2"/>
      </rPr>
      <t>AÇO</t>
    </r>
  </si>
  <si>
    <r>
      <rPr>
        <sz val="10.5"/>
        <color rgb="FF000080"/>
        <rFont val="Arial"/>
        <family val="2"/>
      </rPr>
      <t xml:space="preserve">'-- Chavetas e
</t>
    </r>
    <r>
      <rPr>
        <sz val="10.5"/>
        <color rgb="FF000080"/>
        <rFont val="Arial"/>
        <family val="2"/>
      </rPr>
      <t>contrapinos ou troços</t>
    </r>
  </si>
  <si>
    <r>
      <rPr>
        <sz val="10.5"/>
        <color rgb="FF000080"/>
        <rFont val="Arial"/>
        <family val="2"/>
      </rPr>
      <t>OUTS.ART.Ñ ROSCADOS,FERRO FUND.,FERRO/AÇO</t>
    </r>
  </si>
  <si>
    <r>
      <rPr>
        <sz val="10.5"/>
        <color rgb="FF000080"/>
        <rFont val="Arial"/>
        <family val="2"/>
      </rPr>
      <t xml:space="preserve">ALFINETES D/SEG.E OUTS.ALFIN. Ñ ESP.
</t>
    </r>
    <r>
      <rPr>
        <sz val="10.5"/>
        <color rgb="FF000080"/>
        <rFont val="Arial"/>
        <family val="2"/>
      </rPr>
      <t>OUTS.POS.,FER./AÇO</t>
    </r>
  </si>
  <si>
    <r>
      <rPr>
        <sz val="10.5"/>
        <color rgb="FF000080"/>
        <rFont val="Arial"/>
        <family val="2"/>
      </rPr>
      <t>OUTS.AGULH.,FURAD. P/BORDAR,SEM., FERRO/AÇO</t>
    </r>
  </si>
  <si>
    <r>
      <rPr>
        <sz val="10.5"/>
        <color rgb="FF000080"/>
        <rFont val="Arial"/>
        <family val="2"/>
      </rPr>
      <t xml:space="preserve">MOLAS DE FOLHAS E SUAS FOLHAS,
</t>
    </r>
    <r>
      <rPr>
        <sz val="10.5"/>
        <color rgb="FF000080"/>
        <rFont val="Arial"/>
        <family val="2"/>
      </rPr>
      <t>D/FERRO/AÇO</t>
    </r>
  </si>
  <si>
    <r>
      <rPr>
        <sz val="10.5"/>
        <color rgb="FF000080"/>
        <rFont val="Arial"/>
        <family val="2"/>
      </rPr>
      <t>MOLAS HELICOIDAIS CILÍNDRICAS DE FERRO/AÇO</t>
    </r>
  </si>
  <si>
    <r>
      <rPr>
        <sz val="10.5"/>
        <color rgb="FF000080"/>
        <rFont val="Arial"/>
        <family val="2"/>
      </rPr>
      <t xml:space="preserve">OUTS.MOLAS HELICOIDAIS DE
</t>
    </r>
    <r>
      <rPr>
        <sz val="10.5"/>
        <color rgb="FF000080"/>
        <rFont val="Arial"/>
        <family val="2"/>
      </rPr>
      <t>FERRO/AÇO</t>
    </r>
  </si>
  <si>
    <r>
      <rPr>
        <sz val="10.5"/>
        <color rgb="FF000080"/>
        <rFont val="Arial"/>
        <family val="2"/>
      </rPr>
      <t>OUTS.MOLAS E FOLH. DE MOLAS DE FERRO/ AÇO</t>
    </r>
  </si>
  <si>
    <r>
      <rPr>
        <sz val="10.5"/>
        <color rgb="FF000080"/>
        <rFont val="Arial"/>
        <family val="2"/>
      </rPr>
      <t xml:space="preserve">AP.P/COZ.,AQ.PRATOS, COMBUST.GAS.
</t>
    </r>
    <r>
      <rPr>
        <sz val="10.5"/>
        <color rgb="FF000080"/>
        <rFont val="Arial"/>
        <family val="2"/>
      </rPr>
      <t>/GÁS/OUTS</t>
    </r>
  </si>
  <si>
    <r>
      <rPr>
        <sz val="10.5"/>
        <color rgb="FF000080"/>
        <rFont val="Arial"/>
        <family val="2"/>
      </rPr>
      <t>AP.P/COZ.E AQUECER PRATOS A COMB. LÍQUIDOS</t>
    </r>
  </si>
  <si>
    <r>
      <rPr>
        <sz val="10.5"/>
        <color rgb="FF000080"/>
        <rFont val="Arial"/>
        <family val="2"/>
      </rPr>
      <t xml:space="preserve">OUTS.AP.P/COZ.E AQUEC.PRATOS A
</t>
    </r>
    <r>
      <rPr>
        <sz val="10.5"/>
        <color rgb="FF000080"/>
        <rFont val="Arial"/>
        <family val="2"/>
      </rPr>
      <t>COMB.SÓLIDOS</t>
    </r>
  </si>
  <si>
    <r>
      <rPr>
        <sz val="10.5"/>
        <color rgb="FF000080"/>
        <rFont val="Arial"/>
        <family val="2"/>
      </rPr>
      <t>OUTS.APAR.COMB. GASOS/GÁS/OUT. COMBUSTÍVEL</t>
    </r>
  </si>
  <si>
    <r>
      <rPr>
        <sz val="10.5"/>
        <color rgb="FF000080"/>
        <rFont val="Arial"/>
        <family val="2"/>
      </rPr>
      <t xml:space="preserve">OUTROS APARELHOS DE COMBUSTÍVEL
</t>
    </r>
    <r>
      <rPr>
        <sz val="10.5"/>
        <color rgb="FF000080"/>
        <rFont val="Arial"/>
        <family val="2"/>
      </rPr>
      <t>LÍQUIDO</t>
    </r>
  </si>
  <si>
    <r>
      <rPr>
        <sz val="10.5"/>
        <color rgb="FF000080"/>
        <rFont val="Arial"/>
        <family val="2"/>
      </rPr>
      <t>OUTROS APARELHOS DE COMBUSTÍVEL SÓLIDO</t>
    </r>
  </si>
  <si>
    <r>
      <rPr>
        <sz val="10.5"/>
        <color rgb="FF000080"/>
        <rFont val="Arial"/>
        <family val="2"/>
      </rPr>
      <t xml:space="preserve">PARTES AP.Ñ ELÉTRICOS USO
</t>
    </r>
    <r>
      <rPr>
        <sz val="10.5"/>
        <color rgb="FF000080"/>
        <rFont val="Arial"/>
        <family val="2"/>
      </rPr>
      <t>DOMÉST.FERRO/AÇO</t>
    </r>
  </si>
  <si>
    <r>
      <rPr>
        <sz val="10.5"/>
        <color rgb="FF000080"/>
        <rFont val="Arial"/>
        <family val="2"/>
      </rPr>
      <t>RADIADORES P/AQUEC.CENTR., PARTS.FERRO FUND.</t>
    </r>
  </si>
  <si>
    <r>
      <rPr>
        <sz val="10.5"/>
        <color rgb="FF000080"/>
        <rFont val="Arial"/>
        <family val="2"/>
      </rPr>
      <t xml:space="preserve">OUTS RADIADORES E PARTES,FERRO FUND.,
</t>
    </r>
    <r>
      <rPr>
        <sz val="10.5"/>
        <color rgb="FF000080"/>
        <rFont val="Arial"/>
        <family val="2"/>
      </rPr>
      <t>FERRO</t>
    </r>
  </si>
  <si>
    <r>
      <rPr>
        <sz val="10.5"/>
        <color rgb="FF000080"/>
        <rFont val="Arial"/>
        <family val="2"/>
      </rPr>
      <t>Geradores de ar quente a combustível líquido, com capacidade</t>
    </r>
  </si>
  <si>
    <r>
      <rPr>
        <sz val="10.5"/>
        <color rgb="FF000080"/>
        <rFont val="Arial"/>
        <family val="2"/>
      </rPr>
      <t xml:space="preserve">OUTS.RADIADORES P/AQUEC.CENTRAL Ñ
</t>
    </r>
    <r>
      <rPr>
        <sz val="10.5"/>
        <color rgb="FF000080"/>
        <rFont val="Arial"/>
        <family val="2"/>
      </rPr>
      <t>CIT.ANTER.</t>
    </r>
  </si>
  <si>
    <r>
      <rPr>
        <sz val="10.5"/>
        <color rgb="FF000080"/>
        <rFont val="Arial"/>
        <family val="2"/>
      </rPr>
      <t>'- Palha de ferro ou aço; esponjas, esfregões, luvas e a</t>
    </r>
  </si>
  <si>
    <r>
      <rPr>
        <sz val="10.5"/>
        <color rgb="FF000080"/>
        <rFont val="Arial"/>
        <family val="2"/>
      </rPr>
      <t xml:space="preserve">OUTS.ARTEF.USO DOMÉST.,FERRO
</t>
    </r>
    <r>
      <rPr>
        <sz val="10.5"/>
        <color rgb="FF000080"/>
        <rFont val="Arial"/>
        <family val="2"/>
      </rPr>
      <t>FUND,Ñ ESMALT.</t>
    </r>
  </si>
  <si>
    <r>
      <rPr>
        <sz val="10.5"/>
        <color rgb="FF000080"/>
        <rFont val="Arial"/>
        <family val="2"/>
      </rPr>
      <t>OUTS.ARTEF.USO DOMÉST.,FERRO FUND.,ESMALT.</t>
    </r>
  </si>
  <si>
    <r>
      <rPr>
        <sz val="10.5"/>
        <color rgb="FF000080"/>
        <rFont val="Arial"/>
        <family val="2"/>
      </rPr>
      <t xml:space="preserve">OUTS.ARTEF.USO DOMÉSTICO,D/AÇOS
</t>
    </r>
    <r>
      <rPr>
        <sz val="10.5"/>
        <color rgb="FF000080"/>
        <rFont val="Arial"/>
        <family val="2"/>
      </rPr>
      <t>INOXIDÁVEIS</t>
    </r>
  </si>
  <si>
    <r>
      <rPr>
        <sz val="10.5"/>
        <color rgb="FF000080"/>
        <rFont val="Arial"/>
        <family val="2"/>
      </rPr>
      <t>OUTS.ARTEF.USO DOMÉST.,FERRO/AÇO, ESMALT.</t>
    </r>
  </si>
  <si>
    <r>
      <rPr>
        <sz val="10.5"/>
        <color rgb="FF000080"/>
        <rFont val="Arial"/>
        <family val="2"/>
      </rPr>
      <t xml:space="preserve">OUTS.ARTEF.USO DOMÉST.,LIMP.,POL.,
</t>
    </r>
    <r>
      <rPr>
        <sz val="10.5"/>
        <color rgb="FF000080"/>
        <rFont val="Arial"/>
        <family val="2"/>
      </rPr>
      <t>FERRO/AÇO</t>
    </r>
  </si>
  <si>
    <r>
      <rPr>
        <sz val="10.5"/>
        <color rgb="FF000080"/>
        <rFont val="Arial"/>
        <family val="2"/>
      </rPr>
      <t>PIAS E LAVATÓRIOS, DE AÇOS INOXIDÁVEIS</t>
    </r>
  </si>
  <si>
    <r>
      <rPr>
        <sz val="10.5"/>
        <color rgb="FF000080"/>
        <rFont val="Arial"/>
        <family val="2"/>
      </rPr>
      <t xml:space="preserve">BANHEIRAS FERRO FUND.,MESMO
</t>
    </r>
    <r>
      <rPr>
        <sz val="10.5"/>
        <color rgb="FF000080"/>
        <rFont val="Arial"/>
        <family val="2"/>
      </rPr>
      <t>ESMALTADAS</t>
    </r>
  </si>
  <si>
    <r>
      <rPr>
        <sz val="10.5"/>
        <color rgb="FF000080"/>
        <rFont val="Arial"/>
        <family val="2"/>
      </rPr>
      <t>OUTRAS BANHEIRAS DE FERR.FUND., FERRO/AÇO</t>
    </r>
  </si>
  <si>
    <r>
      <rPr>
        <sz val="10.5"/>
        <color rgb="FF000080"/>
        <rFont val="Arial"/>
        <family val="2"/>
      </rPr>
      <t xml:space="preserve">OUTS.ARTEFATOS HIGIENE/TOUCADOR
</t>
    </r>
    <r>
      <rPr>
        <sz val="10.5"/>
        <color rgb="FF000080"/>
        <rFont val="Arial"/>
        <family val="2"/>
      </rPr>
      <t>INCL.PARTES</t>
    </r>
  </si>
  <si>
    <r>
      <rPr>
        <sz val="10.5"/>
        <color rgb="FF000080"/>
        <rFont val="Arial"/>
        <family val="2"/>
      </rPr>
      <t>OUTS.OBRAS MOLD., FERRO FUND.Ñ MALEÁVEL</t>
    </r>
  </si>
  <si>
    <r>
      <rPr>
        <sz val="10.5"/>
        <color rgb="FF000080"/>
        <rFont val="Arial"/>
        <family val="2"/>
      </rPr>
      <t xml:space="preserve">'-- Esferas e artigos semelhantes, para
</t>
    </r>
    <r>
      <rPr>
        <sz val="10.5"/>
        <color rgb="FF000080"/>
        <rFont val="Arial"/>
        <family val="2"/>
      </rPr>
      <t>moinhos</t>
    </r>
  </si>
  <si>
    <r>
      <rPr>
        <sz val="10.5"/>
        <color rgb="FF000080"/>
        <rFont val="Arial"/>
        <family val="2"/>
      </rPr>
      <t>OUTRAS OBRAS MOLDADAS, DE AÇO</t>
    </r>
  </si>
  <si>
    <r>
      <rPr>
        <sz val="10.5"/>
        <color rgb="FF000080"/>
        <rFont val="Arial"/>
        <family val="2"/>
      </rPr>
      <t xml:space="preserve">OUTS.OBRAS MOLDAD. D/FERRO FUND.
</t>
    </r>
    <r>
      <rPr>
        <sz val="10.5"/>
        <color rgb="FF000080"/>
        <rFont val="Arial"/>
        <family val="2"/>
      </rPr>
      <t>/FERRO/AÇO</t>
    </r>
  </si>
  <si>
    <r>
      <rPr>
        <sz val="10.5"/>
        <color rgb="FF000080"/>
        <rFont val="Arial"/>
        <family val="2"/>
      </rPr>
      <t>'-- Esferas e artigos semelhantes, para moinhos</t>
    </r>
  </si>
  <si>
    <r>
      <rPr>
        <sz val="10.5"/>
        <color rgb="FF000080"/>
        <rFont val="Arial"/>
        <family val="2"/>
      </rPr>
      <t xml:space="preserve">OUTS.OBRAS SIMPLESM./FORJ.
</t>
    </r>
    <r>
      <rPr>
        <sz val="10.5"/>
        <color rgb="FF000080"/>
        <rFont val="Arial"/>
        <family val="2"/>
      </rPr>
      <t>ESTAMP.FERRO/AÇO</t>
    </r>
  </si>
  <si>
    <r>
      <rPr>
        <sz val="10.5"/>
        <color rgb="FF000080"/>
        <rFont val="Arial"/>
        <family val="2"/>
      </rPr>
      <t>OBRAS DE FIOS DE FERRO OU AÇO</t>
    </r>
  </si>
  <si>
    <r>
      <rPr>
        <sz val="10.5"/>
        <color rgb="FF000080"/>
        <rFont val="Arial"/>
        <family val="2"/>
      </rPr>
      <t xml:space="preserve">Discos próprios para
</t>
    </r>
    <r>
      <rPr>
        <sz val="10.5"/>
        <color rgb="FF000080"/>
        <rFont val="Arial"/>
        <family val="2"/>
      </rPr>
      <t>cunhagem de moedas</t>
    </r>
  </si>
  <si>
    <r>
      <rPr>
        <sz val="10.5"/>
        <color rgb="FF000080"/>
        <rFont val="Arial"/>
        <family val="2"/>
      </rPr>
      <t xml:space="preserve">OUTRAS OBRAS DE
</t>
    </r>
    <r>
      <rPr>
        <sz val="10.5"/>
        <color rgb="FF000080"/>
        <rFont val="Arial"/>
        <family val="2"/>
      </rPr>
      <t>FERRO OU AçO</t>
    </r>
  </si>
  <si>
    <r>
      <rPr>
        <sz val="10.5"/>
        <color rgb="FF000080"/>
        <rFont val="Arial"/>
        <family val="2"/>
      </rPr>
      <t>Cobre não refinado (afinado); ânodos de cobre para refinação</t>
    </r>
  </si>
  <si>
    <r>
      <rPr>
        <sz val="10.5"/>
        <color rgb="FF000080"/>
        <rFont val="Arial"/>
        <family val="2"/>
      </rPr>
      <t>'-- À base de cobrezinco (latão)</t>
    </r>
  </si>
  <si>
    <r>
      <rPr>
        <sz val="10.5"/>
        <color rgb="FF000080"/>
        <rFont val="Arial"/>
        <family val="2"/>
      </rPr>
      <t>LIGAS D/COBRE BASE D/COBRE-ESTANHO (BRONZE)</t>
    </r>
  </si>
  <si>
    <r>
      <rPr>
        <sz val="10.5"/>
        <color rgb="FF000080"/>
        <rFont val="Arial"/>
        <family val="2"/>
      </rPr>
      <t>OUTS.LIGAS D/COBRE, EXC.LIGAS-MÃES D/POS.74.05</t>
    </r>
  </si>
  <si>
    <r>
      <rPr>
        <sz val="10.5"/>
        <color rgb="FF000080"/>
        <rFont val="Arial"/>
        <family val="2"/>
      </rPr>
      <t>Desperdícios e resíduos, e sucata, de cobre.</t>
    </r>
  </si>
  <si>
    <r>
      <rPr>
        <sz val="10.5"/>
        <color rgb="FF000080"/>
        <rFont val="Arial"/>
        <family val="2"/>
      </rPr>
      <t>PÓS DE ESTRUTURA NÃO LAMELAR, DE COBRE</t>
    </r>
  </si>
  <si>
    <r>
      <rPr>
        <sz val="10.5"/>
        <color rgb="FF000080"/>
        <rFont val="Arial"/>
        <family val="2"/>
      </rPr>
      <t>BARRAS DE COBRE REFINADO (AFINADO)</t>
    </r>
  </si>
  <si>
    <r>
      <rPr>
        <sz val="10.5"/>
        <color rgb="FF000080"/>
        <rFont val="Arial"/>
        <family val="2"/>
      </rPr>
      <t>OUTS.PERFIS, D/COBRE REFIN. (AFINADO)EXC.CIT.ANT</t>
    </r>
  </si>
  <si>
    <r>
      <rPr>
        <sz val="10.5"/>
        <color rgb="FF000080"/>
        <rFont val="Arial"/>
        <family val="2"/>
      </rPr>
      <t>BARRAS À BASE DE COBRE-ZINCO (LATÃO)</t>
    </r>
  </si>
  <si>
    <r>
      <rPr>
        <sz val="10.5"/>
        <color rgb="FF000080"/>
        <rFont val="Arial"/>
        <family val="2"/>
      </rPr>
      <t>PERFIS À BASE DE COBRE-ZINCO (LATÃO)</t>
    </r>
  </si>
  <si>
    <r>
      <rPr>
        <sz val="10.5"/>
        <color rgb="FF000080"/>
        <rFont val="Arial"/>
        <family val="2"/>
      </rPr>
      <t>BARRAS D/OUTS.LIGAS COBRE Ñ CIT. ANTERIORM.</t>
    </r>
  </si>
  <si>
    <r>
      <rPr>
        <sz val="10.5"/>
        <color rgb="FF000080"/>
        <rFont val="Arial"/>
        <family val="2"/>
      </rPr>
      <t>OUTS.PERFIS OCOS D/LIGAS D/COBRE Ñ CIT.ANTER.</t>
    </r>
  </si>
  <si>
    <r>
      <rPr>
        <sz val="10.5"/>
        <color rgb="FF000080"/>
        <rFont val="Arial"/>
        <family val="2"/>
      </rPr>
      <t>OUTROS PERFIS DE LIGAS D/COBRE</t>
    </r>
  </si>
  <si>
    <r>
      <rPr>
        <sz val="10.5"/>
        <color rgb="FF000080"/>
        <rFont val="Arial"/>
        <family val="2"/>
      </rPr>
      <t xml:space="preserve">'-- Com a maior dimensão da seção
</t>
    </r>
    <r>
      <rPr>
        <sz val="10.5"/>
        <color rgb="FF000080"/>
        <rFont val="Arial"/>
        <family val="2"/>
      </rPr>
      <t>transversal superior a 6 mm</t>
    </r>
  </si>
  <si>
    <r>
      <rPr>
        <sz val="10.5"/>
        <color rgb="FF000080"/>
        <rFont val="Arial"/>
        <family val="2"/>
      </rPr>
      <t xml:space="preserve">OUTROS FIOS DE COBRE REFINADO
</t>
    </r>
    <r>
      <rPr>
        <sz val="10.5"/>
        <color rgb="FF000080"/>
        <rFont val="Arial"/>
        <family val="2"/>
      </rPr>
      <t>(AFINADO)</t>
    </r>
  </si>
  <si>
    <r>
      <rPr>
        <sz val="10.5"/>
        <color rgb="FF000080"/>
        <rFont val="Arial"/>
        <family val="2"/>
      </rPr>
      <t xml:space="preserve">'-- À base de cobreníquel (cuproníquel) ou de
</t>
    </r>
    <r>
      <rPr>
        <sz val="10.5"/>
        <color rgb="FF000080"/>
        <rFont val="Arial"/>
        <family val="2"/>
      </rPr>
      <t>cobreniquelzinc</t>
    </r>
  </si>
  <si>
    <r>
      <rPr>
        <sz val="10.5"/>
        <color rgb="FF000080"/>
        <rFont val="Arial"/>
        <family val="2"/>
      </rPr>
      <t>Fosforoso, de seção transversal circular, de diâmetro inferi</t>
    </r>
  </si>
  <si>
    <r>
      <rPr>
        <sz val="10.5"/>
        <color rgb="FF000080"/>
        <rFont val="Arial"/>
        <family val="2"/>
      </rPr>
      <t>Outros, fosforosos</t>
    </r>
  </si>
  <si>
    <r>
      <rPr>
        <sz val="10.5"/>
        <color rgb="FF000080"/>
        <rFont val="Arial"/>
        <family val="2"/>
      </rPr>
      <t xml:space="preserve">OUTS. FIOS À BASE DE COBRE-ESTANHO
</t>
    </r>
    <r>
      <rPr>
        <sz val="10.5"/>
        <color rgb="FF000080"/>
        <rFont val="Arial"/>
        <family val="2"/>
      </rPr>
      <t>(BRONZE)</t>
    </r>
  </si>
  <si>
    <r>
      <rPr>
        <sz val="10.5"/>
        <color rgb="FF000080"/>
        <rFont val="Arial"/>
        <family val="2"/>
      </rPr>
      <t>OUTROS FIOS DE LIGAS DE COBRE</t>
    </r>
  </si>
  <si>
    <r>
      <rPr>
        <sz val="10.5"/>
        <color rgb="FF000080"/>
        <rFont val="Arial"/>
        <family val="2"/>
      </rPr>
      <t xml:space="preserve">CHAPAS D/COBRE REFIN.EM ROLOS
</t>
    </r>
    <r>
      <rPr>
        <sz val="10.5"/>
        <color rgb="FF000080"/>
        <rFont val="Arial"/>
        <family val="2"/>
      </rPr>
      <t>D/ESP.&gt;0,15MM</t>
    </r>
  </si>
  <si>
    <r>
      <rPr>
        <sz val="10.5"/>
        <color rgb="FF000080"/>
        <rFont val="Arial"/>
        <family val="2"/>
      </rPr>
      <t>OUTS.CHAPAS E TIRAS COBRE REF.ESP&gt;0, 15MM</t>
    </r>
  </si>
  <si>
    <r>
      <rPr>
        <sz val="10.5"/>
        <color rgb="FF000080"/>
        <rFont val="Arial"/>
        <family val="2"/>
      </rPr>
      <t xml:space="preserve">CHAPAS,TIRAS D/COBR.-ZINCO,
</t>
    </r>
    <r>
      <rPr>
        <sz val="10.5"/>
        <color rgb="FF000080"/>
        <rFont val="Arial"/>
        <family val="2"/>
      </rPr>
      <t>ROLOS,ESP.&gt;0,15MM</t>
    </r>
  </si>
  <si>
    <r>
      <rPr>
        <sz val="10.5"/>
        <color rgb="FF000080"/>
        <rFont val="Arial"/>
        <family val="2"/>
      </rPr>
      <t>OUTS.CHAPAS, D/COBRE-ZINCO DE ESP.&gt;0,15MM</t>
    </r>
  </si>
  <si>
    <r>
      <rPr>
        <sz val="10.5"/>
        <color rgb="FF000080"/>
        <rFont val="Arial"/>
        <family val="2"/>
      </rPr>
      <t xml:space="preserve">CHAPAS, TIRAS D/BRONZE EM ROLOS,
</t>
    </r>
    <r>
      <rPr>
        <sz val="10.5"/>
        <color rgb="FF000080"/>
        <rFont val="Arial"/>
        <family val="2"/>
      </rPr>
      <t>REVS.D/PLÁST.</t>
    </r>
  </si>
  <si>
    <r>
      <rPr>
        <sz val="10.5"/>
        <color rgb="FF000080"/>
        <rFont val="Arial"/>
        <family val="2"/>
      </rPr>
      <t>OUTRAS CHAPAS, TIRAS D/BRONZE,DE ESP.&gt;0,15MM</t>
    </r>
  </si>
  <si>
    <r>
      <rPr>
        <sz val="10.5"/>
        <color rgb="FF000080"/>
        <rFont val="Arial"/>
        <family val="2"/>
      </rPr>
      <t xml:space="preserve">CHAPAS,TIRAS COBRE-NÍQ.,COBR.
</t>
    </r>
    <r>
      <rPr>
        <sz val="10.5"/>
        <color rgb="FF000080"/>
        <rFont val="Arial"/>
        <family val="2"/>
      </rPr>
      <t>NÍQ.ZINCO,ROLOS</t>
    </r>
  </si>
  <si>
    <r>
      <rPr>
        <sz val="10.5"/>
        <color rgb="FF000080"/>
        <rFont val="Arial"/>
        <family val="2"/>
      </rPr>
      <t>CHAPAS,TIRAS OUTS. LIGAS COBRE ESP&gt;0, 15MM</t>
    </r>
  </si>
  <si>
    <r>
      <rPr>
        <sz val="10.5"/>
        <color rgb="FF000080"/>
        <rFont val="Arial"/>
        <family val="2"/>
      </rPr>
      <t xml:space="preserve">De espessura inferior ou igual a 0,04 mm e uma
</t>
    </r>
    <r>
      <rPr>
        <sz val="10.5"/>
        <color rgb="FF000080"/>
        <rFont val="Arial"/>
        <family val="2"/>
      </rPr>
      <t>resistividade</t>
    </r>
  </si>
  <si>
    <r>
      <rPr>
        <sz val="10.5"/>
        <color rgb="FF000080"/>
        <rFont val="Arial"/>
        <family val="2"/>
      </rPr>
      <t>Outras, de espessura inferior ou igual a 0,04 mm</t>
    </r>
  </si>
  <si>
    <r>
      <rPr>
        <sz val="10.5"/>
        <color rgb="FF000080"/>
        <rFont val="Arial"/>
        <family val="2"/>
      </rPr>
      <t xml:space="preserve">FOLHAS,TIRAS COBRE REF.S/SUPORT.ESP=0,
</t>
    </r>
    <r>
      <rPr>
        <sz val="10.5"/>
        <color rgb="FF000080"/>
        <rFont val="Arial"/>
        <family val="2"/>
      </rPr>
      <t>07MM</t>
    </r>
  </si>
  <si>
    <r>
      <rPr>
        <sz val="10.5"/>
        <color rgb="FF000080"/>
        <rFont val="Arial"/>
        <family val="2"/>
      </rPr>
      <t>OUTS.FOLHAS,TIRAS D/COBRE REF. S/SUPORTE</t>
    </r>
  </si>
  <si>
    <r>
      <rPr>
        <sz val="10.5"/>
        <color rgb="FF000080"/>
        <rFont val="Arial"/>
        <family val="2"/>
      </rPr>
      <t xml:space="preserve">FOLHAS,TIRAS DELGADAS D/LIGAS
</t>
    </r>
    <r>
      <rPr>
        <sz val="10.5"/>
        <color rgb="FF000080"/>
        <rFont val="Arial"/>
        <family val="2"/>
      </rPr>
      <t>D/COBRE S/SUP.</t>
    </r>
  </si>
  <si>
    <r>
      <rPr>
        <sz val="10.5"/>
        <color rgb="FF000080"/>
        <rFont val="Arial"/>
        <family val="2"/>
      </rPr>
      <t>Com suporte isolante de resina epóxida e fibra de vidro</t>
    </r>
  </si>
  <si>
    <r>
      <rPr>
        <sz val="10.5"/>
        <color rgb="FF000080"/>
        <rFont val="Arial"/>
        <family val="2"/>
      </rPr>
      <t xml:space="preserve">Com espessura superior a 0,012 mm, sobre
</t>
    </r>
    <r>
      <rPr>
        <sz val="10.5"/>
        <color rgb="FF000080"/>
        <rFont val="Arial"/>
        <family val="2"/>
      </rPr>
      <t>suporte de poliéste</t>
    </r>
  </si>
  <si>
    <r>
      <rPr>
        <sz val="10.5"/>
        <color rgb="FF000080"/>
        <rFont val="Arial"/>
        <family val="2"/>
      </rPr>
      <t>Com suporte isolante de resina fenólica e papel, do tip</t>
    </r>
  </si>
  <si>
    <r>
      <rPr>
        <sz val="10.5"/>
        <color rgb="FF000080"/>
        <rFont val="Arial"/>
        <family val="2"/>
      </rPr>
      <t xml:space="preserve">OUTS.FOLHAS,TIRAS DE COBRE REF.COM
</t>
    </r>
    <r>
      <rPr>
        <sz val="10.5"/>
        <color rgb="FF000080"/>
        <rFont val="Arial"/>
        <family val="2"/>
      </rPr>
      <t>SUPORTE</t>
    </r>
  </si>
  <si>
    <r>
      <rPr>
        <sz val="10.5"/>
        <color rgb="FF000080"/>
        <rFont val="Arial"/>
        <family val="2"/>
      </rPr>
      <t>FOLHAS,TIRAS DELG. D/LIGAS D/COBRE C/SUPORTE</t>
    </r>
  </si>
  <si>
    <r>
      <rPr>
        <sz val="10.5"/>
        <color rgb="FF000080"/>
        <rFont val="Arial"/>
        <family val="2"/>
      </rPr>
      <t xml:space="preserve">TUBOS D/COBRE REF. Ñ ALETADOS Ñ
</t>
    </r>
    <r>
      <rPr>
        <sz val="10.5"/>
        <color rgb="FF000080"/>
        <rFont val="Arial"/>
        <family val="2"/>
      </rPr>
      <t>RANHURADOS</t>
    </r>
  </si>
  <si>
    <r>
      <rPr>
        <sz val="10.5"/>
        <color rgb="FF000080"/>
        <rFont val="Arial"/>
        <family val="2"/>
      </rPr>
      <t>OUTROS TUBOS DE COBRE REFINADO</t>
    </r>
  </si>
  <si>
    <r>
      <rPr>
        <sz val="10.5"/>
        <color rgb="FF000080"/>
        <rFont val="Arial"/>
        <family val="2"/>
      </rPr>
      <t xml:space="preserve">TUBOS D/LIGAS D/COBRE-ZINCO,Ñ
</t>
    </r>
    <r>
      <rPr>
        <sz val="10.5"/>
        <color rgb="FF000080"/>
        <rFont val="Arial"/>
        <family val="2"/>
      </rPr>
      <t>ALETS.Ñ RANHS.</t>
    </r>
  </si>
  <si>
    <r>
      <rPr>
        <sz val="10.5"/>
        <color rgb="FF000080"/>
        <rFont val="Arial"/>
        <family val="2"/>
      </rPr>
      <t>OUTS.TUBOS D/LIG. COBRE À BASE COBRE-ZINCO</t>
    </r>
  </si>
  <si>
    <r>
      <rPr>
        <sz val="10.5"/>
        <color rgb="FF000080"/>
        <rFont val="Arial"/>
        <family val="2"/>
      </rPr>
      <t xml:space="preserve">TUB.D/COBRE- NÍQUEL/COBRE-
</t>
    </r>
    <r>
      <rPr>
        <sz val="10.5"/>
        <color rgb="FF000080"/>
        <rFont val="Arial"/>
        <family val="2"/>
      </rPr>
      <t>NÍQUEL-ZINCO,Ñ TRAB.</t>
    </r>
  </si>
  <si>
    <r>
      <rPr>
        <sz val="10.5"/>
        <color rgb="FF000080"/>
        <rFont val="Arial"/>
        <family val="2"/>
      </rPr>
      <t xml:space="preserve">OUTS.TUBOS COBR. BAS.COBRE-NÍQ.
</t>
    </r>
    <r>
      <rPr>
        <sz val="10.5"/>
        <color rgb="FF000080"/>
        <rFont val="Arial"/>
        <family val="2"/>
      </rPr>
      <t>/COBRE-NÍQ-ZIN.</t>
    </r>
  </si>
  <si>
    <r>
      <rPr>
        <sz val="10.5"/>
        <color rgb="FF000080"/>
        <rFont val="Arial"/>
        <family val="2"/>
      </rPr>
      <t xml:space="preserve">TUBOS D/OUTS.LIGAS D/COBRE,Ñ ALETS.Ñ
</t>
    </r>
    <r>
      <rPr>
        <sz val="10.5"/>
        <color rgb="FF000080"/>
        <rFont val="Arial"/>
        <family val="2"/>
      </rPr>
      <t>RANHS.</t>
    </r>
  </si>
  <si>
    <r>
      <rPr>
        <sz val="10.5"/>
        <color rgb="FF000080"/>
        <rFont val="Arial"/>
        <family val="2"/>
      </rPr>
      <t>TUBOS DE OUTS.LIGAS DE COBRE</t>
    </r>
  </si>
  <si>
    <r>
      <rPr>
        <sz val="10.5"/>
        <color rgb="FF000080"/>
        <rFont val="Arial"/>
        <family val="2"/>
      </rPr>
      <t xml:space="preserve">'- De cobre refinado
</t>
    </r>
    <r>
      <rPr>
        <sz val="10.5"/>
        <color rgb="FF000080"/>
        <rFont val="Arial"/>
        <family val="2"/>
      </rPr>
      <t>(afinado)</t>
    </r>
  </si>
  <si>
    <r>
      <rPr>
        <sz val="10.5"/>
        <color rgb="FF000080"/>
        <rFont val="Arial"/>
        <family val="2"/>
      </rPr>
      <t>ACESSÓRIOS PARA TUBOS DE LIGAS DE COBRE</t>
    </r>
  </si>
  <si>
    <r>
      <rPr>
        <sz val="10.5"/>
        <color rgb="FF000080"/>
        <rFont val="Arial"/>
        <family val="2"/>
      </rPr>
      <t xml:space="preserve">Cordas, cabos, tranças (entrançados*) e artigos
</t>
    </r>
    <r>
      <rPr>
        <sz val="10.5"/>
        <color rgb="FF000080"/>
        <rFont val="Arial"/>
        <family val="2"/>
      </rPr>
      <t>semelha</t>
    </r>
  </si>
  <si>
    <r>
      <rPr>
        <sz val="10.5"/>
        <color rgb="FF000080"/>
        <rFont val="Arial"/>
        <family val="2"/>
      </rPr>
      <t>'- Tachas, pregos, percevejos, escápulas (pregos para tacos)</t>
    </r>
  </si>
  <si>
    <r>
      <rPr>
        <sz val="10.5"/>
        <color rgb="FF000080"/>
        <rFont val="Arial"/>
        <family val="2"/>
      </rPr>
      <t xml:space="preserve">'-- Arruelas (anilhas)
</t>
    </r>
    <r>
      <rPr>
        <sz val="10.5"/>
        <color rgb="FF000080"/>
        <rFont val="Arial"/>
        <family val="2"/>
      </rPr>
      <t>(incluindo as de pressão)</t>
    </r>
  </si>
  <si>
    <r>
      <rPr>
        <sz val="10.5"/>
        <color rgb="FF000080"/>
        <rFont val="Arial"/>
        <family val="2"/>
      </rPr>
      <t>OUTS.ARTEFATOS Ñ ROSCADOS,DE COBRE</t>
    </r>
  </si>
  <si>
    <r>
      <rPr>
        <sz val="10.5"/>
        <color rgb="FF000080"/>
        <rFont val="Arial"/>
        <family val="2"/>
      </rPr>
      <t xml:space="preserve">PARAF. PINOS/PERNOS,
</t>
    </r>
    <r>
      <rPr>
        <sz val="10.5"/>
        <color rgb="FF000080"/>
        <rFont val="Arial"/>
        <family val="2"/>
      </rPr>
      <t>PORCAS ROSCADS. D/COBRE</t>
    </r>
  </si>
  <si>
    <r>
      <rPr>
        <sz val="10.5"/>
        <color rgb="FF000080"/>
        <rFont val="Arial"/>
        <family val="2"/>
      </rPr>
      <t>OUTS.ARTEFATOS ROSCADOS DE COBRE</t>
    </r>
  </si>
  <si>
    <r>
      <rPr>
        <sz val="10.5"/>
        <color rgb="FF000080"/>
        <rFont val="Arial"/>
        <family val="2"/>
      </rPr>
      <t>'- Serviços de mesa, artigos de cozinha e outros artigos</t>
    </r>
  </si>
  <si>
    <r>
      <rPr>
        <sz val="10.5"/>
        <color rgb="FF000080"/>
        <rFont val="Arial"/>
        <family val="2"/>
      </rPr>
      <t xml:space="preserve">'- Artigos de higiene ou de toucador, e suas
</t>
    </r>
    <r>
      <rPr>
        <sz val="10.5"/>
        <color rgb="FF000080"/>
        <rFont val="Arial"/>
        <family val="2"/>
      </rPr>
      <t>partes</t>
    </r>
  </si>
  <si>
    <r>
      <rPr>
        <sz val="10.5"/>
        <color rgb="FF000080"/>
        <rFont val="Arial"/>
        <family val="2"/>
      </rPr>
      <t>'- Vazadas, moldadas, estampadas ou forjadas, mas não tr</t>
    </r>
  </si>
  <si>
    <r>
      <rPr>
        <sz val="10.5"/>
        <color rgb="FF000080"/>
        <rFont val="Arial"/>
        <family val="2"/>
      </rPr>
      <t xml:space="preserve">Telas metálicas de fio de
</t>
    </r>
    <r>
      <rPr>
        <sz val="10.5"/>
        <color rgb="FF000080"/>
        <rFont val="Arial"/>
        <family val="2"/>
      </rPr>
      <t>cobre</t>
    </r>
  </si>
  <si>
    <r>
      <rPr>
        <sz val="10.5"/>
        <color rgb="FF000080"/>
        <rFont val="Arial"/>
        <family val="2"/>
      </rPr>
      <t>Molas</t>
    </r>
  </si>
  <si>
    <r>
      <rPr>
        <sz val="10.5"/>
        <color rgb="FF000080"/>
        <rFont val="Arial"/>
        <family val="2"/>
      </rPr>
      <t>Discos próprios para cunhagem de moedas</t>
    </r>
  </si>
  <si>
    <r>
      <rPr>
        <sz val="10.5"/>
        <color rgb="FF000080"/>
        <rFont val="Arial"/>
        <family val="2"/>
      </rPr>
      <t>CATODOS DE NÍQUEL, NÃO LIGADO</t>
    </r>
  </si>
  <si>
    <r>
      <rPr>
        <sz val="10.5"/>
        <color rgb="FF000080"/>
        <rFont val="Arial"/>
        <family val="2"/>
      </rPr>
      <t>LIGAS DE NÍQUEL</t>
    </r>
  </si>
  <si>
    <r>
      <rPr>
        <sz val="10.5"/>
        <color rgb="FF000080"/>
        <rFont val="Arial"/>
        <family val="2"/>
      </rPr>
      <t>PÓS E ESCAMAS,DE NÍQUEL Ñ LIGADO</t>
    </r>
  </si>
  <si>
    <r>
      <rPr>
        <sz val="10.5"/>
        <color rgb="FF000080"/>
        <rFont val="Arial"/>
        <family val="2"/>
      </rPr>
      <t>OUTROS PÓS E ESCAMAS DE NÍQUEL</t>
    </r>
  </si>
  <si>
    <r>
      <rPr>
        <sz val="10.5"/>
        <color rgb="FF000080"/>
        <rFont val="Arial"/>
        <family val="2"/>
      </rPr>
      <t>BARRAS DE NÍQUEL NÃO LIGADO</t>
    </r>
  </si>
  <si>
    <r>
      <rPr>
        <sz val="10.5"/>
        <color rgb="FF000080"/>
        <rFont val="Arial"/>
        <family val="2"/>
      </rPr>
      <t>BARRAS DE LIGAS DE NÍQUEL</t>
    </r>
  </si>
  <si>
    <r>
      <rPr>
        <sz val="10.5"/>
        <color rgb="FF000080"/>
        <rFont val="Arial"/>
        <family val="2"/>
      </rPr>
      <t>À base de niqueltitânio (nitinol)</t>
    </r>
  </si>
  <si>
    <r>
      <rPr>
        <sz val="10.5"/>
        <color rgb="FF000080"/>
        <rFont val="Arial"/>
        <family val="2"/>
      </rPr>
      <t xml:space="preserve">CHAPAS,TIRAS E FOLHAS DE NÍQUEL,
</t>
    </r>
    <r>
      <rPr>
        <sz val="10.5"/>
        <color rgb="FF000080"/>
        <rFont val="Arial"/>
        <family val="2"/>
      </rPr>
      <t>NÃO LIGADO</t>
    </r>
  </si>
  <si>
    <r>
      <rPr>
        <sz val="10.5"/>
        <color rgb="FF000080"/>
        <rFont val="Arial"/>
        <family val="2"/>
      </rPr>
      <t>CHAPAS,TIRAS E FOLHAS DE LIGAS DE NÍQUEL</t>
    </r>
  </si>
  <si>
    <r>
      <rPr>
        <sz val="10.5"/>
        <color rgb="FF000080"/>
        <rFont val="Arial"/>
        <family val="2"/>
      </rPr>
      <t xml:space="preserve">TUBOS DE LIGAS DE
</t>
    </r>
    <r>
      <rPr>
        <sz val="10.5"/>
        <color rgb="FF000080"/>
        <rFont val="Arial"/>
        <family val="2"/>
      </rPr>
      <t>NÍQUEL</t>
    </r>
  </si>
  <si>
    <r>
      <rPr>
        <sz val="10.5"/>
        <color rgb="FF000080"/>
        <rFont val="Arial"/>
        <family val="2"/>
      </rPr>
      <t>ACESSÓRIOS PARA TUBOS, DE NÍQUEL</t>
    </r>
  </si>
  <si>
    <r>
      <rPr>
        <sz val="10.5"/>
        <color rgb="FF000080"/>
        <rFont val="Arial"/>
        <family val="2"/>
      </rPr>
      <t xml:space="preserve">OUTRAS OBRAS DE
</t>
    </r>
    <r>
      <rPr>
        <sz val="10.5"/>
        <color rgb="FF000080"/>
        <rFont val="Arial"/>
        <family val="2"/>
      </rPr>
      <t>NÍQUEL</t>
    </r>
  </si>
  <si>
    <r>
      <rPr>
        <sz val="10.5"/>
        <color rgb="FF000080"/>
        <rFont val="Arial"/>
        <family val="2"/>
      </rPr>
      <t>LIGAS DE ALUMÍNIO</t>
    </r>
  </si>
  <si>
    <r>
      <rPr>
        <sz val="10.5"/>
        <color rgb="FF000080"/>
        <rFont val="Arial"/>
        <family val="2"/>
      </rPr>
      <t>PÓS DE ESTRUTURA NÃO LAMELAR,DE ALUMÍNIO</t>
    </r>
  </si>
  <si>
    <r>
      <rPr>
        <sz val="10.5"/>
        <color rgb="FF000080"/>
        <rFont val="Arial"/>
        <family val="2"/>
      </rPr>
      <t>BARRAS DE ALUMÍNIO NÃO LIGADO</t>
    </r>
  </si>
  <si>
    <r>
      <rPr>
        <sz val="10.5"/>
        <color rgb="FF000080"/>
        <rFont val="Arial"/>
        <family val="2"/>
      </rPr>
      <t>PERFIS OCOS DE ALUMÍNIO NÃO LIGADO</t>
    </r>
  </si>
  <si>
    <r>
      <rPr>
        <sz val="10.5"/>
        <color rgb="FF000080"/>
        <rFont val="Arial"/>
        <family val="2"/>
      </rPr>
      <t>OUTS. PERFIS DE ALUMÍNIO NÃO LIGADO</t>
    </r>
  </si>
  <si>
    <r>
      <rPr>
        <sz val="10.5"/>
        <color rgb="FF000080"/>
        <rFont val="Arial"/>
        <family val="2"/>
      </rPr>
      <t>PERFIS OCOS DE LIGAS DE ALUMÍNIO</t>
    </r>
  </si>
  <si>
    <r>
      <rPr>
        <sz val="10.5"/>
        <color rgb="FF000080"/>
        <rFont val="Arial"/>
        <family val="2"/>
      </rPr>
      <t>Forjadas, de seção transversal circular, de diâmetro igual o</t>
    </r>
  </si>
  <si>
    <r>
      <rPr>
        <sz val="10.5"/>
        <color rgb="FF000080"/>
        <rFont val="Arial"/>
        <family val="2"/>
      </rPr>
      <t xml:space="preserve">OUTRAS BARRAS DE
</t>
    </r>
    <r>
      <rPr>
        <sz val="10.5"/>
        <color rgb="FF000080"/>
        <rFont val="Arial"/>
        <family val="2"/>
      </rPr>
      <t>LIGAS D/ALUMÍNIO</t>
    </r>
  </si>
  <si>
    <r>
      <rPr>
        <sz val="10.5"/>
        <color rgb="FF000080"/>
        <rFont val="Arial"/>
        <family val="2"/>
      </rPr>
      <t>OUTROS PERFIS DE LIGAS DE ALUMÍNIO</t>
    </r>
  </si>
  <si>
    <r>
      <rPr>
        <sz val="10.5"/>
        <color rgb="FF000080"/>
        <rFont val="Arial"/>
        <family val="2"/>
      </rPr>
      <t xml:space="preserve">Com um teor de alumínio igual ou superior a 99,45
</t>
    </r>
    <r>
      <rPr>
        <sz val="10.5"/>
        <color rgb="FF000080"/>
        <rFont val="Arial"/>
        <family val="2"/>
      </rPr>
      <t>%, em peso</t>
    </r>
  </si>
  <si>
    <r>
      <rPr>
        <sz val="10.5"/>
        <color rgb="FF000080"/>
        <rFont val="Arial"/>
        <family val="2"/>
      </rPr>
      <t xml:space="preserve">OUTS.FIOS DE
</t>
    </r>
    <r>
      <rPr>
        <sz val="10.5"/>
        <color rgb="FF000080"/>
        <rFont val="Arial"/>
        <family val="2"/>
      </rPr>
      <t>ALUMÍNIO Ñ LIGADOS</t>
    </r>
  </si>
  <si>
    <r>
      <rPr>
        <sz val="10.5"/>
        <color rgb="FF000080"/>
        <rFont val="Arial"/>
        <family val="2"/>
      </rPr>
      <t>Com um teor, em peso, de alumínio igual ou superior a 98,45</t>
    </r>
  </si>
  <si>
    <r>
      <rPr>
        <sz val="10.5"/>
        <color rgb="FF000080"/>
        <rFont val="Arial"/>
        <family val="2"/>
      </rPr>
      <t xml:space="preserve">OUTS.FIOS LIGAS D/ALUM.DIM.SEÇÃO
</t>
    </r>
    <r>
      <rPr>
        <sz val="10.5"/>
        <color rgb="FF000080"/>
        <rFont val="Arial"/>
        <family val="2"/>
      </rPr>
      <t>TRANSV.&gt;7MM</t>
    </r>
  </si>
  <si>
    <r>
      <rPr>
        <sz val="10.5"/>
        <color rgb="FF000080"/>
        <rFont val="Arial"/>
        <family val="2"/>
      </rPr>
      <t xml:space="preserve">OUTROS FIOS DE
</t>
    </r>
    <r>
      <rPr>
        <sz val="10.5"/>
        <color rgb="FF000080"/>
        <rFont val="Arial"/>
        <family val="2"/>
      </rPr>
      <t>ALUMÍNIO</t>
    </r>
  </si>
  <si>
    <r>
      <rPr>
        <sz val="10.5"/>
        <color rgb="FF000080"/>
        <rFont val="Arial"/>
        <family val="2"/>
      </rPr>
      <t>OUTS.CHAPAS/TIRAS, D/LIGAS ALUM.ESP.&gt;0, 2MM</t>
    </r>
  </si>
  <si>
    <r>
      <rPr>
        <sz val="10.5"/>
        <color rgb="FF000080"/>
        <rFont val="Arial"/>
        <family val="2"/>
      </rPr>
      <t xml:space="preserve">Com teores, em peso, de magnésio igual ou
</t>
    </r>
    <r>
      <rPr>
        <sz val="10.5"/>
        <color rgb="FF000080"/>
        <rFont val="Arial"/>
        <family val="2"/>
      </rPr>
      <t>superior a 4 % e i</t>
    </r>
  </si>
  <si>
    <r>
      <rPr>
        <sz val="10.5"/>
        <color rgb="FF000080"/>
        <rFont val="Arial"/>
        <family val="2"/>
      </rPr>
      <t>Com um teor, em peso, de alumínio igual ou superior a 99 % e</t>
    </r>
  </si>
  <si>
    <r>
      <rPr>
        <sz val="10.5"/>
        <color rgb="FF000080"/>
        <rFont val="Arial"/>
        <family val="2"/>
      </rPr>
      <t xml:space="preserve">SIMPLESMENTE LAMINADAS,
</t>
    </r>
    <r>
      <rPr>
        <sz val="10.5"/>
        <color rgb="FF000080"/>
        <rFont val="Arial"/>
        <family val="2"/>
      </rPr>
      <t>CONSTITUÍDAS DE, PELO MENOS, DU</t>
    </r>
  </si>
  <si>
    <r>
      <rPr>
        <sz val="10.5"/>
        <color rgb="FF000080"/>
        <rFont val="Arial"/>
        <family val="2"/>
      </rPr>
      <t xml:space="preserve">OUTRAS CHAPAS/TIRAS,
</t>
    </r>
    <r>
      <rPr>
        <sz val="10.5"/>
        <color rgb="FF000080"/>
        <rFont val="Arial"/>
        <family val="2"/>
      </rPr>
      <t>D/LIGAS ALUM.ESP.&gt;0, 2MM</t>
    </r>
  </si>
  <si>
    <r>
      <rPr>
        <sz val="10.5"/>
        <color rgb="FF000080"/>
        <rFont val="Arial"/>
        <family val="2"/>
      </rPr>
      <t xml:space="preserve">OUTS.CHAPAS,TIRAS ALUM.Ñ LIGADO,ESP.
</t>
    </r>
    <r>
      <rPr>
        <sz val="10.5"/>
        <color rgb="FF000080"/>
        <rFont val="Arial"/>
        <family val="2"/>
      </rPr>
      <t>&gt;0,2MM</t>
    </r>
  </si>
  <si>
    <r>
      <rPr>
        <sz val="10.5"/>
        <color rgb="FF000080"/>
        <rFont val="Arial"/>
        <family val="2"/>
      </rPr>
      <t xml:space="preserve">OUTS.CHAPAS,TIRAS LIGAS ALUM.,ESP.&gt;0,
</t>
    </r>
    <r>
      <rPr>
        <sz val="10.5"/>
        <color rgb="FF000080"/>
        <rFont val="Arial"/>
        <family val="2"/>
      </rPr>
      <t>2MM</t>
    </r>
  </si>
  <si>
    <r>
      <rPr>
        <sz val="10.5"/>
        <color rgb="FF000080"/>
        <rFont val="Arial"/>
        <family val="2"/>
      </rPr>
      <t xml:space="preserve">CONSTITUÍDAS DE, PELO MENOS, DUAS
</t>
    </r>
    <r>
      <rPr>
        <sz val="10.5"/>
        <color rgb="FF000080"/>
        <rFont val="Arial"/>
        <family val="2"/>
      </rPr>
      <t>CAMADAS DE DIFERENTE</t>
    </r>
  </si>
  <si>
    <r>
      <rPr>
        <sz val="10.5"/>
        <color rgb="FF000080"/>
        <rFont val="Arial"/>
        <family val="2"/>
      </rPr>
      <t xml:space="preserve">OUTS.FOLHAS,TIR. ALUM.SIMPM./LAM.
</t>
    </r>
    <r>
      <rPr>
        <sz val="10.5"/>
        <color rgb="FF000080"/>
        <rFont val="Arial"/>
        <family val="2"/>
      </rPr>
      <t>S/SUP.&lt;0,2MM</t>
    </r>
  </si>
  <si>
    <r>
      <rPr>
        <sz val="10.5"/>
        <color rgb="FF000080"/>
        <rFont val="Arial"/>
        <family val="2"/>
      </rPr>
      <t>Gravadas por processo eletroquímico de corrosão, mesmo com c</t>
    </r>
  </si>
  <si>
    <r>
      <rPr>
        <sz val="10.5"/>
        <color rgb="FF000080"/>
        <rFont val="Arial"/>
        <family val="2"/>
      </rPr>
      <t xml:space="preserve">OUTS.FOLHAS/TIRAS LIGAS D/ALUM.S/SUP.
</t>
    </r>
    <r>
      <rPr>
        <sz val="10.5"/>
        <color rgb="FF000080"/>
        <rFont val="Arial"/>
        <family val="2"/>
      </rPr>
      <t>E&gt;0,2 MM</t>
    </r>
  </si>
  <si>
    <r>
      <rPr>
        <sz val="10.5"/>
        <color rgb="FF000080"/>
        <rFont val="Arial"/>
        <family val="2"/>
      </rPr>
      <t xml:space="preserve">FOLHAS/TIRAS DELG. ALUMÍNIO C/SUP.ESP.
</t>
    </r>
    <r>
      <rPr>
        <sz val="10.5"/>
        <color rgb="FF000080"/>
        <rFont val="Arial"/>
        <family val="2"/>
      </rPr>
      <t>&lt;0,2MM</t>
    </r>
  </si>
  <si>
    <r>
      <rPr>
        <sz val="10.5"/>
        <color rgb="FF000080"/>
        <rFont val="Arial"/>
        <family val="2"/>
      </rPr>
      <t xml:space="preserve">TUBOS DE ALUMÍNIO
</t>
    </r>
    <r>
      <rPr>
        <sz val="10.5"/>
        <color rgb="FF000080"/>
        <rFont val="Arial"/>
        <family val="2"/>
      </rPr>
      <t>NÃO LIGADO</t>
    </r>
  </si>
  <si>
    <r>
      <rPr>
        <sz val="10.5"/>
        <color rgb="FF000080"/>
        <rFont val="Arial"/>
        <family val="2"/>
      </rPr>
      <t>Sem costura, extrudados e trefilados, segundo Norma ASTM B21</t>
    </r>
  </si>
  <si>
    <r>
      <rPr>
        <sz val="10.5"/>
        <color rgb="FF000080"/>
        <rFont val="Arial"/>
        <family val="2"/>
      </rPr>
      <t xml:space="preserve">OUTROS TUBOS DE
</t>
    </r>
    <r>
      <rPr>
        <sz val="10.5"/>
        <color rgb="FF000080"/>
        <rFont val="Arial"/>
        <family val="2"/>
      </rPr>
      <t>LIGAS DE ALUMÍNIO</t>
    </r>
  </si>
  <si>
    <r>
      <rPr>
        <sz val="10.5"/>
        <color rgb="FF000080"/>
        <rFont val="Arial"/>
        <family val="2"/>
      </rPr>
      <t>Acessórios para tubos (por exemplo, uniões, cotovelos,</t>
    </r>
  </si>
  <si>
    <r>
      <rPr>
        <sz val="10.5"/>
        <color rgb="FF000080"/>
        <rFont val="Arial"/>
        <family val="2"/>
      </rPr>
      <t xml:space="preserve">PORTAS,JANELAS, CAIXILHOS,ALIZARES
</t>
    </r>
    <r>
      <rPr>
        <sz val="10.5"/>
        <color rgb="FF000080"/>
        <rFont val="Arial"/>
        <family val="2"/>
      </rPr>
      <t>D/ALUMÍNIO</t>
    </r>
  </si>
  <si>
    <r>
      <rPr>
        <sz val="10.5"/>
        <color rgb="FF000080"/>
        <rFont val="Arial"/>
        <family val="2"/>
      </rPr>
      <t>OUTS.CONSTRUÇÕES, PARTES,ALUM.EXC. POS.94.06</t>
    </r>
  </si>
  <si>
    <r>
      <rPr>
        <sz val="10.5"/>
        <color rgb="FF000080"/>
        <rFont val="Arial"/>
        <family val="2"/>
      </rPr>
      <t xml:space="preserve">RECIP.TUBULARES FLEX.,ALUMÍNIO,Ñ&gt;300
</t>
    </r>
    <r>
      <rPr>
        <sz val="10.5"/>
        <color rgb="FF000080"/>
        <rFont val="Arial"/>
        <family val="2"/>
      </rPr>
      <t>LITROS</t>
    </r>
  </si>
  <si>
    <r>
      <rPr>
        <sz val="10.5"/>
        <color rgb="FF000080"/>
        <rFont val="Arial"/>
        <family val="2"/>
      </rPr>
      <t>Para aerossóis, com capacidade inferior ou igual a 700 cm3</t>
    </r>
  </si>
  <si>
    <r>
      <rPr>
        <sz val="10.5"/>
        <color rgb="FF000080"/>
        <rFont val="Arial"/>
        <family val="2"/>
      </rPr>
      <t xml:space="preserve">Isotérmicos, refrigerados a nitrogênio (azoto)
</t>
    </r>
    <r>
      <rPr>
        <sz val="10.5"/>
        <color rgb="FF000080"/>
        <rFont val="Arial"/>
        <family val="2"/>
      </rPr>
      <t>líquido, do t</t>
    </r>
  </si>
  <si>
    <r>
      <rPr>
        <sz val="10.5"/>
        <color rgb="FF000080"/>
        <rFont val="Arial"/>
        <family val="2"/>
      </rPr>
      <t>OUTROS RECIPIENTES TUBULARES,DE ALUMÍNIO,C&lt;=300L</t>
    </r>
  </si>
  <si>
    <r>
      <rPr>
        <sz val="10.5"/>
        <color rgb="FF000080"/>
        <rFont val="Arial"/>
        <family val="2"/>
      </rPr>
      <t xml:space="preserve">OUTS.RESERVS.ETC. D/ALUMÍNIO,C&lt;=300L,
</t>
    </r>
    <r>
      <rPr>
        <sz val="10.5"/>
        <color rgb="FF000080"/>
        <rFont val="Arial"/>
        <family val="2"/>
      </rPr>
      <t>S/DISP.MEC.TERM.</t>
    </r>
  </si>
  <si>
    <r>
      <rPr>
        <sz val="10.5"/>
        <color rgb="FF000080"/>
        <rFont val="Arial"/>
        <family val="2"/>
      </rPr>
      <t xml:space="preserve">RECIP.P/GASES COMPRIM.
</t>
    </r>
    <r>
      <rPr>
        <sz val="10.5"/>
        <color rgb="FF000080"/>
        <rFont val="Arial"/>
        <family val="2"/>
      </rPr>
      <t>/LIQUEFEITOS, D/ALUMÍNIO</t>
    </r>
  </si>
  <si>
    <r>
      <rPr>
        <sz val="10.5"/>
        <color rgb="FF000080"/>
        <rFont val="Arial"/>
        <family val="2"/>
      </rPr>
      <t>CORDAS,CABS.C/ALMA D/AÇO Ñ ISOL.P/USO ELÉTR.</t>
    </r>
  </si>
  <si>
    <r>
      <rPr>
        <sz val="10.5"/>
        <color rgb="FF000080"/>
        <rFont val="Arial"/>
        <family val="2"/>
      </rPr>
      <t>CABOS DE ALUMÍNIO Ñ ISOL.P/USOS ELÉTRICOS</t>
    </r>
  </si>
  <si>
    <r>
      <rPr>
        <sz val="10.5"/>
        <color rgb="FF000080"/>
        <rFont val="Arial"/>
        <family val="2"/>
      </rPr>
      <t xml:space="preserve">OUTS.CORD.,TRANÇ., SEMELH.ALUM.Ñ ISOL.
</t>
    </r>
    <r>
      <rPr>
        <sz val="10.5"/>
        <color rgb="FF000080"/>
        <rFont val="Arial"/>
        <family val="2"/>
      </rPr>
      <t>U/ELÉTR.</t>
    </r>
  </si>
  <si>
    <r>
      <rPr>
        <sz val="10.5"/>
        <color rgb="FF000080"/>
        <rFont val="Arial"/>
        <family val="2"/>
      </rPr>
      <t>'- Tachas, pregos, escápulas (pregos para tacos), parafusos,</t>
    </r>
  </si>
  <si>
    <r>
      <rPr>
        <sz val="10.5"/>
        <color rgb="FF000080"/>
        <rFont val="Arial"/>
        <family val="2"/>
      </rPr>
      <t xml:space="preserve">TELAS METÁLICAS, GRADES E REDES,
</t>
    </r>
    <r>
      <rPr>
        <sz val="10.5"/>
        <color rgb="FF000080"/>
        <rFont val="Arial"/>
        <family val="2"/>
      </rPr>
      <t>D/ALUMÍNIO</t>
    </r>
  </si>
  <si>
    <r>
      <rPr>
        <sz val="10.5"/>
        <color rgb="FF000080"/>
        <rFont val="Arial"/>
        <family val="2"/>
      </rPr>
      <t>OUTRAS OBRAS DE ALUMÍNIO</t>
    </r>
  </si>
  <si>
    <r>
      <rPr>
        <sz val="10.5"/>
        <color rgb="FF000080"/>
        <rFont val="Arial"/>
        <family val="2"/>
      </rPr>
      <t>OUTRAS CHAPAS FOLHAS E TIRAS DE CHUMBO</t>
    </r>
  </si>
  <si>
    <r>
      <rPr>
        <sz val="10.5"/>
        <color rgb="FF000080"/>
        <rFont val="Arial"/>
        <family val="2"/>
      </rPr>
      <t>BARRAS,PERFIS E FIOS DE CHUMBO</t>
    </r>
  </si>
  <si>
    <r>
      <rPr>
        <sz val="10.5"/>
        <color rgb="FF000080"/>
        <rFont val="Arial"/>
        <family val="2"/>
      </rPr>
      <t>OUTRAS OBRAS DE CHUMBO</t>
    </r>
  </si>
  <si>
    <r>
      <rPr>
        <sz val="10.5"/>
        <color rgb="FF000080"/>
        <rFont val="Arial"/>
        <family val="2"/>
      </rPr>
      <t>ZINCO ELETROLÍTICO, LINGOTE,PESO 99,99% ZINCO</t>
    </r>
  </si>
  <si>
    <r>
      <rPr>
        <sz val="10.5"/>
        <color rgb="FF000080"/>
        <rFont val="Arial"/>
        <family val="2"/>
      </rPr>
      <t>BARRAS, PERFIS E FIOS, DE ZINCO</t>
    </r>
  </si>
  <si>
    <r>
      <rPr>
        <sz val="10.5"/>
        <color rgb="FF000080"/>
        <rFont val="Arial"/>
        <family val="2"/>
      </rPr>
      <t>CHAPAS, FOLHAS E TIRAS, DE ZINCO</t>
    </r>
  </si>
  <si>
    <r>
      <rPr>
        <sz val="10.5"/>
        <color rgb="FF000080"/>
        <rFont val="Arial"/>
        <family val="2"/>
      </rPr>
      <t>TUBOS E SEUS ACESS. (UNIÕES,LUVAS,ETC) ZINCO</t>
    </r>
  </si>
  <si>
    <r>
      <rPr>
        <sz val="10.5"/>
        <color rgb="FF000080"/>
        <rFont val="Arial"/>
        <family val="2"/>
      </rPr>
      <t>OUTRAS OBRAS DE ZINCO</t>
    </r>
  </si>
  <si>
    <r>
      <rPr>
        <sz val="10.5"/>
        <color rgb="FF000080"/>
        <rFont val="Arial"/>
        <family val="2"/>
      </rPr>
      <t>ESTANHO NÃO LIGADO</t>
    </r>
  </si>
  <si>
    <r>
      <rPr>
        <sz val="10.5"/>
        <color rgb="FF000080"/>
        <rFont val="Arial"/>
        <family val="2"/>
      </rPr>
      <t>LIGAS DE ESTANHO</t>
    </r>
  </si>
  <si>
    <r>
      <rPr>
        <sz val="10.5"/>
        <color rgb="FF000080"/>
        <rFont val="Arial"/>
        <family val="2"/>
      </rPr>
      <t>BARRAS,PERFIS E FIOS DE ESTANHO</t>
    </r>
  </si>
  <si>
    <r>
      <rPr>
        <sz val="10.5"/>
        <color rgb="FF000080"/>
        <rFont val="Arial"/>
        <family val="2"/>
      </rPr>
      <t>PÓS E ESCAMAS DE ESTANHO</t>
    </r>
  </si>
  <si>
    <r>
      <rPr>
        <sz val="10.5"/>
        <color rgb="FF000080"/>
        <rFont val="Arial"/>
        <family val="2"/>
      </rPr>
      <t>TUBOS DE ESTANHO, SEUS ACESS.(UNIÕES, LUVAS)</t>
    </r>
  </si>
  <si>
    <r>
      <rPr>
        <sz val="10.5"/>
        <color rgb="FF000080"/>
        <rFont val="Arial"/>
        <family val="2"/>
      </rPr>
      <t>OUTRAS OBRAS DE ESTANHO</t>
    </r>
  </si>
  <si>
    <r>
      <rPr>
        <sz val="10.5"/>
        <color rgb="FF000080"/>
        <rFont val="Arial"/>
        <family val="2"/>
      </rPr>
      <t>PÓS DE TUNGSTÊNIO (VOLFRÂMIO)</t>
    </r>
  </si>
  <si>
    <r>
      <rPr>
        <sz val="10.5"/>
        <color rgb="FF000080"/>
        <rFont val="Arial"/>
        <family val="2"/>
      </rPr>
      <t xml:space="preserve">TUNGSTÊNIO FORM. BRUTAS,INCL.BAR.
</t>
    </r>
    <r>
      <rPr>
        <sz val="10.5"/>
        <color rgb="FF000080"/>
        <rFont val="Arial"/>
        <family val="2"/>
      </rPr>
      <t>OBT.SINTERIZ.</t>
    </r>
  </si>
  <si>
    <r>
      <rPr>
        <sz val="10.5"/>
        <color rgb="FF000080"/>
        <rFont val="Arial"/>
        <family val="2"/>
      </rPr>
      <t>FIOS DE TUNGSTÊNIO</t>
    </r>
  </si>
  <si>
    <r>
      <rPr>
        <sz val="10.5"/>
        <color rgb="FF000080"/>
        <rFont val="Arial"/>
        <family val="2"/>
      </rPr>
      <t>Do tipo utilizado na fabricação de contatos elétricos</t>
    </r>
  </si>
  <si>
    <r>
      <rPr>
        <sz val="10.5"/>
        <color rgb="FF000080"/>
        <rFont val="Arial"/>
        <family val="2"/>
      </rPr>
      <t>OUTS.ELEMENTOS DE TUNGSTÊNIO</t>
    </r>
  </si>
  <si>
    <r>
      <rPr>
        <sz val="10.5"/>
        <color rgb="FF000080"/>
        <rFont val="Arial"/>
        <family val="2"/>
      </rPr>
      <t>MOLIB.FORM.BRUT., INCL.BARRAS OBT/P/SINTERIZ.</t>
    </r>
  </si>
  <si>
    <r>
      <rPr>
        <sz val="10.5"/>
        <color rgb="FF000080"/>
        <rFont val="Arial"/>
        <family val="2"/>
      </rPr>
      <t>FIOS DE MOLIBDÊNIO E SUAS OBRAS</t>
    </r>
  </si>
  <si>
    <r>
      <rPr>
        <sz val="10.5"/>
        <color rgb="FF000080"/>
        <rFont val="Arial"/>
        <family val="2"/>
      </rPr>
      <t>OUTRAS OBRAS DE MOLIBDÊNIO</t>
    </r>
  </si>
  <si>
    <r>
      <rPr>
        <sz val="10.5"/>
        <color rgb="FF000080"/>
        <rFont val="Arial"/>
        <family val="2"/>
      </rPr>
      <t>'-- Que contenha pelo menos 99,8 %, em peso, de magnésio</t>
    </r>
  </si>
  <si>
    <r>
      <rPr>
        <sz val="10.5"/>
        <color rgb="FF000080"/>
        <rFont val="Arial"/>
        <family val="2"/>
      </rPr>
      <t xml:space="preserve">'- Desperdícios e
</t>
    </r>
    <r>
      <rPr>
        <sz val="10.5"/>
        <color rgb="FF000080"/>
        <rFont val="Arial"/>
        <family val="2"/>
      </rPr>
      <t>resíduos, e sucata</t>
    </r>
  </si>
  <si>
    <r>
      <rPr>
        <sz val="10.5"/>
        <color rgb="FF000080"/>
        <rFont val="Arial"/>
        <family val="2"/>
      </rPr>
      <t>OUTRAS OBRAS DE MAGNÉSIO INC. DESPERDÍCIOS</t>
    </r>
  </si>
  <si>
    <r>
      <rPr>
        <sz val="10.5"/>
        <color rgb="FF000080"/>
        <rFont val="Arial"/>
        <family val="2"/>
      </rPr>
      <t xml:space="preserve">COBALTO EM FORMAS
</t>
    </r>
    <r>
      <rPr>
        <sz val="10.5"/>
        <color rgb="FF000080"/>
        <rFont val="Arial"/>
        <family val="2"/>
      </rPr>
      <t>BRUTAS</t>
    </r>
  </si>
  <si>
    <r>
      <rPr>
        <sz val="10.5"/>
        <color rgb="FF000080"/>
        <rFont val="Arial"/>
        <family val="2"/>
      </rPr>
      <t>PÓ DE LIGAS À BASE DE COBALTO-CROMO- TUNGSTÊNIO</t>
    </r>
  </si>
  <si>
    <r>
      <rPr>
        <sz val="10.5"/>
        <color rgb="FF000080"/>
        <rFont val="Arial"/>
        <family val="2"/>
      </rPr>
      <t xml:space="preserve">FOLHAS,TIRAS,FIOS, HAST.,PAST.,PLAQ.,
</t>
    </r>
    <r>
      <rPr>
        <sz val="10.5"/>
        <color rgb="FF000080"/>
        <rFont val="Arial"/>
        <family val="2"/>
      </rPr>
      <t>D/COBALTO</t>
    </r>
  </si>
  <si>
    <r>
      <rPr>
        <sz val="10.5"/>
        <color rgb="FF000080"/>
        <rFont val="Arial"/>
        <family val="2"/>
      </rPr>
      <t>OUTRAS OBRAS DE COBALTO</t>
    </r>
  </si>
  <si>
    <r>
      <rPr>
        <sz val="10.5"/>
        <color rgb="FF000080"/>
        <rFont val="Arial"/>
        <family val="2"/>
      </rPr>
      <t xml:space="preserve">'- Que contenham mais de 99,99 %, em peso, de
</t>
    </r>
    <r>
      <rPr>
        <sz val="10.5"/>
        <color rgb="FF000080"/>
        <rFont val="Arial"/>
        <family val="2"/>
      </rPr>
      <t>bismuto</t>
    </r>
  </si>
  <si>
    <r>
      <rPr>
        <sz val="10.5"/>
        <color rgb="FF000080"/>
        <rFont val="Arial"/>
        <family val="2"/>
      </rPr>
      <t>TITÂNIO EM FORMAS BRUTAS; PÓS</t>
    </r>
  </si>
  <si>
    <r>
      <rPr>
        <sz val="10.5"/>
        <color rgb="FF000080"/>
        <rFont val="Arial"/>
        <family val="2"/>
      </rPr>
      <t>OUTRAS OBRAS DE TITÂNIO</t>
    </r>
  </si>
  <si>
    <r>
      <rPr>
        <sz val="10.5"/>
        <color rgb="FF000080"/>
        <rFont val="Arial"/>
        <family val="2"/>
      </rPr>
      <t xml:space="preserve">ANTIMÔNIO EM
</t>
    </r>
    <r>
      <rPr>
        <sz val="10.5"/>
        <color rgb="FF000080"/>
        <rFont val="Arial"/>
        <family val="2"/>
      </rPr>
      <t>FORMAS BRUTAS</t>
    </r>
  </si>
  <si>
    <r>
      <rPr>
        <sz val="10.5"/>
        <color rgb="FF000080"/>
        <rFont val="Arial"/>
        <family val="2"/>
      </rPr>
      <t>MANGANÊS EM FORMAS BRUTAS</t>
    </r>
  </si>
  <si>
    <r>
      <rPr>
        <sz val="10.5"/>
        <color rgb="FF000080"/>
        <rFont val="Arial"/>
        <family val="2"/>
      </rPr>
      <t xml:space="preserve">FOLHAS,TIRAS,FIOS, HAST.PAST.,PLAQ.
</t>
    </r>
    <r>
      <rPr>
        <sz val="10.5"/>
        <color rgb="FF000080"/>
        <rFont val="Arial"/>
        <family val="2"/>
      </rPr>
      <t>D/MANGANÊS</t>
    </r>
  </si>
  <si>
    <r>
      <rPr>
        <sz val="10.5"/>
        <color rgb="FF000080"/>
        <rFont val="Arial"/>
        <family val="2"/>
      </rPr>
      <t>OUTRAS OBRAS DE MANGANÊS</t>
    </r>
  </si>
  <si>
    <r>
      <rPr>
        <sz val="10.5"/>
        <color rgb="FF000080"/>
        <rFont val="Arial"/>
        <family val="2"/>
      </rPr>
      <t xml:space="preserve">OUTRAS OBRAS DE
</t>
    </r>
    <r>
      <rPr>
        <sz val="10.5"/>
        <color rgb="FF000080"/>
        <rFont val="Arial"/>
        <family val="2"/>
      </rPr>
      <t>BERÍLIO</t>
    </r>
  </si>
  <si>
    <r>
      <rPr>
        <sz val="10.5"/>
        <color rgb="FF000080"/>
        <rFont val="Arial"/>
        <family val="2"/>
      </rPr>
      <t>CROMO EM FORMAS BRUTAS</t>
    </r>
  </si>
  <si>
    <r>
      <rPr>
        <sz val="10.5"/>
        <color rgb="FF000080"/>
        <rFont val="Arial"/>
        <family val="2"/>
      </rPr>
      <t xml:space="preserve">OUTRAS OBRAS DE
</t>
    </r>
    <r>
      <rPr>
        <sz val="10.5"/>
        <color rgb="FF000080"/>
        <rFont val="Arial"/>
        <family val="2"/>
      </rPr>
      <t>CROMO</t>
    </r>
  </si>
  <si>
    <r>
      <rPr>
        <sz val="10.5"/>
        <color rgb="FF000080"/>
        <rFont val="Arial"/>
        <family val="2"/>
      </rPr>
      <t>OUTS.OBRAS MET. COMS.(GÁLIO,NIÓBIO, RÊNIO,ETC)</t>
    </r>
  </si>
  <si>
    <r>
      <rPr>
        <sz val="10.5"/>
        <color rgb="FF000080"/>
        <rFont val="Arial"/>
        <family val="2"/>
      </rPr>
      <t xml:space="preserve">CHAP;FLS,TIR,FIOS, HAST,PAST,PLAQ
</t>
    </r>
    <r>
      <rPr>
        <sz val="10.5"/>
        <color rgb="FF000080"/>
        <rFont val="Arial"/>
        <family val="2"/>
      </rPr>
      <t>D/CERAMAIS</t>
    </r>
  </si>
  <si>
    <r>
      <rPr>
        <sz val="10.5"/>
        <color rgb="FF000080"/>
        <rFont val="Arial"/>
        <family val="2"/>
      </rPr>
      <t>OUTRAS OBRAS DE CERAMAIS ("CERMETS")</t>
    </r>
  </si>
  <si>
    <r>
      <rPr>
        <sz val="10.5"/>
        <color rgb="FF000080"/>
        <rFont val="Arial"/>
        <family val="2"/>
      </rPr>
      <t xml:space="preserve">PÁS DE METAIS
</t>
    </r>
    <r>
      <rPr>
        <sz val="10.5"/>
        <color rgb="FF000080"/>
        <rFont val="Arial"/>
        <family val="2"/>
      </rPr>
      <t>COMUNS</t>
    </r>
  </si>
  <si>
    <r>
      <rPr>
        <sz val="10.5"/>
        <color rgb="FF000080"/>
        <rFont val="Arial"/>
        <family val="2"/>
      </rPr>
      <t>ALVIÕES,PICARETAS, ENXADAS,SACHOS, ANCINH.ETC</t>
    </r>
  </si>
  <si>
    <r>
      <rPr>
        <sz val="10.5"/>
        <color rgb="FF000080"/>
        <rFont val="Arial"/>
        <family val="2"/>
      </rPr>
      <t xml:space="preserve">MACHADOS,PODÕES, FERRAMEN.SEMELH.
</t>
    </r>
    <r>
      <rPr>
        <sz val="10.5"/>
        <color rgb="FF000080"/>
        <rFont val="Arial"/>
        <family val="2"/>
      </rPr>
      <t>C/GUME</t>
    </r>
  </si>
  <si>
    <r>
      <rPr>
        <sz val="10.5"/>
        <color rgb="FF000080"/>
        <rFont val="Arial"/>
        <family val="2"/>
      </rPr>
      <t>TESOURAS PODA, MANIPUL.C/1 MÃO, MET.COMUNS</t>
    </r>
  </si>
  <si>
    <r>
      <rPr>
        <sz val="10.5"/>
        <color rgb="FF000080"/>
        <rFont val="Arial"/>
        <family val="2"/>
      </rPr>
      <t xml:space="preserve">TESOURAS P/SEBES, P/PODAR MANIP.C/ AS
</t>
    </r>
    <r>
      <rPr>
        <sz val="10.5"/>
        <color rgb="FF000080"/>
        <rFont val="Arial"/>
        <family val="2"/>
      </rPr>
      <t>2 MÃOS</t>
    </r>
  </si>
  <si>
    <r>
      <rPr>
        <sz val="10.5"/>
        <color rgb="FF000080"/>
        <rFont val="Arial"/>
        <family val="2"/>
      </rPr>
      <t>OUTS.FERR.MANUAIS P/AGRIC.,HORTIC., SILVIC.</t>
    </r>
  </si>
  <si>
    <r>
      <rPr>
        <sz val="10.5"/>
        <color rgb="FF000080"/>
        <rFont val="Arial"/>
        <family val="2"/>
      </rPr>
      <t xml:space="preserve">SERRAS MANUAIS DE
</t>
    </r>
    <r>
      <rPr>
        <sz val="10.5"/>
        <color rgb="FF000080"/>
        <rFont val="Arial"/>
        <family val="2"/>
      </rPr>
      <t>METAIS COMUNS</t>
    </r>
  </si>
  <si>
    <r>
      <rPr>
        <sz val="10.5"/>
        <color rgb="FF000080"/>
        <rFont val="Arial"/>
        <family val="2"/>
      </rPr>
      <t>FOLHAS DE SERRAS DE FITA</t>
    </r>
  </si>
  <si>
    <r>
      <rPr>
        <sz val="10.5"/>
        <color rgb="FF000080"/>
        <rFont val="Arial"/>
        <family val="2"/>
      </rPr>
      <t xml:space="preserve">FLS.P/SER.CIRC. C/PART.OPER.AÇO
</t>
    </r>
    <r>
      <rPr>
        <sz val="10.5"/>
        <color rgb="FF000080"/>
        <rFont val="Arial"/>
        <family val="2"/>
      </rPr>
      <t>D/FRES.-SERR.</t>
    </r>
  </si>
  <si>
    <r>
      <rPr>
        <sz val="10.5"/>
        <color rgb="FF000080"/>
        <rFont val="Arial"/>
        <family val="2"/>
      </rPr>
      <t>OUTS.FOLH./SERRA CIRC.METS.COMUNS E PARTES</t>
    </r>
  </si>
  <si>
    <r>
      <rPr>
        <sz val="10.5"/>
        <color rgb="FF000080"/>
        <rFont val="Arial"/>
        <family val="2"/>
      </rPr>
      <t xml:space="preserve">CORRENTES CORTANTE D/SERRAS,
</t>
    </r>
    <r>
      <rPr>
        <sz val="10.5"/>
        <color rgb="FF000080"/>
        <rFont val="Arial"/>
        <family val="2"/>
      </rPr>
      <t>D/MET.COMUNS</t>
    </r>
  </si>
  <si>
    <r>
      <rPr>
        <sz val="10.5"/>
        <color rgb="FF000080"/>
        <rFont val="Arial"/>
        <family val="2"/>
      </rPr>
      <t>FOLHAS D/SERRAS RETILÍNEAS, P/TRABALHAR MET.</t>
    </r>
  </si>
  <si>
    <r>
      <rPr>
        <sz val="10.5"/>
        <color rgb="FF000080"/>
        <rFont val="Arial"/>
        <family val="2"/>
      </rPr>
      <t xml:space="preserve">Retas, não dentadas,
</t>
    </r>
    <r>
      <rPr>
        <sz val="10.5"/>
        <color rgb="FF000080"/>
        <rFont val="Arial"/>
        <family val="2"/>
      </rPr>
      <t>para serrar pedras</t>
    </r>
  </si>
  <si>
    <r>
      <rPr>
        <sz val="10.5"/>
        <color rgb="FF000080"/>
        <rFont val="Arial"/>
        <family val="2"/>
      </rPr>
      <t>OUTRAS FOLHAS DE SERRAS Ñ CIT. ANTERIORM.</t>
    </r>
  </si>
  <si>
    <r>
      <rPr>
        <sz val="10.5"/>
        <color rgb="FF000080"/>
        <rFont val="Arial"/>
        <family val="2"/>
      </rPr>
      <t xml:space="preserve">LIMAS E GROSAS, DE
</t>
    </r>
    <r>
      <rPr>
        <sz val="10.5"/>
        <color rgb="FF000080"/>
        <rFont val="Arial"/>
        <family val="2"/>
      </rPr>
      <t>METAIS COMUNS</t>
    </r>
  </si>
  <si>
    <r>
      <rPr>
        <sz val="10.5"/>
        <color rgb="FF000080"/>
        <rFont val="Arial"/>
        <family val="2"/>
      </rPr>
      <t>OUTS.FERRAMENTAS SEMELH. A LIMAS E GROSAS</t>
    </r>
  </si>
  <si>
    <r>
      <rPr>
        <sz val="10.5"/>
        <color rgb="FF000080"/>
        <rFont val="Arial"/>
        <family val="2"/>
      </rPr>
      <t xml:space="preserve">ALICATES (MESMO CORTANTE)DE METAIS
</t>
    </r>
    <r>
      <rPr>
        <sz val="10.5"/>
        <color rgb="FF000080"/>
        <rFont val="Arial"/>
        <family val="2"/>
      </rPr>
      <t>COMUNS</t>
    </r>
  </si>
  <si>
    <r>
      <rPr>
        <sz val="10.5"/>
        <color rgb="FF000080"/>
        <rFont val="Arial"/>
        <family val="2"/>
      </rPr>
      <t>TENAZES,PINÇAS E OUTS.FERRAMENTAS SEMELH.</t>
    </r>
  </si>
  <si>
    <r>
      <rPr>
        <sz val="10.5"/>
        <color rgb="FF000080"/>
        <rFont val="Arial"/>
        <family val="2"/>
      </rPr>
      <t xml:space="preserve">CISALHAS P/METAIS E OUTS.FERRAMEN.
</t>
    </r>
    <r>
      <rPr>
        <sz val="10.5"/>
        <color rgb="FF000080"/>
        <rFont val="Arial"/>
        <family val="2"/>
      </rPr>
      <t>SEMELH.</t>
    </r>
  </si>
  <si>
    <r>
      <rPr>
        <sz val="10.5"/>
        <color rgb="FF000080"/>
        <rFont val="Arial"/>
        <family val="2"/>
      </rPr>
      <t>CORTA-TUBO,CORTA- PINO,SACA-BOCADO E SEMEL.</t>
    </r>
  </si>
  <si>
    <r>
      <rPr>
        <sz val="10.5"/>
        <color rgb="FF000080"/>
        <rFont val="Arial"/>
        <family val="2"/>
      </rPr>
      <t xml:space="preserve">CHAVES DE PORCAS, MANUAIS,DE
</t>
    </r>
    <r>
      <rPr>
        <sz val="10.5"/>
        <color rgb="FF000080"/>
        <rFont val="Arial"/>
        <family val="2"/>
      </rPr>
      <t>ABERTURA FIXA</t>
    </r>
  </si>
  <si>
    <r>
      <rPr>
        <sz val="10.5"/>
        <color rgb="FF000080"/>
        <rFont val="Arial"/>
        <family val="2"/>
      </rPr>
      <t>CHAVES DE PORCAS, MANUAIS,DE ABERT. VARIÁVEL</t>
    </r>
  </si>
  <si>
    <r>
      <rPr>
        <sz val="10.5"/>
        <color rgb="FF000080"/>
        <rFont val="Arial"/>
        <family val="2"/>
      </rPr>
      <t xml:space="preserve">CHAVES DE CAIXA INTERCAMB.,MESMO
</t>
    </r>
    <r>
      <rPr>
        <sz val="10.5"/>
        <color rgb="FF000080"/>
        <rFont val="Arial"/>
        <family val="2"/>
      </rPr>
      <t>COM CABOS</t>
    </r>
  </si>
  <si>
    <r>
      <rPr>
        <sz val="10.5"/>
        <color rgb="FF000080"/>
        <rFont val="Arial"/>
        <family val="2"/>
      </rPr>
      <t>FERRAMEN.MAN. D/FURAR/ROSCAR, METS.COMUNS</t>
    </r>
  </si>
  <si>
    <r>
      <rPr>
        <sz val="10.5"/>
        <color rgb="FF000080"/>
        <rFont val="Arial"/>
        <family val="2"/>
      </rPr>
      <t xml:space="preserve">MARTELOS E MARRETAS,MANUAIS,
</t>
    </r>
    <r>
      <rPr>
        <sz val="10.5"/>
        <color rgb="FF000080"/>
        <rFont val="Arial"/>
        <family val="2"/>
      </rPr>
      <t>D/MET.COMUNS</t>
    </r>
  </si>
  <si>
    <r>
      <rPr>
        <sz val="10.5"/>
        <color rgb="FF000080"/>
        <rFont val="Arial"/>
        <family val="2"/>
      </rPr>
      <t>PLAINA,FORMÃO, FERR.CORT.SEMELH. P/TRAB.MAD.</t>
    </r>
  </si>
  <si>
    <r>
      <rPr>
        <sz val="10.5"/>
        <color rgb="FF000080"/>
        <rFont val="Arial"/>
        <family val="2"/>
      </rPr>
      <t xml:space="preserve">CHAVES D/FENDA, MANUAIS,D/METAIS
</t>
    </r>
    <r>
      <rPr>
        <sz val="10.5"/>
        <color rgb="FF000080"/>
        <rFont val="Arial"/>
        <family val="2"/>
      </rPr>
      <t>COMUNS</t>
    </r>
  </si>
  <si>
    <r>
      <rPr>
        <sz val="10.5"/>
        <color rgb="FF000080"/>
        <rFont val="Arial"/>
        <family val="2"/>
      </rPr>
      <t>FERRAMENTAS MANUAIS USO DOMÉSTICO</t>
    </r>
  </si>
  <si>
    <r>
      <rPr>
        <sz val="10.5"/>
        <color rgb="FF000080"/>
        <rFont val="Arial"/>
        <family val="2"/>
      </rPr>
      <t xml:space="preserve">OUTS.FERR.MANUAIS (INCLUÍDOS OS
</t>
    </r>
    <r>
      <rPr>
        <sz val="10.5"/>
        <color rgb="FF000080"/>
        <rFont val="Arial"/>
        <family val="2"/>
      </rPr>
      <t>CORTA-VIDROS)</t>
    </r>
  </si>
  <si>
    <r>
      <rPr>
        <sz val="10.5"/>
        <color rgb="FF000080"/>
        <rFont val="Arial"/>
        <family val="2"/>
      </rPr>
      <t xml:space="preserve">'- Lâmpadas ou lamparinas de soldar
</t>
    </r>
    <r>
      <rPr>
        <sz val="10.5"/>
        <color rgb="FF000080"/>
        <rFont val="Arial"/>
        <family val="2"/>
      </rPr>
      <t>(maçaricos) e semelhantes</t>
    </r>
  </si>
  <si>
    <r>
      <rPr>
        <sz val="10.5"/>
        <color rgb="FF000080"/>
        <rFont val="Arial"/>
        <family val="2"/>
      </rPr>
      <t>TORNOS D/APERTAR, SARGENTOS E SEMELHANTES</t>
    </r>
  </si>
  <si>
    <r>
      <rPr>
        <sz val="10.5"/>
        <color rgb="FF000080"/>
        <rFont val="Arial"/>
        <family val="2"/>
      </rPr>
      <t>'- Outros, incluindo os sortidos constituídos por artigo</t>
    </r>
  </si>
  <si>
    <r>
      <rPr>
        <sz val="10.5"/>
        <color rgb="FF000080"/>
        <rFont val="Arial"/>
        <family val="2"/>
      </rPr>
      <t xml:space="preserve">FERR.D/POS.8202 A 8205.ACOND.SORT.
</t>
    </r>
    <r>
      <rPr>
        <sz val="10.5"/>
        <color rgb="FF000080"/>
        <rFont val="Arial"/>
        <family val="2"/>
      </rPr>
      <t>VEND.RETAL.</t>
    </r>
  </si>
  <si>
    <r>
      <rPr>
        <sz val="10.5"/>
        <color rgb="FF000080"/>
        <rFont val="Arial"/>
        <family val="2"/>
      </rPr>
      <t>'-- Com parte operante decermets</t>
    </r>
  </si>
  <si>
    <r>
      <rPr>
        <sz val="10.5"/>
        <color rgb="FF000080"/>
        <rFont val="Arial"/>
        <family val="2"/>
      </rPr>
      <t>Brocas (drill bits)</t>
    </r>
  </si>
  <si>
    <r>
      <rPr>
        <sz val="10.5"/>
        <color rgb="FF000080"/>
        <rFont val="Arial"/>
        <family val="2"/>
      </rPr>
      <t>FIEIRAS D/ESTIRAGEM OU EXTRUSÃO P/METAIS</t>
    </r>
  </si>
  <si>
    <r>
      <rPr>
        <sz val="10.5"/>
        <color rgb="FF000080"/>
        <rFont val="Arial"/>
        <family val="2"/>
      </rPr>
      <t xml:space="preserve">FERRAMENT. D/EMBUTIR,
</t>
    </r>
    <r>
      <rPr>
        <sz val="10.5"/>
        <color rgb="FF000080"/>
        <rFont val="Arial"/>
        <family val="2"/>
      </rPr>
      <t>D/ESTAMP., D/PUNCIONAR</t>
    </r>
  </si>
  <si>
    <r>
      <rPr>
        <sz val="10.5"/>
        <color rgb="FF000080"/>
        <rFont val="Arial"/>
        <family val="2"/>
      </rPr>
      <t>FERRAMENTAS DE ROSCAR INTERIORMENTE</t>
    </r>
  </si>
  <si>
    <r>
      <rPr>
        <sz val="10.5"/>
        <color rgb="FF000080"/>
        <rFont val="Arial"/>
        <family val="2"/>
      </rPr>
      <t>FERRAMENTAS DE ROSCAR EXTERIORMENTE</t>
    </r>
  </si>
  <si>
    <r>
      <rPr>
        <sz val="10.5"/>
        <color rgb="FF000080"/>
        <rFont val="Arial"/>
        <family val="2"/>
      </rPr>
      <t>Helicoidais, de diâmetro inferior ou igual a 52 mm</t>
    </r>
  </si>
  <si>
    <r>
      <rPr>
        <sz val="10.5"/>
        <color rgb="FF000080"/>
        <rFont val="Arial"/>
        <family val="2"/>
      </rPr>
      <t>OUTS.BROCAS,D/MET. COMUNS,MM DIAMANTADAS</t>
    </r>
  </si>
  <si>
    <r>
      <rPr>
        <sz val="10.5"/>
        <color rgb="FF000080"/>
        <rFont val="Arial"/>
        <family val="2"/>
      </rPr>
      <t>OUTS.FERRAMENTAS D/FURAR,D/METAIS COMUNS</t>
    </r>
  </si>
  <si>
    <r>
      <rPr>
        <sz val="10.5"/>
        <color rgb="FF000080"/>
        <rFont val="Arial"/>
        <family val="2"/>
      </rPr>
      <t>'- Ferramentas de escarear, mandrilar ou de brochar</t>
    </r>
  </si>
  <si>
    <r>
      <rPr>
        <sz val="10.5"/>
        <color rgb="FF000080"/>
        <rFont val="Arial"/>
        <family val="2"/>
      </rPr>
      <t>FERRAM.D/FRESAR D/TOPO,D/METAIS COMUNS</t>
    </r>
  </si>
  <si>
    <r>
      <rPr>
        <sz val="10.5"/>
        <color rgb="FF000080"/>
        <rFont val="Arial"/>
        <family val="2"/>
      </rPr>
      <t>FERRAM.P/CORTAR ENGRENAGENS D/MET.COMUNS</t>
    </r>
  </si>
  <si>
    <r>
      <rPr>
        <sz val="10.5"/>
        <color rgb="FF000080"/>
        <rFont val="Arial"/>
        <family val="2"/>
      </rPr>
      <t xml:space="preserve">FERRAMENTAS DE TORNEAR, DE METAIS
</t>
    </r>
    <r>
      <rPr>
        <sz val="10.5"/>
        <color rgb="FF000080"/>
        <rFont val="Arial"/>
        <family val="2"/>
      </rPr>
      <t>COMUNS</t>
    </r>
  </si>
  <si>
    <r>
      <rPr>
        <sz val="10.5"/>
        <color rgb="FF000080"/>
        <rFont val="Arial"/>
        <family val="2"/>
      </rPr>
      <t>OUTS.FERRAMENTAS INTERCAMBIÁVEIS</t>
    </r>
  </si>
  <si>
    <r>
      <rPr>
        <sz val="10.5"/>
        <color rgb="FF000080"/>
        <rFont val="Arial"/>
        <family val="2"/>
      </rPr>
      <t xml:space="preserve">FACAS,LÂMINAS CORTANTES
</t>
    </r>
    <r>
      <rPr>
        <sz val="10.5"/>
        <color rgb="FF000080"/>
        <rFont val="Arial"/>
        <family val="2"/>
      </rPr>
      <t>P/TRABALHAR METAIS</t>
    </r>
  </si>
  <si>
    <r>
      <rPr>
        <sz val="10.5"/>
        <color rgb="FF000080"/>
        <rFont val="Arial"/>
        <family val="2"/>
      </rPr>
      <t>FACAS,LÂMINAS CORTANTES P/TRABALH. MADEIRA</t>
    </r>
  </si>
  <si>
    <r>
      <rPr>
        <sz val="10.5"/>
        <color rgb="FF000080"/>
        <rFont val="Arial"/>
        <family val="2"/>
      </rPr>
      <t xml:space="preserve">FACAS,LÂMINAS CORTANT.P/APAR.
</t>
    </r>
    <r>
      <rPr>
        <sz val="10.5"/>
        <color rgb="FF000080"/>
        <rFont val="Arial"/>
        <family val="2"/>
      </rPr>
      <t>COZ.,MAQ.IND.</t>
    </r>
  </si>
  <si>
    <r>
      <rPr>
        <sz val="10.5"/>
        <color rgb="FF000080"/>
        <rFont val="Arial"/>
        <family val="2"/>
      </rPr>
      <t xml:space="preserve">FACAS LÂMINAS CORT. P/MAQ.AGRIC.,HORT.,
</t>
    </r>
    <r>
      <rPr>
        <sz val="10.5"/>
        <color rgb="FF000080"/>
        <rFont val="Arial"/>
        <family val="2"/>
      </rPr>
      <t>SILVIC.</t>
    </r>
  </si>
  <si>
    <r>
      <rPr>
        <sz val="10.5"/>
        <color rgb="FF000080"/>
        <rFont val="Arial"/>
        <family val="2"/>
      </rPr>
      <t>OUTS.LÂMINAS CORT. P/MAQ./ P/APAR. MECÂNICOS</t>
    </r>
  </si>
  <si>
    <r>
      <rPr>
        <sz val="10.5"/>
        <color rgb="FF000080"/>
        <rFont val="Arial"/>
        <family val="2"/>
      </rPr>
      <t xml:space="preserve">PLAQUETAS/PASTILHA
</t>
    </r>
    <r>
      <rPr>
        <sz val="10.5"/>
        <color rgb="FF000080"/>
        <rFont val="Arial"/>
        <family val="2"/>
      </rPr>
      <t>S INTERCAMBIÁVEIS</t>
    </r>
  </si>
  <si>
    <r>
      <rPr>
        <sz val="10.5"/>
        <color rgb="FF000080"/>
        <rFont val="Arial"/>
        <family val="2"/>
      </rPr>
      <t>OUTRAS PLAQUETAS OU PASTILHAS</t>
    </r>
  </si>
  <si>
    <r>
      <rPr>
        <sz val="10.5"/>
        <color rgb="FF000080"/>
        <rFont val="Arial"/>
        <family val="2"/>
      </rPr>
      <t xml:space="preserve">OUTS.PLAQ.VAR.PONT. P/FERR.Ñ MONT.
</t>
    </r>
    <r>
      <rPr>
        <sz val="10.5"/>
        <color rgb="FF000080"/>
        <rFont val="Arial"/>
        <family val="2"/>
      </rPr>
      <t>D/CERAMAIS</t>
    </r>
  </si>
  <si>
    <r>
      <rPr>
        <sz val="10.5"/>
        <color rgb="FF000080"/>
        <rFont val="Arial"/>
        <family val="2"/>
      </rPr>
      <t>MOINHOS ATÉ 10KG</t>
    </r>
  </si>
  <si>
    <r>
      <rPr>
        <sz val="10.5"/>
        <color rgb="FF000080"/>
        <rFont val="Arial"/>
        <family val="2"/>
      </rPr>
      <t>OUTS.APAR. MECÂNICOS D/ACION. MANUAL ATÉ 10KG</t>
    </r>
  </si>
  <si>
    <r>
      <rPr>
        <sz val="10.5"/>
        <color rgb="FF000080"/>
        <rFont val="Arial"/>
        <family val="2"/>
      </rPr>
      <t>SORTID.D/FACAS C/LÂMINAS CORT. (EXC.POS.8208)</t>
    </r>
  </si>
  <si>
    <r>
      <rPr>
        <sz val="10.5"/>
        <color rgb="FF000080"/>
        <rFont val="Arial"/>
        <family val="2"/>
      </rPr>
      <t>FACAS DE MESA, DE LÂMINAS FIXAS</t>
    </r>
  </si>
  <si>
    <r>
      <rPr>
        <sz val="10.5"/>
        <color rgb="FF000080"/>
        <rFont val="Arial"/>
        <family val="2"/>
      </rPr>
      <t xml:space="preserve">FACAS D/COZINHA/AÇOUG.
</t>
    </r>
    <r>
      <rPr>
        <sz val="10.5"/>
        <color rgb="FF000080"/>
        <rFont val="Arial"/>
        <family val="2"/>
      </rPr>
      <t>LÂM.FIXA,D/MET. COMUNS</t>
    </r>
  </si>
  <si>
    <r>
      <rPr>
        <sz val="10.5"/>
        <color rgb="FF000080"/>
        <rFont val="Arial"/>
        <family val="2"/>
      </rPr>
      <t xml:space="preserve">FACAS P/CAÇA, D/LÂMINA FIXA,
</t>
    </r>
    <r>
      <rPr>
        <sz val="10.5"/>
        <color rgb="FF000080"/>
        <rFont val="Arial"/>
        <family val="2"/>
      </rPr>
      <t>D/METAIS COMUNS</t>
    </r>
  </si>
  <si>
    <r>
      <rPr>
        <sz val="10.5"/>
        <color rgb="FF000080"/>
        <rFont val="Arial"/>
        <family val="2"/>
      </rPr>
      <t>OUTRAS FACAS D/LÂMINA FIXA, D/METAIS COMUNS</t>
    </r>
  </si>
  <si>
    <r>
      <rPr>
        <sz val="10.5"/>
        <color rgb="FF000080"/>
        <rFont val="Arial"/>
        <family val="2"/>
      </rPr>
      <t xml:space="preserve">PODADEIRAS LÂMINA MÓVEL E SUAS
</t>
    </r>
    <r>
      <rPr>
        <sz val="10.5"/>
        <color rgb="FF000080"/>
        <rFont val="Arial"/>
        <family val="2"/>
      </rPr>
      <t>PARTES</t>
    </r>
  </si>
  <si>
    <r>
      <rPr>
        <sz val="10.5"/>
        <color rgb="FF000080"/>
        <rFont val="Arial"/>
        <family val="2"/>
      </rPr>
      <t>CANIVETES C/1 LÂM. OU VÁRIAS;OU OUTS. PEÇAS</t>
    </r>
  </si>
  <si>
    <r>
      <rPr>
        <sz val="10.5"/>
        <color rgb="FF000080"/>
        <rFont val="Arial"/>
        <family val="2"/>
      </rPr>
      <t xml:space="preserve">OUTS.FACAS,EXC.DE LÂMINA FIXA,D/METS.
</t>
    </r>
    <r>
      <rPr>
        <sz val="10.5"/>
        <color rgb="FF000080"/>
        <rFont val="Arial"/>
        <family val="2"/>
      </rPr>
      <t>COMUNS</t>
    </r>
  </si>
  <si>
    <r>
      <rPr>
        <sz val="10.5"/>
        <color rgb="FF000080"/>
        <rFont val="Arial"/>
        <family val="2"/>
      </rPr>
      <t>LÂMINAS P/FACAS, D/METAIS COMUNS</t>
    </r>
  </si>
  <si>
    <r>
      <rPr>
        <sz val="10.5"/>
        <color rgb="FF000080"/>
        <rFont val="Arial"/>
        <family val="2"/>
      </rPr>
      <t xml:space="preserve">NAVALHAS DE BARBEAR, DE METAIS
</t>
    </r>
    <r>
      <rPr>
        <sz val="10.5"/>
        <color rgb="FF000080"/>
        <rFont val="Arial"/>
        <family val="2"/>
      </rPr>
      <t>COMUNS</t>
    </r>
  </si>
  <si>
    <r>
      <rPr>
        <sz val="10.5"/>
        <color rgb="FF000080"/>
        <rFont val="Arial"/>
        <family val="2"/>
      </rPr>
      <t>APARELHOS DE BARBEAR, NÃO ELÉTRICOS</t>
    </r>
  </si>
  <si>
    <r>
      <rPr>
        <sz val="10.5"/>
        <color rgb="FF000080"/>
        <rFont val="Arial"/>
        <family val="2"/>
      </rPr>
      <t xml:space="preserve">LÂMINAS DE BARBEAR
</t>
    </r>
    <r>
      <rPr>
        <sz val="10.5"/>
        <color rgb="FF000080"/>
        <rFont val="Arial"/>
        <family val="2"/>
      </rPr>
      <t>DE SEGURANÇA</t>
    </r>
  </si>
  <si>
    <r>
      <rPr>
        <sz val="10.5"/>
        <color rgb="FF000080"/>
        <rFont val="Arial"/>
        <family val="2"/>
      </rPr>
      <t>OUTS.PARTES D/NAVALHAS E APAR. DE BARBEAR</t>
    </r>
  </si>
  <si>
    <r>
      <rPr>
        <sz val="10.5"/>
        <color rgb="FF000080"/>
        <rFont val="Arial"/>
        <family val="2"/>
      </rPr>
      <t xml:space="preserve">TESOURAS E SUAS LÂMINAS,D/METAIS
</t>
    </r>
    <r>
      <rPr>
        <sz val="10.5"/>
        <color rgb="FF000080"/>
        <rFont val="Arial"/>
        <family val="2"/>
      </rPr>
      <t>COMUNS</t>
    </r>
  </si>
  <si>
    <r>
      <rPr>
        <sz val="10.5"/>
        <color rgb="FF000080"/>
        <rFont val="Arial"/>
        <family val="2"/>
      </rPr>
      <t>'- Espátulas (corta- papéis), abre-cartas, raspadeiras, aponta</t>
    </r>
  </si>
  <si>
    <r>
      <rPr>
        <sz val="10.5"/>
        <color rgb="FF000080"/>
        <rFont val="Arial"/>
        <family val="2"/>
      </rPr>
      <t xml:space="preserve">UTENSÍLIOS E SORT. DE MANICUROS,
</t>
    </r>
    <r>
      <rPr>
        <sz val="10.5"/>
        <color rgb="FF000080"/>
        <rFont val="Arial"/>
        <family val="2"/>
      </rPr>
      <t>PEDICUROS</t>
    </r>
  </si>
  <si>
    <r>
      <rPr>
        <sz val="10.5"/>
        <color rgb="FF000080"/>
        <rFont val="Arial"/>
        <family val="2"/>
      </rPr>
      <t xml:space="preserve">MÁQS. D/TOSQUIAR/SUAS
</t>
    </r>
    <r>
      <rPr>
        <sz val="10.5"/>
        <color rgb="FF000080"/>
        <rFont val="Arial"/>
        <family val="2"/>
      </rPr>
      <t>PARTES,D/METS. COMUNS</t>
    </r>
  </si>
  <si>
    <r>
      <rPr>
        <sz val="10.5"/>
        <color rgb="FF000080"/>
        <rFont val="Arial"/>
        <family val="2"/>
      </rPr>
      <t>OUTS.ARTS. D/CUTELARIA D/MET. COMUNS,E PARTES</t>
    </r>
  </si>
  <si>
    <r>
      <rPr>
        <sz val="10.5"/>
        <color rgb="FF000080"/>
        <rFont val="Arial"/>
        <family val="2"/>
      </rPr>
      <t>SORT.COLH.GARF. CONCH.SEM.C/OBJ. PRAT.DOUR.</t>
    </r>
  </si>
  <si>
    <r>
      <rPr>
        <sz val="10.5"/>
        <color rgb="FF000080"/>
        <rFont val="Arial"/>
        <family val="2"/>
      </rPr>
      <t>OUTS.SORTIDOS COLH.GARF.CONCHAS DIF.821510</t>
    </r>
  </si>
  <si>
    <r>
      <rPr>
        <sz val="10.5"/>
        <color rgb="FF000080"/>
        <rFont val="Arial"/>
        <family val="2"/>
      </rPr>
      <t>COLH.GARF.CONCH. ESCUMAD.,PRAT. DOUR.PLAT.</t>
    </r>
  </si>
  <si>
    <r>
      <rPr>
        <sz val="10.5"/>
        <color rgb="FF000080"/>
        <rFont val="Arial"/>
        <family val="2"/>
      </rPr>
      <t>OUTS.COLH.GARF. CONCH.SEM.D/AÇO INOXIDÁVEL</t>
    </r>
  </si>
  <si>
    <r>
      <rPr>
        <sz val="10.5"/>
        <color rgb="FF000080"/>
        <rFont val="Arial"/>
        <family val="2"/>
      </rPr>
      <t>OUTS.COLH.GARF. CONCH.SEM.DE MAT.Ñ CIT.ANT.</t>
    </r>
  </si>
  <si>
    <r>
      <rPr>
        <sz val="10.5"/>
        <color rgb="FF000080"/>
        <rFont val="Arial"/>
        <family val="2"/>
      </rPr>
      <t>CADEADO DE METAL COMUM</t>
    </r>
  </si>
  <si>
    <r>
      <rPr>
        <sz val="10.5"/>
        <color rgb="FF000080"/>
        <rFont val="Arial"/>
        <family val="2"/>
      </rPr>
      <t>'- Fechaduras do tipo utilizado em veículos automóveis</t>
    </r>
  </si>
  <si>
    <r>
      <rPr>
        <sz val="10.5"/>
        <color rgb="FF000080"/>
        <rFont val="Arial"/>
        <family val="2"/>
      </rPr>
      <t>'- Fechaduras do tipo utilizado em móveis</t>
    </r>
  </si>
  <si>
    <r>
      <rPr>
        <sz val="10.5"/>
        <color rgb="FF000080"/>
        <rFont val="Arial"/>
        <family val="2"/>
      </rPr>
      <t>OUTS.FECHADURAS; FERROLHOS,D/METAL COMUM</t>
    </r>
  </si>
  <si>
    <r>
      <rPr>
        <sz val="10.5"/>
        <color rgb="FF000080"/>
        <rFont val="Arial"/>
        <family val="2"/>
      </rPr>
      <t>FECHO E ARMAC. C/FECHO,C/FECH. D/MET.COMUM</t>
    </r>
  </si>
  <si>
    <r>
      <rPr>
        <sz val="10.5"/>
        <color rgb="FF000080"/>
        <rFont val="Arial"/>
        <family val="2"/>
      </rPr>
      <t>PARTES D/CAD, FERROLHOS,FECHAD, D/METAL COM.</t>
    </r>
  </si>
  <si>
    <r>
      <rPr>
        <sz val="10.5"/>
        <color rgb="FF000080"/>
        <rFont val="Arial"/>
        <family val="2"/>
      </rPr>
      <t>CHAVES APRESENT. ISOLADAMEN,D/METAL COMUM</t>
    </r>
  </si>
  <si>
    <r>
      <rPr>
        <sz val="10.5"/>
        <color rgb="FF000080"/>
        <rFont val="Arial"/>
        <family val="2"/>
      </rPr>
      <t xml:space="preserve">'- Dobradiças de qualquer espécie
</t>
    </r>
    <r>
      <rPr>
        <sz val="10.5"/>
        <color rgb="FF000080"/>
        <rFont val="Arial"/>
        <family val="2"/>
      </rPr>
      <t>(incluindo os gonzos e as c</t>
    </r>
  </si>
  <si>
    <r>
      <rPr>
        <sz val="10.5"/>
        <color rgb="FF000080"/>
        <rFont val="Arial"/>
        <family val="2"/>
      </rPr>
      <t xml:space="preserve">RODÍZIOS DE METAL
</t>
    </r>
    <r>
      <rPr>
        <sz val="10.5"/>
        <color rgb="FF000080"/>
        <rFont val="Arial"/>
        <family val="2"/>
      </rPr>
      <t>COMUM</t>
    </r>
  </si>
  <si>
    <r>
      <rPr>
        <sz val="10.5"/>
        <color rgb="FF000080"/>
        <rFont val="Arial"/>
        <family val="2"/>
      </rPr>
      <t>OUTS.GUARN, FERRAGENS,ART.SEM, P/VEÍC.AUTOM.</t>
    </r>
  </si>
  <si>
    <r>
      <rPr>
        <sz val="10.5"/>
        <color rgb="FF000080"/>
        <rFont val="Arial"/>
        <family val="2"/>
      </rPr>
      <t xml:space="preserve">OUTS.GUARN.ETC. D/METAIS COMUMS,
</t>
    </r>
    <r>
      <rPr>
        <sz val="10.5"/>
        <color rgb="FF000080"/>
        <rFont val="Arial"/>
        <family val="2"/>
      </rPr>
      <t>P/CONSTR.</t>
    </r>
  </si>
  <si>
    <r>
      <rPr>
        <sz val="10.5"/>
        <color rgb="FF000080"/>
        <rFont val="Arial"/>
        <family val="2"/>
      </rPr>
      <t>OUTS.GUARN.FERRAG. ARTEF.P/MÓV.,M. COMUM</t>
    </r>
  </si>
  <si>
    <r>
      <rPr>
        <sz val="10.5"/>
        <color rgb="FF000080"/>
        <rFont val="Arial"/>
        <family val="2"/>
      </rPr>
      <t xml:space="preserve">OUTS.GUARN.FERR., ARTEF.SEMELH.D/MET.
</t>
    </r>
    <r>
      <rPr>
        <sz val="10.5"/>
        <color rgb="FF000080"/>
        <rFont val="Arial"/>
        <family val="2"/>
      </rPr>
      <t>COMUM</t>
    </r>
  </si>
  <si>
    <r>
      <rPr>
        <sz val="10.5"/>
        <color rgb="FF000080"/>
        <rFont val="Arial"/>
        <family val="2"/>
      </rPr>
      <t>PATERAS,P.-CHAPÉUS, CABIDES,ARTEF.MET. COMUM</t>
    </r>
  </si>
  <si>
    <r>
      <rPr>
        <sz val="10.5"/>
        <color rgb="FF000080"/>
        <rFont val="Arial"/>
        <family val="2"/>
      </rPr>
      <t xml:space="preserve">FECHOS AUTOM.PARA PORTAS,DE METAL
</t>
    </r>
    <r>
      <rPr>
        <sz val="10.5"/>
        <color rgb="FF000080"/>
        <rFont val="Arial"/>
        <family val="2"/>
      </rPr>
      <t>COMUM</t>
    </r>
  </si>
  <si>
    <r>
      <rPr>
        <sz val="10.5"/>
        <color rgb="FF000080"/>
        <rFont val="Arial"/>
        <family val="2"/>
      </rPr>
      <t>Cofres-fortes, portas blindadas e compartimentos para c</t>
    </r>
  </si>
  <si>
    <r>
      <rPr>
        <sz val="10.5"/>
        <color rgb="FF000080"/>
        <rFont val="Arial"/>
        <family val="2"/>
      </rPr>
      <t xml:space="preserve">Classificadores, fichários (ficheiros), caixas de
</t>
    </r>
    <r>
      <rPr>
        <sz val="10.5"/>
        <color rgb="FF000080"/>
        <rFont val="Arial"/>
        <family val="2"/>
      </rPr>
      <t>classifica</t>
    </r>
  </si>
  <si>
    <r>
      <rPr>
        <sz val="10.5"/>
        <color rgb="FF000080"/>
        <rFont val="Arial"/>
        <family val="2"/>
      </rPr>
      <t>'- Ferragens para encadernação de folhas soltas ou para class</t>
    </r>
  </si>
  <si>
    <r>
      <rPr>
        <sz val="10.5"/>
        <color rgb="FF000080"/>
        <rFont val="Arial"/>
        <family val="2"/>
      </rPr>
      <t xml:space="preserve">'- Grampos (Agrafos*) apresentados em
</t>
    </r>
    <r>
      <rPr>
        <sz val="10.5"/>
        <color rgb="FF000080"/>
        <rFont val="Arial"/>
        <family val="2"/>
      </rPr>
      <t>barretas</t>
    </r>
  </si>
  <si>
    <r>
      <rPr>
        <sz val="10.5"/>
        <color rgb="FF000080"/>
        <rFont val="Arial"/>
        <family val="2"/>
      </rPr>
      <t>OUT.FERRAG.INCL. PARTES,OBJ.ESCRIT. MET.COMUM</t>
    </r>
  </si>
  <si>
    <r>
      <rPr>
        <sz val="10.5"/>
        <color rgb="FF000080"/>
        <rFont val="Arial"/>
        <family val="2"/>
      </rPr>
      <t xml:space="preserve">'- Sinos, campainhas, gongos e artigos
</t>
    </r>
    <r>
      <rPr>
        <sz val="10.5"/>
        <color rgb="FF000080"/>
        <rFont val="Arial"/>
        <family val="2"/>
      </rPr>
      <t>semelhantes</t>
    </r>
  </si>
  <si>
    <r>
      <rPr>
        <sz val="10.5"/>
        <color rgb="FF000080"/>
        <rFont val="Arial"/>
        <family val="2"/>
      </rPr>
      <t>ESTAT.,OUT.OBJ. ORNAM.PRAT, DOURAD,PLATINADOS</t>
    </r>
  </si>
  <si>
    <r>
      <rPr>
        <sz val="10.5"/>
        <color rgb="FF000080"/>
        <rFont val="Arial"/>
        <family val="2"/>
      </rPr>
      <t xml:space="preserve">OUTS.OBJ. ORNAMENTAÇÃO DE
</t>
    </r>
    <r>
      <rPr>
        <sz val="10.5"/>
        <color rgb="FF000080"/>
        <rFont val="Arial"/>
        <family val="2"/>
      </rPr>
      <t>METAIS COMUNS</t>
    </r>
  </si>
  <si>
    <r>
      <rPr>
        <sz val="10.5"/>
        <color rgb="FF000080"/>
        <rFont val="Arial"/>
        <family val="2"/>
      </rPr>
      <t>MOLDURAS P/FOTO, GRAV.E SEMELH.; ESPELHOS</t>
    </r>
  </si>
  <si>
    <r>
      <rPr>
        <sz val="10.5"/>
        <color rgb="FF000080"/>
        <rFont val="Arial"/>
        <family val="2"/>
      </rPr>
      <t xml:space="preserve">OUTS.TUBOS FLEXS. MMO C/ACESS.
</t>
    </r>
    <r>
      <rPr>
        <sz val="10.5"/>
        <color rgb="FF000080"/>
        <rFont val="Arial"/>
        <family val="2"/>
      </rPr>
      <t>D/FERRO AÇO</t>
    </r>
  </si>
  <si>
    <r>
      <rPr>
        <sz val="10.5"/>
        <color rgb="FF000080"/>
        <rFont val="Arial"/>
        <family val="2"/>
      </rPr>
      <t>TUBOS FLEX.,MMO C/ACESS.,D/OUTS MET. COMUNS</t>
    </r>
  </si>
  <si>
    <r>
      <rPr>
        <sz val="10.5"/>
        <color rgb="FF000080"/>
        <rFont val="Arial"/>
        <family val="2"/>
      </rPr>
      <t xml:space="preserve">GRAMPOS, COLCHETES,ILHOSES,
</t>
    </r>
    <r>
      <rPr>
        <sz val="10.5"/>
        <color rgb="FF000080"/>
        <rFont val="Arial"/>
        <family val="2"/>
      </rPr>
      <t>D/METAIS COMUNS</t>
    </r>
  </si>
  <si>
    <r>
      <rPr>
        <sz val="10.5"/>
        <color rgb="FF000080"/>
        <rFont val="Arial"/>
        <family val="2"/>
      </rPr>
      <t xml:space="preserve">REBITES TUBUL.
</t>
    </r>
    <r>
      <rPr>
        <sz val="10.5"/>
        <color rgb="FF000080"/>
        <rFont val="Arial"/>
        <family val="2"/>
      </rPr>
      <t>/HASTE FENDIDA D/METAIS COMUNS</t>
    </r>
  </si>
  <si>
    <r>
      <rPr>
        <sz val="10.5"/>
        <color rgb="FF000080"/>
        <rFont val="Arial"/>
        <family val="2"/>
      </rPr>
      <t xml:space="preserve">FIVELAS DE METAL
</t>
    </r>
    <r>
      <rPr>
        <sz val="10.5"/>
        <color rgb="FF000080"/>
        <rFont val="Arial"/>
        <family val="2"/>
      </rPr>
      <t>COMUM</t>
    </r>
  </si>
  <si>
    <r>
      <rPr>
        <sz val="10.5"/>
        <color rgb="FF000080"/>
        <rFont val="Arial"/>
        <family val="2"/>
      </rPr>
      <t>CONTAS E LANTEJOULAS DE METAIS COMUNS</t>
    </r>
  </si>
  <si>
    <r>
      <rPr>
        <sz val="10.5"/>
        <color rgb="FF000080"/>
        <rFont val="Arial"/>
        <family val="2"/>
      </rPr>
      <t xml:space="preserve">OUTS.FECHOS,ARM. C/FECHO,COLCH,ART.
</t>
    </r>
    <r>
      <rPr>
        <sz val="10.5"/>
        <color rgb="FF000080"/>
        <rFont val="Arial"/>
        <family val="2"/>
      </rPr>
      <t>SEM,MET.</t>
    </r>
  </si>
  <si>
    <r>
      <rPr>
        <sz val="10.5"/>
        <color rgb="FF000080"/>
        <rFont val="Arial"/>
        <family val="2"/>
      </rPr>
      <t>CÁPSULAS D/COROA, D/METS.COMUNS, P/EMBALAG.</t>
    </r>
  </si>
  <si>
    <r>
      <rPr>
        <sz val="10.5"/>
        <color rgb="FF000080"/>
        <rFont val="Arial"/>
        <family val="2"/>
      </rPr>
      <t xml:space="preserve">OUTS.ROLHAS, TAMPAS,SELOS,
</t>
    </r>
    <r>
      <rPr>
        <sz val="10.5"/>
        <color rgb="FF000080"/>
        <rFont val="Arial"/>
        <family val="2"/>
      </rPr>
      <t>D/METAIS COMUNS</t>
    </r>
  </si>
  <si>
    <r>
      <rPr>
        <sz val="10.5"/>
        <color rgb="FF000080"/>
        <rFont val="Arial"/>
        <family val="2"/>
      </rPr>
      <t>PLACAS INDICAD., SINAL,NÚM.,SEMEL. EXC.POS 94.05</t>
    </r>
  </si>
  <si>
    <r>
      <rPr>
        <sz val="10.5"/>
        <color rgb="FF000080"/>
        <rFont val="Arial"/>
        <family val="2"/>
      </rPr>
      <t xml:space="preserve">ELETRODOS REV.EXT. P/SOLDAR ARCO,
</t>
    </r>
    <r>
      <rPr>
        <sz val="10.5"/>
        <color rgb="FF000080"/>
        <rFont val="Arial"/>
        <family val="2"/>
      </rPr>
      <t>P/MET.COM.</t>
    </r>
  </si>
  <si>
    <r>
      <rPr>
        <sz val="10.5"/>
        <color rgb="FF000080"/>
        <rFont val="Arial"/>
        <family val="2"/>
      </rPr>
      <t>FIOS REVESTIDOS INTER.,D/OUTS METAIS COMUNS</t>
    </r>
  </si>
  <si>
    <r>
      <rPr>
        <sz val="10.5"/>
        <color rgb="FF000080"/>
        <rFont val="Arial"/>
        <family val="2"/>
      </rPr>
      <t xml:space="preserve">VARETAS REVEST. EXT.E FIOS REVEST.
</t>
    </r>
    <r>
      <rPr>
        <sz val="10.5"/>
        <color rgb="FF000080"/>
        <rFont val="Arial"/>
        <family val="2"/>
      </rPr>
      <t>INT.P/SOLD.</t>
    </r>
  </si>
  <si>
    <r>
      <rPr>
        <sz val="10.5"/>
        <color rgb="FF000080"/>
        <rFont val="Arial"/>
        <family val="2"/>
      </rPr>
      <t xml:space="preserve">OUTS.FIOS, TUBOS, ELETRODOS E
</t>
    </r>
    <r>
      <rPr>
        <sz val="10.5"/>
        <color rgb="FF000080"/>
        <rFont val="Arial"/>
        <family val="2"/>
      </rPr>
      <t>ARTEFS. SEMELHANTES</t>
    </r>
  </si>
  <si>
    <r>
      <rPr>
        <sz val="10.5"/>
        <color rgb="FF000080"/>
        <rFont val="Arial"/>
        <family val="2"/>
      </rPr>
      <t>CALDEIRAS AQUAT. C/PROD.VAP.NÃO SUP. A 45T/H</t>
    </r>
  </si>
  <si>
    <r>
      <rPr>
        <sz val="10.5"/>
        <color rgb="FF000080"/>
        <rFont val="Arial"/>
        <family val="2"/>
      </rPr>
      <t>OUTS.CALD.P/PROD. VAPOR, INCLUÍDAS AS MISTAS</t>
    </r>
  </si>
  <si>
    <r>
      <rPr>
        <sz val="10.5"/>
        <color rgb="FF000080"/>
        <rFont val="Arial"/>
        <family val="2"/>
      </rPr>
      <t>'- Caldeiras denominadas "de água superaquecida"</t>
    </r>
  </si>
  <si>
    <r>
      <rPr>
        <sz val="10.5"/>
        <color rgb="FF000080"/>
        <rFont val="Arial"/>
        <family val="2"/>
      </rPr>
      <t>PARTES PARA CALDEIRAS DE VAPOR</t>
    </r>
  </si>
  <si>
    <r>
      <rPr>
        <sz val="10.5"/>
        <color rgb="FF000080"/>
        <rFont val="Arial"/>
        <family val="2"/>
      </rPr>
      <t>Com capacidade inferior ou igual a 200.000 kcal/hora</t>
    </r>
  </si>
  <si>
    <r>
      <rPr>
        <sz val="10.5"/>
        <color rgb="FF000080"/>
        <rFont val="Arial"/>
        <family val="2"/>
      </rPr>
      <t>OUTS.CALDEIRAS P/AQUEC.CENTRAL EXC.POS.84.02</t>
    </r>
  </si>
  <si>
    <r>
      <rPr>
        <sz val="10.5"/>
        <color rgb="FF000080"/>
        <rFont val="Arial"/>
        <family val="2"/>
      </rPr>
      <t xml:space="preserve">PARTES P/CALD. AQUEC.CENTRAL EXC.
</t>
    </r>
    <r>
      <rPr>
        <sz val="10.5"/>
        <color rgb="FF000080"/>
        <rFont val="Arial"/>
        <family val="2"/>
      </rPr>
      <t>D/POS.84.02</t>
    </r>
  </si>
  <si>
    <r>
      <rPr>
        <sz val="10.5"/>
        <color rgb="FF000080"/>
        <rFont val="Arial"/>
        <family val="2"/>
      </rPr>
      <t>APARELHOS AUXILIARES P/CALDEIRAS D/VAPOR</t>
    </r>
  </si>
  <si>
    <r>
      <rPr>
        <sz val="10.5"/>
        <color rgb="FF000080"/>
        <rFont val="Arial"/>
        <family val="2"/>
      </rPr>
      <t xml:space="preserve">CONDENSADORES PARA MÁQUINAS A
</t>
    </r>
    <r>
      <rPr>
        <sz val="10.5"/>
        <color rgb="FF000080"/>
        <rFont val="Arial"/>
        <family val="2"/>
      </rPr>
      <t>VAPOR</t>
    </r>
  </si>
  <si>
    <r>
      <rPr>
        <sz val="10.5"/>
        <color rgb="FF000080"/>
        <rFont val="Arial"/>
        <family val="2"/>
      </rPr>
      <t>PARTES D/APARS.AUX. P/CALDEIRAS D/VAPOR,ETC.</t>
    </r>
  </si>
  <si>
    <r>
      <rPr>
        <sz val="10.5"/>
        <color rgb="FF000080"/>
        <rFont val="Arial"/>
        <family val="2"/>
      </rPr>
      <t xml:space="preserve">PARTES DE OUTS. APARELHOS AUX.
</t>
    </r>
    <r>
      <rPr>
        <sz val="10.5"/>
        <color rgb="FF000080"/>
        <rFont val="Arial"/>
        <family val="2"/>
      </rPr>
      <t>P/CALDEIRAS</t>
    </r>
  </si>
  <si>
    <r>
      <rPr>
        <sz val="10.5"/>
        <color rgb="FF000080"/>
        <rFont val="Arial"/>
        <family val="2"/>
      </rPr>
      <t>'- Geradores de gás de ar (gás pobre) ou de gás de água,</t>
    </r>
  </si>
  <si>
    <r>
      <rPr>
        <sz val="10.5"/>
        <color rgb="FF000080"/>
        <rFont val="Arial"/>
        <family val="2"/>
      </rPr>
      <t xml:space="preserve">PARTE GERADORES GÁS DE AR/GÁS DE
</t>
    </r>
    <r>
      <rPr>
        <sz val="10.5"/>
        <color rgb="FF000080"/>
        <rFont val="Arial"/>
        <family val="2"/>
      </rPr>
      <t>ÁGUA,ETC.</t>
    </r>
  </si>
  <si>
    <r>
      <rPr>
        <sz val="10.5"/>
        <color rgb="FF000080"/>
        <rFont val="Arial"/>
        <family val="2"/>
      </rPr>
      <t xml:space="preserve">OUTS.TURBINAS A VAPOR, DE POTÊNCIA
</t>
    </r>
    <r>
      <rPr>
        <sz val="10.5"/>
        <color rgb="FF000080"/>
        <rFont val="Arial"/>
        <family val="2"/>
      </rPr>
      <t>&gt;40MW</t>
    </r>
  </si>
  <si>
    <r>
      <rPr>
        <sz val="10.5"/>
        <color rgb="FF000080"/>
        <rFont val="Arial"/>
        <family val="2"/>
      </rPr>
      <t xml:space="preserve">OUTS.TURBINAS A VAPOR, DE POTÊNCIA
</t>
    </r>
    <r>
      <rPr>
        <sz val="10.5"/>
        <color rgb="FF000080"/>
        <rFont val="Arial"/>
        <family val="2"/>
      </rPr>
      <t>&lt;40MW</t>
    </r>
  </si>
  <si>
    <r>
      <rPr>
        <sz val="10.5"/>
        <color rgb="FF000080"/>
        <rFont val="Arial"/>
        <family val="2"/>
      </rPr>
      <t>ROTORES D/TURBINA A REAÇÃO,D/MÚLTS. ESTÁGIOS</t>
    </r>
  </si>
  <si>
    <r>
      <rPr>
        <sz val="10.5"/>
        <color rgb="FF000080"/>
        <rFont val="Arial"/>
        <family val="2"/>
      </rPr>
      <t xml:space="preserve">ROTORES DE OUTRAS
</t>
    </r>
    <r>
      <rPr>
        <sz val="10.5"/>
        <color rgb="FF000080"/>
        <rFont val="Arial"/>
        <family val="2"/>
      </rPr>
      <t>TURBINAS A VAPOR</t>
    </r>
  </si>
  <si>
    <r>
      <rPr>
        <sz val="10.5"/>
        <color rgb="FF000080"/>
        <rFont val="Arial"/>
        <family val="2"/>
      </rPr>
      <t>PALHETAS FIXAS (D/ESTATOR) D/TURBINAS A VAPOR</t>
    </r>
  </si>
  <si>
    <r>
      <rPr>
        <sz val="10.5"/>
        <color rgb="FF000080"/>
        <rFont val="Arial"/>
        <family val="2"/>
      </rPr>
      <t xml:space="preserve">OUTRAS PARTES DE
</t>
    </r>
    <r>
      <rPr>
        <sz val="10.5"/>
        <color rgb="FF000080"/>
        <rFont val="Arial"/>
        <family val="2"/>
      </rPr>
      <t>TURBINAS A VAPOR</t>
    </r>
  </si>
  <si>
    <r>
      <rPr>
        <sz val="10.5"/>
        <color rgb="FF000080"/>
        <rFont val="Arial"/>
        <family val="2"/>
      </rPr>
      <t>MOTORES P/EMB.FIX. EXT.AO CASC. MONOCILÍNDRICO</t>
    </r>
  </si>
  <si>
    <r>
      <rPr>
        <sz val="10.5"/>
        <color rgb="FF000080"/>
        <rFont val="Arial"/>
        <family val="2"/>
      </rPr>
      <t xml:space="preserve">QQ.OUTRO MOTOR P/EMBARC.FIX.EXT. AO
</t>
    </r>
    <r>
      <rPr>
        <sz val="10.5"/>
        <color rgb="FF000080"/>
        <rFont val="Arial"/>
        <family val="2"/>
      </rPr>
      <t>CASCO</t>
    </r>
  </si>
  <si>
    <r>
      <rPr>
        <sz val="10.5"/>
        <color rgb="FF000080"/>
        <rFont val="Arial"/>
        <family val="2"/>
      </rPr>
      <t>OUTS.MOTORES P/PROPULSÃO DE EMBARCAÇÃO</t>
    </r>
  </si>
  <si>
    <r>
      <rPr>
        <sz val="10.5"/>
        <color rgb="FF000080"/>
        <rFont val="Arial"/>
        <family val="2"/>
      </rPr>
      <t xml:space="preserve">MOTORES D/EXPLOSÃO,P/VEÍC.
</t>
    </r>
    <r>
      <rPr>
        <sz val="10.5"/>
        <color rgb="FF000080"/>
        <rFont val="Arial"/>
        <family val="2"/>
      </rPr>
      <t>D/CAP.87,ATÉ 50CM3</t>
    </r>
  </si>
  <si>
    <r>
      <rPr>
        <sz val="10.5"/>
        <color rgb="FF000080"/>
        <rFont val="Arial"/>
        <family val="2"/>
      </rPr>
      <t>'-- De cilindrada superior a 50 cm3, mas não superior a 250 c</t>
    </r>
  </si>
  <si>
    <r>
      <rPr>
        <sz val="10.5"/>
        <color rgb="FF000080"/>
        <rFont val="Arial"/>
        <family val="2"/>
      </rPr>
      <t xml:space="preserve">MOT.PISTÃO MONOCILÍNDRS.
</t>
    </r>
    <r>
      <rPr>
        <sz val="10.5"/>
        <color rgb="FF000080"/>
        <rFont val="Arial"/>
        <family val="2"/>
      </rPr>
      <t>CC&gt;250CM3&lt;1000CM3</t>
    </r>
  </si>
  <si>
    <r>
      <rPr>
        <sz val="10.5"/>
        <color rgb="FF000080"/>
        <rFont val="Arial"/>
        <family val="2"/>
      </rPr>
      <t>OUTS MOT.PISTÃO ALTERNAT. CC&gt;250CM3&lt;1000CM3</t>
    </r>
  </si>
  <si>
    <r>
      <rPr>
        <sz val="10.5"/>
        <color rgb="FF000080"/>
        <rFont val="Arial"/>
        <family val="2"/>
      </rPr>
      <t xml:space="preserve">OUTS.MOT.D/PISTÃO ALTERNATIVO CIL.
</t>
    </r>
    <r>
      <rPr>
        <sz val="10.5"/>
        <color rgb="FF000080"/>
        <rFont val="Arial"/>
        <family val="2"/>
      </rPr>
      <t>&gt;1000CM3</t>
    </r>
  </si>
  <si>
    <r>
      <rPr>
        <sz val="10.5"/>
        <color rgb="FF000080"/>
        <rFont val="Arial"/>
        <family val="2"/>
      </rPr>
      <t>OUT.MOTORES PISTÃO ALT/ROT.IGN.CENT.Ñ CIT.ANT</t>
    </r>
  </si>
  <si>
    <r>
      <rPr>
        <sz val="10.5"/>
        <color rgb="FF000080"/>
        <rFont val="Arial"/>
        <family val="2"/>
      </rPr>
      <t xml:space="preserve">OUTS.MOTORES P/PROPULSÃO DE
</t>
    </r>
    <r>
      <rPr>
        <sz val="10.5"/>
        <color rgb="FF000080"/>
        <rFont val="Arial"/>
        <family val="2"/>
      </rPr>
      <t>EMBARCAÇÕES</t>
    </r>
  </si>
  <si>
    <r>
      <rPr>
        <sz val="10.5"/>
        <color rgb="FF000080"/>
        <rFont val="Arial"/>
        <family val="2"/>
      </rPr>
      <t>De cilindrada inferior ou igual a 1.500 cm3</t>
    </r>
  </si>
  <si>
    <r>
      <rPr>
        <sz val="10.5"/>
        <color rgb="FF000080"/>
        <rFont val="Arial"/>
        <family val="2"/>
      </rPr>
      <t xml:space="preserve">De cilindrada superior a
</t>
    </r>
    <r>
      <rPr>
        <sz val="10.5"/>
        <color rgb="FF000080"/>
        <rFont val="Arial"/>
        <family val="2"/>
      </rPr>
      <t>1.500 cm3, mas não superior a 2.500</t>
    </r>
  </si>
  <si>
    <r>
      <rPr>
        <sz val="10.5"/>
        <color rgb="FF000080"/>
        <rFont val="Arial"/>
        <family val="2"/>
      </rPr>
      <t xml:space="preserve">De cilindrada superior a
</t>
    </r>
    <r>
      <rPr>
        <sz val="10.5"/>
        <color rgb="FF000080"/>
        <rFont val="Arial"/>
        <family val="2"/>
      </rPr>
      <t>2.500 cm3, mas não superior a 3.500</t>
    </r>
  </si>
  <si>
    <r>
      <rPr>
        <sz val="10.5"/>
        <color rgb="FF000080"/>
        <rFont val="Arial"/>
        <family val="2"/>
      </rPr>
      <t xml:space="preserve">OUTS.MOTORES TIPO USADO P/PROP.VEÍC.
</t>
    </r>
    <r>
      <rPr>
        <sz val="10.5"/>
        <color rgb="FF000080"/>
        <rFont val="Arial"/>
        <family val="2"/>
      </rPr>
      <t>CAP.87</t>
    </r>
  </si>
  <si>
    <r>
      <rPr>
        <sz val="10.5"/>
        <color rgb="FF000080"/>
        <rFont val="Arial"/>
        <family val="2"/>
      </rPr>
      <t>Estacionários, de potência normal ISO superior a 497,5 kW (6</t>
    </r>
  </si>
  <si>
    <r>
      <rPr>
        <sz val="10.5"/>
        <color rgb="FF000080"/>
        <rFont val="Arial"/>
        <family val="2"/>
      </rPr>
      <t xml:space="preserve">OUTS.MOTORES D/PISTÃO,D/IGNIÇÃO,
</t>
    </r>
    <r>
      <rPr>
        <sz val="10.5"/>
        <color rgb="FF000080"/>
        <rFont val="Arial"/>
        <family val="2"/>
      </rPr>
      <t>COMPRESSÃO</t>
    </r>
  </si>
  <si>
    <r>
      <rPr>
        <sz val="10.5"/>
        <color rgb="FF000080"/>
        <rFont val="Arial"/>
        <family val="2"/>
      </rPr>
      <t>BIELAS PARA MOTORES DE EXPLOSÃO</t>
    </r>
  </si>
  <si>
    <r>
      <rPr>
        <sz val="10.5"/>
        <color rgb="FF000080"/>
        <rFont val="Arial"/>
        <family val="2"/>
      </rPr>
      <t xml:space="preserve">BLOCOS D/CILINDS. ETC.P/MOTORES
</t>
    </r>
    <r>
      <rPr>
        <sz val="10.5"/>
        <color rgb="FF000080"/>
        <rFont val="Arial"/>
        <family val="2"/>
      </rPr>
      <t>D/EXPLOSÃO</t>
    </r>
  </si>
  <si>
    <r>
      <rPr>
        <sz val="10.5"/>
        <color rgb="FF000080"/>
        <rFont val="Arial"/>
        <family val="2"/>
      </rPr>
      <t>Carburadores, com bomba e dispositivo de compensação de níve</t>
    </r>
  </si>
  <si>
    <r>
      <rPr>
        <sz val="10.5"/>
        <color rgb="FF000080"/>
        <rFont val="Arial"/>
        <family val="2"/>
      </rPr>
      <t xml:space="preserve">VÁLVS. D/ADMISSÃO/ESCAPE,
</t>
    </r>
    <r>
      <rPr>
        <sz val="10.5"/>
        <color rgb="FF000080"/>
        <rFont val="Arial"/>
        <family val="2"/>
      </rPr>
      <t>P/MOTS.D/EXPLOSÃO</t>
    </r>
  </si>
  <si>
    <r>
      <rPr>
        <sz val="10.5"/>
        <color rgb="FF000080"/>
        <rFont val="Arial"/>
        <family val="2"/>
      </rPr>
      <t>COLET. D/ADMISSÃO/ESCAPE, P/MOTS.D/EXPLOSÃO</t>
    </r>
  </si>
  <si>
    <r>
      <rPr>
        <sz val="10.5"/>
        <color rgb="FF000080"/>
        <rFont val="Arial"/>
        <family val="2"/>
      </rPr>
      <t xml:space="preserve">ANÉIS D/SEGMENTO, P/MOTORES
</t>
    </r>
    <r>
      <rPr>
        <sz val="10.5"/>
        <color rgb="FF000080"/>
        <rFont val="Arial"/>
        <family val="2"/>
      </rPr>
      <t>D/EXPLOSÃO</t>
    </r>
  </si>
  <si>
    <r>
      <rPr>
        <sz val="10.5"/>
        <color rgb="FF000080"/>
        <rFont val="Arial"/>
        <family val="2"/>
      </rPr>
      <t>GUIAS D/VÁLVULAS, P/MOTORES D/EXPLOSÃO</t>
    </r>
  </si>
  <si>
    <r>
      <rPr>
        <sz val="10.5"/>
        <color rgb="FF000080"/>
        <rFont val="Arial"/>
        <family val="2"/>
      </rPr>
      <t xml:space="preserve">OUTROS
</t>
    </r>
    <r>
      <rPr>
        <sz val="10.5"/>
        <color rgb="FF000080"/>
        <rFont val="Arial"/>
        <family val="2"/>
      </rPr>
      <t>CARBURADORES</t>
    </r>
  </si>
  <si>
    <r>
      <rPr>
        <sz val="10.5"/>
        <color rgb="FF000080"/>
        <rFont val="Arial"/>
        <family val="2"/>
      </rPr>
      <t>PISTÕES OU ÊMBOLOS,P/MOTORES DE EXPLOSÃO</t>
    </r>
  </si>
  <si>
    <r>
      <rPr>
        <sz val="10.5"/>
        <color rgb="FF000080"/>
        <rFont val="Arial"/>
        <family val="2"/>
      </rPr>
      <t xml:space="preserve">CAMISAS DE CILINDROS,
</t>
    </r>
    <r>
      <rPr>
        <sz val="10.5"/>
        <color rgb="FF000080"/>
        <rFont val="Arial"/>
        <family val="2"/>
      </rPr>
      <t>P/MOTORES DE EXPLOSÃO</t>
    </r>
  </si>
  <si>
    <r>
      <rPr>
        <sz val="10.5"/>
        <color rgb="FF000080"/>
        <rFont val="Arial"/>
        <family val="2"/>
      </rPr>
      <t>Sistema de injeção eletrônica</t>
    </r>
  </si>
  <si>
    <r>
      <rPr>
        <sz val="10.5"/>
        <color rgb="FF000080"/>
        <rFont val="Arial"/>
        <family val="2"/>
      </rPr>
      <t>OUTRAS PARTES PARA MOTORES DE EXPLOSÃO</t>
    </r>
  </si>
  <si>
    <r>
      <rPr>
        <sz val="10.5"/>
        <color rgb="FF000080"/>
        <rFont val="Arial"/>
        <family val="2"/>
      </rPr>
      <t>BLOCS.D/CILINDROS, ETC.P/MOT. DIESEL/SEMIDIESEL</t>
    </r>
  </si>
  <si>
    <r>
      <rPr>
        <sz val="10.5"/>
        <color rgb="FF000080"/>
        <rFont val="Arial"/>
        <family val="2"/>
      </rPr>
      <t>VÁLVS. D/ADMISSÃO/ESCAPE, P/MOTS.DIESEL/SEMI.</t>
    </r>
  </si>
  <si>
    <r>
      <rPr>
        <sz val="10.5"/>
        <color rgb="FF000080"/>
        <rFont val="Arial"/>
        <family val="2"/>
      </rPr>
      <t>COLETS. D/ADMISSÃO/ESCAPE, P/MOT.DIESEL/SEMI.</t>
    </r>
  </si>
  <si>
    <r>
      <rPr>
        <sz val="10.5"/>
        <color rgb="FF000080"/>
        <rFont val="Arial"/>
        <family val="2"/>
      </rPr>
      <t>GUIAS D/VÁLVULAS P/MOTORS. DIESEL/SEMIDIESEL</t>
    </r>
  </si>
  <si>
    <r>
      <rPr>
        <sz val="10.5"/>
        <color rgb="FF000080"/>
        <rFont val="Arial"/>
        <family val="2"/>
      </rPr>
      <t>De diâmetro igual ou superior a 200 mm</t>
    </r>
  </si>
  <si>
    <r>
      <rPr>
        <sz val="10.5"/>
        <color rgb="FF000080"/>
        <rFont val="Arial"/>
        <family val="2"/>
      </rPr>
      <t>OUTROS PISTÕES OU ÊMBOLOS</t>
    </r>
  </si>
  <si>
    <r>
      <rPr>
        <sz val="10.5"/>
        <color rgb="FF000080"/>
        <rFont val="Arial"/>
        <family val="2"/>
      </rPr>
      <t>CAMISAS D/CILINDRO P/MOTRS. DIESEL/SEMIDIESEL</t>
    </r>
  </si>
  <si>
    <r>
      <rPr>
        <sz val="10.5"/>
        <color rgb="FF000080"/>
        <rFont val="Arial"/>
        <family val="2"/>
      </rPr>
      <t>De peso igual ou superior a 30 kg</t>
    </r>
  </si>
  <si>
    <r>
      <rPr>
        <sz val="10.5"/>
        <color rgb="FF000080"/>
        <rFont val="Arial"/>
        <family val="2"/>
      </rPr>
      <t>OUTRAS BIELAS P/MOTORES DIESEL OU SEMIDIESEL</t>
    </r>
  </si>
  <si>
    <r>
      <rPr>
        <sz val="10.5"/>
        <color rgb="FF000080"/>
        <rFont val="Arial"/>
        <family val="2"/>
      </rPr>
      <t>OUTROS CABEÇOTES P/MOTORES DIESEL OU SEMIDIESEL</t>
    </r>
  </si>
  <si>
    <r>
      <rPr>
        <sz val="10.5"/>
        <color rgb="FF000080"/>
        <rFont val="Arial"/>
        <family val="2"/>
      </rPr>
      <t>De diâmetro igual ou superior a 20 mm</t>
    </r>
  </si>
  <si>
    <r>
      <rPr>
        <sz val="10.5"/>
        <color rgb="FF000080"/>
        <rFont val="Arial"/>
        <family val="2"/>
      </rPr>
      <t>OUTROS INJETORES P/MOTORES DIESEL/SEMIDIESEL</t>
    </r>
  </si>
  <si>
    <r>
      <rPr>
        <sz val="10.5"/>
        <color rgb="FF000080"/>
        <rFont val="Arial"/>
        <family val="2"/>
      </rPr>
      <t xml:space="preserve">OUTROS ANÉIS D/SEGMENTO
</t>
    </r>
    <r>
      <rPr>
        <sz val="10.5"/>
        <color rgb="FF000080"/>
        <rFont val="Arial"/>
        <family val="2"/>
      </rPr>
      <t>P/MOTRS. DIESEL/SEMIDIESEL</t>
    </r>
  </si>
  <si>
    <r>
      <rPr>
        <sz val="10.5"/>
        <color rgb="FF000080"/>
        <rFont val="Arial"/>
        <family val="2"/>
      </rPr>
      <t xml:space="preserve">Camisas de cilindro soldadas a cabeçotes, de
</t>
    </r>
    <r>
      <rPr>
        <sz val="10.5"/>
        <color rgb="FF000080"/>
        <rFont val="Arial"/>
        <family val="2"/>
      </rPr>
      <t>diâmetro igual</t>
    </r>
  </si>
  <si>
    <r>
      <rPr>
        <sz val="10.5"/>
        <color rgb="FF000080"/>
        <rFont val="Arial"/>
        <family val="2"/>
      </rPr>
      <t>OUTRAS PARTES P/MOTORES DIESEL/SEMIDIESEL</t>
    </r>
  </si>
  <si>
    <r>
      <rPr>
        <sz val="10.5"/>
        <color rgb="FF000080"/>
        <rFont val="Arial"/>
        <family val="2"/>
      </rPr>
      <t xml:space="preserve">PARTES P/TURB., RODAS HIDR.INCL.
</t>
    </r>
    <r>
      <rPr>
        <sz val="10.5"/>
        <color rgb="FF000080"/>
        <rFont val="Arial"/>
        <family val="2"/>
      </rPr>
      <t>REGULADORES</t>
    </r>
  </si>
  <si>
    <r>
      <rPr>
        <sz val="10.5"/>
        <color rgb="FF000080"/>
        <rFont val="Arial"/>
        <family val="2"/>
      </rPr>
      <t>PARTES D/TURBORREATORES/ TURBOPROPULS.</t>
    </r>
  </si>
  <si>
    <r>
      <rPr>
        <sz val="10.5"/>
        <color rgb="FF000080"/>
        <rFont val="Arial"/>
        <family val="2"/>
      </rPr>
      <t xml:space="preserve">OUTRAS PARTES DE
</t>
    </r>
    <r>
      <rPr>
        <sz val="10.5"/>
        <color rgb="FF000080"/>
        <rFont val="Arial"/>
        <family val="2"/>
      </rPr>
      <t>TURBINAS A GÁS</t>
    </r>
  </si>
  <si>
    <r>
      <rPr>
        <sz val="10.5"/>
        <color rgb="FF000080"/>
        <rFont val="Arial"/>
        <family val="2"/>
      </rPr>
      <t>PROPULSORES A REAÇÃO,EXCL. TURBORREATORES</t>
    </r>
  </si>
  <si>
    <r>
      <rPr>
        <sz val="10.5"/>
        <color rgb="FF000080"/>
        <rFont val="Arial"/>
        <family val="2"/>
      </rPr>
      <t xml:space="preserve">CILINDROS
</t>
    </r>
    <r>
      <rPr>
        <sz val="10.5"/>
        <color rgb="FF000080"/>
        <rFont val="Arial"/>
        <family val="2"/>
      </rPr>
      <t>HIDRÁULICOS</t>
    </r>
  </si>
  <si>
    <r>
      <rPr>
        <sz val="10.5"/>
        <color rgb="FF000080"/>
        <rFont val="Arial"/>
        <family val="2"/>
      </rPr>
      <t>OUTS.MOTRS. HIDRÁULICOS, D/MOVIM.RETILÍNEO</t>
    </r>
  </si>
  <si>
    <r>
      <rPr>
        <sz val="10.5"/>
        <color rgb="FF000080"/>
        <rFont val="Arial"/>
        <family val="2"/>
      </rPr>
      <t xml:space="preserve">OUTROS MOTORES
</t>
    </r>
    <r>
      <rPr>
        <sz val="10.5"/>
        <color rgb="FF000080"/>
        <rFont val="Arial"/>
        <family val="2"/>
      </rPr>
      <t>HIDRÁULICOS</t>
    </r>
  </si>
  <si>
    <r>
      <rPr>
        <sz val="10.5"/>
        <color rgb="FF000080"/>
        <rFont val="Arial"/>
        <family val="2"/>
      </rPr>
      <t>CILINDROS PNEUMÁTICOS D/MOV. RETILÍNEO</t>
    </r>
  </si>
  <si>
    <r>
      <rPr>
        <sz val="10.5"/>
        <color rgb="FF000080"/>
        <rFont val="Arial"/>
        <family val="2"/>
      </rPr>
      <t xml:space="preserve">OUTROS MOTRS. PNEUMÁTICOS,
</t>
    </r>
    <r>
      <rPr>
        <sz val="10.5"/>
        <color rgb="FF000080"/>
        <rFont val="Arial"/>
        <family val="2"/>
      </rPr>
      <t>D/MOVIM.RETILÍNEO</t>
    </r>
  </si>
  <si>
    <r>
      <rPr>
        <sz val="10.5"/>
        <color rgb="FF000080"/>
        <rFont val="Arial"/>
        <family val="2"/>
      </rPr>
      <t>OUTROS MOTORES PNEUMÁTICOS</t>
    </r>
  </si>
  <si>
    <r>
      <rPr>
        <sz val="10.5"/>
        <color rgb="FF000080"/>
        <rFont val="Arial"/>
        <family val="2"/>
      </rPr>
      <t xml:space="preserve">OUTROS MOTORES E
</t>
    </r>
    <r>
      <rPr>
        <sz val="10.5"/>
        <color rgb="FF000080"/>
        <rFont val="Arial"/>
        <family val="2"/>
      </rPr>
      <t>MÁQUINAS MOTRIZES</t>
    </r>
  </si>
  <si>
    <r>
      <rPr>
        <sz val="10.5"/>
        <color rgb="FF000080"/>
        <rFont val="Arial"/>
        <family val="2"/>
      </rPr>
      <t>PARTES MÁQ.VAPOR MOV.RETILÍNEO (CILINDROS)</t>
    </r>
  </si>
  <si>
    <r>
      <rPr>
        <sz val="10.5"/>
        <color rgb="FF000080"/>
        <rFont val="Arial"/>
        <family val="2"/>
      </rPr>
      <t xml:space="preserve">PARTES D/MOTRS. HIDR./PNEUMÁT.
</t>
    </r>
    <r>
      <rPr>
        <sz val="10.5"/>
        <color rgb="FF000080"/>
        <rFont val="Arial"/>
        <family val="2"/>
      </rPr>
      <t>D/MOV.RETILÍNEO</t>
    </r>
  </si>
  <si>
    <r>
      <rPr>
        <sz val="10.5"/>
        <color rgb="FF000080"/>
        <rFont val="Arial"/>
        <family val="2"/>
      </rPr>
      <t>OUTRAS PARTES D/OUTS.MOTOR.E MÁQ.MOTRIZES</t>
    </r>
  </si>
  <si>
    <r>
      <rPr>
        <sz val="10.5"/>
        <color rgb="FF000080"/>
        <rFont val="Arial"/>
        <family val="2"/>
      </rPr>
      <t xml:space="preserve">'-- Bombas para distribuição de
</t>
    </r>
    <r>
      <rPr>
        <sz val="10.5"/>
        <color rgb="FF000080"/>
        <rFont val="Arial"/>
        <family val="2"/>
      </rPr>
      <t>combustíveis ou lubrificantes</t>
    </r>
  </si>
  <si>
    <r>
      <rPr>
        <sz val="10.5"/>
        <color rgb="FF000080"/>
        <rFont val="Arial"/>
        <family val="2"/>
      </rPr>
      <t>OUTS.BOMBAS DISP. MEDIDOR/CONCEB. P/COMPORT.</t>
    </r>
  </si>
  <si>
    <r>
      <rPr>
        <sz val="10.5"/>
        <color rgb="FF000080"/>
        <rFont val="Arial"/>
        <family val="2"/>
      </rPr>
      <t>BOMBAS P/LÍQUIDOS, MANUAIS</t>
    </r>
  </si>
  <si>
    <r>
      <rPr>
        <sz val="10.5"/>
        <color rgb="FF000080"/>
        <rFont val="Arial"/>
        <family val="2"/>
      </rPr>
      <t xml:space="preserve">BOMBAS P/GASOLINA/ÁLCOOL,
</t>
    </r>
    <r>
      <rPr>
        <sz val="10.5"/>
        <color rgb="FF000080"/>
        <rFont val="Arial"/>
        <family val="2"/>
      </rPr>
      <t>P/MOTOR D/EXPL.</t>
    </r>
  </si>
  <si>
    <r>
      <rPr>
        <sz val="10.5"/>
        <color rgb="FF000080"/>
        <rFont val="Arial"/>
        <family val="2"/>
      </rPr>
      <t>BOMBAS INJETORAS COMBUST.P/MOT. DIESEL/SEMI.</t>
    </r>
  </si>
  <si>
    <r>
      <rPr>
        <sz val="10.5"/>
        <color rgb="FF000080"/>
        <rFont val="Arial"/>
        <family val="2"/>
      </rPr>
      <t xml:space="preserve">BOMBAS PARA ÓLEO
</t>
    </r>
    <r>
      <rPr>
        <sz val="10.5"/>
        <color rgb="FF000080"/>
        <rFont val="Arial"/>
        <family val="2"/>
      </rPr>
      <t>LUBRIFICANTE</t>
    </r>
  </si>
  <si>
    <r>
      <rPr>
        <sz val="10.5"/>
        <color rgb="FF000080"/>
        <rFont val="Arial"/>
        <family val="2"/>
      </rPr>
      <t>OUTS.BOMBAS P/COMB.ETC.P/MOT. DIESEL/SEMI.</t>
    </r>
  </si>
  <si>
    <r>
      <rPr>
        <sz val="10.5"/>
        <color rgb="FF000080"/>
        <rFont val="Arial"/>
        <family val="2"/>
      </rPr>
      <t xml:space="preserve">'- Bombas para concreto
</t>
    </r>
    <r>
      <rPr>
        <sz val="10.5"/>
        <color rgb="FF000080"/>
        <rFont val="Arial"/>
        <family val="2"/>
      </rPr>
      <t>(betão)</t>
    </r>
  </si>
  <si>
    <r>
      <rPr>
        <sz val="10.5"/>
        <color rgb="FF000080"/>
        <rFont val="Arial"/>
        <family val="2"/>
      </rPr>
      <t xml:space="preserve">De potência superior a 3,73 kW (5 HP), mas não
</t>
    </r>
    <r>
      <rPr>
        <sz val="10.5"/>
        <color rgb="FF000080"/>
        <rFont val="Arial"/>
        <family val="2"/>
      </rPr>
      <t>superior a 44</t>
    </r>
  </si>
  <si>
    <r>
      <rPr>
        <sz val="10.5"/>
        <color rgb="FF000080"/>
        <rFont val="Arial"/>
        <family val="2"/>
      </rPr>
      <t xml:space="preserve">OUTS.BOMBAS VOLUMÉTRICAS
</t>
    </r>
    <r>
      <rPr>
        <sz val="10.5"/>
        <color rgb="FF000080"/>
        <rFont val="Arial"/>
        <family val="2"/>
      </rPr>
      <t>ALTERNATIVAS</t>
    </r>
  </si>
  <si>
    <r>
      <rPr>
        <sz val="10.5"/>
        <color rgb="FF000080"/>
        <rFont val="Arial"/>
        <family val="2"/>
      </rPr>
      <t>OUTS.BOMBAS D/ENGRENAGEM VAZÃO&lt;=300L/MIN.</t>
    </r>
  </si>
  <si>
    <r>
      <rPr>
        <sz val="10.5"/>
        <color rgb="FF000080"/>
        <rFont val="Arial"/>
        <family val="2"/>
      </rPr>
      <t xml:space="preserve">OUTS.BOMBAS DE
</t>
    </r>
    <r>
      <rPr>
        <sz val="10.5"/>
        <color rgb="FF000080"/>
        <rFont val="Arial"/>
        <family val="2"/>
      </rPr>
      <t>VAZÃO&lt;OU=300L/MIN.</t>
    </r>
  </si>
  <si>
    <r>
      <rPr>
        <sz val="10.5"/>
        <color rgb="FF000080"/>
        <rFont val="Arial"/>
        <family val="2"/>
      </rPr>
      <t>OUTRAS BOMBAS VOLUMÉTRICAS ROTATIVAS</t>
    </r>
  </si>
  <si>
    <r>
      <rPr>
        <sz val="10.5"/>
        <color rgb="FF000080"/>
        <rFont val="Arial"/>
        <family val="2"/>
      </rPr>
      <t xml:space="preserve">ELETROBOMBAS
</t>
    </r>
    <r>
      <rPr>
        <sz val="10.5"/>
        <color rgb="FF000080"/>
        <rFont val="Arial"/>
        <family val="2"/>
      </rPr>
      <t>SUBMERSÍVEIS</t>
    </r>
  </si>
  <si>
    <r>
      <rPr>
        <sz val="10.5"/>
        <color rgb="FF000080"/>
        <rFont val="Arial"/>
        <family val="2"/>
      </rPr>
      <t>Outras, de vazão inferior ou igual a 300 l/min</t>
    </r>
  </si>
  <si>
    <r>
      <rPr>
        <sz val="10.5"/>
        <color rgb="FF000080"/>
        <rFont val="Arial"/>
        <family val="2"/>
      </rPr>
      <t xml:space="preserve">OUTRAS BOMBAS
</t>
    </r>
    <r>
      <rPr>
        <sz val="10.5"/>
        <color rgb="FF000080"/>
        <rFont val="Arial"/>
        <family val="2"/>
      </rPr>
      <t>CENTRÍFUGAS</t>
    </r>
  </si>
  <si>
    <r>
      <rPr>
        <sz val="10.5"/>
        <color rgb="FF000080"/>
        <rFont val="Arial"/>
        <family val="2"/>
      </rPr>
      <t>BOMBAS P/LÍQUIDOS MMO C/DISP.MEDIDOR</t>
    </r>
  </si>
  <si>
    <r>
      <rPr>
        <sz val="10.5"/>
        <color rgb="FF000080"/>
        <rFont val="Arial"/>
        <family val="2"/>
      </rPr>
      <t xml:space="preserve">ELEVADORES DE
</t>
    </r>
    <r>
      <rPr>
        <sz val="10.5"/>
        <color rgb="FF000080"/>
        <rFont val="Arial"/>
        <family val="2"/>
      </rPr>
      <t>LÍQUIDOS</t>
    </r>
  </si>
  <si>
    <r>
      <rPr>
        <sz val="10.5"/>
        <color rgb="FF000080"/>
        <rFont val="Arial"/>
        <family val="2"/>
      </rPr>
      <t>Hastes de bombeamento, do tipo utilizado para extração</t>
    </r>
  </si>
  <si>
    <r>
      <rPr>
        <sz val="10.5"/>
        <color rgb="FF000080"/>
        <rFont val="Arial"/>
        <family val="2"/>
      </rPr>
      <t xml:space="preserve">OUTRAS PARTES
</t>
    </r>
    <r>
      <rPr>
        <sz val="10.5"/>
        <color rgb="FF000080"/>
        <rFont val="Arial"/>
        <family val="2"/>
      </rPr>
      <t>D/BOMBAS P/LÍQUIDOS</t>
    </r>
  </si>
  <si>
    <r>
      <rPr>
        <sz val="10.5"/>
        <color rgb="FF000080"/>
        <rFont val="Arial"/>
        <family val="2"/>
      </rPr>
      <t>PARTES DE ELEVADORES DE LÍQUIDOS</t>
    </r>
  </si>
  <si>
    <r>
      <rPr>
        <sz val="10.5"/>
        <color rgb="FF000080"/>
        <rFont val="Arial"/>
        <family val="2"/>
      </rPr>
      <t>BOMBAS DE VÁCUO</t>
    </r>
  </si>
  <si>
    <r>
      <rPr>
        <sz val="10.5"/>
        <color rgb="FF000080"/>
        <rFont val="Arial"/>
        <family val="2"/>
      </rPr>
      <t>BOMBAS DE AR,DE MÃO OU DE PÉ</t>
    </r>
  </si>
  <si>
    <r>
      <rPr>
        <sz val="10.5"/>
        <color rgb="FF000080"/>
        <rFont val="Arial"/>
        <family val="2"/>
      </rPr>
      <t>MOTOCOMPRES. HERM.CAP&lt;4.700 FRIGORIAS/HORA</t>
    </r>
  </si>
  <si>
    <r>
      <rPr>
        <sz val="10.5"/>
        <color rgb="FF000080"/>
        <rFont val="Arial"/>
        <family val="2"/>
      </rPr>
      <t>OUTROS MOTOCOMPRESSORE S HERMÉTICOS</t>
    </r>
  </si>
  <si>
    <r>
      <rPr>
        <sz val="10.5"/>
        <color rgb="FF000080"/>
        <rFont val="Arial"/>
        <family val="2"/>
      </rPr>
      <t xml:space="preserve">COMPRES.UTIL.FRIG. CAP.&lt;=16.000
</t>
    </r>
    <r>
      <rPr>
        <sz val="10.5"/>
        <color rgb="FF000080"/>
        <rFont val="Arial"/>
        <family val="2"/>
      </rPr>
      <t>FRIGORIAS/HORA</t>
    </r>
  </si>
  <si>
    <r>
      <rPr>
        <sz val="10.5"/>
        <color rgb="FF000080"/>
        <rFont val="Arial"/>
        <family val="2"/>
      </rPr>
      <t xml:space="preserve">OUTROS COMPRESSORES
</t>
    </r>
    <r>
      <rPr>
        <sz val="10.5"/>
        <color rgb="FF000080"/>
        <rFont val="Arial"/>
        <family val="2"/>
      </rPr>
      <t>P/EQUIP. FRIGORÍFICOS</t>
    </r>
  </si>
  <si>
    <r>
      <rPr>
        <sz val="10.5"/>
        <color rgb="FF000080"/>
        <rFont val="Arial"/>
        <family val="2"/>
      </rPr>
      <t>COMPRESSOR D/AR, D/DESLOC. ALTERNATIVO</t>
    </r>
  </si>
  <si>
    <r>
      <rPr>
        <sz val="10.5"/>
        <color rgb="FF000080"/>
        <rFont val="Arial"/>
        <family val="2"/>
      </rPr>
      <t>COMPRESSOR AR CHASSIS C/RODAS REB.D/PARAF.</t>
    </r>
  </si>
  <si>
    <r>
      <rPr>
        <sz val="10.5"/>
        <color rgb="FF000080"/>
        <rFont val="Arial"/>
        <family val="2"/>
      </rPr>
      <t>OUTS.COMPRES.D/AR, MONT.CHAS.C/ROD. REBOCÁV.</t>
    </r>
  </si>
  <si>
    <r>
      <rPr>
        <sz val="10.5"/>
        <color rgb="FF000080"/>
        <rFont val="Arial"/>
        <family val="2"/>
      </rPr>
      <t>VENTILAD. D/MESA, C/MOT.ELÉTR.INCORP. ATÉ 125W</t>
    </r>
  </si>
  <si>
    <r>
      <rPr>
        <sz val="10.5"/>
        <color rgb="FF000080"/>
        <rFont val="Arial"/>
        <family val="2"/>
      </rPr>
      <t>VENTILAD.TETO C/MOTOR ELÉTR. INCORP. ATÉ 125W</t>
    </r>
  </si>
  <si>
    <r>
      <rPr>
        <sz val="10.5"/>
        <color rgb="FF000080"/>
        <rFont val="Arial"/>
        <family val="2"/>
      </rPr>
      <t>OUTROS VENT., C/MOTOR ELÉTR. INCORP. ATÉ 125W</t>
    </r>
  </si>
  <si>
    <r>
      <rPr>
        <sz val="10.5"/>
        <color rgb="FF000080"/>
        <rFont val="Arial"/>
        <family val="2"/>
      </rPr>
      <t>Microventiladores com área de carcaça inferior a 90 cm2</t>
    </r>
  </si>
  <si>
    <r>
      <rPr>
        <sz val="10.5"/>
        <color rgb="FF000080"/>
        <rFont val="Arial"/>
        <family val="2"/>
      </rPr>
      <t>OUTROS VENTILADORES</t>
    </r>
  </si>
  <si>
    <r>
      <rPr>
        <sz val="10.5"/>
        <color rgb="FF000080"/>
        <rFont val="Arial"/>
        <family val="2"/>
      </rPr>
      <t>'- Coifas aspirantes (exaustores) com dimensão horizontal máx</t>
    </r>
  </si>
  <si>
    <r>
      <rPr>
        <sz val="10.5"/>
        <color rgb="FF000080"/>
        <rFont val="Arial"/>
        <family val="2"/>
      </rPr>
      <t>'- Cabinas (câmaras) de segurança biológica estanques ao</t>
    </r>
  </si>
  <si>
    <r>
      <rPr>
        <sz val="10.5"/>
        <color rgb="FF000080"/>
        <rFont val="Arial"/>
        <family val="2"/>
      </rPr>
      <t>OUTROS COMPRES. AR,DESL.ALT., ESTACION.PISTÃO</t>
    </r>
  </si>
  <si>
    <r>
      <rPr>
        <sz val="10.5"/>
        <color rgb="FF000080"/>
        <rFont val="Arial"/>
        <family val="2"/>
      </rPr>
      <t>COMPRESSORES DE AR D/PARAFUSO</t>
    </r>
  </si>
  <si>
    <r>
      <rPr>
        <sz val="10.5"/>
        <color rgb="FF000080"/>
        <rFont val="Arial"/>
        <family val="2"/>
      </rPr>
      <t>De lóbulos paralelos (tipoRoots)</t>
    </r>
  </si>
  <si>
    <r>
      <rPr>
        <sz val="10.5"/>
        <color rgb="FF000080"/>
        <rFont val="Arial"/>
        <family val="2"/>
      </rPr>
      <t>OUTS.COMPRES.DE AR,DE DESLOCAM. ALTERNAT.</t>
    </r>
  </si>
  <si>
    <r>
      <rPr>
        <sz val="10.5"/>
        <color rgb="FF000080"/>
        <rFont val="Arial"/>
        <family val="2"/>
      </rPr>
      <t>Turboalimentadores de ar, de peso inferior ou igual a 50 kg</t>
    </r>
  </si>
  <si>
    <r>
      <rPr>
        <sz val="10.5"/>
        <color rgb="FF000080"/>
        <rFont val="Arial"/>
        <family val="2"/>
      </rPr>
      <t>Turboalimentadores de ar, de peso superior a 50 kg para moto</t>
    </r>
  </si>
  <si>
    <r>
      <rPr>
        <sz val="10.5"/>
        <color rgb="FF000080"/>
        <rFont val="Arial"/>
        <family val="2"/>
      </rPr>
      <t xml:space="preserve">OUTROS TURBOCOMPRESSORE
</t>
    </r>
    <r>
      <rPr>
        <sz val="10.5"/>
        <color rgb="FF000080"/>
        <rFont val="Arial"/>
        <family val="2"/>
      </rPr>
      <t>S DE AR</t>
    </r>
  </si>
  <si>
    <r>
      <rPr>
        <sz val="10.5"/>
        <color rgb="FF000080"/>
        <rFont val="Arial"/>
        <family val="2"/>
      </rPr>
      <t>OUTROS COMPRESSORES D/GASES,D/PISTÃO</t>
    </r>
  </si>
  <si>
    <r>
      <rPr>
        <sz val="10.5"/>
        <color rgb="FF000080"/>
        <rFont val="Arial"/>
        <family val="2"/>
      </rPr>
      <t xml:space="preserve">OUTROS COMPRESSORES
</t>
    </r>
    <r>
      <rPr>
        <sz val="10.5"/>
        <color rgb="FF000080"/>
        <rFont val="Arial"/>
        <family val="2"/>
      </rPr>
      <t>D/GASES,D/PARAFUSO</t>
    </r>
  </si>
  <si>
    <r>
      <rPr>
        <sz val="10.5"/>
        <color rgb="FF000080"/>
        <rFont val="Arial"/>
        <family val="2"/>
      </rPr>
      <t>Centrífugos, de vazão máxima inferior a 22.000 m3/h</t>
    </r>
  </si>
  <si>
    <r>
      <rPr>
        <sz val="10.5"/>
        <color rgb="FF000080"/>
        <rFont val="Arial"/>
        <family val="2"/>
      </rPr>
      <t xml:space="preserve">OUTROS COMPRESSORES
</t>
    </r>
    <r>
      <rPr>
        <sz val="10.5"/>
        <color rgb="FF000080"/>
        <rFont val="Arial"/>
        <family val="2"/>
      </rPr>
      <t>CENTRÍFUGOS</t>
    </r>
  </si>
  <si>
    <r>
      <rPr>
        <sz val="10.5"/>
        <color rgb="FF000080"/>
        <rFont val="Arial"/>
        <family val="2"/>
      </rPr>
      <t>OUTROS COMPRESSORES DE GASES</t>
    </r>
  </si>
  <si>
    <r>
      <rPr>
        <sz val="10.5"/>
        <color rgb="FF000080"/>
        <rFont val="Arial"/>
        <family val="2"/>
      </rPr>
      <t xml:space="preserve">OUTS.BOMBAS D/AR/COIFAS ASPIRS.
</t>
    </r>
    <r>
      <rPr>
        <sz val="10.5"/>
        <color rgb="FF000080"/>
        <rFont val="Arial"/>
        <family val="2"/>
      </rPr>
      <t>P/EXTR.RECICL.</t>
    </r>
  </si>
  <si>
    <r>
      <rPr>
        <sz val="10.5"/>
        <color rgb="FF000080"/>
        <rFont val="Arial"/>
        <family val="2"/>
      </rPr>
      <t>PARTES D/BOMBAS D/AR OU D/VÁCUO</t>
    </r>
  </si>
  <si>
    <r>
      <rPr>
        <sz val="10.5"/>
        <color rgb="FF000080"/>
        <rFont val="Arial"/>
        <family val="2"/>
      </rPr>
      <t xml:space="preserve">PARTES D/VENTILADORES OU
</t>
    </r>
    <r>
      <rPr>
        <sz val="10.5"/>
        <color rgb="FF000080"/>
        <rFont val="Arial"/>
        <family val="2"/>
      </rPr>
      <t>COIFAS ASPIRANTES</t>
    </r>
  </si>
  <si>
    <r>
      <rPr>
        <sz val="10.5"/>
        <color rgb="FF000080"/>
        <rFont val="Arial"/>
        <family val="2"/>
      </rPr>
      <t>PISTÕES/ÊMBOLOS, D/COMPRES.D/AR, OUTS GASES</t>
    </r>
  </si>
  <si>
    <r>
      <rPr>
        <sz val="10.5"/>
        <color rgb="FF000080"/>
        <rFont val="Arial"/>
        <family val="2"/>
      </rPr>
      <t xml:space="preserve">ANÉIS D/SEGMENTO, P/COMPRES.
</t>
    </r>
    <r>
      <rPr>
        <sz val="10.5"/>
        <color rgb="FF000080"/>
        <rFont val="Arial"/>
        <family val="2"/>
      </rPr>
      <t>D/AR/OUTS GASES</t>
    </r>
  </si>
  <si>
    <r>
      <rPr>
        <sz val="10.5"/>
        <color rgb="FF000080"/>
        <rFont val="Arial"/>
        <family val="2"/>
      </rPr>
      <t>BLOCOS,CILINDR. CABEÇOTES, CÁRTERES,D/COMP.</t>
    </r>
  </si>
  <si>
    <r>
      <rPr>
        <sz val="10.5"/>
        <color rgb="FF000080"/>
        <rFont val="Arial"/>
        <family val="2"/>
      </rPr>
      <t xml:space="preserve">VÁLVULAS DE COMPRESSORES
</t>
    </r>
    <r>
      <rPr>
        <sz val="10.5"/>
        <color rgb="FF000080"/>
        <rFont val="Arial"/>
        <family val="2"/>
      </rPr>
      <t>D/AR/OUTS.GASES</t>
    </r>
  </si>
  <si>
    <r>
      <rPr>
        <sz val="10.5"/>
        <color rgb="FF000080"/>
        <rFont val="Arial"/>
        <family val="2"/>
      </rPr>
      <t>OUTS.PARTES D/COMPRESS. D/AR/OUTS.GASES</t>
    </r>
  </si>
  <si>
    <r>
      <rPr>
        <sz val="10.5"/>
        <color rgb="FF000080"/>
        <rFont val="Arial"/>
        <family val="2"/>
      </rPr>
      <t xml:space="preserve">De cabinas (câmaras) de
</t>
    </r>
    <r>
      <rPr>
        <sz val="10.5"/>
        <color rgb="FF000080"/>
        <rFont val="Arial"/>
        <family val="2"/>
      </rPr>
      <t>segurança</t>
    </r>
  </si>
  <si>
    <r>
      <rPr>
        <sz val="10.5"/>
        <color rgb="FF000080"/>
        <rFont val="Arial"/>
        <family val="2"/>
      </rPr>
      <t>Do tiposplit-system (sistema com elementos separados)</t>
    </r>
  </si>
  <si>
    <r>
      <rPr>
        <sz val="10.5"/>
        <color rgb="FF000080"/>
        <rFont val="Arial"/>
        <family val="2"/>
      </rPr>
      <t xml:space="preserve">OUTS.APS.AR-COND. PARA JAN.CAP&lt;=30000
</t>
    </r>
    <r>
      <rPr>
        <sz val="10.5"/>
        <color rgb="FF000080"/>
        <rFont val="Arial"/>
        <family val="2"/>
      </rPr>
      <t>FRIG/H</t>
    </r>
  </si>
  <si>
    <r>
      <rPr>
        <sz val="10.5"/>
        <color rgb="FF000080"/>
        <rFont val="Arial"/>
        <family val="2"/>
      </rPr>
      <t>OUTS.MÁQ.AP.AR- COND.PARED/JAN, CORPO ÚNICO</t>
    </r>
  </si>
  <si>
    <r>
      <rPr>
        <sz val="10.5"/>
        <color rgb="FF000080"/>
        <rFont val="Arial"/>
        <family val="2"/>
      </rPr>
      <t xml:space="preserve">MÁQ.APAR.D/AR- COND.P/VEÍC.CAP.
</t>
    </r>
    <r>
      <rPr>
        <sz val="10.5"/>
        <color rgb="FF000080"/>
        <rFont val="Arial"/>
        <family val="2"/>
      </rPr>
      <t>&lt;=30.000 FRIG/H.</t>
    </r>
  </si>
  <si>
    <r>
      <rPr>
        <sz val="10.5"/>
        <color rgb="FF000080"/>
        <rFont val="Arial"/>
        <family val="2"/>
      </rPr>
      <t>OUTS.MÁQ.APAR.AR- COND.P/VEÍCULOS</t>
    </r>
  </si>
  <si>
    <r>
      <rPr>
        <sz val="10.5"/>
        <color rgb="FF000080"/>
        <rFont val="Arial"/>
        <family val="2"/>
      </rPr>
      <t xml:space="preserve">MÁQ/AR-COND. C/REFR./VÁLV.INV.
</t>
    </r>
    <r>
      <rPr>
        <sz val="10.5"/>
        <color rgb="FF000080"/>
        <rFont val="Arial"/>
        <family val="2"/>
      </rPr>
      <t>TÉRM,=&lt;30000</t>
    </r>
  </si>
  <si>
    <r>
      <rPr>
        <sz val="10.5"/>
        <color rgb="FF000080"/>
        <rFont val="Arial"/>
        <family val="2"/>
      </rPr>
      <t>OUTS.MÁQ/AR-COND. C/REFR./VÁLV.INV. TÉRM.</t>
    </r>
  </si>
  <si>
    <r>
      <rPr>
        <sz val="10.5"/>
        <color rgb="FF000080"/>
        <rFont val="Arial"/>
        <family val="2"/>
      </rPr>
      <t xml:space="preserve">MÁQ/AR-COND.C/DISP. REFR.CAP.=&lt;30.
</t>
    </r>
    <r>
      <rPr>
        <sz val="10.5"/>
        <color rgb="FF000080"/>
        <rFont val="Arial"/>
        <family val="2"/>
      </rPr>
      <t>000FRIG/H.</t>
    </r>
  </si>
  <si>
    <r>
      <rPr>
        <sz val="10.5"/>
        <color rgb="FF000080"/>
        <rFont val="Arial"/>
        <family val="2"/>
      </rPr>
      <t>OUTS.MÁQS.AP.AR- COND.,C/DISP. D/REFRIGERAÇÃO</t>
    </r>
  </si>
  <si>
    <r>
      <rPr>
        <sz val="10.5"/>
        <color rgb="FF000080"/>
        <rFont val="Arial"/>
        <family val="2"/>
      </rPr>
      <t xml:space="preserve">MÁQ/AR-COND. S/DISPOSITIVO DE
</t>
    </r>
    <r>
      <rPr>
        <sz val="10.5"/>
        <color rgb="FF000080"/>
        <rFont val="Arial"/>
        <family val="2"/>
      </rPr>
      <t>REFRIGERAÇÃO</t>
    </r>
  </si>
  <si>
    <r>
      <rPr>
        <sz val="10.5"/>
        <color rgb="FF000080"/>
        <rFont val="Arial"/>
        <family val="2"/>
      </rPr>
      <t>Unidades evaporadoras (internas) de aparelho de ar-condicion</t>
    </r>
  </si>
  <si>
    <r>
      <rPr>
        <sz val="10.5"/>
        <color rgb="FF000080"/>
        <rFont val="Arial"/>
        <family val="2"/>
      </rPr>
      <t xml:space="preserve">Unidades condensadoras (externas) de aparelho
</t>
    </r>
    <r>
      <rPr>
        <sz val="10.5"/>
        <color rgb="FF000080"/>
        <rFont val="Arial"/>
        <family val="2"/>
      </rPr>
      <t>de ar-condicio</t>
    </r>
  </si>
  <si>
    <r>
      <rPr>
        <sz val="10.5"/>
        <color rgb="FF000080"/>
        <rFont val="Arial"/>
        <family val="2"/>
      </rPr>
      <t xml:space="preserve">OUTRAS PARTES MAQUINAS E
</t>
    </r>
    <r>
      <rPr>
        <sz val="10.5"/>
        <color rgb="FF000080"/>
        <rFont val="Arial"/>
        <family val="2"/>
      </rPr>
      <t>APARELHOS DE AR- CONDICIONADO</t>
    </r>
  </si>
  <si>
    <r>
      <rPr>
        <sz val="10.5"/>
        <color rgb="FF000080"/>
        <rFont val="Arial"/>
        <family val="2"/>
      </rPr>
      <t>QUEIMADORES P/ALIM. FORNALHAS D/COMB. LÍQUID.</t>
    </r>
  </si>
  <si>
    <r>
      <rPr>
        <sz val="10.5"/>
        <color rgb="FF000080"/>
        <rFont val="Arial"/>
        <family val="2"/>
      </rPr>
      <t>QUEIMADS.P/ALIM. D/FORNALHAS D/GASES/LÍQUID.</t>
    </r>
  </si>
  <si>
    <r>
      <rPr>
        <sz val="10.5"/>
        <color rgb="FF000080"/>
        <rFont val="Arial"/>
        <family val="2"/>
      </rPr>
      <t>FORNALHAS AUT. ANTEF.GRELH-MEC, DISP.SEMELH.</t>
    </r>
  </si>
  <si>
    <r>
      <rPr>
        <sz val="10.5"/>
        <color rgb="FF000080"/>
        <rFont val="Arial"/>
        <family val="2"/>
      </rPr>
      <t xml:space="preserve">PARTES QUEIMADORES
</t>
    </r>
    <r>
      <rPr>
        <sz val="10.5"/>
        <color rgb="FF000080"/>
        <rFont val="Arial"/>
        <family val="2"/>
      </rPr>
      <t>P/ALIMENT. D/FORNALHAS</t>
    </r>
  </si>
  <si>
    <r>
      <rPr>
        <sz val="10.5"/>
        <color rgb="FF000080"/>
        <rFont val="Arial"/>
        <family val="2"/>
      </rPr>
      <t>FORNOS INDUSTRIAIS P/FUSÃO DE METAIS</t>
    </r>
  </si>
  <si>
    <r>
      <rPr>
        <sz val="10.5"/>
        <color rgb="FF000080"/>
        <rFont val="Arial"/>
        <family val="2"/>
      </rPr>
      <t xml:space="preserve">FORNOS INDS. P/TRATAMENTO
</t>
    </r>
    <r>
      <rPr>
        <sz val="10.5"/>
        <color rgb="FF000080"/>
        <rFont val="Arial"/>
        <family val="2"/>
      </rPr>
      <t>TÉRMICO D/METAIS</t>
    </r>
  </si>
  <si>
    <r>
      <rPr>
        <sz val="10.5"/>
        <color rgb="FF000080"/>
        <rFont val="Arial"/>
        <family val="2"/>
      </rPr>
      <t>OUTS.FORN. P/USTULAÇÃO,FUSÃO, ETC.D/MIN./METS.</t>
    </r>
  </si>
  <si>
    <r>
      <rPr>
        <sz val="10.5"/>
        <color rgb="FF000080"/>
        <rFont val="Arial"/>
        <family val="2"/>
      </rPr>
      <t xml:space="preserve">FORNOS INDS.Ñ ELÉTR.D/PADARIA,
</t>
    </r>
    <r>
      <rPr>
        <sz val="10.5"/>
        <color rgb="FF000080"/>
        <rFont val="Arial"/>
        <family val="2"/>
      </rPr>
      <t>PASTELARIA,ETC.</t>
    </r>
  </si>
  <si>
    <r>
      <rPr>
        <sz val="10.5"/>
        <color rgb="FF000080"/>
        <rFont val="Arial"/>
        <family val="2"/>
      </rPr>
      <t xml:space="preserve">OUTS.FORNOS IND/LAB,Ñ ELÉTR.Ñ
</t>
    </r>
    <r>
      <rPr>
        <sz val="10.5"/>
        <color rgb="FF000080"/>
        <rFont val="Arial"/>
        <family val="2"/>
      </rPr>
      <t>CIT.ANTERIOR.</t>
    </r>
  </si>
  <si>
    <r>
      <rPr>
        <sz val="10.5"/>
        <color rgb="FF000080"/>
        <rFont val="Arial"/>
        <family val="2"/>
      </rPr>
      <t>PARTES FORNOS INDS/LAB.INCL. INCINER,Ñ ELÉTR.</t>
    </r>
  </si>
  <si>
    <r>
      <rPr>
        <sz val="10.5"/>
        <color rgb="FF000080"/>
        <rFont val="Arial"/>
        <family val="2"/>
      </rPr>
      <t xml:space="preserve">'- Combinações de refrigeradores e
</t>
    </r>
    <r>
      <rPr>
        <sz val="10.5"/>
        <color rgb="FF000080"/>
        <rFont val="Arial"/>
        <family val="2"/>
      </rPr>
      <t>congeladores (freezers), m</t>
    </r>
  </si>
  <si>
    <r>
      <rPr>
        <sz val="10.5"/>
        <color rgb="FF000080"/>
        <rFont val="Arial"/>
        <family val="2"/>
      </rPr>
      <t>REFRIGERADORES D/COMPRESSÃO D/TIP. DOMÉST.</t>
    </r>
  </si>
  <si>
    <r>
      <rPr>
        <sz val="10.5"/>
        <color rgb="FF000080"/>
        <rFont val="Arial"/>
        <family val="2"/>
      </rPr>
      <t>OUTROS REFRIGERADORES DE USO DOMÉSTICO</t>
    </r>
  </si>
  <si>
    <r>
      <rPr>
        <sz val="10.5"/>
        <color rgb="FF000080"/>
        <rFont val="Arial"/>
        <family val="2"/>
      </rPr>
      <t>'- Congeladores (freezers) horizontais (arcas), de capacidade</t>
    </r>
  </si>
  <si>
    <r>
      <rPr>
        <sz val="10.5"/>
        <color rgb="FF000080"/>
        <rFont val="Arial"/>
        <family val="2"/>
      </rPr>
      <t>'- Congeladores (freezers) verticais, de capacidade não super</t>
    </r>
  </si>
  <si>
    <r>
      <rPr>
        <sz val="10.5"/>
        <color rgb="FF000080"/>
        <rFont val="Arial"/>
        <family val="2"/>
      </rPr>
      <t>OUTROS CONGELADORES (FREEZERS)</t>
    </r>
  </si>
  <si>
    <r>
      <rPr>
        <sz val="10.5"/>
        <color rgb="FF000080"/>
        <rFont val="Arial"/>
        <family val="2"/>
      </rPr>
      <t>OUTS.REFRS. VITRINAS,BALCS.ETC. P/PROD.D/FRIO</t>
    </r>
  </si>
  <si>
    <r>
      <rPr>
        <sz val="10.5"/>
        <color rgb="FF000080"/>
        <rFont val="Arial"/>
        <family val="2"/>
      </rPr>
      <t>'-- Bombas de calor, exceto as máquinas e aparelhos de a</t>
    </r>
  </si>
  <si>
    <r>
      <rPr>
        <sz val="10.5"/>
        <color rgb="FF000080"/>
        <rFont val="Arial"/>
        <family val="2"/>
      </rPr>
      <t>MÁQ.Ñ DOMÉSTICA P/PREPARAÇÃO DE SORVETES</t>
    </r>
  </si>
  <si>
    <r>
      <rPr>
        <sz val="10.5"/>
        <color rgb="FF000080"/>
        <rFont val="Arial"/>
        <family val="2"/>
      </rPr>
      <t>RESFRIADORES DE LEITE</t>
    </r>
  </si>
  <si>
    <r>
      <rPr>
        <sz val="10.5"/>
        <color rgb="FF000080"/>
        <rFont val="Arial"/>
        <family val="2"/>
      </rPr>
      <t>UNID.FORNECEDORAS DE ÁGUA OU SUCOS</t>
    </r>
  </si>
  <si>
    <r>
      <rPr>
        <sz val="10.5"/>
        <color rgb="FF000080"/>
        <rFont val="Arial"/>
        <family val="2"/>
      </rPr>
      <t>UNID.FORNEC.DE BEBIDAS CARBONATADAS</t>
    </r>
  </si>
  <si>
    <r>
      <rPr>
        <sz val="10.5"/>
        <color rgb="FF000080"/>
        <rFont val="Arial"/>
        <family val="2"/>
      </rPr>
      <t>Grupos frigoríficos de compressão com capacidade inferi</t>
    </r>
  </si>
  <si>
    <r>
      <rPr>
        <sz val="10.5"/>
        <color rgb="FF000080"/>
        <rFont val="Arial"/>
        <family val="2"/>
      </rPr>
      <t>OUTS.MATS.MÁQS. APAR.PROD.FRIO, BOMB.D/CALOR</t>
    </r>
  </si>
  <si>
    <r>
      <rPr>
        <sz val="10.5"/>
        <color rgb="FF000080"/>
        <rFont val="Arial"/>
        <family val="2"/>
      </rPr>
      <t>GAB./MÓVEIS P/RECEBER EQUIP. P/PROD.D/FRIO</t>
    </r>
  </si>
  <si>
    <r>
      <rPr>
        <sz val="10.5"/>
        <color rgb="FF000080"/>
        <rFont val="Arial"/>
        <family val="2"/>
      </rPr>
      <t>OUTS.PARTES D/REFRIGERAD., CONGELADORS.ETC.</t>
    </r>
  </si>
  <si>
    <r>
      <rPr>
        <sz val="10.5"/>
        <color rgb="FF000080"/>
        <rFont val="Arial"/>
        <family val="2"/>
      </rPr>
      <t xml:space="preserve">AQUECED.DE ÁGUA, AQUEC.INSTANTÂNEO,
</t>
    </r>
    <r>
      <rPr>
        <sz val="10.5"/>
        <color rgb="FF000080"/>
        <rFont val="Arial"/>
        <family val="2"/>
      </rPr>
      <t>A GÁS</t>
    </r>
  </si>
  <si>
    <r>
      <rPr>
        <sz val="10.5"/>
        <color rgb="FF000080"/>
        <rFont val="Arial"/>
        <family val="2"/>
      </rPr>
      <t>'-- Aquecedores de água solares</t>
    </r>
  </si>
  <si>
    <r>
      <rPr>
        <sz val="10.5"/>
        <color rgb="FF000080"/>
        <rFont val="Arial"/>
        <family val="2"/>
      </rPr>
      <t>ESTERILIZ.,MÉD., CIRÚRGICOS, OU D/LABORATÓRIO</t>
    </r>
  </si>
  <si>
    <r>
      <rPr>
        <sz val="10.5"/>
        <color rgb="FF000080"/>
        <rFont val="Arial"/>
        <family val="2"/>
      </rPr>
      <t>'-- Aparelhos de liofilização, aparelhos de criodessecaç</t>
    </r>
  </si>
  <si>
    <r>
      <rPr>
        <sz val="10.5"/>
        <color rgb="FF000080"/>
        <rFont val="Arial"/>
        <family val="2"/>
      </rPr>
      <t>'-- Outros, para produtos agrícolas</t>
    </r>
  </si>
  <si>
    <r>
      <rPr>
        <sz val="10.5"/>
        <color rgb="FF000080"/>
        <rFont val="Arial"/>
        <family val="2"/>
      </rPr>
      <t>'-- Outros, para madeiras, pastas de papel, papel ou car</t>
    </r>
  </si>
  <si>
    <r>
      <rPr>
        <sz val="10.5"/>
        <color rgb="FF000080"/>
        <rFont val="Arial"/>
        <family val="2"/>
      </rPr>
      <t>OUTROS SECADORES</t>
    </r>
  </si>
  <si>
    <r>
      <rPr>
        <sz val="10.5"/>
        <color rgb="FF000080"/>
        <rFont val="Arial"/>
        <family val="2"/>
      </rPr>
      <t>DESTILADORES DE ÁGUA</t>
    </r>
  </si>
  <si>
    <r>
      <rPr>
        <sz val="10.5"/>
        <color rgb="FF000080"/>
        <rFont val="Arial"/>
        <family val="2"/>
      </rPr>
      <t xml:space="preserve">DE DESTILAÇÃO OU RETIFICAÇÃO DE
</t>
    </r>
    <r>
      <rPr>
        <sz val="10.5"/>
        <color rgb="FF000080"/>
        <rFont val="Arial"/>
        <family val="2"/>
      </rPr>
      <t>ÁLCOOIS E OUTROS FLUIDOS  V</t>
    </r>
  </si>
  <si>
    <r>
      <rPr>
        <sz val="10.5"/>
        <color rgb="FF000080"/>
        <rFont val="Arial"/>
        <family val="2"/>
      </rPr>
      <t>OUTS.APARELHOS DE DESTILAÇÃO/RETIFICA ÇÃO</t>
    </r>
  </si>
  <si>
    <r>
      <rPr>
        <sz val="10.5"/>
        <color rgb="FF000080"/>
        <rFont val="Arial"/>
        <family val="2"/>
      </rPr>
      <t>TROCADORES DE CALOR DE PLACAS</t>
    </r>
  </si>
  <si>
    <r>
      <rPr>
        <sz val="10.5"/>
        <color rgb="FF000080"/>
        <rFont val="Arial"/>
        <family val="2"/>
      </rPr>
      <t>TROCADORES (PERMUT.)D/CALOR, TUBULS.METÁLIC.</t>
    </r>
  </si>
  <si>
    <r>
      <rPr>
        <sz val="10.5"/>
        <color rgb="FF000080"/>
        <rFont val="Arial"/>
        <family val="2"/>
      </rPr>
      <t>OUTROS TROCADS. (PERMUT.)D/CALOR, TUBULARES</t>
    </r>
  </si>
  <si>
    <r>
      <rPr>
        <sz val="10.5"/>
        <color rgb="FF000080"/>
        <rFont val="Arial"/>
        <family val="2"/>
      </rPr>
      <t xml:space="preserve">OUTROS TROCADORES
</t>
    </r>
    <r>
      <rPr>
        <sz val="10.5"/>
        <color rgb="FF000080"/>
        <rFont val="Arial"/>
        <family val="2"/>
      </rPr>
      <t>(PERMUTADORES) D/CALOR</t>
    </r>
  </si>
  <si>
    <r>
      <rPr>
        <sz val="10.5"/>
        <color rgb="FF000080"/>
        <rFont val="Arial"/>
        <family val="2"/>
      </rPr>
      <t>APARS.DISPOSITS. P/LIQUEFAÇÃO AR/OUTS.GASES</t>
    </r>
  </si>
  <si>
    <r>
      <rPr>
        <sz val="10.5"/>
        <color rgb="FF000080"/>
        <rFont val="Arial"/>
        <family val="2"/>
      </rPr>
      <t xml:space="preserve">AUTOCLAVES P/PREP. BEB.QUENTE/AQUEC.
</t>
    </r>
    <r>
      <rPr>
        <sz val="10.5"/>
        <color rgb="FF000080"/>
        <rFont val="Arial"/>
        <family val="2"/>
      </rPr>
      <t>D/ALIM.</t>
    </r>
  </si>
  <si>
    <r>
      <rPr>
        <sz val="10.5"/>
        <color rgb="FF000080"/>
        <rFont val="Arial"/>
        <family val="2"/>
      </rPr>
      <t>OUTS.APAR./DISPOS. P/PREP.D/BEBS. QUENTES,ETC.</t>
    </r>
  </si>
  <si>
    <r>
      <rPr>
        <sz val="10.5"/>
        <color rgb="FF000080"/>
        <rFont val="Arial"/>
        <family val="2"/>
      </rPr>
      <t xml:space="preserve">OUTROS
</t>
    </r>
    <r>
      <rPr>
        <sz val="10.5"/>
        <color rgb="FF000080"/>
        <rFont val="Arial"/>
        <family val="2"/>
      </rPr>
      <t>ESTERILIZADORES</t>
    </r>
  </si>
  <si>
    <r>
      <rPr>
        <sz val="10.5"/>
        <color rgb="FF000080"/>
        <rFont val="Arial"/>
        <family val="2"/>
      </rPr>
      <t>Estufas</t>
    </r>
  </si>
  <si>
    <r>
      <rPr>
        <sz val="10.5"/>
        <color rgb="FF000080"/>
        <rFont val="Arial"/>
        <family val="2"/>
      </rPr>
      <t>Torrefadores</t>
    </r>
  </si>
  <si>
    <r>
      <rPr>
        <sz val="10.5"/>
        <color rgb="FF000080"/>
        <rFont val="Arial"/>
        <family val="2"/>
      </rPr>
      <t>Evaporadores</t>
    </r>
  </si>
  <si>
    <r>
      <rPr>
        <sz val="10.5"/>
        <color rgb="FF000080"/>
        <rFont val="Arial"/>
        <family val="2"/>
      </rPr>
      <t xml:space="preserve">RECIP.REFRIG.C/DISP. D/CIRCUL.D/FLUIDO
</t>
    </r>
    <r>
      <rPr>
        <sz val="10.5"/>
        <color rgb="FF000080"/>
        <rFont val="Arial"/>
        <family val="2"/>
      </rPr>
      <t>REFRIGER.</t>
    </r>
  </si>
  <si>
    <r>
      <rPr>
        <sz val="10.5"/>
        <color rgb="FF000080"/>
        <rFont val="Arial"/>
        <family val="2"/>
      </rPr>
      <t>OUTS.APAR., DISPOSITIVO QUE TRAB.P/MUD.D/TEMP.</t>
    </r>
  </si>
  <si>
    <r>
      <rPr>
        <sz val="10.5"/>
        <color rgb="FF000080"/>
        <rFont val="Arial"/>
        <family val="2"/>
      </rPr>
      <t xml:space="preserve">PARTES AQUEC.DE ÁGUA DAS SUBPOS.
</t>
    </r>
    <r>
      <rPr>
        <sz val="10.5"/>
        <color rgb="FF000080"/>
        <rFont val="Arial"/>
        <family val="2"/>
      </rPr>
      <t>8419.11/19</t>
    </r>
  </si>
  <si>
    <r>
      <rPr>
        <sz val="10.5"/>
        <color rgb="FF000080"/>
        <rFont val="Arial"/>
        <family val="2"/>
      </rPr>
      <t xml:space="preserve">PARTES DE COLUNAS DE
</t>
    </r>
    <r>
      <rPr>
        <sz val="10.5"/>
        <color rgb="FF000080"/>
        <rFont val="Arial"/>
        <family val="2"/>
      </rPr>
      <t>DESTILAÇÃO/RETIFICA ÇÃO</t>
    </r>
  </si>
  <si>
    <r>
      <rPr>
        <sz val="10.5"/>
        <color rgb="FF000080"/>
        <rFont val="Arial"/>
        <family val="2"/>
      </rPr>
      <t>Placa corrugada, de aço inoxidável ou de alumínio, com super</t>
    </r>
  </si>
  <si>
    <r>
      <rPr>
        <sz val="10.5"/>
        <color rgb="FF000080"/>
        <rFont val="Arial"/>
        <family val="2"/>
      </rPr>
      <t>OUTS.PLACAS D/TROCADORES (PERMUT.)D/CALOR</t>
    </r>
  </si>
  <si>
    <r>
      <rPr>
        <sz val="10.5"/>
        <color rgb="FF000080"/>
        <rFont val="Arial"/>
        <family val="2"/>
      </rPr>
      <t>PARTES APAR/DISP. P/PREP.D/BEB. QUENTES,ETC.</t>
    </r>
  </si>
  <si>
    <r>
      <rPr>
        <sz val="10.5"/>
        <color rgb="FF000080"/>
        <rFont val="Arial"/>
        <family val="2"/>
      </rPr>
      <t xml:space="preserve">OUTS.PARTES D/APARS/DISPOSIT.
</t>
    </r>
    <r>
      <rPr>
        <sz val="10.5"/>
        <color rgb="FF000080"/>
        <rFont val="Arial"/>
        <family val="2"/>
      </rPr>
      <t>P/TRATAM.C/MODIF. TEMPERAT.</t>
    </r>
  </si>
  <si>
    <r>
      <rPr>
        <sz val="10.5"/>
        <color rgb="FF000080"/>
        <rFont val="Arial"/>
        <family val="2"/>
      </rPr>
      <t>CALANDRAS E LAMINADORES P/PAPEL/CARTÃO</t>
    </r>
  </si>
  <si>
    <r>
      <rPr>
        <sz val="10.5"/>
        <color rgb="FF000080"/>
        <rFont val="Arial"/>
        <family val="2"/>
      </rPr>
      <t xml:space="preserve">OUTS CALAND.E LAMINAD.EXC.P/TRAT.
</t>
    </r>
    <r>
      <rPr>
        <sz val="10.5"/>
        <color rgb="FF000080"/>
        <rFont val="Arial"/>
        <family val="2"/>
      </rPr>
      <t>DE MET./VIDR.</t>
    </r>
  </si>
  <si>
    <r>
      <rPr>
        <sz val="10.5"/>
        <color rgb="FF000080"/>
        <rFont val="Arial"/>
        <family val="2"/>
      </rPr>
      <t>CILINDROS P/CALAND/LAMIN.EXC. P/TRAT.MET/VIDRO</t>
    </r>
  </si>
  <si>
    <r>
      <rPr>
        <sz val="10.5"/>
        <color rgb="FF000080"/>
        <rFont val="Arial"/>
        <family val="2"/>
      </rPr>
      <t xml:space="preserve">OUTRAS PART.P/CAL.E LAM.EXC.P/TRAT.
</t>
    </r>
    <r>
      <rPr>
        <sz val="10.5"/>
        <color rgb="FF000080"/>
        <rFont val="Arial"/>
        <family val="2"/>
      </rPr>
      <t>MET/VIDRO</t>
    </r>
  </si>
  <si>
    <r>
      <rPr>
        <sz val="10.5"/>
        <color rgb="FF000080"/>
        <rFont val="Arial"/>
        <family val="2"/>
      </rPr>
      <t>OUTRAS DESNATADEIRAS CENTRÍFUGAS</t>
    </r>
  </si>
  <si>
    <r>
      <rPr>
        <sz val="10.5"/>
        <color rgb="FF000080"/>
        <rFont val="Arial"/>
        <family val="2"/>
      </rPr>
      <t xml:space="preserve">OUTROS SECADORES DE ROUPA,
</t>
    </r>
    <r>
      <rPr>
        <sz val="10.5"/>
        <color rgb="FF000080"/>
        <rFont val="Arial"/>
        <family val="2"/>
      </rPr>
      <t>CENTRÍFUGOS</t>
    </r>
  </si>
  <si>
    <r>
      <rPr>
        <sz val="10.5"/>
        <color rgb="FF000080"/>
        <rFont val="Arial"/>
        <family val="2"/>
      </rPr>
      <t>CENTRIFUG.P/LAB. ANÁL.,ENS./PESQ. CIENTÍFICAS</t>
    </r>
  </si>
  <si>
    <r>
      <rPr>
        <sz val="10.5"/>
        <color rgb="FF000080"/>
        <rFont val="Arial"/>
        <family val="2"/>
      </rPr>
      <t xml:space="preserve">OUTS.CENTRIFUG., INCL.SECADORES
</t>
    </r>
    <r>
      <rPr>
        <sz val="10.5"/>
        <color rgb="FF000080"/>
        <rFont val="Arial"/>
        <family val="2"/>
      </rPr>
      <t>CENTRÍFUGOS</t>
    </r>
  </si>
  <si>
    <r>
      <rPr>
        <sz val="10.5"/>
        <color rgb="FF000080"/>
        <rFont val="Arial"/>
        <family val="2"/>
      </rPr>
      <t>APARELHOS P/FILTRAR OU DEPURAR ÁGUA</t>
    </r>
  </si>
  <si>
    <r>
      <rPr>
        <sz val="10.5"/>
        <color rgb="FF000080"/>
        <rFont val="Arial"/>
        <family val="2"/>
      </rPr>
      <t xml:space="preserve">APAR. P/FILTRAR/DEPURAR
</t>
    </r>
    <r>
      <rPr>
        <sz val="10.5"/>
        <color rgb="FF000080"/>
        <rFont val="Arial"/>
        <family val="2"/>
      </rPr>
      <t>BIBIDAS, EXCETO ÁGUA</t>
    </r>
  </si>
  <si>
    <r>
      <rPr>
        <sz val="10.5"/>
        <color rgb="FF000080"/>
        <rFont val="Arial"/>
        <family val="2"/>
      </rPr>
      <t>'-- Para filtrar carburantes ou óleos lubrificantes nos motor</t>
    </r>
  </si>
  <si>
    <r>
      <rPr>
        <sz val="10.5"/>
        <color rgb="FF000080"/>
        <rFont val="Arial"/>
        <family val="2"/>
      </rPr>
      <t>HEMODIALISADORES CAPILARES</t>
    </r>
  </si>
  <si>
    <r>
      <rPr>
        <sz val="10.5"/>
        <color rgb="FF000080"/>
        <rFont val="Arial"/>
        <family val="2"/>
      </rPr>
      <t>APARELHO DE OSMOSE INVERSA</t>
    </r>
  </si>
  <si>
    <r>
      <rPr>
        <sz val="10.5"/>
        <color rgb="FF000080"/>
        <rFont val="Arial"/>
        <family val="2"/>
      </rPr>
      <t>OUTROS FILTROS- PRENSA P/LÍQUIDOS</t>
    </r>
  </si>
  <si>
    <r>
      <rPr>
        <sz val="10.5"/>
        <color rgb="FF000080"/>
        <rFont val="Arial"/>
        <family val="2"/>
      </rPr>
      <t>OUTROS APARELHOS P/FILTRAR/DEPURAR LÍQUIDO</t>
    </r>
  </si>
  <si>
    <r>
      <rPr>
        <sz val="10.5"/>
        <color rgb="FF000080"/>
        <rFont val="Arial"/>
        <family val="2"/>
      </rPr>
      <t>'-- Filtros de entrada de ar para motores de ignição por cent</t>
    </r>
  </si>
  <si>
    <r>
      <rPr>
        <sz val="10.5"/>
        <color rgb="FF000080"/>
        <rFont val="Arial"/>
        <family val="2"/>
      </rPr>
      <t>'-- Conversores catalíticos e filtros de partículas, mes</t>
    </r>
  </si>
  <si>
    <r>
      <rPr>
        <sz val="10.5"/>
        <color rgb="FF000080"/>
        <rFont val="Arial"/>
        <family val="2"/>
      </rPr>
      <t>FILTROS ELETROSTÁTICOS P/GASES</t>
    </r>
  </si>
  <si>
    <r>
      <rPr>
        <sz val="10.5"/>
        <color rgb="FF000080"/>
        <rFont val="Arial"/>
        <family val="2"/>
      </rPr>
      <t>Concentradores de oxigênio por depuração do ar, com capacida</t>
    </r>
  </si>
  <si>
    <r>
      <rPr>
        <sz val="10.5"/>
        <color rgb="FF000080"/>
        <rFont val="Arial"/>
        <family val="2"/>
      </rPr>
      <t>OUTS.APAR.P/FILTRAR OU DEPURAR GASES</t>
    </r>
  </si>
  <si>
    <r>
      <rPr>
        <sz val="10.5"/>
        <color rgb="FF000080"/>
        <rFont val="Arial"/>
        <family val="2"/>
      </rPr>
      <t>PART.D/SECADORA D/ROUPA,CENTRÍFS. CAP.&lt;=6KG</t>
    </r>
  </si>
  <si>
    <r>
      <rPr>
        <sz val="10.5"/>
        <color rgb="FF000080"/>
        <rFont val="Arial"/>
        <family val="2"/>
      </rPr>
      <t>PARTES D/CENTRIF., INCL.SECADORS CENTRÍFUGOS</t>
    </r>
  </si>
  <si>
    <r>
      <rPr>
        <sz val="10.5"/>
        <color rgb="FF000080"/>
        <rFont val="Arial"/>
        <family val="2"/>
      </rPr>
      <t>PARTS.D/OUTS.APARS. P/FILTRAR/DEPURAR GASES</t>
    </r>
  </si>
  <si>
    <r>
      <rPr>
        <sz val="10.5"/>
        <color rgb="FF000080"/>
        <rFont val="Arial"/>
        <family val="2"/>
      </rPr>
      <t xml:space="preserve">CARTUCHOS D/MEMBR.D/APARS.
</t>
    </r>
    <r>
      <rPr>
        <sz val="10.5"/>
        <color rgb="FF000080"/>
        <rFont val="Arial"/>
        <family val="2"/>
      </rPr>
      <t>/OSMOSE INVERSA</t>
    </r>
  </si>
  <si>
    <r>
      <rPr>
        <sz val="10.5"/>
        <color rgb="FF000080"/>
        <rFont val="Arial"/>
        <family val="2"/>
      </rPr>
      <t>PARTES D/APARS. P/FILTRAR,DEPURAR, LÍQUID.ETC.</t>
    </r>
  </si>
  <si>
    <r>
      <rPr>
        <sz val="10.5"/>
        <color rgb="FF000080"/>
        <rFont val="Arial"/>
        <family val="2"/>
      </rPr>
      <t>MÁQUINAS P/LAVAR LOUÇA DO TIPO DOMÉSTICO</t>
    </r>
  </si>
  <si>
    <r>
      <rPr>
        <sz val="10.5"/>
        <color rgb="FF000080"/>
        <rFont val="Arial"/>
        <family val="2"/>
      </rPr>
      <t>OUTRAS MÁQUINAS DE LAVAR LOUÇA</t>
    </r>
  </si>
  <si>
    <r>
      <rPr>
        <sz val="10.5"/>
        <color rgb="FF000080"/>
        <rFont val="Arial"/>
        <family val="2"/>
      </rPr>
      <t xml:space="preserve">MÁQS.E APAR.P/LIMP.
</t>
    </r>
    <r>
      <rPr>
        <sz val="10.5"/>
        <color rgb="FF000080"/>
        <rFont val="Arial"/>
        <family val="2"/>
      </rPr>
      <t>/SEC.GARRAF.E OUTS. RECIP.</t>
    </r>
  </si>
  <si>
    <r>
      <rPr>
        <sz val="10.5"/>
        <color rgb="FF000080"/>
        <rFont val="Arial"/>
        <family val="2"/>
      </rPr>
      <t>MÁQS.APAR.P/ENCH. FECH.CAPSUL.ROTUL. GARRAF.</t>
    </r>
  </si>
  <si>
    <r>
      <rPr>
        <sz val="10.5"/>
        <color rgb="FF000080"/>
        <rFont val="Arial"/>
        <family val="2"/>
      </rPr>
      <t xml:space="preserve">MÁQS.APAR.P/ENCHER CAIXAS/SACOS
</t>
    </r>
    <r>
      <rPr>
        <sz val="10.5"/>
        <color rgb="FF000080"/>
        <rFont val="Arial"/>
        <family val="2"/>
      </rPr>
      <t>C/PÓ/GRÃOS</t>
    </r>
  </si>
  <si>
    <r>
      <rPr>
        <sz val="10.5"/>
        <color rgb="FF000080"/>
        <rFont val="Arial"/>
        <family val="2"/>
      </rPr>
      <t>MÁQS.APAR. P/ENCHER/FECHAR "TETRA PACK",ETC.</t>
    </r>
  </si>
  <si>
    <r>
      <rPr>
        <sz val="10.5"/>
        <color rgb="FF000080"/>
        <rFont val="Arial"/>
        <family val="2"/>
      </rPr>
      <t xml:space="preserve">Para encher e fechar recipientes tubulares
</t>
    </r>
    <r>
      <rPr>
        <sz val="10.5"/>
        <color rgb="FF000080"/>
        <rFont val="Arial"/>
        <family val="2"/>
      </rPr>
      <t>flexíveis (b</t>
    </r>
  </si>
  <si>
    <r>
      <rPr>
        <sz val="10.5"/>
        <color rgb="FF000080"/>
        <rFont val="Arial"/>
        <family val="2"/>
      </rPr>
      <t>OUTS.MÁQS.APARS. P/ENCHER/FECHAR LATAS,ETC.</t>
    </r>
  </si>
  <si>
    <r>
      <rPr>
        <sz val="10.5"/>
        <color rgb="FF000080"/>
        <rFont val="Arial"/>
        <family val="2"/>
      </rPr>
      <t xml:space="preserve">MÁQS.APAR. P/GASEIFICAR
</t>
    </r>
    <r>
      <rPr>
        <sz val="10.5"/>
        <color rgb="FF000080"/>
        <rFont val="Arial"/>
        <family val="2"/>
      </rPr>
      <t>BEBIDAS</t>
    </r>
  </si>
  <si>
    <r>
      <rPr>
        <sz val="10.5"/>
        <color rgb="FF000080"/>
        <rFont val="Arial"/>
        <family val="2"/>
      </rPr>
      <t>Horizontais, próprias para empacotamento de massas alimentíc</t>
    </r>
  </si>
  <si>
    <r>
      <rPr>
        <sz val="10.5"/>
        <color rgb="FF000080"/>
        <rFont val="Arial"/>
        <family val="2"/>
      </rPr>
      <t xml:space="preserve">Automática, para embalar tubos ou barras
</t>
    </r>
    <r>
      <rPr>
        <sz val="10.5"/>
        <color rgb="FF000080"/>
        <rFont val="Arial"/>
        <family val="2"/>
      </rPr>
      <t>de metal, em atados</t>
    </r>
  </si>
  <si>
    <r>
      <rPr>
        <sz val="10.5"/>
        <color rgb="FF000080"/>
        <rFont val="Arial"/>
        <family val="2"/>
      </rPr>
      <t xml:space="preserve">De empacotar embalagens
</t>
    </r>
    <r>
      <rPr>
        <sz val="10.5"/>
        <color rgb="FF000080"/>
        <rFont val="Arial"/>
        <family val="2"/>
      </rPr>
      <t>confeccionadas com papel ou car</t>
    </r>
  </si>
  <si>
    <r>
      <rPr>
        <sz val="10.5"/>
        <color rgb="FF000080"/>
        <rFont val="Arial"/>
        <family val="2"/>
      </rPr>
      <t>OUTS.MÁQS.APAR. P/EMBAL./EMPAC. MERCADORIAS</t>
    </r>
  </si>
  <si>
    <r>
      <rPr>
        <sz val="10.5"/>
        <color rgb="FF000080"/>
        <rFont val="Arial"/>
        <family val="2"/>
      </rPr>
      <t>PARTES MÁQ.LAVAR LOUÇAS,USO DOMÉSTICO</t>
    </r>
  </si>
  <si>
    <r>
      <rPr>
        <sz val="10.5"/>
        <color rgb="FF000080"/>
        <rFont val="Arial"/>
        <family val="2"/>
      </rPr>
      <t>OUTS.PARTES DE MÁQUINAS Ñ CIT. ANTERIORMENTE</t>
    </r>
  </si>
  <si>
    <r>
      <rPr>
        <sz val="10.5"/>
        <color rgb="FF000080"/>
        <rFont val="Arial"/>
        <family val="2"/>
      </rPr>
      <t>BALANÇA P/PESSOAS USO DOMÉST.INCL. P/BEBÊS</t>
    </r>
  </si>
  <si>
    <r>
      <rPr>
        <sz val="10.5"/>
        <color rgb="FF000080"/>
        <rFont val="Arial"/>
        <family val="2"/>
      </rPr>
      <t>BÁSCULAS D/PES. CONTÍNUA EM TRANSPORTADORA</t>
    </r>
  </si>
  <si>
    <r>
      <rPr>
        <sz val="10.5"/>
        <color rgb="FF000080"/>
        <rFont val="Arial"/>
        <family val="2"/>
      </rPr>
      <t>BÁSCULAS/BALANÇAS DOSAD.C/APAR. PERIFÉRICOS</t>
    </r>
  </si>
  <si>
    <r>
      <rPr>
        <sz val="10.5"/>
        <color rgb="FF000080"/>
        <rFont val="Arial"/>
        <family val="2"/>
      </rPr>
      <t>OUTS. BÁSCULAS/BALANÇAS DOSADORAS</t>
    </r>
  </si>
  <si>
    <r>
      <rPr>
        <sz val="10.5"/>
        <color rgb="FF000080"/>
        <rFont val="Arial"/>
        <family val="2"/>
      </rPr>
      <t xml:space="preserve">OUTS. BÁSCULAS/BALANÇAS
</t>
    </r>
    <r>
      <rPr>
        <sz val="10.5"/>
        <color rgb="FF000080"/>
        <rFont val="Arial"/>
        <family val="2"/>
      </rPr>
      <t>DOS./ENSAC.Ñ CIT. ANT.</t>
    </r>
  </si>
  <si>
    <r>
      <rPr>
        <sz val="10.5"/>
        <color rgb="FF000080"/>
        <rFont val="Arial"/>
        <family val="2"/>
      </rPr>
      <t>De mesa, com dispositivo registrador ou impressor de etiquet</t>
    </r>
  </si>
  <si>
    <r>
      <rPr>
        <sz val="10.5"/>
        <color rgb="FF000080"/>
        <rFont val="Arial"/>
        <family val="2"/>
      </rPr>
      <t xml:space="preserve">OUTS.APARS. INSTRUMS. D/PESAGEM,CAP.
</t>
    </r>
    <r>
      <rPr>
        <sz val="10.5"/>
        <color rgb="FF000080"/>
        <rFont val="Arial"/>
        <family val="2"/>
      </rPr>
      <t>&lt;=30KG</t>
    </r>
  </si>
  <si>
    <r>
      <rPr>
        <sz val="10.5"/>
        <color rgb="FF000080"/>
        <rFont val="Arial"/>
        <family val="2"/>
      </rPr>
      <t xml:space="preserve">'-- De capacidade superior a 30 kg, mas
</t>
    </r>
    <r>
      <rPr>
        <sz val="10.5"/>
        <color rgb="FF000080"/>
        <rFont val="Arial"/>
        <family val="2"/>
      </rPr>
      <t>não superior a 5.000</t>
    </r>
  </si>
  <si>
    <r>
      <rPr>
        <sz val="10.5"/>
        <color rgb="FF000080"/>
        <rFont val="Arial"/>
        <family val="2"/>
      </rPr>
      <t>OUTS.APAR. INSTRUMENTOS PES.Ñ CIT.ANTERIORM.</t>
    </r>
  </si>
  <si>
    <r>
      <rPr>
        <sz val="10.5"/>
        <color rgb="FF000080"/>
        <rFont val="Arial"/>
        <family val="2"/>
      </rPr>
      <t xml:space="preserve">PESOS P/QUAISQUER
</t>
    </r>
    <r>
      <rPr>
        <sz val="10.5"/>
        <color rgb="FF000080"/>
        <rFont val="Arial"/>
        <family val="2"/>
      </rPr>
      <t>BALANÇAS</t>
    </r>
  </si>
  <si>
    <r>
      <rPr>
        <sz val="10.5"/>
        <color rgb="FF000080"/>
        <rFont val="Arial"/>
        <family val="2"/>
      </rPr>
      <t>PARTS.BALANÇ. P/PESSOAS,INCL. P/BEBÊS/DOMÉST.</t>
    </r>
  </si>
  <si>
    <r>
      <rPr>
        <sz val="10.5"/>
        <color rgb="FF000080"/>
        <rFont val="Arial"/>
        <family val="2"/>
      </rPr>
      <t xml:space="preserve">OUT.PARTES APAR/INSTRUMENTOS
</t>
    </r>
    <r>
      <rPr>
        <sz val="10.5"/>
        <color rgb="FF000080"/>
        <rFont val="Arial"/>
        <family val="2"/>
      </rPr>
      <t>Ñ CIT.ANTERIOR.</t>
    </r>
  </si>
  <si>
    <r>
      <rPr>
        <sz val="10.5"/>
        <color rgb="FF000080"/>
        <rFont val="Arial"/>
        <family val="2"/>
      </rPr>
      <t>EXTINTORES, MESMO CARREGADOS</t>
    </r>
  </si>
  <si>
    <r>
      <rPr>
        <sz val="10.5"/>
        <color rgb="FF000080"/>
        <rFont val="Arial"/>
        <family val="2"/>
      </rPr>
      <t xml:space="preserve">PISTOLAS AEROGRÁFICAS E
</t>
    </r>
    <r>
      <rPr>
        <sz val="10.5"/>
        <color rgb="FF000080"/>
        <rFont val="Arial"/>
        <family val="2"/>
      </rPr>
      <t>APARS.SEMELHANTES</t>
    </r>
  </si>
  <si>
    <r>
      <rPr>
        <sz val="10.5"/>
        <color rgb="FF000080"/>
        <rFont val="Arial"/>
        <family val="2"/>
      </rPr>
      <t>MÁQS.AP.DESOBST. TUBULAÇ./LIMP P/JATO D'ÁGUA</t>
    </r>
  </si>
  <si>
    <r>
      <rPr>
        <sz val="10.5"/>
        <color rgb="FF000080"/>
        <rFont val="Arial"/>
        <family val="2"/>
      </rPr>
      <t xml:space="preserve">MÁQS.D/JATO AREIA P/DESG.LOC.PEÇ.
</t>
    </r>
    <r>
      <rPr>
        <sz val="10.5"/>
        <color rgb="FF000080"/>
        <rFont val="Arial"/>
        <family val="2"/>
      </rPr>
      <t>D/VESTUÁRIO</t>
    </r>
  </si>
  <si>
    <r>
      <rPr>
        <sz val="10.5"/>
        <color rgb="FF000080"/>
        <rFont val="Arial"/>
        <family val="2"/>
      </rPr>
      <t>Perfuradoras por jato de água com pressão de trabalho máxima</t>
    </r>
  </si>
  <si>
    <r>
      <rPr>
        <sz val="10.5"/>
        <color rgb="FF000080"/>
        <rFont val="Arial"/>
        <family val="2"/>
      </rPr>
      <t xml:space="preserve">OUTS.MÁQS.APARS. D/JATO D/AREIA,
</t>
    </r>
    <r>
      <rPr>
        <sz val="10.5"/>
        <color rgb="FF000080"/>
        <rFont val="Arial"/>
        <family val="2"/>
      </rPr>
      <t>VAPOR,ETC.</t>
    </r>
  </si>
  <si>
    <r>
      <rPr>
        <sz val="10.5"/>
        <color rgb="FF000080"/>
        <rFont val="Arial"/>
        <family val="2"/>
      </rPr>
      <t>'-- Pulverizadores portáteis</t>
    </r>
  </si>
  <si>
    <r>
      <rPr>
        <sz val="10.5"/>
        <color rgb="FF000080"/>
        <rFont val="Arial"/>
        <family val="2"/>
      </rPr>
      <t>Por aspersão</t>
    </r>
  </si>
  <si>
    <r>
      <rPr>
        <sz val="10.5"/>
        <color rgb="FF000080"/>
        <rFont val="Arial"/>
        <family val="2"/>
      </rPr>
      <t xml:space="preserve">Aparelhos de pulverização constituídos
</t>
    </r>
    <r>
      <rPr>
        <sz val="10.5"/>
        <color rgb="FF000080"/>
        <rFont val="Arial"/>
        <family val="2"/>
      </rPr>
      <t>por botão de pressão</t>
    </r>
  </si>
  <si>
    <r>
      <rPr>
        <sz val="10.5"/>
        <color rgb="FF000080"/>
        <rFont val="Arial"/>
        <family val="2"/>
      </rPr>
      <t>OUTROS APARELHOS NãO CITADOS ANTERIORMENTE</t>
    </r>
  </si>
  <si>
    <r>
      <rPr>
        <sz val="10.5"/>
        <color rgb="FF000080"/>
        <rFont val="Arial"/>
        <family val="2"/>
      </rPr>
      <t xml:space="preserve">De aparelhos da subposição 8424.10 ou
</t>
    </r>
    <r>
      <rPr>
        <sz val="10.5"/>
        <color rgb="FF000080"/>
        <rFont val="Arial"/>
        <family val="2"/>
      </rPr>
      <t>do item 8424.89.1</t>
    </r>
  </si>
  <si>
    <r>
      <rPr>
        <sz val="10.5"/>
        <color rgb="FF000080"/>
        <rFont val="Arial"/>
        <family val="2"/>
      </rPr>
      <t>OUTRAS DE APARELHOS Ñ CIT. ANTERIORMENTE</t>
    </r>
  </si>
  <si>
    <r>
      <rPr>
        <sz val="10.5"/>
        <color rgb="FF000080"/>
        <rFont val="Arial"/>
        <family val="2"/>
      </rPr>
      <t xml:space="preserve">TALHAS,CARDENAIS, MOITÕES DE MOTOR
</t>
    </r>
    <r>
      <rPr>
        <sz val="10.5"/>
        <color rgb="FF000080"/>
        <rFont val="Arial"/>
        <family val="2"/>
      </rPr>
      <t>ELÉTRICO</t>
    </r>
  </si>
  <si>
    <r>
      <rPr>
        <sz val="10.5"/>
        <color rgb="FF000080"/>
        <rFont val="Arial"/>
        <family val="2"/>
      </rPr>
      <t>TALHAS CADERNAIS E MOITÕES MANUAIS</t>
    </r>
  </si>
  <si>
    <r>
      <rPr>
        <sz val="10.5"/>
        <color rgb="FF000080"/>
        <rFont val="Arial"/>
        <family val="2"/>
      </rPr>
      <t xml:space="preserve">OUTRAS TALHAS CADERNAIS E
</t>
    </r>
    <r>
      <rPr>
        <sz val="10.5"/>
        <color rgb="FF000080"/>
        <rFont val="Arial"/>
        <family val="2"/>
      </rPr>
      <t>MOITÕES</t>
    </r>
  </si>
  <si>
    <r>
      <rPr>
        <sz val="10.5"/>
        <color rgb="FF000080"/>
        <rFont val="Arial"/>
        <family val="2"/>
      </rPr>
      <t>GUINCHOS E CABRESTS.D/MOT. ELÉT.C/CAP&lt;=100T</t>
    </r>
  </si>
  <si>
    <r>
      <rPr>
        <sz val="10.5"/>
        <color rgb="FF000080"/>
        <rFont val="Arial"/>
        <family val="2"/>
      </rPr>
      <t xml:space="preserve">OUTS.GUINCHOS, CABREST.D/MOTOR
</t>
    </r>
    <r>
      <rPr>
        <sz val="10.5"/>
        <color rgb="FF000080"/>
        <rFont val="Arial"/>
        <family val="2"/>
      </rPr>
      <t>ELÉTRICO</t>
    </r>
  </si>
  <si>
    <r>
      <rPr>
        <sz val="10.5"/>
        <color rgb="FF000080"/>
        <rFont val="Arial"/>
        <family val="2"/>
      </rPr>
      <t>GUINCHOS, CABRESTANTES CAP=OU&lt;100T</t>
    </r>
  </si>
  <si>
    <r>
      <rPr>
        <sz val="10.5"/>
        <color rgb="FF000080"/>
        <rFont val="Arial"/>
        <family val="2"/>
      </rPr>
      <t xml:space="preserve">OUTS.GUINCHOS, CABRESTANTES Ñ CIT.
</t>
    </r>
    <r>
      <rPr>
        <sz val="10.5"/>
        <color rgb="FF000080"/>
        <rFont val="Arial"/>
        <family val="2"/>
      </rPr>
      <t>ANTERIOR.</t>
    </r>
  </si>
  <si>
    <r>
      <rPr>
        <sz val="10.5"/>
        <color rgb="FF000080"/>
        <rFont val="Arial"/>
        <family val="2"/>
      </rPr>
      <t>MACACOS ELEVAD. FIXOS D/VEÍCULOS, P/GARAGENS</t>
    </r>
  </si>
  <si>
    <r>
      <rPr>
        <sz val="10.5"/>
        <color rgb="FF000080"/>
        <rFont val="Arial"/>
        <family val="2"/>
      </rPr>
      <t xml:space="preserve">MACACOS
</t>
    </r>
    <r>
      <rPr>
        <sz val="10.5"/>
        <color rgb="FF000080"/>
        <rFont val="Arial"/>
        <family val="2"/>
      </rPr>
      <t>HIDRÁULICOS</t>
    </r>
  </si>
  <si>
    <r>
      <rPr>
        <sz val="10.5"/>
        <color rgb="FF000080"/>
        <rFont val="Arial"/>
        <family val="2"/>
      </rPr>
      <t>MACACOS MANUAIS</t>
    </r>
  </si>
  <si>
    <r>
      <rPr>
        <sz val="10.5"/>
        <color rgb="FF000080"/>
        <rFont val="Arial"/>
        <family val="2"/>
      </rPr>
      <t>OUTROS MACACOS Ñ CIT. ANTERIORMENTE</t>
    </r>
  </si>
  <si>
    <r>
      <rPr>
        <sz val="10.5"/>
        <color rgb="FF000080"/>
        <rFont val="Arial"/>
        <family val="2"/>
      </rPr>
      <t>PONTES E VIGAS ROLANTES, D/SUPORTES FIXOS</t>
    </r>
  </si>
  <si>
    <r>
      <rPr>
        <sz val="10.5"/>
        <color rgb="FF000080"/>
        <rFont val="Arial"/>
        <family val="2"/>
      </rPr>
      <t>PÓRTICOS MÓVEIS DE PNEUM.E CARROS- PÓRTICOS</t>
    </r>
  </si>
  <si>
    <r>
      <rPr>
        <sz val="10.5"/>
        <color rgb="FF000080"/>
        <rFont val="Arial"/>
        <family val="2"/>
      </rPr>
      <t>OUTS.PONTES,VIGAS, ROLAN.,PONTES- GUINDASTES</t>
    </r>
  </si>
  <si>
    <r>
      <rPr>
        <sz val="10.5"/>
        <color rgb="FF000080"/>
        <rFont val="Arial"/>
        <family val="2"/>
      </rPr>
      <t>GUINDASTES DE TORRE</t>
    </r>
  </si>
  <si>
    <r>
      <rPr>
        <sz val="10.5"/>
        <color rgb="FF000080"/>
        <rFont val="Arial"/>
        <family val="2"/>
      </rPr>
      <t>GUINDASTES DE PÓRTICO</t>
    </r>
  </si>
  <si>
    <r>
      <rPr>
        <sz val="10.5"/>
        <color rgb="FF000080"/>
        <rFont val="Arial"/>
        <family val="2"/>
      </rPr>
      <t>OUTS.MAQS.,APAR. AUTOPROPULS. D/PNEUMáTICOS</t>
    </r>
  </si>
  <si>
    <r>
      <rPr>
        <sz val="10.5"/>
        <color rgb="FF000080"/>
        <rFont val="Arial"/>
        <family val="2"/>
      </rPr>
      <t>De lagartas (esteiras), com capacidade de elevação igual ou</t>
    </r>
  </si>
  <si>
    <r>
      <rPr>
        <sz val="10.5"/>
        <color rgb="FF000080"/>
        <rFont val="Arial"/>
        <family val="2"/>
      </rPr>
      <t xml:space="preserve">OUTS.MAQS.E APARELHOS
</t>
    </r>
    <r>
      <rPr>
        <sz val="10.5"/>
        <color rgb="FF000080"/>
        <rFont val="Arial"/>
        <family val="2"/>
      </rPr>
      <t>AUTOPROPULSADOS</t>
    </r>
  </si>
  <si>
    <r>
      <rPr>
        <sz val="10.5"/>
        <color rgb="FF000080"/>
        <rFont val="Arial"/>
        <family val="2"/>
      </rPr>
      <t>OUTS.MÁQS.APAR. P/SER MONT.VEÍC. RODOVIÁRIO</t>
    </r>
  </si>
  <si>
    <r>
      <rPr>
        <sz val="10.5"/>
        <color rgb="FF000080"/>
        <rFont val="Arial"/>
        <family val="2"/>
      </rPr>
      <t xml:space="preserve">OUTS.CÁBREAS, PONTES-GUIND.,
</t>
    </r>
    <r>
      <rPr>
        <sz val="10.5"/>
        <color rgb="FF000080"/>
        <rFont val="Arial"/>
        <family val="2"/>
      </rPr>
      <t>CARROS-PÓRT.ETC.</t>
    </r>
  </si>
  <si>
    <r>
      <rPr>
        <sz val="10.5"/>
        <color rgb="FF000080"/>
        <rFont val="Arial"/>
        <family val="2"/>
      </rPr>
      <t>EMPILHADEIRAS MOTOR ELÉTR.CAP. CARGA &gt; 6,5T</t>
    </r>
  </si>
  <si>
    <r>
      <rPr>
        <sz val="10.5"/>
        <color rgb="FF000080"/>
        <rFont val="Arial"/>
        <family val="2"/>
      </rPr>
      <t xml:space="preserve">OUTS.EMPILHADEIRAS
</t>
    </r>
    <r>
      <rPr>
        <sz val="10.5"/>
        <color rgb="FF000080"/>
        <rFont val="Arial"/>
        <family val="2"/>
      </rPr>
      <t>DE MOTOR ELÉTRICO</t>
    </r>
  </si>
  <si>
    <r>
      <rPr>
        <sz val="10.5"/>
        <color rgb="FF000080"/>
        <rFont val="Arial"/>
        <family val="2"/>
      </rPr>
      <t>OUTS.VEÍC.P/MOV. CARG.AUTOPROPUL. MOT.ELÉTR.</t>
    </r>
  </si>
  <si>
    <r>
      <rPr>
        <sz val="10.5"/>
        <color rgb="FF000080"/>
        <rFont val="Arial"/>
        <family val="2"/>
      </rPr>
      <t xml:space="preserve">EMPILHADEIRAS CAPACIDADE D/CARGA
</t>
    </r>
    <r>
      <rPr>
        <sz val="10.5"/>
        <color rgb="FF000080"/>
        <rFont val="Arial"/>
        <family val="2"/>
      </rPr>
      <t>&gt; 6,5T</t>
    </r>
  </si>
  <si>
    <r>
      <rPr>
        <sz val="10.5"/>
        <color rgb="FF000080"/>
        <rFont val="Arial"/>
        <family val="2"/>
      </rPr>
      <t>OUTS.EMPILHADEIRAS</t>
    </r>
  </si>
  <si>
    <r>
      <rPr>
        <sz val="10.5"/>
        <color rgb="FF000080"/>
        <rFont val="Arial"/>
        <family val="2"/>
      </rPr>
      <t>OUTS.VEÍC.P/MOV. CARG.SEMEL.C/DISP. ELEVAÇÃO</t>
    </r>
  </si>
  <si>
    <r>
      <rPr>
        <sz val="10.5"/>
        <color rgb="FF000080"/>
        <rFont val="Arial"/>
        <family val="2"/>
      </rPr>
      <t>ELEVADORES E MONTA-CARGAS</t>
    </r>
  </si>
  <si>
    <r>
      <rPr>
        <sz val="10.5"/>
        <color rgb="FF000080"/>
        <rFont val="Arial"/>
        <family val="2"/>
      </rPr>
      <t xml:space="preserve">OUTS.AP. ELEVADORES OU
</t>
    </r>
    <r>
      <rPr>
        <sz val="10.5"/>
        <color rgb="FF000080"/>
        <rFont val="Arial"/>
        <family val="2"/>
      </rPr>
      <t>TRANSP., PNEUMÁTICOS</t>
    </r>
  </si>
  <si>
    <r>
      <rPr>
        <sz val="10.5"/>
        <color rgb="FF000080"/>
        <rFont val="Arial"/>
        <family val="2"/>
      </rPr>
      <t>'-- Outros, de caçamba (balde*)</t>
    </r>
  </si>
  <si>
    <r>
      <rPr>
        <sz val="10.5"/>
        <color rgb="FF000080"/>
        <rFont val="Arial"/>
        <family val="2"/>
      </rPr>
      <t>'-- Outros, de correia</t>
    </r>
  </si>
  <si>
    <r>
      <rPr>
        <sz val="10.5"/>
        <color rgb="FF000080"/>
        <rFont val="Arial"/>
        <family val="2"/>
      </rPr>
      <t>APARS.ELEV./TRANSP. DE MERCAD.DE CORRENTES</t>
    </r>
  </si>
  <si>
    <r>
      <rPr>
        <sz val="10.5"/>
        <color rgb="FF000080"/>
        <rFont val="Arial"/>
        <family val="2"/>
      </rPr>
      <t>AP.ELEV./TRANSP. AÇÃO CONT.P/MERC. ROLO MOT.</t>
    </r>
  </si>
  <si>
    <r>
      <rPr>
        <sz val="10.5"/>
        <color rgb="FF000080"/>
        <rFont val="Arial"/>
        <family val="2"/>
      </rPr>
      <t>OUTS.AP. ELEV/TRANSP.AÇÃO CONT.P/MERCADORIA</t>
    </r>
  </si>
  <si>
    <r>
      <rPr>
        <sz val="10.5"/>
        <color rgb="FF000080"/>
        <rFont val="Arial"/>
        <family val="2"/>
      </rPr>
      <t>ESCADAS E TAPETES, ROLANTES</t>
    </r>
  </si>
  <si>
    <r>
      <rPr>
        <sz val="10.5"/>
        <color rgb="FF000080"/>
        <rFont val="Arial"/>
        <family val="2"/>
      </rPr>
      <t>'- Robôs industriais</t>
    </r>
  </si>
  <si>
    <r>
      <rPr>
        <sz val="10.5"/>
        <color rgb="FF000080"/>
        <rFont val="Arial"/>
        <family val="2"/>
      </rPr>
      <t>TRANSP./ELEV.AUTOM. D/DESL.HORIZ.SOBRE GUIAS</t>
    </r>
  </si>
  <si>
    <r>
      <rPr>
        <sz val="10.5"/>
        <color rgb="FF000080"/>
        <rFont val="Arial"/>
        <family val="2"/>
      </rPr>
      <t xml:space="preserve">OUTS.MÁQ.APARS.DE ELEV.
</t>
    </r>
    <r>
      <rPr>
        <sz val="10.5"/>
        <color rgb="FF000080"/>
        <rFont val="Arial"/>
        <family val="2"/>
      </rPr>
      <t>CARGA/DESCARGA, ETC.</t>
    </r>
  </si>
  <si>
    <r>
      <rPr>
        <sz val="10.5"/>
        <color rgb="FF000080"/>
        <rFont val="Arial"/>
        <family val="2"/>
      </rPr>
      <t xml:space="preserve">OUTS."BULLDOZERS"," ANGLEDOZERS"
</t>
    </r>
    <r>
      <rPr>
        <sz val="10.5"/>
        <color rgb="FF000080"/>
        <rFont val="Arial"/>
        <family val="2"/>
      </rPr>
      <t>D/LAGARTAS</t>
    </r>
  </si>
  <si>
    <r>
      <rPr>
        <sz val="10.5"/>
        <color rgb="FF000080"/>
        <rFont val="Arial"/>
        <family val="2"/>
      </rPr>
      <t>OUTROS BULLDOZERS E "ANGLEDOZERS"</t>
    </r>
  </si>
  <si>
    <r>
      <rPr>
        <sz val="10.5"/>
        <color rgb="FF000080"/>
        <rFont val="Arial"/>
        <family val="2"/>
      </rPr>
      <t xml:space="preserve">Motoniveladores articulados, de potência
</t>
    </r>
    <r>
      <rPr>
        <sz val="10.5"/>
        <color rgb="FF000080"/>
        <rFont val="Arial"/>
        <family val="2"/>
      </rPr>
      <t>no volante igual ou</t>
    </r>
  </si>
  <si>
    <r>
      <rPr>
        <sz val="10.5"/>
        <color rgb="FF000080"/>
        <rFont val="Arial"/>
        <family val="2"/>
      </rPr>
      <t>OUTROS NIVELADORES</t>
    </r>
  </si>
  <si>
    <r>
      <rPr>
        <sz val="10.5"/>
        <color rgb="FF000080"/>
        <rFont val="Arial"/>
        <family val="2"/>
      </rPr>
      <t xml:space="preserve">COMPACTADORES, ROLOS/CILINDROS
</t>
    </r>
    <r>
      <rPr>
        <sz val="10.5"/>
        <color rgb="FF000080"/>
        <rFont val="Arial"/>
        <family val="2"/>
      </rPr>
      <t>COMPRESS.</t>
    </r>
  </si>
  <si>
    <r>
      <rPr>
        <sz val="10.5"/>
        <color rgb="FF000080"/>
        <rFont val="Arial"/>
        <family val="2"/>
      </rPr>
      <t>OUTS. CARREGADORAS- TRANSPORTADORAS</t>
    </r>
  </si>
  <si>
    <r>
      <rPr>
        <sz val="10.5"/>
        <color rgb="FF000080"/>
        <rFont val="Arial"/>
        <family val="2"/>
      </rPr>
      <t xml:space="preserve">De potência no volante igual ou superior a 297,5
</t>
    </r>
    <r>
      <rPr>
        <sz val="10.5"/>
        <color rgb="FF000080"/>
        <rFont val="Arial"/>
        <family val="2"/>
      </rPr>
      <t>kW (399 HP)</t>
    </r>
  </si>
  <si>
    <r>
      <rPr>
        <sz val="10.5"/>
        <color rgb="FF000080"/>
        <rFont val="Arial"/>
        <family val="2"/>
      </rPr>
      <t>De potência no volante inferior ou igual a 43,99 kW (59 HP)</t>
    </r>
  </si>
  <si>
    <r>
      <rPr>
        <sz val="10.5"/>
        <color rgb="FF000080"/>
        <rFont val="Arial"/>
        <family val="2"/>
      </rPr>
      <t xml:space="preserve">OUT.CARREGADORAS, PAS-CARREGS.,
</t>
    </r>
    <r>
      <rPr>
        <sz val="10.5"/>
        <color rgb="FF000080"/>
        <rFont val="Arial"/>
        <family val="2"/>
      </rPr>
      <t>D/CARREG.FRONT</t>
    </r>
  </si>
  <si>
    <r>
      <rPr>
        <sz val="10.5"/>
        <color rgb="FF000080"/>
        <rFont val="Arial"/>
        <family val="2"/>
      </rPr>
      <t>De potência no volante igual ou superior a 484,7 kW (650 HP)</t>
    </r>
  </si>
  <si>
    <r>
      <rPr>
        <sz val="10.5"/>
        <color rgb="FF000080"/>
        <rFont val="Arial"/>
        <family val="2"/>
      </rPr>
      <t xml:space="preserve">De potência no volante inferior ou igual a 40,3
</t>
    </r>
    <r>
      <rPr>
        <sz val="10.5"/>
        <color rgb="FF000080"/>
        <rFont val="Arial"/>
        <family val="2"/>
      </rPr>
      <t>kW (54 HP)</t>
    </r>
  </si>
  <si>
    <r>
      <rPr>
        <sz val="10.5"/>
        <color rgb="FF000080"/>
        <rFont val="Arial"/>
        <family val="2"/>
      </rPr>
      <t>ESCAVADS. D/POT. NO VOLANTE &gt;=(55HP)&lt;= (649HP)</t>
    </r>
  </si>
  <si>
    <r>
      <rPr>
        <sz val="10.5"/>
        <color rgb="FF000080"/>
        <rFont val="Arial"/>
        <family val="2"/>
      </rPr>
      <t xml:space="preserve">OUTS.PÁS MEC. ESCAV.CARREG.PÁS
</t>
    </r>
    <r>
      <rPr>
        <sz val="10.5"/>
        <color rgb="FF000080"/>
        <rFont val="Arial"/>
        <family val="2"/>
      </rPr>
      <t>CARREGAD.</t>
    </r>
  </si>
  <si>
    <r>
      <rPr>
        <sz val="10.5"/>
        <color rgb="FF000080"/>
        <rFont val="Arial"/>
        <family val="2"/>
      </rPr>
      <t>BATE-ESTACAS E ARRANCA-ESTACAS</t>
    </r>
  </si>
  <si>
    <r>
      <rPr>
        <sz val="10.5"/>
        <color rgb="FF000080"/>
        <rFont val="Arial"/>
        <family val="2"/>
      </rPr>
      <t xml:space="preserve">PERFURATRIZ DE PERCUSSÃO,
</t>
    </r>
    <r>
      <rPr>
        <sz val="10.5"/>
        <color rgb="FF000080"/>
        <rFont val="Arial"/>
        <family val="2"/>
      </rPr>
      <t>AUTOPROPULSADAS</t>
    </r>
  </si>
  <si>
    <r>
      <rPr>
        <sz val="10.5"/>
        <color rgb="FF000080"/>
        <rFont val="Arial"/>
        <family val="2"/>
      </rPr>
      <t>PERFURATRIZ ROTATIVA, AUTOPROPULSADAS</t>
    </r>
  </si>
  <si>
    <r>
      <rPr>
        <sz val="10.5"/>
        <color rgb="FF000080"/>
        <rFont val="Arial"/>
        <family val="2"/>
      </rPr>
      <t xml:space="preserve">MÁQS.SONDAGEM, ROTATIVAS,
</t>
    </r>
    <r>
      <rPr>
        <sz val="10.5"/>
        <color rgb="FF000080"/>
        <rFont val="Arial"/>
        <family val="2"/>
      </rPr>
      <t>AUTOPROPULSADAS</t>
    </r>
  </si>
  <si>
    <r>
      <rPr>
        <sz val="10.5"/>
        <color rgb="FF000080"/>
        <rFont val="Arial"/>
        <family val="2"/>
      </rPr>
      <t>OUTS.MÁQS. SONDAGEM/PERFURA ÇÃO,AUTOPROP.</t>
    </r>
  </si>
  <si>
    <r>
      <rPr>
        <sz val="10.5"/>
        <color rgb="FF000080"/>
        <rFont val="Arial"/>
        <family val="2"/>
      </rPr>
      <t xml:space="preserve">OUTS.PERFURATRIZES
</t>
    </r>
    <r>
      <rPr>
        <sz val="10.5"/>
        <color rgb="FF000080"/>
        <rFont val="Arial"/>
        <family val="2"/>
      </rPr>
      <t>DE PERCUSSÃO</t>
    </r>
  </si>
  <si>
    <r>
      <rPr>
        <sz val="10.5"/>
        <color rgb="FF000080"/>
        <rFont val="Arial"/>
        <family val="2"/>
      </rPr>
      <t xml:space="preserve">OUTS.MÁQS.DE SONDAGEM,
</t>
    </r>
    <r>
      <rPr>
        <sz val="10.5"/>
        <color rgb="FF000080"/>
        <rFont val="Arial"/>
        <family val="2"/>
      </rPr>
      <t>ROTATIVAS</t>
    </r>
  </si>
  <si>
    <r>
      <rPr>
        <sz val="10.5"/>
        <color rgb="FF000080"/>
        <rFont val="Arial"/>
        <family val="2"/>
      </rPr>
      <t>OUTS.MÁQS.DE SONDAGEM OU PERFURAÇÃO</t>
    </r>
  </si>
  <si>
    <r>
      <rPr>
        <sz val="10.5"/>
        <color rgb="FF000080"/>
        <rFont val="Arial"/>
        <family val="2"/>
      </rPr>
      <t xml:space="preserve">OUTS.MÁQS.E APARELHOS,
</t>
    </r>
    <r>
      <rPr>
        <sz val="10.5"/>
        <color rgb="FF000080"/>
        <rFont val="Arial"/>
        <family val="2"/>
      </rPr>
      <t>AUTOPROPULSADOS</t>
    </r>
  </si>
  <si>
    <r>
      <rPr>
        <sz val="10.5"/>
        <color rgb="FF000080"/>
        <rFont val="Arial"/>
        <family val="2"/>
      </rPr>
      <t xml:space="preserve">MÁQS. D/COMPRIMIR/COMPA
</t>
    </r>
    <r>
      <rPr>
        <sz val="10.5"/>
        <color rgb="FF000080"/>
        <rFont val="Arial"/>
        <family val="2"/>
      </rPr>
      <t>CT.EXCETO AUTOPROP.</t>
    </r>
  </si>
  <si>
    <r>
      <rPr>
        <sz val="10.5"/>
        <color rgb="FF000080"/>
        <rFont val="Arial"/>
        <family val="2"/>
      </rPr>
      <t>OUTS.EQUIP.FRONT. P/CARREG.EXCETO AUTOPROP.</t>
    </r>
  </si>
  <si>
    <r>
      <rPr>
        <sz val="10.5"/>
        <color rgb="FF000080"/>
        <rFont val="Arial"/>
        <family val="2"/>
      </rPr>
      <t>OUTS.MÁQS. APARELHOS,EXC. AUTOPROPULSADOS</t>
    </r>
  </si>
  <si>
    <r>
      <rPr>
        <sz val="10.5"/>
        <color rgb="FF000080"/>
        <rFont val="Arial"/>
        <family val="2"/>
      </rPr>
      <t>PART.TALHAS, CADERNAIS,MOITÕES MANUAIS,ETC.</t>
    </r>
  </si>
  <si>
    <r>
      <rPr>
        <sz val="10.5"/>
        <color rgb="FF000080"/>
        <rFont val="Arial"/>
        <family val="2"/>
      </rPr>
      <t>PARTES D/OUTS. TALHAS,CADERNAIS, MOITÕES,ETC.</t>
    </r>
  </si>
  <si>
    <r>
      <rPr>
        <sz val="10.5"/>
        <color rgb="FF000080"/>
        <rFont val="Arial"/>
        <family val="2"/>
      </rPr>
      <t>PARTES D/EMPILHADEIRAS, AUTOPROPULSADAS</t>
    </r>
  </si>
  <si>
    <r>
      <rPr>
        <sz val="10.5"/>
        <color rgb="FF000080"/>
        <rFont val="Arial"/>
        <family val="2"/>
      </rPr>
      <t>PARTES DE OUTS. EMPILHADEIRAS</t>
    </r>
  </si>
  <si>
    <r>
      <rPr>
        <sz val="10.5"/>
        <color rgb="FF000080"/>
        <rFont val="Arial"/>
        <family val="2"/>
      </rPr>
      <t>PART.D/OUTS.VEÍC. P/MOV.CARG.,C/DISP. ELEVAÇÃO</t>
    </r>
  </si>
  <si>
    <r>
      <rPr>
        <sz val="10.5"/>
        <color rgb="FF000080"/>
        <rFont val="Arial"/>
        <family val="2"/>
      </rPr>
      <t>PARTES DE ELEVADORES</t>
    </r>
  </si>
  <si>
    <r>
      <rPr>
        <sz val="10.5"/>
        <color rgb="FF000080"/>
        <rFont val="Arial"/>
        <family val="2"/>
      </rPr>
      <t>PARTES D/MONTA- CARGAS/ESCADAS ROLANTES</t>
    </r>
  </si>
  <si>
    <r>
      <rPr>
        <sz val="10.5"/>
        <color rgb="FF000080"/>
        <rFont val="Arial"/>
        <family val="2"/>
      </rPr>
      <t>PARTES D/OUTS. MÁQS.APARS.D/ELEV. D/CARGA</t>
    </r>
  </si>
  <si>
    <r>
      <rPr>
        <sz val="10.5"/>
        <color rgb="FF000080"/>
        <rFont val="Arial"/>
        <family val="2"/>
      </rPr>
      <t>'-- Caçambas (Baldes*), mesmo de mandíbulas, pás, gancho</t>
    </r>
  </si>
  <si>
    <r>
      <rPr>
        <sz val="10.5"/>
        <color rgb="FF000080"/>
        <rFont val="Arial"/>
        <family val="2"/>
      </rPr>
      <t>'-- Lâminas parabulldozersouangledo zers</t>
    </r>
  </si>
  <si>
    <r>
      <rPr>
        <sz val="10.5"/>
        <color rgb="FF000080"/>
        <rFont val="Arial"/>
        <family val="2"/>
      </rPr>
      <t>PARTS.D/MÁQS. D/SONDAGEM/PERFUR AÇÃO ROTAT.</t>
    </r>
  </si>
  <si>
    <r>
      <rPr>
        <sz val="10.5"/>
        <color rgb="FF000080"/>
        <rFont val="Arial"/>
        <family val="2"/>
      </rPr>
      <t xml:space="preserve">PARTES D/OUTS. MÁQS.
</t>
    </r>
    <r>
      <rPr>
        <sz val="10.5"/>
        <color rgb="FF000080"/>
        <rFont val="Arial"/>
        <family val="2"/>
      </rPr>
      <t>D/SONDAGEM/PERFUR AÇÃO</t>
    </r>
  </si>
  <si>
    <r>
      <rPr>
        <sz val="10.5"/>
        <color rgb="FF000080"/>
        <rFont val="Arial"/>
        <family val="2"/>
      </rPr>
      <t xml:space="preserve">PARTES DAS MÁQS.E APARELHOS DA POS.
</t>
    </r>
    <r>
      <rPr>
        <sz val="10.5"/>
        <color rgb="FF000080"/>
        <rFont val="Arial"/>
        <family val="2"/>
      </rPr>
      <t>8426</t>
    </r>
  </si>
  <si>
    <r>
      <rPr>
        <sz val="10.5"/>
        <color rgb="FF000080"/>
        <rFont val="Arial"/>
        <family val="2"/>
      </rPr>
      <t xml:space="preserve">CABINAS P/MáQUINAS/APARELH OS D/POSIçõES 84.29
</t>
    </r>
    <r>
      <rPr>
        <sz val="10.5"/>
        <color rgb="FF000080"/>
        <rFont val="Arial"/>
        <family val="2"/>
      </rPr>
      <t>OU 84.30</t>
    </r>
  </si>
  <si>
    <r>
      <rPr>
        <sz val="10.5"/>
        <color rgb="FF000080"/>
        <rFont val="Arial"/>
        <family val="2"/>
      </rPr>
      <t>Lagartas (esteiras)</t>
    </r>
  </si>
  <si>
    <r>
      <rPr>
        <sz val="10.5"/>
        <color rgb="FF000080"/>
        <rFont val="Arial"/>
        <family val="2"/>
      </rPr>
      <t>Tanques de combustível e demais reservatórios</t>
    </r>
  </si>
  <si>
    <r>
      <rPr>
        <sz val="10.5"/>
        <color rgb="FF000080"/>
        <rFont val="Arial"/>
        <family val="2"/>
      </rPr>
      <t xml:space="preserve">PARTES D/MáQS.
</t>
    </r>
    <r>
      <rPr>
        <sz val="10.5"/>
        <color rgb="FF000080"/>
        <rFont val="Arial"/>
        <family val="2"/>
      </rPr>
      <t xml:space="preserve">/APARELHOS D/POS.
</t>
    </r>
    <r>
      <rPr>
        <sz val="10.5"/>
        <color rgb="FF000080"/>
        <rFont val="Arial"/>
        <family val="2"/>
      </rPr>
      <t>8429 OU 8430 EXC. CABINAS</t>
    </r>
  </si>
  <si>
    <r>
      <rPr>
        <sz val="10.5"/>
        <color rgb="FF000080"/>
        <rFont val="Arial"/>
        <family val="2"/>
      </rPr>
      <t>ARADOS E CHARRUAS</t>
    </r>
  </si>
  <si>
    <r>
      <rPr>
        <sz val="10.5"/>
        <color rgb="FF000080"/>
        <rFont val="Arial"/>
        <family val="2"/>
      </rPr>
      <t xml:space="preserve">GRADES D/DISCOS, USO AGRÍC.ETC.
</t>
    </r>
    <r>
      <rPr>
        <sz val="10.5"/>
        <color rgb="FF000080"/>
        <rFont val="Arial"/>
        <family val="2"/>
      </rPr>
      <t>P/PREP.D/SOLO</t>
    </r>
  </si>
  <si>
    <r>
      <rPr>
        <sz val="10.5"/>
        <color rgb="FF000080"/>
        <rFont val="Arial"/>
        <family val="2"/>
      </rPr>
      <t>OUTS.GRADES, ESCARIFICAD,.CULTIV., ENXADAS,ETC.</t>
    </r>
  </si>
  <si>
    <r>
      <rPr>
        <sz val="10.5"/>
        <color rgb="FF000080"/>
        <rFont val="Arial"/>
        <family val="2"/>
      </rPr>
      <t>Semeadores-adubadores</t>
    </r>
  </si>
  <si>
    <r>
      <rPr>
        <sz val="10.5"/>
        <color rgb="FF000080"/>
        <rFont val="Arial"/>
        <family val="2"/>
      </rPr>
      <t>'-- Distribuidores de adubos (fertilizantes)</t>
    </r>
  </si>
  <si>
    <r>
      <rPr>
        <sz val="10.5"/>
        <color rgb="FF000080"/>
        <rFont val="Arial"/>
        <family val="2"/>
      </rPr>
      <t>OUTRAS MÁQS.APAR. AGRICS.ETC.P/PREP. D/SOLO</t>
    </r>
  </si>
  <si>
    <r>
      <rPr>
        <sz val="10.5"/>
        <color rgb="FF000080"/>
        <rFont val="Arial"/>
        <family val="2"/>
      </rPr>
      <t>PARTES MÁQS.APAR. AGRICS.ETC.P/PREP. D/SOLO</t>
    </r>
  </si>
  <si>
    <r>
      <rPr>
        <sz val="10.5"/>
        <color rgb="FF000080"/>
        <rFont val="Arial"/>
        <family val="2"/>
      </rPr>
      <t>CORTD.GRAMA MOT. C/DISP.CORTE GIR. PLAN.HORIZ.</t>
    </r>
  </si>
  <si>
    <r>
      <rPr>
        <sz val="10.5"/>
        <color rgb="FF000080"/>
        <rFont val="Arial"/>
        <family val="2"/>
      </rPr>
      <t>OUTROS CORTADORES DE GRAMA</t>
    </r>
  </si>
  <si>
    <r>
      <rPr>
        <sz val="10.5"/>
        <color rgb="FF000080"/>
        <rFont val="Arial"/>
        <family val="2"/>
      </rPr>
      <t>OUTS.CEIFEIRAS,INC. BARR.D/CORT.P/MONT. TRATOR</t>
    </r>
  </si>
  <si>
    <r>
      <rPr>
        <sz val="10.5"/>
        <color rgb="FF000080"/>
        <rFont val="Arial"/>
        <family val="2"/>
      </rPr>
      <t>OUTS.MÁQS.APARLS. P/COLHER E DISPOR O FENO</t>
    </r>
  </si>
  <si>
    <r>
      <rPr>
        <sz val="10.5"/>
        <color rgb="FF000080"/>
        <rFont val="Arial"/>
        <family val="2"/>
      </rPr>
      <t>ENFARDAD. PALHA/FORR.INCL. ENFARDS-APANHAD.</t>
    </r>
  </si>
  <si>
    <r>
      <rPr>
        <sz val="10.5"/>
        <color rgb="FF000080"/>
        <rFont val="Arial"/>
        <family val="2"/>
      </rPr>
      <t xml:space="preserve">'-- Colheitadeiras combinadas com
</t>
    </r>
    <r>
      <rPr>
        <sz val="10.5"/>
        <color rgb="FF000080"/>
        <rFont val="Arial"/>
        <family val="2"/>
      </rPr>
      <t>debulhadoras (ceifeiras- deb</t>
    </r>
  </si>
  <si>
    <r>
      <rPr>
        <sz val="10.5"/>
        <color rgb="FF000080"/>
        <rFont val="Arial"/>
        <family val="2"/>
      </rPr>
      <t>OUTRAS MÁQS.E APARELHOS P/COLHEITA/DEBULHA</t>
    </r>
  </si>
  <si>
    <r>
      <rPr>
        <sz val="10.5"/>
        <color rgb="FF000080"/>
        <rFont val="Arial"/>
        <family val="2"/>
      </rPr>
      <t>Selecionadores de fruta</t>
    </r>
  </si>
  <si>
    <r>
      <rPr>
        <sz val="10.5"/>
        <color rgb="FF000080"/>
        <rFont val="Arial"/>
        <family val="2"/>
      </rPr>
      <t>MÁQS.P/LIMP.SELEC. OVOS OUTS.PROD. AGRÍCOLAS</t>
    </r>
  </si>
  <si>
    <r>
      <rPr>
        <sz val="10.5"/>
        <color rgb="FF000080"/>
        <rFont val="Arial"/>
        <family val="2"/>
      </rPr>
      <t>De cortadores de grama (relva)</t>
    </r>
  </si>
  <si>
    <r>
      <rPr>
        <sz val="10.5"/>
        <color rgb="FF000080"/>
        <rFont val="Arial"/>
        <family val="2"/>
      </rPr>
      <t>PARTS.D/OUTS.MÁQS. APARELHOS P/COLHEITA,ETC.</t>
    </r>
  </si>
  <si>
    <r>
      <rPr>
        <sz val="10.5"/>
        <color rgb="FF000080"/>
        <rFont val="Arial"/>
        <family val="2"/>
      </rPr>
      <t>MÁQS.E APARS. P/TRATAMENTO DO LEITE</t>
    </r>
  </si>
  <si>
    <r>
      <rPr>
        <sz val="10.5"/>
        <color rgb="FF000080"/>
        <rFont val="Arial"/>
        <family val="2"/>
      </rPr>
      <t>OUTRAS MÁQS.APARS. P/INDÚSTRIA DE LATICÍNIOS</t>
    </r>
  </si>
  <si>
    <r>
      <rPr>
        <sz val="10.5"/>
        <color rgb="FF000080"/>
        <rFont val="Arial"/>
        <family val="2"/>
      </rPr>
      <t>PARTES D/MÁQS. ORDEN.E MÁQ.AP. P/IND.LATICÍNIOS</t>
    </r>
  </si>
  <si>
    <r>
      <rPr>
        <sz val="10.5"/>
        <color rgb="FF000080"/>
        <rFont val="Arial"/>
        <family val="2"/>
      </rPr>
      <t>MÁQS.APAR.FAB. VINHO,CIDRA,SUCO D/FRUTAS,ETC.</t>
    </r>
  </si>
  <si>
    <r>
      <rPr>
        <sz val="10.5"/>
        <color rgb="FF000080"/>
        <rFont val="Arial"/>
        <family val="2"/>
      </rPr>
      <t>PARTS.MÁQS.AP.FAB. VINHO,CIDRA,SUCO FRUT.ETC</t>
    </r>
  </si>
  <si>
    <r>
      <rPr>
        <sz val="10.5"/>
        <color rgb="FF000080"/>
        <rFont val="Arial"/>
        <family val="2"/>
      </rPr>
      <t>MÁQS.APS.PREP. ALIMENTOS OU RAÇÕES ANIMAIS</t>
    </r>
  </si>
  <si>
    <r>
      <rPr>
        <sz val="10.5"/>
        <color rgb="FF000080"/>
        <rFont val="Arial"/>
        <family val="2"/>
      </rPr>
      <t>CHOCADEIRAS E CRIADEIRAS</t>
    </r>
  </si>
  <si>
    <r>
      <rPr>
        <sz val="10.5"/>
        <color rgb="FF000080"/>
        <rFont val="Arial"/>
        <family val="2"/>
      </rPr>
      <t>OUTRAS MÁQS.E APARELHOS P/AVICULTURA</t>
    </r>
  </si>
  <si>
    <r>
      <rPr>
        <sz val="10.5"/>
        <color rgb="FF000080"/>
        <rFont val="Arial"/>
        <family val="2"/>
      </rPr>
      <t xml:space="preserve">OUTS.MÁQS.AP. P/AGRIC.HORT.SILVIC.
</t>
    </r>
    <r>
      <rPr>
        <sz val="10.5"/>
        <color rgb="FF000080"/>
        <rFont val="Arial"/>
        <family val="2"/>
      </rPr>
      <t>/APICULTURA</t>
    </r>
  </si>
  <si>
    <r>
      <rPr>
        <sz val="10.5"/>
        <color rgb="FF000080"/>
        <rFont val="Arial"/>
        <family val="2"/>
      </rPr>
      <t>PARTE DE MÁQS.E APARELHOS P/AVICULTURA</t>
    </r>
  </si>
  <si>
    <r>
      <rPr>
        <sz val="10.5"/>
        <color rgb="FF000080"/>
        <rFont val="Arial"/>
        <family val="2"/>
      </rPr>
      <t>PART.OUTS.MÁQS. APS.AGRIC.,HORT., SILV.,APICULT.</t>
    </r>
  </si>
  <si>
    <r>
      <rPr>
        <sz val="10.5"/>
        <color rgb="FF000080"/>
        <rFont val="Arial"/>
        <family val="2"/>
      </rPr>
      <t>MÁQS.LIMP., SELEÇÃO/PENEIR. GRÃOS/PROD.HORT.</t>
    </r>
  </si>
  <si>
    <r>
      <rPr>
        <sz val="10.5"/>
        <color rgb="FF000080"/>
        <rFont val="Arial"/>
        <family val="2"/>
      </rPr>
      <t>OUTS.MÁQS. P/TRITURAÇÃO/MOAG EM DE GRÃOS</t>
    </r>
  </si>
  <si>
    <r>
      <rPr>
        <sz val="10.5"/>
        <color rgb="FF000080"/>
        <rFont val="Arial"/>
        <family val="2"/>
      </rPr>
      <t>OUTS.MÁQS.IND. MOAGEM,TRAT.CER. EXC.UTIL.FAZ.</t>
    </r>
  </si>
  <si>
    <r>
      <rPr>
        <sz val="10.5"/>
        <color rgb="FF000080"/>
        <rFont val="Arial"/>
        <family val="2"/>
      </rPr>
      <t>PART.MÁQS.IND. MOAG.,TRAT.CEREAIS EXC.UTIL.FAZ.</t>
    </r>
  </si>
  <si>
    <r>
      <rPr>
        <sz val="10.5"/>
        <color rgb="FF000080"/>
        <rFont val="Arial"/>
        <family val="2"/>
      </rPr>
      <t xml:space="preserve">MÁQS.AP.IND. PANIFICAÇÃO,
</t>
    </r>
    <r>
      <rPr>
        <sz val="10.5"/>
        <color rgb="FF000080"/>
        <rFont val="Arial"/>
        <family val="2"/>
      </rPr>
      <t>PASTEL.,MASSAS ETC</t>
    </r>
  </si>
  <si>
    <r>
      <rPr>
        <sz val="10.5"/>
        <color rgb="FF000080"/>
        <rFont val="Arial"/>
        <family val="2"/>
      </rPr>
      <t>Para fabricar bombons de chocolate por moldagem, de capacida</t>
    </r>
  </si>
  <si>
    <r>
      <rPr>
        <sz val="10.5"/>
        <color rgb="FF000080"/>
        <rFont val="Arial"/>
        <family val="2"/>
      </rPr>
      <t xml:space="preserve">OUTS.MÁQUINAS E APAR.P/INDÚST.
</t>
    </r>
    <r>
      <rPr>
        <sz val="10.5"/>
        <color rgb="FF000080"/>
        <rFont val="Arial"/>
        <family val="2"/>
      </rPr>
      <t>D/CONFEITARIA</t>
    </r>
  </si>
  <si>
    <r>
      <rPr>
        <sz val="10.5"/>
        <color rgb="FF000080"/>
        <rFont val="Arial"/>
        <family val="2"/>
      </rPr>
      <t>OUTS.MÁQS.AP.P/IND. DE CACAU OU CHOCOLATE</t>
    </r>
  </si>
  <si>
    <r>
      <rPr>
        <sz val="10.5"/>
        <color rgb="FF000080"/>
        <rFont val="Arial"/>
        <family val="2"/>
      </rPr>
      <t xml:space="preserve">MÁQS. E APARS. P/INDÚSTRIA DE
</t>
    </r>
    <r>
      <rPr>
        <sz val="10.5"/>
        <color rgb="FF000080"/>
        <rFont val="Arial"/>
        <family val="2"/>
      </rPr>
      <t>AÇÚCAR</t>
    </r>
  </si>
  <si>
    <r>
      <rPr>
        <sz val="10.5"/>
        <color rgb="FF000080"/>
        <rFont val="Arial"/>
        <family val="2"/>
      </rPr>
      <t>MÁQS. E APARS. P/INDÚSTRIA CERVEJEIRA</t>
    </r>
  </si>
  <si>
    <r>
      <rPr>
        <sz val="10.5"/>
        <color rgb="FF000080"/>
        <rFont val="Arial"/>
        <family val="2"/>
      </rPr>
      <t xml:space="preserve">MÁQS. E APARS. P/PREPARAÇÃO DE
</t>
    </r>
    <r>
      <rPr>
        <sz val="10.5"/>
        <color rgb="FF000080"/>
        <rFont val="Arial"/>
        <family val="2"/>
      </rPr>
      <t>CARNES</t>
    </r>
  </si>
  <si>
    <r>
      <rPr>
        <sz val="10.5"/>
        <color rgb="FF000080"/>
        <rFont val="Arial"/>
        <family val="2"/>
      </rPr>
      <t>'- Máquinas e aparelhos para preparação de fruta ou de p</t>
    </r>
  </si>
  <si>
    <r>
      <rPr>
        <sz val="10.5"/>
        <color rgb="FF000080"/>
        <rFont val="Arial"/>
        <family val="2"/>
      </rPr>
      <t xml:space="preserve">OUTS.MÁQS.PR.ALIM. BEB.EXC.MÁQ.PREP.
</t>
    </r>
    <r>
      <rPr>
        <sz val="10.5"/>
        <color rgb="FF000080"/>
        <rFont val="Arial"/>
        <family val="2"/>
      </rPr>
      <t>ÓL.GORD.</t>
    </r>
  </si>
  <si>
    <r>
      <rPr>
        <sz val="10.5"/>
        <color rgb="FF000080"/>
        <rFont val="Arial"/>
        <family val="2"/>
      </rPr>
      <t>PARTES MÁQS.EQUIP. Ñ CIT.ANT.P/FAB.ALIM., BEB.</t>
    </r>
  </si>
  <si>
    <r>
      <rPr>
        <sz val="10.5"/>
        <color rgb="FF000080"/>
        <rFont val="Arial"/>
        <family val="2"/>
      </rPr>
      <t xml:space="preserve">Para tratamento preliminar das matérias-
</t>
    </r>
    <r>
      <rPr>
        <sz val="10.5"/>
        <color rgb="FF000080"/>
        <rFont val="Arial"/>
        <family val="2"/>
      </rPr>
      <t>primas</t>
    </r>
  </si>
  <si>
    <r>
      <rPr>
        <sz val="10.5"/>
        <color rgb="FF000080"/>
        <rFont val="Arial"/>
        <family val="2"/>
      </rPr>
      <t xml:space="preserve">CLASSIFICAD., CLASSIF-
</t>
    </r>
    <r>
      <rPr>
        <sz val="10.5"/>
        <color rgb="FF000080"/>
        <rFont val="Arial"/>
        <family val="2"/>
      </rPr>
      <t>DEPURADORA D/PASTA CEL.</t>
    </r>
  </si>
  <si>
    <r>
      <rPr>
        <sz val="10.5"/>
        <color rgb="FF000080"/>
        <rFont val="Arial"/>
        <family val="2"/>
      </rPr>
      <t>REFINADORA P/FABR. PASTA D/MATÉR. CELULÓSICA</t>
    </r>
  </si>
  <si>
    <r>
      <rPr>
        <sz val="10.5"/>
        <color rgb="FF000080"/>
        <rFont val="Arial"/>
        <family val="2"/>
      </rPr>
      <t>OUTS.MÁQS.AP. P/FABR.PAST.MAT.FIB. CELULÓSICA</t>
    </r>
  </si>
  <si>
    <r>
      <rPr>
        <sz val="10.5"/>
        <color rgb="FF000080"/>
        <rFont val="Arial"/>
        <family val="2"/>
      </rPr>
      <t>MÁQS.APAR. P/FABRICAÇÃO PAPEL OU CARTÃO</t>
    </r>
  </si>
  <si>
    <r>
      <rPr>
        <sz val="10.5"/>
        <color rgb="FF000080"/>
        <rFont val="Arial"/>
        <family val="2"/>
      </rPr>
      <t>MÁQS.P/IMPREGNAR PAPEL OU CARTÃO</t>
    </r>
  </si>
  <si>
    <r>
      <rPr>
        <sz val="10.5"/>
        <color rgb="FF000080"/>
        <rFont val="Arial"/>
        <family val="2"/>
      </rPr>
      <t>MÁQS.P/FABR.PAPEL E CARTÃO ONDULADOS</t>
    </r>
  </si>
  <si>
    <r>
      <rPr>
        <sz val="10.5"/>
        <color rgb="FF000080"/>
        <rFont val="Arial"/>
        <family val="2"/>
      </rPr>
      <t>OUTS.MÁQS.APS. P/ACABAM.PAPEL OU CARTÃO</t>
    </r>
  </si>
  <si>
    <r>
      <rPr>
        <sz val="10.5"/>
        <color rgb="FF000080"/>
        <rFont val="Arial"/>
        <family val="2"/>
      </rPr>
      <t xml:space="preserve">PARTES D/MÁQS.AP. FABR.PASTA.MAT.
</t>
    </r>
    <r>
      <rPr>
        <sz val="10.5"/>
        <color rgb="FF000080"/>
        <rFont val="Arial"/>
        <family val="2"/>
      </rPr>
      <t>FIBR.CELUL.</t>
    </r>
  </si>
  <si>
    <r>
      <rPr>
        <sz val="10.5"/>
        <color rgb="FF000080"/>
        <rFont val="Arial"/>
        <family val="2"/>
      </rPr>
      <t>Rolos, corrugadores ou de pressão, de máquinas para ondular,</t>
    </r>
  </si>
  <si>
    <r>
      <rPr>
        <sz val="10.5"/>
        <color rgb="FF000080"/>
        <rFont val="Arial"/>
        <family val="2"/>
      </rPr>
      <t xml:space="preserve">PARTES MÁQS.AP. P/FABR.OU ACAB.
</t>
    </r>
    <r>
      <rPr>
        <sz val="10.5"/>
        <color rgb="FF000080"/>
        <rFont val="Arial"/>
        <family val="2"/>
      </rPr>
      <t>PAPEL/CARTÃO</t>
    </r>
  </si>
  <si>
    <r>
      <rPr>
        <sz val="10.5"/>
        <color rgb="FF000080"/>
        <rFont val="Arial"/>
        <family val="2"/>
      </rPr>
      <t>OUTRAS MÁQS.E APARS.DE COSTURAR CADERNOS</t>
    </r>
  </si>
  <si>
    <r>
      <rPr>
        <sz val="10.5"/>
        <color rgb="FF000080"/>
        <rFont val="Arial"/>
        <family val="2"/>
      </rPr>
      <t xml:space="preserve">MáQUINAS P/FABR. CAPAS D/PAPELãO,
</t>
    </r>
    <r>
      <rPr>
        <sz val="10.5"/>
        <color rgb="FF000080"/>
        <rFont val="Arial"/>
        <family val="2"/>
      </rPr>
      <t>CAP&gt;60UNID/MIN.</t>
    </r>
  </si>
  <si>
    <r>
      <rPr>
        <sz val="10.5"/>
        <color rgb="FF000080"/>
        <rFont val="Arial"/>
        <family val="2"/>
      </rPr>
      <t>OUTS.MÁQS.APS. P/BROCHURA OU ENCADERNAÇÃO</t>
    </r>
  </si>
  <si>
    <r>
      <rPr>
        <sz val="10.5"/>
        <color rgb="FF000080"/>
        <rFont val="Arial"/>
        <family val="2"/>
      </rPr>
      <t xml:space="preserve">PARTES MÁQS.APS. P/BROCHURA/ENCADE
</t>
    </r>
    <r>
      <rPr>
        <sz val="10.5"/>
        <color rgb="FF000080"/>
        <rFont val="Arial"/>
        <family val="2"/>
      </rPr>
      <t>RNAÇÃO</t>
    </r>
  </si>
  <si>
    <r>
      <rPr>
        <sz val="10.5"/>
        <color rgb="FF000080"/>
        <rFont val="Arial"/>
        <family val="2"/>
      </rPr>
      <t>CORTAD.BOBINAD. P/PAPEL,CART.ETC. V&gt;2000M/MIN</t>
    </r>
  </si>
  <si>
    <r>
      <rPr>
        <sz val="10.5"/>
        <color rgb="FF000080"/>
        <rFont val="Arial"/>
        <family val="2"/>
      </rPr>
      <t xml:space="preserve">OUTS.CORT.P/PASTA D/PAPEL,PAPEL OU
</t>
    </r>
    <r>
      <rPr>
        <sz val="10.5"/>
        <color rgb="FF000080"/>
        <rFont val="Arial"/>
        <family val="2"/>
      </rPr>
      <t>CARTÃO</t>
    </r>
  </si>
  <si>
    <r>
      <rPr>
        <sz val="10.5"/>
        <color rgb="FF000080"/>
        <rFont val="Arial"/>
        <family val="2"/>
      </rPr>
      <t>MÁQS.P/FABRICAÇÃO D/SACOS/ENVEL. D/PAPEL</t>
    </r>
  </si>
  <si>
    <r>
      <rPr>
        <sz val="10.5"/>
        <color rgb="FF000080"/>
        <rFont val="Arial"/>
        <family val="2"/>
      </rPr>
      <t xml:space="preserve">MÁQS. D/DOBRAR/COLAR,
</t>
    </r>
    <r>
      <rPr>
        <sz val="10.5"/>
        <color rgb="FF000080"/>
        <rFont val="Arial"/>
        <family val="2"/>
      </rPr>
      <t>P/FABRICAÇÃO D/CAIXAS</t>
    </r>
  </si>
  <si>
    <r>
      <rPr>
        <sz val="10.5"/>
        <color rgb="FF000080"/>
        <rFont val="Arial"/>
        <family val="2"/>
      </rPr>
      <t>OUTS.MÁQS.P/FABR. D/CAIXAS,TUBOS,ETC. D/PAPEL</t>
    </r>
  </si>
  <si>
    <r>
      <rPr>
        <sz val="10.5"/>
        <color rgb="FF000080"/>
        <rFont val="Arial"/>
        <family val="2"/>
      </rPr>
      <t>MÁQS.MOLDAR ART. PASTA D/PAPEL, PAPEL/CARTÃO</t>
    </r>
  </si>
  <si>
    <r>
      <rPr>
        <sz val="10.5"/>
        <color rgb="FF000080"/>
        <rFont val="Arial"/>
        <family val="2"/>
      </rPr>
      <t>OUTS.MQ.AP.P/TRAB. PASTA PAPEL,PAPEL, CARTÃO</t>
    </r>
  </si>
  <si>
    <r>
      <rPr>
        <sz val="10.5"/>
        <color rgb="FF000080"/>
        <rFont val="Arial"/>
        <family val="2"/>
      </rPr>
      <t>PARTES MQ.AP. P/TRAB.PASTA D/PAP., PAP.,CARTÃO</t>
    </r>
  </si>
  <si>
    <r>
      <rPr>
        <sz val="10.5"/>
        <color rgb="FF000080"/>
        <rFont val="Arial"/>
        <family val="2"/>
      </rPr>
      <t>MÁQS.DE COMPOR POR PROCESSO FOTOGRÁFICO</t>
    </r>
  </si>
  <si>
    <r>
      <rPr>
        <sz val="10.5"/>
        <color rgb="FF000080"/>
        <rFont val="Arial"/>
        <family val="2"/>
      </rPr>
      <t>MÁQS.APARS.MAT. P/COMP.CARACT. TIPOGRÁFICOS</t>
    </r>
  </si>
  <si>
    <r>
      <rPr>
        <sz val="10.5"/>
        <color rgb="FF000080"/>
        <rFont val="Arial"/>
        <family val="2"/>
      </rPr>
      <t xml:space="preserve">OUTS.MÁQS.AP. E MATERIAL Ñ CIT.
</t>
    </r>
    <r>
      <rPr>
        <sz val="10.5"/>
        <color rgb="FF000080"/>
        <rFont val="Arial"/>
        <family val="2"/>
      </rPr>
      <t>ANTERIORMENTE</t>
    </r>
  </si>
  <si>
    <r>
      <rPr>
        <sz val="10.5"/>
        <color rgb="FF000080"/>
        <rFont val="Arial"/>
        <family val="2"/>
      </rPr>
      <t xml:space="preserve">PART.OUT.MÁQS. APARS.
</t>
    </r>
    <r>
      <rPr>
        <sz val="10.5"/>
        <color rgb="FF000080"/>
        <rFont val="Arial"/>
        <family val="2"/>
      </rPr>
      <t>P/PREPAR/FABR. CLICHÊS</t>
    </r>
  </si>
  <si>
    <r>
      <rPr>
        <sz val="10.5"/>
        <color rgb="FF000080"/>
        <rFont val="Arial"/>
        <family val="2"/>
      </rPr>
      <t>'- Clichês, placas, cilindros e outros elementos de impressão</t>
    </r>
  </si>
  <si>
    <r>
      <rPr>
        <sz val="10.5"/>
        <color rgb="FF000080"/>
        <rFont val="Arial"/>
        <family val="2"/>
      </rPr>
      <t>OUTS.MÁQS.APAR. IMP..OFFSET,ALIM.POR BOBINAS</t>
    </r>
  </si>
  <si>
    <r>
      <rPr>
        <sz val="10.5"/>
        <color rgb="FF000080"/>
        <rFont val="Arial"/>
        <family val="2"/>
      </rPr>
      <t>MÁQS.AP.IMPRESS. OFSET,MULTIC.MAT. PLÁSTICAS</t>
    </r>
  </si>
  <si>
    <r>
      <rPr>
        <sz val="10.5"/>
        <color rgb="FF000080"/>
        <rFont val="Arial"/>
        <family val="2"/>
      </rPr>
      <t xml:space="preserve">OUTS.MÁQS. APARELHOS
</t>
    </r>
    <r>
      <rPr>
        <sz val="10.5"/>
        <color rgb="FF000080"/>
        <rFont val="Arial"/>
        <family val="2"/>
      </rPr>
      <t>D/IMPRESSÃO P/OFSET</t>
    </r>
  </si>
  <si>
    <r>
      <rPr>
        <sz val="10.5"/>
        <color rgb="FF000080"/>
        <rFont val="Arial"/>
        <family val="2"/>
      </rPr>
      <t>MÁQS.AP.IMPRES. TIPOG.EXC.FLEXG., ALIM.BOBINAS</t>
    </r>
  </si>
  <si>
    <r>
      <rPr>
        <sz val="10.5"/>
        <color rgb="FF000080"/>
        <rFont val="Arial"/>
        <family val="2"/>
      </rPr>
      <t xml:space="preserve">OUTS.MÁQS.AP. IMPRES.,TIPOG.,EXC.
</t>
    </r>
    <r>
      <rPr>
        <sz val="10.5"/>
        <color rgb="FF000080"/>
        <rFont val="Arial"/>
        <family val="2"/>
      </rPr>
      <t>MÁQ.FLEXOGR.</t>
    </r>
  </si>
  <si>
    <r>
      <rPr>
        <sz val="10.5"/>
        <color rgb="FF000080"/>
        <rFont val="Arial"/>
        <family val="2"/>
      </rPr>
      <t>MÁQS.,APARELHOS D/IMPRESSÃO, FLEXOGRÁFICOS</t>
    </r>
  </si>
  <si>
    <r>
      <rPr>
        <sz val="10.5"/>
        <color rgb="FF000080"/>
        <rFont val="Arial"/>
        <family val="2"/>
      </rPr>
      <t xml:space="preserve">OUTS.MÁQS.AP.DE IMPRESSÃO,
</t>
    </r>
    <r>
      <rPr>
        <sz val="10.5"/>
        <color rgb="FF000080"/>
        <rFont val="Arial"/>
        <family val="2"/>
      </rPr>
      <t>HELIOGRÁFICOS</t>
    </r>
  </si>
  <si>
    <r>
      <rPr>
        <sz val="10.5"/>
        <color rgb="FF000080"/>
        <rFont val="Arial"/>
        <family val="2"/>
      </rPr>
      <t xml:space="preserve">OUTS.MÁQS. APARELHOS
</t>
    </r>
    <r>
      <rPr>
        <sz val="10.5"/>
        <color rgb="FF000080"/>
        <rFont val="Arial"/>
        <family val="2"/>
      </rPr>
      <t>D/IMPRESSÃO</t>
    </r>
  </si>
  <si>
    <r>
      <rPr>
        <sz val="10.5"/>
        <color rgb="FF000080"/>
        <rFont val="Arial"/>
        <family val="2"/>
      </rPr>
      <t>De jato de tinta líquida, com largura de impressão inferior</t>
    </r>
  </si>
  <si>
    <r>
      <rPr>
        <sz val="10.5"/>
        <color rgb="FF000080"/>
        <rFont val="Arial"/>
        <family val="2"/>
      </rPr>
      <t xml:space="preserve">De transferência térmica de cera sólida (por
</t>
    </r>
    <r>
      <rPr>
        <sz val="10.5"/>
        <color rgb="FF000080"/>
        <rFont val="Arial"/>
        <family val="2"/>
      </rPr>
      <t>exemplo,solid i</t>
    </r>
  </si>
  <si>
    <r>
      <rPr>
        <sz val="10.5"/>
        <color rgb="FF000080"/>
        <rFont val="Arial"/>
        <family val="2"/>
      </rPr>
      <t>A laser, LED (Diodos Emissores de Luz) ou LCS (Sistema de Cr</t>
    </r>
  </si>
  <si>
    <r>
      <rPr>
        <sz val="10.5"/>
        <color rgb="FF000080"/>
        <rFont val="Arial"/>
        <family val="2"/>
      </rPr>
      <t xml:space="preserve">A laser, LED (Diodos Emissores de Luz) ou
</t>
    </r>
    <r>
      <rPr>
        <sz val="10.5"/>
        <color rgb="FF000080"/>
        <rFont val="Arial"/>
        <family val="2"/>
      </rPr>
      <t>LCS (Sistema de Cr</t>
    </r>
  </si>
  <si>
    <r>
      <rPr>
        <sz val="10.5"/>
        <color rgb="FF000080"/>
        <rFont val="Arial"/>
        <family val="2"/>
      </rPr>
      <t xml:space="preserve">MÁQ.P/IMP.COP. TRANSM.FAX,A LASER,
</t>
    </r>
    <r>
      <rPr>
        <sz val="10.5"/>
        <color rgb="FF000080"/>
        <rFont val="Arial"/>
        <family val="2"/>
      </rPr>
      <t>LED/LCS, POLICROMÁTICAS</t>
    </r>
  </si>
  <si>
    <r>
      <rPr>
        <sz val="10.5"/>
        <color rgb="FF000080"/>
        <rFont val="Arial"/>
        <family val="2"/>
      </rPr>
      <t xml:space="preserve">Outras, com largura de impressão superior a 420
</t>
    </r>
    <r>
      <rPr>
        <sz val="10.5"/>
        <color rgb="FF000080"/>
        <rFont val="Arial"/>
        <family val="2"/>
      </rPr>
      <t>mm</t>
    </r>
  </si>
  <si>
    <r>
      <rPr>
        <sz val="10.5"/>
        <color rgb="FF000080"/>
        <rFont val="Arial"/>
        <family val="2"/>
      </rPr>
      <t>OUTS.MÁQ.P/IMP.,COP. TRANSM.FAX,ALIM. P/FLS.VEL.&lt;=45PPM</t>
    </r>
  </si>
  <si>
    <r>
      <rPr>
        <sz val="10.5"/>
        <color rgb="FF000080"/>
        <rFont val="Arial"/>
        <family val="2"/>
      </rPr>
      <t xml:space="preserve">MÁQ.P/IMP.TRANSM. D/FAX,CONECT.
</t>
    </r>
    <r>
      <rPr>
        <sz val="10.5"/>
        <color rgb="FF000080"/>
        <rFont val="Arial"/>
        <family val="2"/>
      </rPr>
      <t>P/PROCESS.P/SIST. TÉRMICO</t>
    </r>
  </si>
  <si>
    <r>
      <rPr>
        <sz val="10.5"/>
        <color rgb="FF000080"/>
        <rFont val="Arial"/>
        <family val="2"/>
      </rPr>
      <t xml:space="preserve">OUTS.MÁQ.P/IMP. TRANSM.D/FAX,
</t>
    </r>
    <r>
      <rPr>
        <sz val="10.5"/>
        <color rgb="FF000080"/>
        <rFont val="Arial"/>
        <family val="2"/>
      </rPr>
      <t>CONECTS.P/PROC. D/DADOS/REDE</t>
    </r>
  </si>
  <si>
    <r>
      <rPr>
        <sz val="10.5"/>
        <color rgb="FF000080"/>
        <rFont val="Arial"/>
        <family val="2"/>
      </rPr>
      <t>IMPRESSORAS D/IMPACTO,DE LINHA</t>
    </r>
  </si>
  <si>
    <r>
      <rPr>
        <sz val="10.5"/>
        <color rgb="FF000080"/>
        <rFont val="Arial"/>
        <family val="2"/>
      </rPr>
      <t xml:space="preserve">IMPRESS.DE IMPACTO, MATRICIAIS (POR
</t>
    </r>
    <r>
      <rPr>
        <sz val="10.5"/>
        <color rgb="FF000080"/>
        <rFont val="Arial"/>
        <family val="2"/>
      </rPr>
      <t>PONTOS)</t>
    </r>
  </si>
  <si>
    <r>
      <rPr>
        <sz val="10.5"/>
        <color rgb="FF000080"/>
        <rFont val="Arial"/>
        <family val="2"/>
      </rPr>
      <t>OUTS.IMPRESSORAS D/IMPACTO</t>
    </r>
  </si>
  <si>
    <r>
      <rPr>
        <sz val="10.5"/>
        <color rgb="FF000080"/>
        <rFont val="Arial"/>
        <family val="2"/>
      </rPr>
      <t xml:space="preserve">De jato de tinta líquida, com largura de
</t>
    </r>
    <r>
      <rPr>
        <sz val="10.5"/>
        <color rgb="FF000080"/>
        <rFont val="Arial"/>
        <family val="2"/>
      </rPr>
      <t>impressão inferior</t>
    </r>
  </si>
  <si>
    <r>
      <rPr>
        <sz val="10.5"/>
        <color rgb="FF000080"/>
        <rFont val="Arial"/>
        <family val="2"/>
      </rPr>
      <t>De transferência térmica de cera sólida (por exemplo,solid i</t>
    </r>
  </si>
  <si>
    <r>
      <rPr>
        <sz val="10.5"/>
        <color rgb="FF000080"/>
        <rFont val="Arial"/>
        <family val="2"/>
      </rPr>
      <t xml:space="preserve">IMPRESS. LASER LED, LCS,POLICR.C/VEL.
</t>
    </r>
    <r>
      <rPr>
        <sz val="10.5"/>
        <color rgb="FF000080"/>
        <rFont val="Arial"/>
        <family val="2"/>
      </rPr>
      <t>D/IMP.&lt;=20PPM</t>
    </r>
  </si>
  <si>
    <r>
      <rPr>
        <sz val="10.5"/>
        <color rgb="FF000080"/>
        <rFont val="Arial"/>
        <family val="2"/>
      </rPr>
      <t>IMPRESS. LASER LED, LCS,POLICR.C/VEL. D/IMP.&gt;20PPM</t>
    </r>
  </si>
  <si>
    <r>
      <rPr>
        <sz val="10.5"/>
        <color rgb="FF000080"/>
        <rFont val="Arial"/>
        <family val="2"/>
      </rPr>
      <t xml:space="preserve">Térmicas, do tipo utilizado em impressão
</t>
    </r>
    <r>
      <rPr>
        <sz val="10.5"/>
        <color rgb="FF000080"/>
        <rFont val="Arial"/>
        <family val="2"/>
      </rPr>
      <t>de imagens par</t>
    </r>
  </si>
  <si>
    <r>
      <rPr>
        <sz val="10.5"/>
        <color rgb="FF000080"/>
        <rFont val="Arial"/>
        <family val="2"/>
      </rPr>
      <t>Outras, com largura de impressão superior a 420 mm</t>
    </r>
  </si>
  <si>
    <r>
      <rPr>
        <sz val="10.5"/>
        <color rgb="FF000080"/>
        <rFont val="Arial"/>
        <family val="2"/>
      </rPr>
      <t xml:space="preserve">OUTS.IMPRESS. C/VELOC.
</t>
    </r>
    <r>
      <rPr>
        <sz val="10.5"/>
        <color rgb="FF000080"/>
        <rFont val="Arial"/>
        <family val="2"/>
      </rPr>
      <t>D/IMPRESSÃO&lt;30PÁG/ M</t>
    </r>
  </si>
  <si>
    <r>
      <rPr>
        <sz val="10.5"/>
        <color rgb="FF000080"/>
        <rFont val="Arial"/>
        <family val="2"/>
      </rPr>
      <t>OUTS.IMPRESSORAS, C/VELOC. IMPRESSÃO&gt;=45PPM</t>
    </r>
  </si>
  <si>
    <r>
      <rPr>
        <sz val="10.5"/>
        <color rgb="FF000080"/>
        <rFont val="Arial"/>
        <family val="2"/>
      </rPr>
      <t xml:space="preserve">Outros, com largura de impressão superior a 580
</t>
    </r>
    <r>
      <rPr>
        <sz val="10.5"/>
        <color rgb="FF000080"/>
        <rFont val="Arial"/>
        <family val="2"/>
      </rPr>
      <t>mm</t>
    </r>
  </si>
  <si>
    <r>
      <rPr>
        <sz val="10.5"/>
        <color rgb="FF000080"/>
        <rFont val="Arial"/>
        <family val="2"/>
      </rPr>
      <t>OUTS.TRAÇADORES GRÁFICOS</t>
    </r>
  </si>
  <si>
    <r>
      <rPr>
        <sz val="10.5"/>
        <color rgb="FF000080"/>
        <rFont val="Arial"/>
        <family val="2"/>
      </rPr>
      <t>Máquinas de impressão de jato de tinta</t>
    </r>
  </si>
  <si>
    <r>
      <rPr>
        <sz val="10.5"/>
        <color rgb="FF000080"/>
        <rFont val="Arial"/>
        <family val="2"/>
      </rPr>
      <t>OUTS.APARS.REPROD. DIR.D/FOTOCÓP. ELETROST.</t>
    </r>
  </si>
  <si>
    <r>
      <rPr>
        <sz val="10.5"/>
        <color rgb="FF000080"/>
        <rFont val="Arial"/>
        <family val="2"/>
      </rPr>
      <t>Outras máquinas copiadoras</t>
    </r>
  </si>
  <si>
    <r>
      <rPr>
        <sz val="10.5"/>
        <color rgb="FF000080"/>
        <rFont val="Arial"/>
        <family val="2"/>
      </rPr>
      <t>Outros maquinas d/impressão jato d/tinta</t>
    </r>
  </si>
  <si>
    <r>
      <rPr>
        <sz val="10.5"/>
        <color rgb="FF000080"/>
        <rFont val="Arial"/>
        <family val="2"/>
      </rPr>
      <t>De máquinas e aparelhos da subposição 8443.12</t>
    </r>
  </si>
  <si>
    <r>
      <rPr>
        <sz val="10.5"/>
        <color rgb="FF000080"/>
        <rFont val="Arial"/>
        <family val="2"/>
      </rPr>
      <t xml:space="preserve">NUMERADORES AUTOMÁTICOS,
</t>
    </r>
    <r>
      <rPr>
        <sz val="10.5"/>
        <color rgb="FF000080"/>
        <rFont val="Arial"/>
        <family val="2"/>
      </rPr>
      <t>ACESSÓRIOS D/MÁQS. D/IMPRESSÃO</t>
    </r>
  </si>
  <si>
    <r>
      <rPr>
        <sz val="10.5"/>
        <color rgb="FF000080"/>
        <rFont val="Arial"/>
        <family val="2"/>
      </rPr>
      <t xml:space="preserve">PARTES,ACES. D/MAQS.APS.IMPRES.,
</t>
    </r>
    <r>
      <rPr>
        <sz val="10.5"/>
        <color rgb="FF000080"/>
        <rFont val="Arial"/>
        <family val="2"/>
      </rPr>
      <t>OPER.POR CILS.,BLCS. ETC.</t>
    </r>
  </si>
  <si>
    <r>
      <rPr>
        <sz val="10.5"/>
        <color rgb="FF000080"/>
        <rFont val="Arial"/>
        <family val="2"/>
      </rPr>
      <t xml:space="preserve">OUTS. CABEÇAS D/IMPRESSÃO
</t>
    </r>
    <r>
      <rPr>
        <sz val="10.5"/>
        <color rgb="FF000080"/>
        <rFont val="Arial"/>
        <family val="2"/>
      </rPr>
      <t>P/MECAN. D/IMP. P/IMPACTO</t>
    </r>
  </si>
  <si>
    <r>
      <rPr>
        <sz val="10.5"/>
        <color rgb="FF000080"/>
        <rFont val="Arial"/>
        <family val="2"/>
      </rPr>
      <t xml:space="preserve">OUTS.PARTES E ACESSÓRIOS
</t>
    </r>
    <r>
      <rPr>
        <sz val="10.5"/>
        <color rgb="FF000080"/>
        <rFont val="Arial"/>
        <family val="2"/>
      </rPr>
      <t>D/TELECOPIADORES (FAX)</t>
    </r>
  </si>
  <si>
    <r>
      <rPr>
        <sz val="10.5"/>
        <color rgb="FF000080"/>
        <rFont val="Arial"/>
        <family val="2"/>
      </rPr>
      <t>OUTS.MECANS. D/IMP., JATO D/TINTA S/CAB. IMP.INCORPORADA</t>
    </r>
  </si>
  <si>
    <r>
      <rPr>
        <sz val="10.5"/>
        <color rgb="FF000080"/>
        <rFont val="Arial"/>
        <family val="2"/>
      </rPr>
      <t>OUTS. CABEÇAS D/IMP. P/MECAN. D/IMP. P/JATO D/TINTA</t>
    </r>
  </si>
  <si>
    <r>
      <rPr>
        <sz val="10.5"/>
        <color rgb="FF000080"/>
        <rFont val="Arial"/>
        <family val="2"/>
      </rPr>
      <t>OUTS.CARTUCHOS D/TINTA P/MECAN. D/IMP.P/JATO D/TINTA</t>
    </r>
  </si>
  <si>
    <r>
      <rPr>
        <sz val="10.5"/>
        <color rgb="FF000080"/>
        <rFont val="Arial"/>
        <family val="2"/>
      </rPr>
      <t>OUTS.PARTS./ACESS., MECS.D/IMP.C/OU S/CAB.P/JATO D/TINTA</t>
    </r>
  </si>
  <si>
    <r>
      <rPr>
        <sz val="10.5"/>
        <color rgb="FF000080"/>
        <rFont val="Arial"/>
        <family val="2"/>
      </rPr>
      <t xml:space="preserve">OUTS.MECANS.D/IMP., S/CILINDRO
</t>
    </r>
    <r>
      <rPr>
        <sz val="10.5"/>
        <color rgb="FF000080"/>
        <rFont val="Arial"/>
        <family val="2"/>
      </rPr>
      <t>FOTOSSENSÍVEL INCORPORADO</t>
    </r>
  </si>
  <si>
    <r>
      <rPr>
        <sz val="10.5"/>
        <color rgb="FF000080"/>
        <rFont val="Arial"/>
        <family val="2"/>
      </rPr>
      <t xml:space="preserve">CILINDROS RECOBERTOS
</t>
    </r>
    <r>
      <rPr>
        <sz val="10.5"/>
        <color rgb="FF000080"/>
        <rFont val="Arial"/>
        <family val="2"/>
      </rPr>
      <t>D/MATÉRIA SEMICOND. FOTOELÉTRICA</t>
    </r>
  </si>
  <si>
    <r>
      <rPr>
        <sz val="10.5"/>
        <color rgb="FF000080"/>
        <rFont val="Arial"/>
        <family val="2"/>
      </rPr>
      <t xml:space="preserve">CARTUCHOS DE
</t>
    </r>
    <r>
      <rPr>
        <sz val="10.5"/>
        <color rgb="FF000080"/>
        <rFont val="Arial"/>
        <family val="2"/>
      </rPr>
      <t>REVELADOR ("TONER")</t>
    </r>
  </si>
  <si>
    <r>
      <rPr>
        <sz val="10.5"/>
        <color rgb="FF000080"/>
        <rFont val="Arial"/>
        <family val="2"/>
      </rPr>
      <t>OUTS.PARTES.ACES. P/APAR.FOTOC. LETROSTÁTICO</t>
    </r>
  </si>
  <si>
    <r>
      <rPr>
        <sz val="10.5"/>
        <color rgb="FF000080"/>
        <rFont val="Arial"/>
        <family val="2"/>
      </rPr>
      <t xml:space="preserve">MECANISMOS D/IMPR., MESMO S/CABEÇA
</t>
    </r>
    <r>
      <rPr>
        <sz val="10.5"/>
        <color rgb="FF000080"/>
        <rFont val="Arial"/>
        <family val="2"/>
      </rPr>
      <t>D/IMPR. INCORPORADA</t>
    </r>
  </si>
  <si>
    <r>
      <rPr>
        <sz val="10.5"/>
        <color rgb="FF000080"/>
        <rFont val="Arial"/>
        <family val="2"/>
      </rPr>
      <t>CABEÇAS DE IMPRESSÃO</t>
    </r>
  </si>
  <si>
    <r>
      <rPr>
        <sz val="10.5"/>
        <color rgb="FF000080"/>
        <rFont val="Arial"/>
        <family val="2"/>
      </rPr>
      <t xml:space="preserve">OUTS. MECANS. D/IMPR.P/SIST.TERM.,
</t>
    </r>
    <r>
      <rPr>
        <sz val="10.5"/>
        <color rgb="FF000080"/>
        <rFont val="Arial"/>
        <family val="2"/>
      </rPr>
      <t>S/PARTES E ACESSóRIOS</t>
    </r>
  </si>
  <si>
    <r>
      <rPr>
        <sz val="10.5"/>
        <color rgb="FF000080"/>
        <rFont val="Arial"/>
        <family val="2"/>
      </rPr>
      <t xml:space="preserve">OUTS. MECANISMOS D/IMPRESSÃO,
</t>
    </r>
    <r>
      <rPr>
        <sz val="10.5"/>
        <color rgb="FF000080"/>
        <rFont val="Arial"/>
        <family val="2"/>
      </rPr>
      <t>S/PARTES E ACESSÓRIOS</t>
    </r>
  </si>
  <si>
    <r>
      <rPr>
        <sz val="10.5"/>
        <color rgb="FF000080"/>
        <rFont val="Arial"/>
        <family val="2"/>
      </rPr>
      <t xml:space="preserve">CIRCUITOS IMPRS. C/COMPONENTES
</t>
    </r>
    <r>
      <rPr>
        <sz val="10.5"/>
        <color rgb="FF000080"/>
        <rFont val="Arial"/>
        <family val="2"/>
      </rPr>
      <t>ELÉTRS./ELETRÔNS. MONTADOS</t>
    </r>
  </si>
  <si>
    <r>
      <rPr>
        <sz val="10.5"/>
        <color rgb="FF000080"/>
        <rFont val="Arial"/>
        <family val="2"/>
      </rPr>
      <t xml:space="preserve">BANDEJAS E GAVETAS, SUAS
</t>
    </r>
    <r>
      <rPr>
        <sz val="10.5"/>
        <color rgb="FF000080"/>
        <rFont val="Arial"/>
        <family val="2"/>
      </rPr>
      <t>PARTES E ACESSÓRIOS</t>
    </r>
  </si>
  <si>
    <r>
      <rPr>
        <sz val="10.5"/>
        <color rgb="FF000080"/>
        <rFont val="Arial"/>
        <family val="2"/>
      </rPr>
      <t xml:space="preserve">MECANS.D/ALIMEN.
</t>
    </r>
    <r>
      <rPr>
        <sz val="10.5"/>
        <color rgb="FF000080"/>
        <rFont val="Arial"/>
        <family val="2"/>
      </rPr>
      <t xml:space="preserve">/TRIAGEM D/PAPS.
</t>
    </r>
    <r>
      <rPr>
        <sz val="10.5"/>
        <color rgb="FF000080"/>
        <rFont val="Arial"/>
        <family val="2"/>
      </rPr>
      <t>/DOCS.,S/PARTS.E ACESS.</t>
    </r>
  </si>
  <si>
    <r>
      <rPr>
        <sz val="10.5"/>
        <color rgb="FF000080"/>
        <rFont val="Arial"/>
        <family val="2"/>
      </rPr>
      <t xml:space="preserve">OUTS. MECANS. P/IMPRESSÃO, SUAS
</t>
    </r>
    <r>
      <rPr>
        <sz val="10.5"/>
        <color rgb="FF000080"/>
        <rFont val="Arial"/>
        <family val="2"/>
      </rPr>
      <t>PARTES E ACESSÓRIOS</t>
    </r>
  </si>
  <si>
    <r>
      <rPr>
        <sz val="10.5"/>
        <color rgb="FF000080"/>
        <rFont val="Arial"/>
        <family val="2"/>
      </rPr>
      <t>MÁQS.AP. P/CORTE/RUPTURA FIB.TÊXT.SINT./ARTIF.</t>
    </r>
  </si>
  <si>
    <r>
      <rPr>
        <sz val="10.5"/>
        <color rgb="FF000080"/>
        <rFont val="Arial"/>
        <family val="2"/>
      </rPr>
      <t>QQ OUT.MÁQ.OU AP. P/FABR.FIOS TÊXT. SINT/ARTIF.</t>
    </r>
  </si>
  <si>
    <r>
      <rPr>
        <sz val="10.5"/>
        <color rgb="FF000080"/>
        <rFont val="Arial"/>
        <family val="2"/>
      </rPr>
      <t>CARDAS P/PREPAR.DE OUTS.MATÉRIAS TÊXTEIS</t>
    </r>
  </si>
  <si>
    <r>
      <rPr>
        <sz val="10.5"/>
        <color rgb="FF000080"/>
        <rFont val="Arial"/>
        <family val="2"/>
      </rPr>
      <t>PENTEADORAS DE MATÉRIAS TÊXTEIS</t>
    </r>
  </si>
  <si>
    <r>
      <rPr>
        <sz val="10.5"/>
        <color rgb="FF000080"/>
        <rFont val="Arial"/>
        <family val="2"/>
      </rPr>
      <t>OUST.MÁQS. P/PREPARAÇÃO DE MATÉRIAS TÊXTEIS</t>
    </r>
  </si>
  <si>
    <r>
      <rPr>
        <sz val="10.5"/>
        <color rgb="FF000080"/>
        <rFont val="Arial"/>
        <family val="2"/>
      </rPr>
      <t>MÁQUINAS PARA FIAÇÃO DE MATÉRIAS TÊXTEIS</t>
    </r>
  </si>
  <si>
    <r>
      <rPr>
        <sz val="10.5"/>
        <color rgb="FF000080"/>
        <rFont val="Arial"/>
        <family val="2"/>
      </rPr>
      <t>RETORCEDEIRAS DE MATÉRIA TÊXTIL</t>
    </r>
  </si>
  <si>
    <r>
      <rPr>
        <sz val="10.5"/>
        <color rgb="FF000080"/>
        <rFont val="Arial"/>
        <family val="2"/>
      </rPr>
      <t xml:space="preserve">OUTS.MÁQ. P/DOBRAGEM/TORÇÃO
</t>
    </r>
    <r>
      <rPr>
        <sz val="10.5"/>
        <color rgb="FF000080"/>
        <rFont val="Arial"/>
        <family val="2"/>
      </rPr>
      <t>,DE MAT.TÊXTEIS</t>
    </r>
  </si>
  <si>
    <r>
      <rPr>
        <sz val="10.5"/>
        <color rgb="FF000080"/>
        <rFont val="Arial"/>
        <family val="2"/>
      </rPr>
      <t>Bobinadoras de trama (espuladeiras)</t>
    </r>
  </si>
  <si>
    <r>
      <rPr>
        <sz val="10.5"/>
        <color rgb="FF000080"/>
        <rFont val="Arial"/>
        <family val="2"/>
      </rPr>
      <t xml:space="preserve">BOBINADEIRAS P/FIOS ELASTANOS,
</t>
    </r>
    <r>
      <rPr>
        <sz val="10.5"/>
        <color rgb="FF000080"/>
        <rFont val="Arial"/>
        <family val="2"/>
      </rPr>
      <t>AUTOMÁTICAS</t>
    </r>
  </si>
  <si>
    <r>
      <rPr>
        <sz val="10.5"/>
        <color rgb="FF000080"/>
        <rFont val="Arial"/>
        <family val="2"/>
      </rPr>
      <t>OUTS.BOBINADS. D/MATÉRIA TÊXTIL, C/ATAD.AUTOM.</t>
    </r>
  </si>
  <si>
    <r>
      <rPr>
        <sz val="10.5"/>
        <color rgb="FF000080"/>
        <rFont val="Arial"/>
        <family val="2"/>
      </rPr>
      <t xml:space="preserve">OUTS.BOBINADEIRAS
</t>
    </r>
    <r>
      <rPr>
        <sz val="10.5"/>
        <color rgb="FF000080"/>
        <rFont val="Arial"/>
        <family val="2"/>
      </rPr>
      <t>AUTOMÁTICAS</t>
    </r>
  </si>
  <si>
    <r>
      <rPr>
        <sz val="10.5"/>
        <color rgb="FF000080"/>
        <rFont val="Arial"/>
        <family val="2"/>
      </rPr>
      <t>OUTS.BOBINADEIRAS DE MATÉRIA TÊXTIL,Ñ AUTOM.</t>
    </r>
  </si>
  <si>
    <r>
      <rPr>
        <sz val="10.5"/>
        <color rgb="FF000080"/>
        <rFont val="Arial"/>
        <family val="2"/>
      </rPr>
      <t xml:space="preserve">OUTS.MÁQS. D/BOBINAR D/DOBRAR,
</t>
    </r>
    <r>
      <rPr>
        <sz val="10.5"/>
        <color rgb="FF000080"/>
        <rFont val="Arial"/>
        <family val="2"/>
      </rPr>
      <t>MATÉRIA TÊXTIL</t>
    </r>
  </si>
  <si>
    <r>
      <rPr>
        <sz val="10.5"/>
        <color rgb="FF000080"/>
        <rFont val="Arial"/>
        <family val="2"/>
      </rPr>
      <t>Urdideiras</t>
    </r>
  </si>
  <si>
    <r>
      <rPr>
        <sz val="10.5"/>
        <color rgb="FF000080"/>
        <rFont val="Arial"/>
        <family val="2"/>
      </rPr>
      <t>MÁQS.P/AMARRAR URDIDEIRAS D/MATÉRIA TÊXTIL</t>
    </r>
  </si>
  <si>
    <r>
      <rPr>
        <sz val="10.5"/>
        <color rgb="FF000080"/>
        <rFont val="Arial"/>
        <family val="2"/>
      </rPr>
      <t>OUTS.MÁQS.APAR. P/FABR/PREPAR. D/FIOS TÊXTEIS</t>
    </r>
  </si>
  <si>
    <r>
      <rPr>
        <sz val="10.5"/>
        <color rgb="FF000080"/>
        <rFont val="Arial"/>
        <family val="2"/>
      </rPr>
      <t>TEARES P/TEC. LARG&lt;=30CM, MECAN." JACQUARD"</t>
    </r>
  </si>
  <si>
    <r>
      <rPr>
        <sz val="10.5"/>
        <color rgb="FF000080"/>
        <rFont val="Arial"/>
        <family val="2"/>
      </rPr>
      <t>OUTROS TEARES P/TECIDO DE LARGURA&lt;=30CM</t>
    </r>
  </si>
  <si>
    <r>
      <rPr>
        <sz val="10.5"/>
        <color rgb="FF000080"/>
        <rFont val="Arial"/>
        <family val="2"/>
      </rPr>
      <t>TEARES A MOT.P/TEC. LARG.&gt;30CM, LANÇADEIRAS</t>
    </r>
  </si>
  <si>
    <r>
      <rPr>
        <sz val="10.5"/>
        <color rgb="FF000080"/>
        <rFont val="Arial"/>
        <family val="2"/>
      </rPr>
      <t xml:space="preserve">TEARES P/TEC. L&gt;30CM,
</t>
    </r>
    <r>
      <rPr>
        <sz val="10.5"/>
        <color rgb="FF000080"/>
        <rFont val="Arial"/>
        <family val="2"/>
      </rPr>
      <t>S/LANÇADEIRAS,JATO D/AR</t>
    </r>
  </si>
  <si>
    <r>
      <rPr>
        <sz val="10.5"/>
        <color rgb="FF000080"/>
        <rFont val="Arial"/>
        <family val="2"/>
      </rPr>
      <t xml:space="preserve">TEARES P/TEC. D/L&gt;30CM,S/LANÇAD.,
</t>
    </r>
    <r>
      <rPr>
        <sz val="10.5"/>
        <color rgb="FF000080"/>
        <rFont val="Arial"/>
        <family val="2"/>
      </rPr>
      <t>JATO D/ÁGUA</t>
    </r>
  </si>
  <si>
    <r>
      <rPr>
        <sz val="10.5"/>
        <color rgb="FF000080"/>
        <rFont val="Arial"/>
        <family val="2"/>
      </rPr>
      <t xml:space="preserve">TEARES P/TEC.LARG.
</t>
    </r>
    <r>
      <rPr>
        <sz val="10.5"/>
        <color rgb="FF000080"/>
        <rFont val="Arial"/>
        <family val="2"/>
      </rPr>
      <t>&gt;30CM,S/LANÇAD.,DE PINÇAS</t>
    </r>
  </si>
  <si>
    <r>
      <rPr>
        <sz val="10.5"/>
        <color rgb="FF000080"/>
        <rFont val="Arial"/>
        <family val="2"/>
      </rPr>
      <t xml:space="preserve">QQ.OUT.TEAR P/TEC. LARG.SUP.30CM.
</t>
    </r>
    <r>
      <rPr>
        <sz val="10.5"/>
        <color rgb="FF000080"/>
        <rFont val="Arial"/>
        <family val="2"/>
      </rPr>
      <t>S/LANÇADEIRA</t>
    </r>
  </si>
  <si>
    <r>
      <rPr>
        <sz val="10.5"/>
        <color rgb="FF000080"/>
        <rFont val="Arial"/>
        <family val="2"/>
      </rPr>
      <t>'-- Com cilindro de diâmetro não superior a 165 mm</t>
    </r>
  </si>
  <si>
    <r>
      <rPr>
        <sz val="10.5"/>
        <color rgb="FF000080"/>
        <rFont val="Arial"/>
        <family val="2"/>
      </rPr>
      <t xml:space="preserve">'-- Com cilindro de diâmetro superior a 165
</t>
    </r>
    <r>
      <rPr>
        <sz val="10.5"/>
        <color rgb="FF000080"/>
        <rFont val="Arial"/>
        <family val="2"/>
      </rPr>
      <t>mm</t>
    </r>
  </si>
  <si>
    <r>
      <rPr>
        <sz val="10.5"/>
        <color rgb="FF000080"/>
        <rFont val="Arial"/>
        <family val="2"/>
      </rPr>
      <t xml:space="preserve">TEARES RETILÍN. MOTOR P/FABR.MALHA
</t>
    </r>
    <r>
      <rPr>
        <sz val="10.5"/>
        <color rgb="FF000080"/>
        <rFont val="Arial"/>
        <family val="2"/>
      </rPr>
      <t>D/URDIDURA</t>
    </r>
  </si>
  <si>
    <r>
      <rPr>
        <sz val="10.5"/>
        <color rgb="FF000080"/>
        <rFont val="Arial"/>
        <family val="2"/>
      </rPr>
      <t>QQ.OUTROS TEARES RETILÍNEOS,MOTORIZ. P/MALHA</t>
    </r>
  </si>
  <si>
    <r>
      <rPr>
        <sz val="10.5"/>
        <color rgb="FF000080"/>
        <rFont val="Arial"/>
        <family val="2"/>
      </rPr>
      <t xml:space="preserve">MÁQUINAS D/COSTURA POR
</t>
    </r>
    <r>
      <rPr>
        <sz val="10.5"/>
        <color rgb="FF000080"/>
        <rFont val="Arial"/>
        <family val="2"/>
      </rPr>
      <t>ENTRELAÇAMENTO</t>
    </r>
  </si>
  <si>
    <r>
      <rPr>
        <sz val="10.5"/>
        <color rgb="FF000080"/>
        <rFont val="Arial"/>
        <family val="2"/>
      </rPr>
      <t>MÁQUINAS AUTOMÁTICAS PARA BORDAR</t>
    </r>
  </si>
  <si>
    <r>
      <rPr>
        <sz val="10.5"/>
        <color rgb="FF000080"/>
        <rFont val="Arial"/>
        <family val="2"/>
      </rPr>
      <t xml:space="preserve">OUTS.MÁQS.P/FABR. GUIPURAS,RENDAS,
</t>
    </r>
    <r>
      <rPr>
        <sz val="10.5"/>
        <color rgb="FF000080"/>
        <rFont val="Arial"/>
        <family val="2"/>
      </rPr>
      <t>TULES,ETC.</t>
    </r>
  </si>
  <si>
    <r>
      <rPr>
        <sz val="10.5"/>
        <color rgb="FF000080"/>
        <rFont val="Arial"/>
        <family val="2"/>
      </rPr>
      <t>MECANISMOS "JACQUARD" PARA TEARES</t>
    </r>
  </si>
  <si>
    <r>
      <rPr>
        <sz val="10.5"/>
        <color rgb="FF000080"/>
        <rFont val="Arial"/>
        <family val="2"/>
      </rPr>
      <t xml:space="preserve">REDUT., PERFURADORES/COPI
</t>
    </r>
    <r>
      <rPr>
        <sz val="10.5"/>
        <color rgb="FF000080"/>
        <rFont val="Arial"/>
        <family val="2"/>
      </rPr>
      <t>ADS.D/CARTÕES,ETC.</t>
    </r>
  </si>
  <si>
    <r>
      <rPr>
        <sz val="10.5"/>
        <color rgb="FF000080"/>
        <rFont val="Arial"/>
        <family val="2"/>
      </rPr>
      <t>OUTS.MÁQS.APARS. AUXILS.P/TRAB.ETC. MAT.TÊXTIL</t>
    </r>
  </si>
  <si>
    <r>
      <rPr>
        <sz val="10.5"/>
        <color rgb="FF000080"/>
        <rFont val="Arial"/>
        <family val="2"/>
      </rPr>
      <t xml:space="preserve">OUTS.PART.ACESS. MÁQS.P/EXTRUSÃO
</t>
    </r>
    <r>
      <rPr>
        <sz val="10.5"/>
        <color rgb="FF000080"/>
        <rFont val="Arial"/>
        <family val="2"/>
      </rPr>
      <t>MAT.TÊXTIL</t>
    </r>
  </si>
  <si>
    <r>
      <rPr>
        <sz val="10.5"/>
        <color rgb="FF000080"/>
        <rFont val="Arial"/>
        <family val="2"/>
      </rPr>
      <t>PART.ACESS.MÁQS. P/CORTE/RUPTURA D/FIB.TÊXTIL</t>
    </r>
  </si>
  <si>
    <r>
      <rPr>
        <sz val="10.5"/>
        <color rgb="FF000080"/>
        <rFont val="Arial"/>
        <family val="2"/>
      </rPr>
      <t xml:space="preserve">OUTS.PARTS.ACESS. MÁQS.P/ESTIRAR,MAT.
</t>
    </r>
    <r>
      <rPr>
        <sz val="10.5"/>
        <color rgb="FF000080"/>
        <rFont val="Arial"/>
        <family val="2"/>
      </rPr>
      <t>TÊXTIL</t>
    </r>
  </si>
  <si>
    <r>
      <rPr>
        <sz val="10.5"/>
        <color rgb="FF000080"/>
        <rFont val="Arial"/>
        <family val="2"/>
      </rPr>
      <t>GUARNIÇÕES DE CARDAS</t>
    </r>
  </si>
  <si>
    <r>
      <rPr>
        <sz val="10.5"/>
        <color rgb="FF000080"/>
        <rFont val="Arial"/>
        <family val="2"/>
      </rPr>
      <t xml:space="preserve">OUTS.PARTES E ACESSÓRIOS DE
</t>
    </r>
    <r>
      <rPr>
        <sz val="10.5"/>
        <color rgb="FF000080"/>
        <rFont val="Arial"/>
        <family val="2"/>
      </rPr>
      <t>CARDAS</t>
    </r>
  </si>
  <si>
    <r>
      <rPr>
        <sz val="10.5"/>
        <color rgb="FF000080"/>
        <rFont val="Arial"/>
        <family val="2"/>
      </rPr>
      <t>PARTS.ACESS. D/PENTEADORAS D/MATÉRIA TÊXTIL</t>
    </r>
  </si>
  <si>
    <r>
      <rPr>
        <sz val="10.5"/>
        <color rgb="FF000080"/>
        <rFont val="Arial"/>
        <family val="2"/>
      </rPr>
      <t xml:space="preserve">PARTES E ACESS. D/MÁQS.
</t>
    </r>
    <r>
      <rPr>
        <sz val="10.5"/>
        <color rgb="FF000080"/>
        <rFont val="Arial"/>
        <family val="2"/>
      </rPr>
      <t>P/PREPARAÇÃO D/SEDA</t>
    </r>
  </si>
  <si>
    <r>
      <rPr>
        <sz val="10.5"/>
        <color rgb="FF000080"/>
        <rFont val="Arial"/>
        <family val="2"/>
      </rPr>
      <t>OUTS.PART.ACESS. MÁQS.PREP. D/MATÉRIA TÊXTIL</t>
    </r>
  </si>
  <si>
    <r>
      <rPr>
        <sz val="10.5"/>
        <color rgb="FF000080"/>
        <rFont val="Arial"/>
        <family val="2"/>
      </rPr>
      <t>CURSORES D/FUSOS P/MÁQS.PREP. MATÉRIA TÊXTIL</t>
    </r>
  </si>
  <si>
    <r>
      <rPr>
        <sz val="10.5"/>
        <color rgb="FF000080"/>
        <rFont val="Arial"/>
        <family val="2"/>
      </rPr>
      <t>FUSOS,S/ALETAS, ANÉIS,P/MÁQS.PREP. MAT.TÊXTIL</t>
    </r>
  </si>
  <si>
    <r>
      <rPr>
        <sz val="10.5"/>
        <color rgb="FF000080"/>
        <rFont val="Arial"/>
        <family val="2"/>
      </rPr>
      <t xml:space="preserve">PARTES E ACESSÓRIOS DE
</t>
    </r>
    <r>
      <rPr>
        <sz val="10.5"/>
        <color rgb="FF000080"/>
        <rFont val="Arial"/>
        <family val="2"/>
      </rPr>
      <t>OUTROS FILATÓRIOS</t>
    </r>
  </si>
  <si>
    <r>
      <rPr>
        <sz val="10.5"/>
        <color rgb="FF000080"/>
        <rFont val="Arial"/>
        <family val="2"/>
      </rPr>
      <t>PARTES,ACESS. D/MÁQ.P/FIAÇ. DOBRAGEM/TORÇÃO</t>
    </r>
  </si>
  <si>
    <r>
      <rPr>
        <sz val="10.5"/>
        <color rgb="FF000080"/>
        <rFont val="Arial"/>
        <family val="2"/>
      </rPr>
      <t xml:space="preserve">De bobinadoras de trama
</t>
    </r>
    <r>
      <rPr>
        <sz val="10.5"/>
        <color rgb="FF000080"/>
        <rFont val="Arial"/>
        <family val="2"/>
      </rPr>
      <t>(espuladeiras)</t>
    </r>
  </si>
  <si>
    <r>
      <rPr>
        <sz val="10.5"/>
        <color rgb="FF000080"/>
        <rFont val="Arial"/>
        <family val="2"/>
      </rPr>
      <t>De bobinadoras automáticas para fios elastanos, ou com atado</t>
    </r>
  </si>
  <si>
    <r>
      <rPr>
        <sz val="10.5"/>
        <color rgb="FF000080"/>
        <rFont val="Arial"/>
        <family val="2"/>
      </rPr>
      <t xml:space="preserve">Outras, de bobinadoras
</t>
    </r>
    <r>
      <rPr>
        <sz val="10.5"/>
        <color rgb="FF000080"/>
        <rFont val="Arial"/>
        <family val="2"/>
      </rPr>
      <t>automáticas</t>
    </r>
  </si>
  <si>
    <r>
      <rPr>
        <sz val="10.5"/>
        <color rgb="FF000080"/>
        <rFont val="Arial"/>
        <family val="2"/>
      </rPr>
      <t>PARTES,ACESS.OUTS. MÁQS. D/BOBINAR/DOBRAR</t>
    </r>
  </si>
  <si>
    <r>
      <rPr>
        <sz val="10.5"/>
        <color rgb="FF000080"/>
        <rFont val="Arial"/>
        <family val="2"/>
      </rPr>
      <t xml:space="preserve">PARTES DE
</t>
    </r>
    <r>
      <rPr>
        <sz val="10.5"/>
        <color rgb="FF000080"/>
        <rFont val="Arial"/>
        <family val="2"/>
      </rPr>
      <t>URDIDEIRAS</t>
    </r>
  </si>
  <si>
    <r>
      <rPr>
        <sz val="10.5"/>
        <color rgb="FF000080"/>
        <rFont val="Arial"/>
        <family val="2"/>
      </rPr>
      <t>PARTES,ACESS.OUTS. MÁQS.P/TRAB.MAT. TÊXTIL</t>
    </r>
  </si>
  <si>
    <r>
      <rPr>
        <sz val="10.5"/>
        <color rgb="FF000080"/>
        <rFont val="Arial"/>
        <family val="2"/>
      </rPr>
      <t xml:space="preserve">PENTES,LIÇOS E
</t>
    </r>
    <r>
      <rPr>
        <sz val="10.5"/>
        <color rgb="FF000080"/>
        <rFont val="Arial"/>
        <family val="2"/>
      </rPr>
      <t>QUADROS DE LIÇOS</t>
    </r>
  </si>
  <si>
    <r>
      <rPr>
        <sz val="10.5"/>
        <color rgb="FF000080"/>
        <rFont val="Arial"/>
        <family val="2"/>
      </rPr>
      <t>PARTS.ACESS. D/MÁQS.APARS.AUX. DE TEARES</t>
    </r>
  </si>
  <si>
    <r>
      <rPr>
        <sz val="10.5"/>
        <color rgb="FF000080"/>
        <rFont val="Arial"/>
        <family val="2"/>
      </rPr>
      <t xml:space="preserve">De teares para tecidos de largura superior a 30
</t>
    </r>
    <r>
      <rPr>
        <sz val="10.5"/>
        <color rgb="FF000080"/>
        <rFont val="Arial"/>
        <family val="2"/>
      </rPr>
      <t>cm, sem lanç</t>
    </r>
  </si>
  <si>
    <r>
      <rPr>
        <sz val="10.5"/>
        <color rgb="FF000080"/>
        <rFont val="Arial"/>
        <family val="2"/>
      </rPr>
      <t>OUTS.PARTES ACESS. DE TEARES P/TECIDOS</t>
    </r>
  </si>
  <si>
    <r>
      <rPr>
        <sz val="10.5"/>
        <color rgb="FF000080"/>
        <rFont val="Arial"/>
        <family val="2"/>
      </rPr>
      <t>Platinas</t>
    </r>
  </si>
  <si>
    <r>
      <rPr>
        <sz val="10.5"/>
        <color rgb="FF000080"/>
        <rFont val="Arial"/>
        <family val="2"/>
      </rPr>
      <t>PARTES E ACESS. TEARES CIRCULARES P/MALHAS</t>
    </r>
  </si>
  <si>
    <r>
      <rPr>
        <sz val="10.5"/>
        <color rgb="FF000080"/>
        <rFont val="Arial"/>
        <family val="2"/>
      </rPr>
      <t xml:space="preserve">PARTS.ACESS.TEARES RETIL.P/FABR.MALHAS
</t>
    </r>
    <r>
      <rPr>
        <sz val="10.5"/>
        <color rgb="FF000080"/>
        <rFont val="Arial"/>
        <family val="2"/>
      </rPr>
      <t>URD.</t>
    </r>
  </si>
  <si>
    <r>
      <rPr>
        <sz val="10.5"/>
        <color rgb="FF000080"/>
        <rFont val="Arial"/>
        <family val="2"/>
      </rPr>
      <t>OUTS.PARTES ACESS. DE TEARES RETILÍNEOS</t>
    </r>
  </si>
  <si>
    <r>
      <rPr>
        <sz val="10.5"/>
        <color rgb="FF000080"/>
        <rFont val="Arial"/>
        <family val="2"/>
      </rPr>
      <t xml:space="preserve">PARTES ACESS.MÁQS. FABR.REDES,
</t>
    </r>
    <r>
      <rPr>
        <sz val="10.5"/>
        <color rgb="FF000080"/>
        <rFont val="Arial"/>
        <family val="2"/>
      </rPr>
      <t>TULES/FILÓS</t>
    </r>
  </si>
  <si>
    <r>
      <rPr>
        <sz val="10.5"/>
        <color rgb="FF000080"/>
        <rFont val="Arial"/>
        <family val="2"/>
      </rPr>
      <t>PART.ACESS.MÁQS. P/FABR.GUIPURAS, RENDAS,ETC</t>
    </r>
  </si>
  <si>
    <r>
      <rPr>
        <sz val="10.5"/>
        <color rgb="FF000080"/>
        <rFont val="Arial"/>
        <family val="2"/>
      </rPr>
      <t xml:space="preserve">OUTS.PART.ACESS. D/TEAR.MÁQS.COST.
</t>
    </r>
    <r>
      <rPr>
        <sz val="10.5"/>
        <color rgb="FF000080"/>
        <rFont val="Arial"/>
        <family val="2"/>
      </rPr>
      <t>ENTREL.</t>
    </r>
  </si>
  <si>
    <r>
      <rPr>
        <sz val="10.5"/>
        <color rgb="FF000080"/>
        <rFont val="Arial"/>
        <family val="2"/>
      </rPr>
      <t>Máquinas e aparelhos para fabricação de falsos tecidos (teci</t>
    </r>
  </si>
  <si>
    <r>
      <rPr>
        <sz val="10.5"/>
        <color rgb="FF000080"/>
        <rFont val="Arial"/>
        <family val="2"/>
      </rPr>
      <t xml:space="preserve">OUTS.MÁQS. P/FABRICAÇÃO
</t>
    </r>
    <r>
      <rPr>
        <sz val="10.5"/>
        <color rgb="FF000080"/>
        <rFont val="Arial"/>
        <family val="2"/>
      </rPr>
      <t>D/CHAPÉUS D/FELTRO</t>
    </r>
  </si>
  <si>
    <r>
      <rPr>
        <sz val="10.5"/>
        <color rgb="FF000080"/>
        <rFont val="Arial"/>
        <family val="2"/>
      </rPr>
      <t xml:space="preserve">De máquinas ou aparelhos para
</t>
    </r>
    <r>
      <rPr>
        <sz val="10.5"/>
        <color rgb="FF000080"/>
        <rFont val="Arial"/>
        <family val="2"/>
      </rPr>
      <t>fabricação de falsos tecidos (</t>
    </r>
  </si>
  <si>
    <r>
      <rPr>
        <sz val="10.5"/>
        <color rgb="FF000080"/>
        <rFont val="Arial"/>
        <family val="2"/>
      </rPr>
      <t>OUTS.PARTES D/MÁQS.P/FABR.OU ACAB.D/FELTRO</t>
    </r>
  </si>
  <si>
    <r>
      <rPr>
        <sz val="10.5"/>
        <color rgb="FF000080"/>
        <rFont val="Arial"/>
        <family val="2"/>
      </rPr>
      <t>MÁQS.D/LAVAR ROUPA,CAP.&lt;=10KG, INTEIR.AUTOM.</t>
    </r>
  </si>
  <si>
    <r>
      <rPr>
        <sz val="10.5"/>
        <color rgb="FF000080"/>
        <rFont val="Arial"/>
        <family val="2"/>
      </rPr>
      <t>MÁQS.LAVAR ROUPA, CAP&lt;=10KG,C/SECAD. INCORP.</t>
    </r>
  </si>
  <si>
    <r>
      <rPr>
        <sz val="10.5"/>
        <color rgb="FF000080"/>
        <rFont val="Arial"/>
        <family val="2"/>
      </rPr>
      <t>OUTS.MÁQS.LAV. ROUPA,CAP&lt;=10KG ROUPA SECA</t>
    </r>
  </si>
  <si>
    <r>
      <rPr>
        <sz val="10.5"/>
        <color rgb="FF000080"/>
        <rFont val="Arial"/>
        <family val="2"/>
      </rPr>
      <t>OUTS.MÁQS.LAV. ROUPA,CAP&gt;10KG, ROUPA SECA</t>
    </r>
  </si>
  <si>
    <r>
      <rPr>
        <sz val="10.5"/>
        <color rgb="FF000080"/>
        <rFont val="Arial"/>
        <family val="2"/>
      </rPr>
      <t>PARTS.MÁQS.LAV. ROUPA,CAP&gt;10KG, ROUPA SECA</t>
    </r>
  </si>
  <si>
    <r>
      <rPr>
        <sz val="10.5"/>
        <color rgb="FF000080"/>
        <rFont val="Arial"/>
        <family val="2"/>
      </rPr>
      <t>PARTS.MÁQS.LAV. ROUPA,CAP&lt;=10KG, ROUPA SECA</t>
    </r>
  </si>
  <si>
    <r>
      <rPr>
        <sz val="10.5"/>
        <color rgb="FF000080"/>
        <rFont val="Arial"/>
        <family val="2"/>
      </rPr>
      <t>OUTRAS MÁQUINAS PARA SECAR ROUPA</t>
    </r>
  </si>
  <si>
    <r>
      <rPr>
        <sz val="10.5"/>
        <color rgb="FF000080"/>
        <rFont val="Arial"/>
        <family val="2"/>
      </rPr>
      <t>MÁQS.E PRENSAS P/PASSAR ROUPA, AUTOMÁTICAS</t>
    </r>
  </si>
  <si>
    <r>
      <rPr>
        <sz val="10.5"/>
        <color rgb="FF000080"/>
        <rFont val="Arial"/>
        <family val="2"/>
      </rPr>
      <t>Prensas para passar de peso inferior ou igual a 14 kg</t>
    </r>
  </si>
  <si>
    <r>
      <rPr>
        <sz val="10.5"/>
        <color rgb="FF000080"/>
        <rFont val="Arial"/>
        <family val="2"/>
      </rPr>
      <t>OUTS.MÁQS.PRENS. P/PASS.ROUPAS INCL. FIXADOR.</t>
    </r>
  </si>
  <si>
    <r>
      <rPr>
        <sz val="10.5"/>
        <color rgb="FF000080"/>
        <rFont val="Arial"/>
        <family val="2"/>
      </rPr>
      <t>MÁQS.P/LAVAR FIOS, TECS.OU OBRAS D/MAT.TÊXTIL</t>
    </r>
  </si>
  <si>
    <r>
      <rPr>
        <sz val="10.5"/>
        <color rgb="FF000080"/>
        <rFont val="Arial"/>
        <family val="2"/>
      </rPr>
      <t>OUTS.MÁQS. P/TINGIR/BRANQUEAR FIOS/TECIDOS</t>
    </r>
  </si>
  <si>
    <r>
      <rPr>
        <sz val="10.5"/>
        <color rgb="FF000080"/>
        <rFont val="Arial"/>
        <family val="2"/>
      </rPr>
      <t xml:space="preserve">OUTS.MÁQS. P/LAVAR/BRANQ.
</t>
    </r>
    <r>
      <rPr>
        <sz val="10.5"/>
        <color rgb="FF000080"/>
        <rFont val="Arial"/>
        <family val="2"/>
      </rPr>
      <t>/TINGIR MAT.TÊXTIL</t>
    </r>
  </si>
  <si>
    <r>
      <rPr>
        <sz val="10.5"/>
        <color rgb="FF000080"/>
        <rFont val="Arial"/>
        <family val="2"/>
      </rPr>
      <t>MÁQUINAS P/INSPECIONAR TECIDOS</t>
    </r>
  </si>
  <si>
    <r>
      <rPr>
        <sz val="10.5"/>
        <color rgb="FF000080"/>
        <rFont val="Arial"/>
        <family val="2"/>
      </rPr>
      <t>MÁQS. P/ENFESTAR/CORTAR TECS.AUTOMÁTICAS</t>
    </r>
  </si>
  <si>
    <r>
      <rPr>
        <sz val="10.5"/>
        <color rgb="FF000080"/>
        <rFont val="Arial"/>
        <family val="2"/>
      </rPr>
      <t xml:space="preserve">OUTS.MÁQ.P/ENR., DESENR.,DOBRAR,
</t>
    </r>
    <r>
      <rPr>
        <sz val="10.5"/>
        <color rgb="FF000080"/>
        <rFont val="Arial"/>
        <family val="2"/>
      </rPr>
      <t>PENTEAR TEC.</t>
    </r>
  </si>
  <si>
    <r>
      <rPr>
        <sz val="10.5"/>
        <color rgb="FF000080"/>
        <rFont val="Arial"/>
        <family val="2"/>
      </rPr>
      <t>OUTS.MÁQS.E APARS. P/TRABALHAR MAT. TÊXTIL</t>
    </r>
  </si>
  <si>
    <r>
      <rPr>
        <sz val="10.5"/>
        <color rgb="FF000080"/>
        <rFont val="Arial"/>
        <family val="2"/>
      </rPr>
      <t xml:space="preserve">PARTES MÁQS. D/SECAR,CAP.&lt;=10KG,
</t>
    </r>
    <r>
      <rPr>
        <sz val="10.5"/>
        <color rgb="FF000080"/>
        <rFont val="Arial"/>
        <family val="2"/>
      </rPr>
      <t>ROUPA SECA</t>
    </r>
  </si>
  <si>
    <r>
      <rPr>
        <sz val="10.5"/>
        <color rgb="FF000080"/>
        <rFont val="Arial"/>
        <family val="2"/>
      </rPr>
      <t>PARTS.D/OUTS.MÁQS. APS.P/TRABALHAR MAT.TÊXTIL</t>
    </r>
  </si>
  <si>
    <r>
      <rPr>
        <sz val="10.5"/>
        <color rgb="FF000080"/>
        <rFont val="Arial"/>
        <family val="2"/>
      </rPr>
      <t xml:space="preserve">MÁQUINAS DE COSTURA USO
</t>
    </r>
    <r>
      <rPr>
        <sz val="10.5"/>
        <color rgb="FF000080"/>
        <rFont val="Arial"/>
        <family val="2"/>
      </rPr>
      <t>DOMÉSTICO</t>
    </r>
  </si>
  <si>
    <r>
      <rPr>
        <sz val="10.5"/>
        <color rgb="FF000080"/>
        <rFont val="Arial"/>
        <family val="2"/>
      </rPr>
      <t>MÁQS.P/COSTURAR COURO/PELE, AUTOMÁTICAS</t>
    </r>
  </si>
  <si>
    <r>
      <rPr>
        <sz val="10.5"/>
        <color rgb="FF000080"/>
        <rFont val="Arial"/>
        <family val="2"/>
      </rPr>
      <t xml:space="preserve">MÁQS.P/COSTURAR TECIDOS,
</t>
    </r>
    <r>
      <rPr>
        <sz val="10.5"/>
        <color rgb="FF000080"/>
        <rFont val="Arial"/>
        <family val="2"/>
      </rPr>
      <t>AUTOMÁTICAS</t>
    </r>
  </si>
  <si>
    <r>
      <rPr>
        <sz val="10.5"/>
        <color rgb="FF000080"/>
        <rFont val="Arial"/>
        <family val="2"/>
      </rPr>
      <t>MÁQS.P/COSTURAR OUTS.MATÉRIAS, AUTOMÁTICAS</t>
    </r>
  </si>
  <si>
    <r>
      <rPr>
        <sz val="10.5"/>
        <color rgb="FF000080"/>
        <rFont val="Arial"/>
        <family val="2"/>
      </rPr>
      <t xml:space="preserve">MÁQ.P/COSTURAR COUROS/PELES,Ñ
</t>
    </r>
    <r>
      <rPr>
        <sz val="10.5"/>
        <color rgb="FF000080"/>
        <rFont val="Arial"/>
        <family val="2"/>
      </rPr>
      <t>AUTOMÁTICAS</t>
    </r>
  </si>
  <si>
    <r>
      <rPr>
        <sz val="10.5"/>
        <color rgb="FF000080"/>
        <rFont val="Arial"/>
        <family val="2"/>
      </rPr>
      <t>REMALHADEIRAS P/COST.TECIDOS,Ñ AUTOMÁTICAS</t>
    </r>
  </si>
  <si>
    <r>
      <rPr>
        <sz val="10.5"/>
        <color rgb="FF000080"/>
        <rFont val="Arial"/>
        <family val="2"/>
      </rPr>
      <t xml:space="preserve">MÁQS.P/CASEAR TECIDOS, NÃO
</t>
    </r>
    <r>
      <rPr>
        <sz val="10.5"/>
        <color rgb="FF000080"/>
        <rFont val="Arial"/>
        <family val="2"/>
      </rPr>
      <t>AUTOMÁTICAS</t>
    </r>
  </si>
  <si>
    <r>
      <rPr>
        <sz val="10.5"/>
        <color rgb="FF000080"/>
        <rFont val="Arial"/>
        <family val="2"/>
      </rPr>
      <t>MÁQS.P/COST.TEC. TIPO ZIGUE-ZAGUE P/INS.ELÁST.</t>
    </r>
  </si>
  <si>
    <r>
      <rPr>
        <sz val="10.5"/>
        <color rgb="FF000080"/>
        <rFont val="Arial"/>
        <family val="2"/>
      </rPr>
      <t xml:space="preserve">MÁQUINAS DE COSTURA RETA,
</t>
    </r>
    <r>
      <rPr>
        <sz val="10.5"/>
        <color rgb="FF000080"/>
        <rFont val="Arial"/>
        <family val="2"/>
      </rPr>
      <t>P/TECIDOS Ñ AUTOMÁTICAS</t>
    </r>
  </si>
  <si>
    <r>
      <rPr>
        <sz val="10.5"/>
        <color rgb="FF000080"/>
        <rFont val="Arial"/>
        <family val="2"/>
      </rPr>
      <t>GALONEIRAS P/COST. TECIDOS, Ñ AUTOMÁTICAS</t>
    </r>
  </si>
  <si>
    <r>
      <rPr>
        <sz val="10.5"/>
        <color rgb="FF000080"/>
        <rFont val="Arial"/>
        <family val="2"/>
      </rPr>
      <t>OUTRAS MÁQS. P/COSTURAR TECIDOS</t>
    </r>
  </si>
  <si>
    <r>
      <rPr>
        <sz val="10.5"/>
        <color rgb="FF000080"/>
        <rFont val="Arial"/>
        <family val="2"/>
      </rPr>
      <t>OUTS.MÁQUINAS DE COSTURA,NÃO AUTOMÁTICAS</t>
    </r>
  </si>
  <si>
    <r>
      <rPr>
        <sz val="10.5"/>
        <color rgb="FF000080"/>
        <rFont val="Arial"/>
        <family val="2"/>
      </rPr>
      <t>AGULHAS P/MÁQUINAS DE COSTURA</t>
    </r>
  </si>
  <si>
    <r>
      <rPr>
        <sz val="10.5"/>
        <color rgb="FF000080"/>
        <rFont val="Arial"/>
        <family val="2"/>
      </rPr>
      <t xml:space="preserve">MÓVEIS, BASES E TAMPAS P/MÁQUINAS
</t>
    </r>
    <r>
      <rPr>
        <sz val="10.5"/>
        <color rgb="FF000080"/>
        <rFont val="Arial"/>
        <family val="2"/>
      </rPr>
      <t>D/COSTURA, E S/PARTES</t>
    </r>
  </si>
  <si>
    <r>
      <rPr>
        <sz val="10.5"/>
        <color rgb="FF000080"/>
        <rFont val="Arial"/>
        <family val="2"/>
      </rPr>
      <t xml:space="preserve">GUIA-FIOS, LANÇADEIRA,ETC. P/MÁQUINA D/COSTURA
</t>
    </r>
    <r>
      <rPr>
        <sz val="10.5"/>
        <color rgb="FF000080"/>
        <rFont val="Arial"/>
        <family val="2"/>
      </rPr>
      <t>DOMÉSTICA</t>
    </r>
  </si>
  <si>
    <r>
      <rPr>
        <sz val="10.5"/>
        <color rgb="FF000080"/>
        <rFont val="Arial"/>
        <family val="2"/>
      </rPr>
      <t xml:space="preserve">OUTRAS PARTES P/MÁQUINAS
</t>
    </r>
    <r>
      <rPr>
        <sz val="10.5"/>
        <color rgb="FF000080"/>
        <rFont val="Arial"/>
        <family val="2"/>
      </rPr>
      <t>D/COSTURA USO DOMÉSTICO</t>
    </r>
  </si>
  <si>
    <r>
      <rPr>
        <sz val="10.5"/>
        <color rgb="FF000080"/>
        <rFont val="Arial"/>
        <family val="2"/>
      </rPr>
      <t>GUIA-FIOS, LANÇADEIRAS,ETC. P/OUTS.MÁQS.COST.</t>
    </r>
  </si>
  <si>
    <r>
      <rPr>
        <sz val="10.5"/>
        <color rgb="FF000080"/>
        <rFont val="Arial"/>
        <family val="2"/>
      </rPr>
      <t xml:space="preserve">PARTES
</t>
    </r>
    <r>
      <rPr>
        <sz val="10.5"/>
        <color rgb="FF000080"/>
        <rFont val="Arial"/>
        <family val="2"/>
      </rPr>
      <t>P/REMALHADEIRAS</t>
    </r>
  </si>
  <si>
    <r>
      <rPr>
        <sz val="10.5"/>
        <color rgb="FF000080"/>
        <rFont val="Arial"/>
        <family val="2"/>
      </rPr>
      <t>LANÇADEIRAS ROTATIVAS</t>
    </r>
  </si>
  <si>
    <r>
      <rPr>
        <sz val="10.5"/>
        <color rgb="FF000080"/>
        <rFont val="Arial"/>
        <family val="2"/>
      </rPr>
      <t xml:space="preserve">CORPOS MOLDADOS POR FUNDIÇÃO
</t>
    </r>
    <r>
      <rPr>
        <sz val="10.5"/>
        <color rgb="FF000080"/>
        <rFont val="Arial"/>
        <family val="2"/>
      </rPr>
      <t>P/OUTRAS MÁQS. D/COSTURA</t>
    </r>
  </si>
  <si>
    <r>
      <rPr>
        <sz val="10.5"/>
        <color rgb="FF000080"/>
        <rFont val="Arial"/>
        <family val="2"/>
      </rPr>
      <t>OUTS.PARTES DE MÁQUINA DE COSTURA</t>
    </r>
  </si>
  <si>
    <r>
      <rPr>
        <sz val="10.5"/>
        <color rgb="FF000080"/>
        <rFont val="Arial"/>
        <family val="2"/>
      </rPr>
      <t>Máquinas para dividir couros com largura útil inferior ou ig</t>
    </r>
  </si>
  <si>
    <r>
      <rPr>
        <sz val="10.5"/>
        <color rgb="FF000080"/>
        <rFont val="Arial"/>
        <family val="2"/>
      </rPr>
      <t>OUTS.MÁQS.AP. P/PREP./CURTIR/TRAB. COURO/PELE</t>
    </r>
  </si>
  <si>
    <r>
      <rPr>
        <sz val="10.5"/>
        <color rgb="FF000080"/>
        <rFont val="Arial"/>
        <family val="2"/>
      </rPr>
      <t>'- Máquinas e aparelhos para fabricar ou consertar calça</t>
    </r>
  </si>
  <si>
    <r>
      <rPr>
        <sz val="10.5"/>
        <color rgb="FF000080"/>
        <rFont val="Arial"/>
        <family val="2"/>
      </rPr>
      <t>MÁQ.APS. P/FABR/CONS.OUTS. OBRAS COURO/PELE</t>
    </r>
  </si>
  <si>
    <r>
      <rPr>
        <sz val="10.5"/>
        <color rgb="FF000080"/>
        <rFont val="Arial"/>
        <family val="2"/>
      </rPr>
      <t>PARTS.MÁQ.APS. P/PREP./CURTIR,ETC. COURO/PELE</t>
    </r>
  </si>
  <si>
    <r>
      <rPr>
        <sz val="10.5"/>
        <color rgb="FF000080"/>
        <rFont val="Arial"/>
        <family val="2"/>
      </rPr>
      <t>CONVERSORES P/METALURGIA ACIARIA/FUNDIÇÃO</t>
    </r>
  </si>
  <si>
    <r>
      <rPr>
        <sz val="10.5"/>
        <color rgb="FF000080"/>
        <rFont val="Arial"/>
        <family val="2"/>
      </rPr>
      <t>LINGOTEIRAS DE FUNDIÇÃO</t>
    </r>
  </si>
  <si>
    <r>
      <rPr>
        <sz val="10.5"/>
        <color rgb="FF000080"/>
        <rFont val="Arial"/>
        <family val="2"/>
      </rPr>
      <t>CADINHOS OU COLHERES DE FUNDIÇÃO</t>
    </r>
  </si>
  <si>
    <r>
      <rPr>
        <sz val="10.5"/>
        <color rgb="FF000080"/>
        <rFont val="Arial"/>
        <family val="2"/>
      </rPr>
      <t>MÁQUINAS D/VAZAR SOB PRESSÃO</t>
    </r>
  </si>
  <si>
    <r>
      <rPr>
        <sz val="10.5"/>
        <color rgb="FF000080"/>
        <rFont val="Arial"/>
        <family val="2"/>
      </rPr>
      <t>OUTS.MÁQS.VAZAR (MOLDAR),P/METAL. ACIARIA,ETC.</t>
    </r>
  </si>
  <si>
    <r>
      <rPr>
        <sz val="10.5"/>
        <color rgb="FF000080"/>
        <rFont val="Arial"/>
        <family val="2"/>
      </rPr>
      <t>PARTS. D/CONVERSORES ETC, P/MET.ACIARIA,FUND.</t>
    </r>
  </si>
  <si>
    <r>
      <rPr>
        <sz val="10.5"/>
        <color rgb="FF000080"/>
        <rFont val="Arial"/>
        <family val="2"/>
      </rPr>
      <t xml:space="preserve">LAMINADORES
</t>
    </r>
    <r>
      <rPr>
        <sz val="10.5"/>
        <color rgb="FF000080"/>
        <rFont val="Arial"/>
        <family val="2"/>
      </rPr>
      <t>D/METAIS, D/TUBO</t>
    </r>
  </si>
  <si>
    <r>
      <rPr>
        <sz val="10.5"/>
        <color rgb="FF000080"/>
        <rFont val="Arial"/>
        <family val="2"/>
      </rPr>
      <t>LAMIN.-QUENTE, LAMIN.-QUENTE/FRIO CILINDROS LIS.</t>
    </r>
  </si>
  <si>
    <r>
      <rPr>
        <sz val="10.5"/>
        <color rgb="FF000080"/>
        <rFont val="Arial"/>
        <family val="2"/>
      </rPr>
      <t xml:space="preserve">OUTS.LAMINADS.A QUENTE E/OU FRIO,
</t>
    </r>
    <r>
      <rPr>
        <sz val="10.5"/>
        <color rgb="FF000080"/>
        <rFont val="Arial"/>
        <family val="2"/>
      </rPr>
      <t>D/METAIS</t>
    </r>
  </si>
  <si>
    <r>
      <rPr>
        <sz val="10.5"/>
        <color rgb="FF000080"/>
        <rFont val="Arial"/>
        <family val="2"/>
      </rPr>
      <t>LAMINADORES A FRIO D/METAIS, D/CILINDROS LISOS</t>
    </r>
  </si>
  <si>
    <r>
      <rPr>
        <sz val="10.5"/>
        <color rgb="FF000080"/>
        <rFont val="Arial"/>
        <family val="2"/>
      </rPr>
      <t xml:space="preserve">OUTS.LAMINADORES A
</t>
    </r>
    <r>
      <rPr>
        <sz val="10.5"/>
        <color rgb="FF000080"/>
        <rFont val="Arial"/>
        <family val="2"/>
      </rPr>
      <t>FRIO DE METAIS</t>
    </r>
  </si>
  <si>
    <r>
      <rPr>
        <sz val="10.5"/>
        <color rgb="FF000080"/>
        <rFont val="Arial"/>
        <family val="2"/>
      </rPr>
      <t>CILINDRS. LAMINADORS.FUNDID. AÇO/FERR.NODULAR</t>
    </r>
  </si>
  <si>
    <r>
      <rPr>
        <sz val="10.5"/>
        <color rgb="FF000080"/>
        <rFont val="Arial"/>
        <family val="2"/>
      </rPr>
      <t xml:space="preserve">OUTS.CILINDROS D/LAMINADORES DE
</t>
    </r>
    <r>
      <rPr>
        <sz val="10.5"/>
        <color rgb="FF000080"/>
        <rFont val="Arial"/>
        <family val="2"/>
      </rPr>
      <t>METAIS</t>
    </r>
  </si>
  <si>
    <r>
      <rPr>
        <sz val="10.5"/>
        <color rgb="FF000080"/>
        <rFont val="Arial"/>
        <family val="2"/>
      </rPr>
      <t>OUTRAS PARTES D/LAMINADORES DE METAIS</t>
    </r>
  </si>
  <si>
    <r>
      <rPr>
        <sz val="10.5"/>
        <color rgb="FF000080"/>
        <rFont val="Arial"/>
        <family val="2"/>
      </rPr>
      <t xml:space="preserve">Para corte de chapas metálicas de espessura
</t>
    </r>
    <r>
      <rPr>
        <sz val="10.5"/>
        <color rgb="FF000080"/>
        <rFont val="Arial"/>
        <family val="2"/>
      </rPr>
      <t>superior a 8 mm</t>
    </r>
  </si>
  <si>
    <r>
      <rPr>
        <sz val="10.5"/>
        <color rgb="FF000080"/>
        <rFont val="Arial"/>
        <family val="2"/>
      </rPr>
      <t xml:space="preserve">OUTS.MÁQS.-FERRAM. OPERANDO P/ULTRA-
</t>
    </r>
    <r>
      <rPr>
        <sz val="10.5"/>
        <color rgb="FF000080"/>
        <rFont val="Arial"/>
        <family val="2"/>
      </rPr>
      <t>SOM</t>
    </r>
  </si>
  <si>
    <r>
      <rPr>
        <sz val="10.5"/>
        <color rgb="FF000080"/>
        <rFont val="Arial"/>
        <family val="2"/>
      </rPr>
      <t>MÁQS.-FERRAM., ELETROEROSÃO, D/CMD.NUMÉRICO</t>
    </r>
  </si>
  <si>
    <r>
      <rPr>
        <sz val="10.5"/>
        <color rgb="FF000080"/>
        <rFont val="Arial"/>
        <family val="2"/>
      </rPr>
      <t xml:space="preserve">OUTS.MÁQS.-FERR. OPERANDO
</t>
    </r>
    <r>
      <rPr>
        <sz val="10.5"/>
        <color rgb="FF000080"/>
        <rFont val="Arial"/>
        <family val="2"/>
      </rPr>
      <t>P/ELETROEROSÃO</t>
    </r>
  </si>
  <si>
    <r>
      <rPr>
        <sz val="10.5"/>
        <color rgb="FF000080"/>
        <rFont val="Arial"/>
        <family val="2"/>
      </rPr>
      <t>'- Que operem por jato de plasma</t>
    </r>
  </si>
  <si>
    <r>
      <rPr>
        <sz val="10.5"/>
        <color rgb="FF000080"/>
        <rFont val="Arial"/>
        <family val="2"/>
      </rPr>
      <t xml:space="preserve">'- Máquinas de corte a
</t>
    </r>
    <r>
      <rPr>
        <sz val="10.5"/>
        <color rgb="FF000080"/>
        <rFont val="Arial"/>
        <family val="2"/>
      </rPr>
      <t>jato de água</t>
    </r>
  </si>
  <si>
    <r>
      <rPr>
        <sz val="10.5"/>
        <color rgb="FF000080"/>
        <rFont val="Arial"/>
        <family val="2"/>
      </rPr>
      <t>OUTS.MÁQS.-FERR. QUE TRAB.P/ELIM. D/QQ.MATÉRIA</t>
    </r>
  </si>
  <si>
    <r>
      <rPr>
        <sz val="10.5"/>
        <color rgb="FF000080"/>
        <rFont val="Arial"/>
        <family val="2"/>
      </rPr>
      <t xml:space="preserve">'- Centros de usinagem
</t>
    </r>
    <r>
      <rPr>
        <sz val="10.5"/>
        <color rgb="FF000080"/>
        <rFont val="Arial"/>
        <family val="2"/>
      </rPr>
      <t>(fabricação*)</t>
    </r>
  </si>
  <si>
    <r>
      <rPr>
        <sz val="10.5"/>
        <color rgb="FF000080"/>
        <rFont val="Arial"/>
        <family val="2"/>
      </rPr>
      <t>MÁQS.SIST. MONOSTÁT.P/TRAB. MET.CMD.NUMÉRICO</t>
    </r>
  </si>
  <si>
    <r>
      <rPr>
        <sz val="10.5"/>
        <color rgb="FF000080"/>
        <rFont val="Arial"/>
        <family val="2"/>
      </rPr>
      <t xml:space="preserve">OUTS.MÁQS.SIST. MONOSTÁTICO,
</t>
    </r>
    <r>
      <rPr>
        <sz val="10.5"/>
        <color rgb="FF000080"/>
        <rFont val="Arial"/>
        <family val="2"/>
      </rPr>
      <t>P/TRAB.METAIS</t>
    </r>
  </si>
  <si>
    <r>
      <rPr>
        <sz val="10.5"/>
        <color rgb="FF000080"/>
        <rFont val="Arial"/>
        <family val="2"/>
      </rPr>
      <t>MÁQS.ESTAÇÕES MÚLTIPLAS P/TRABALHAR METAIS</t>
    </r>
  </si>
  <si>
    <r>
      <rPr>
        <sz val="10.5"/>
        <color rgb="FF000080"/>
        <rFont val="Arial"/>
        <family val="2"/>
      </rPr>
      <t xml:space="preserve">OUTS.MÁQS. ESTAÇÕES
</t>
    </r>
    <r>
      <rPr>
        <sz val="10.5"/>
        <color rgb="FF000080"/>
        <rFont val="Arial"/>
        <family val="2"/>
      </rPr>
      <t>MÚLTIPLAS,P/TRAB. METAIS</t>
    </r>
  </si>
  <si>
    <r>
      <rPr>
        <sz val="10.5"/>
        <color rgb="FF000080"/>
        <rFont val="Arial"/>
        <family val="2"/>
      </rPr>
      <t>TORNOS HORIZ. P/TRAB.METS.CMD. NUM.,REVÓLVER</t>
    </r>
  </si>
  <si>
    <r>
      <rPr>
        <sz val="10.5"/>
        <color rgb="FF000080"/>
        <rFont val="Arial"/>
        <family val="2"/>
      </rPr>
      <t>OUTS.TORNOS HORIZ. D/6 FUSOS C/CMD. NUMÉRICO</t>
    </r>
  </si>
  <si>
    <r>
      <rPr>
        <sz val="10.5"/>
        <color rgb="FF000080"/>
        <rFont val="Arial"/>
        <family val="2"/>
      </rPr>
      <t>OUTS.TORNOS HORIZ. DE COMANDO NUMÉRICO</t>
    </r>
  </si>
  <si>
    <r>
      <rPr>
        <sz val="10.5"/>
        <color rgb="FF000080"/>
        <rFont val="Arial"/>
        <family val="2"/>
      </rPr>
      <t>TORNOS HORIZ. P/TRAB.METS.S/CMD. NUM.T./REVÓL.</t>
    </r>
  </si>
  <si>
    <r>
      <rPr>
        <sz val="10.5"/>
        <color rgb="FF000080"/>
        <rFont val="Arial"/>
        <family val="2"/>
      </rPr>
      <t>OUTS.TORNOS HORIZ. P/TRAB.MET. S/COMAND.NUM.</t>
    </r>
  </si>
  <si>
    <r>
      <rPr>
        <sz val="10.5"/>
        <color rgb="FF000080"/>
        <rFont val="Arial"/>
        <family val="2"/>
      </rPr>
      <t>OUTROS TORNOS DE CMD.NUMÉRICO P/METAIS</t>
    </r>
  </si>
  <si>
    <r>
      <rPr>
        <sz val="10.5"/>
        <color rgb="FF000080"/>
        <rFont val="Arial"/>
        <family val="2"/>
      </rPr>
      <t>OUTS.TORNOS P/TRAB.METAIS,S/CMD. NUMÉRICO</t>
    </r>
  </si>
  <si>
    <r>
      <rPr>
        <sz val="10.5"/>
        <color rgb="FF000080"/>
        <rFont val="Arial"/>
        <family val="2"/>
      </rPr>
      <t>MÁQ.-FERR.P/FURAR, MANDRIL.ETC.MET. CAB.DESLIZ.</t>
    </r>
  </si>
  <si>
    <r>
      <rPr>
        <sz val="10.5"/>
        <color rgb="FF000080"/>
        <rFont val="Arial"/>
        <family val="2"/>
      </rPr>
      <t xml:space="preserve">M.FER.FURAR MET. CMD.NUMÉR.CAB.
</t>
    </r>
    <r>
      <rPr>
        <sz val="10.5"/>
        <color rgb="FF000080"/>
        <rFont val="Arial"/>
        <family val="2"/>
      </rPr>
      <t>&gt;=1MONO/MUL.</t>
    </r>
  </si>
  <si>
    <r>
      <rPr>
        <sz val="10.5"/>
        <color rgb="FF000080"/>
        <rFont val="Arial"/>
        <family val="2"/>
      </rPr>
      <t>OUTS.MÁQS.D/FURAR D/COMANDO NUMÉRICO</t>
    </r>
  </si>
  <si>
    <r>
      <rPr>
        <sz val="10.5"/>
        <color rgb="FF000080"/>
        <rFont val="Arial"/>
        <family val="2"/>
      </rPr>
      <t>OUTRAS MÁQUINAS FERRAMENTA P/FURAR METAIS</t>
    </r>
  </si>
  <si>
    <r>
      <rPr>
        <sz val="10.5"/>
        <color rgb="FF000080"/>
        <rFont val="Arial"/>
        <family val="2"/>
      </rPr>
      <t xml:space="preserve">OUTS. MANDRILADORAS-
</t>
    </r>
    <r>
      <rPr>
        <sz val="10.5"/>
        <color rgb="FF000080"/>
        <rFont val="Arial"/>
        <family val="2"/>
      </rPr>
      <t>FRESAD.CMD. NUMÉRICO</t>
    </r>
  </si>
  <si>
    <r>
      <rPr>
        <sz val="10.5"/>
        <color rgb="FF000080"/>
        <rFont val="Arial"/>
        <family val="2"/>
      </rPr>
      <t xml:space="preserve">OUTS. MANDRILADORAS-
</t>
    </r>
    <r>
      <rPr>
        <sz val="10.5"/>
        <color rgb="FF000080"/>
        <rFont val="Arial"/>
        <family val="2"/>
      </rPr>
      <t>FRESAD.METS.S/CMD. NUM.</t>
    </r>
  </si>
  <si>
    <r>
      <rPr>
        <sz val="10.5"/>
        <color rgb="FF000080"/>
        <rFont val="Arial"/>
        <family val="2"/>
      </rPr>
      <t>'-- De comando numérico</t>
    </r>
  </si>
  <si>
    <r>
      <rPr>
        <sz val="10.5"/>
        <color rgb="FF000080"/>
        <rFont val="Arial"/>
        <family val="2"/>
      </rPr>
      <t xml:space="preserve">MÁQS.P/FRESAR, CONSOLE DE CMD.
</t>
    </r>
    <r>
      <rPr>
        <sz val="10.5"/>
        <color rgb="FF000080"/>
        <rFont val="Arial"/>
        <family val="2"/>
      </rPr>
      <t>NUMÉRICO</t>
    </r>
  </si>
  <si>
    <r>
      <rPr>
        <sz val="10.5"/>
        <color rgb="FF000080"/>
        <rFont val="Arial"/>
        <family val="2"/>
      </rPr>
      <t>MÁQS.-FER.P/FRESAR MET.C/CONSOLE, S/CMD.NUM.</t>
    </r>
  </si>
  <si>
    <r>
      <rPr>
        <sz val="10.5"/>
        <color rgb="FF000080"/>
        <rFont val="Arial"/>
        <family val="2"/>
      </rPr>
      <t xml:space="preserve">MÁQS.-FER.P/FRESAR MET.S/CONSOLE,
</t>
    </r>
    <r>
      <rPr>
        <sz val="10.5"/>
        <color rgb="FF000080"/>
        <rFont val="Arial"/>
        <family val="2"/>
      </rPr>
      <t>C/CMD.NUM.</t>
    </r>
  </si>
  <si>
    <r>
      <rPr>
        <sz val="10.5"/>
        <color rgb="FF000080"/>
        <rFont val="Arial"/>
        <family val="2"/>
      </rPr>
      <t>MÁQS.-FER.P/FRESAR MET.S/CONSOLE, S/CMD.NUM.</t>
    </r>
  </si>
  <si>
    <r>
      <rPr>
        <sz val="10.5"/>
        <color rgb="FF000080"/>
        <rFont val="Arial"/>
        <family val="2"/>
      </rPr>
      <t xml:space="preserve">OUTS.MÁQS. P/ROSCAR
</t>
    </r>
    <r>
      <rPr>
        <sz val="10.5"/>
        <color rgb="FF000080"/>
        <rFont val="Arial"/>
        <family val="2"/>
      </rPr>
      <t>INTERIOR/EXTERIORM ENTE</t>
    </r>
  </si>
  <si>
    <r>
      <rPr>
        <sz val="10.5"/>
        <color rgb="FF000080"/>
        <rFont val="Arial"/>
        <family val="2"/>
      </rPr>
      <t xml:space="preserve">OUTS.MÁQS.-FERR. P/RETIF.SUPERF.PLAN.
</t>
    </r>
    <r>
      <rPr>
        <sz val="10.5"/>
        <color rgb="FF000080"/>
        <rFont val="Arial"/>
        <family val="2"/>
      </rPr>
      <t>D/METAIS</t>
    </r>
  </si>
  <si>
    <r>
      <rPr>
        <sz val="10.5"/>
        <color rgb="FF000080"/>
        <rFont val="Arial"/>
        <family val="2"/>
      </rPr>
      <t>'-- Máquinas para retificar sem centro, de comando numér</t>
    </r>
  </si>
  <si>
    <r>
      <rPr>
        <sz val="10.5"/>
        <color rgb="FF000080"/>
        <rFont val="Arial"/>
        <family val="2"/>
      </rPr>
      <t xml:space="preserve">'-- Outras máquinas para retificar superfícies
</t>
    </r>
    <r>
      <rPr>
        <sz val="10.5"/>
        <color rgb="FF000080"/>
        <rFont val="Arial"/>
        <family val="2"/>
      </rPr>
      <t>cilíndric</t>
    </r>
  </si>
  <si>
    <r>
      <rPr>
        <sz val="10.5"/>
        <color rgb="FF000080"/>
        <rFont val="Arial"/>
        <family val="2"/>
      </rPr>
      <t xml:space="preserve">MÁQS.-FER.P/RET. MET./CERAMAIS,PREC.
</t>
    </r>
    <r>
      <rPr>
        <sz val="10.5"/>
        <color rgb="FF000080"/>
        <rFont val="Arial"/>
        <family val="2"/>
      </rPr>
      <t>&gt;=0.01MM</t>
    </r>
  </si>
  <si>
    <r>
      <rPr>
        <sz val="10.5"/>
        <color rgb="FF000080"/>
        <rFont val="Arial"/>
        <family val="2"/>
      </rPr>
      <t xml:space="preserve">MÁQS.-FER.P/AFIAR METAIS/CERAMAIS,
</t>
    </r>
    <r>
      <rPr>
        <sz val="10.5"/>
        <color rgb="FF000080"/>
        <rFont val="Arial"/>
        <family val="2"/>
      </rPr>
      <t>C/CMD.NUM.</t>
    </r>
  </si>
  <si>
    <r>
      <rPr>
        <sz val="10.5"/>
        <color rgb="FF000080"/>
        <rFont val="Arial"/>
        <family val="2"/>
      </rPr>
      <t>OUTS.MÁQS.-FERRAM. P/AFIAR METAIS/CERAMAIS</t>
    </r>
  </si>
  <si>
    <r>
      <rPr>
        <sz val="10.5"/>
        <color rgb="FF000080"/>
        <rFont val="Arial"/>
        <family val="2"/>
      </rPr>
      <t xml:space="preserve">OUTS.MÁQS.P/BRUNIR DE COMANDO
</t>
    </r>
    <r>
      <rPr>
        <sz val="10.5"/>
        <color rgb="FF000080"/>
        <rFont val="Arial"/>
        <family val="2"/>
      </rPr>
      <t>NUMÉRICO</t>
    </r>
  </si>
  <si>
    <r>
      <rPr>
        <sz val="10.5"/>
        <color rgb="FF000080"/>
        <rFont val="Arial"/>
        <family val="2"/>
      </rPr>
      <t>MÁQ.FERR.D/POLIR C/5/MAIS CABECS. C/CMD.NUM.</t>
    </r>
  </si>
  <si>
    <r>
      <rPr>
        <sz val="10.5"/>
        <color rgb="FF000080"/>
        <rFont val="Arial"/>
        <family val="2"/>
      </rPr>
      <t xml:space="preserve">OUTS.MÁQS.FERRAM. D/ESMER.
</t>
    </r>
    <r>
      <rPr>
        <sz val="10.5"/>
        <color rgb="FF000080"/>
        <rFont val="Arial"/>
        <family val="2"/>
      </rPr>
      <t>METAIS/CERAMAIS</t>
    </r>
  </si>
  <si>
    <r>
      <rPr>
        <sz val="10.5"/>
        <color rgb="FF000080"/>
        <rFont val="Arial"/>
        <family val="2"/>
      </rPr>
      <t xml:space="preserve">OUTS.MÁQ.FERR. P/AMOL.
</t>
    </r>
    <r>
      <rPr>
        <sz val="10.5"/>
        <color rgb="FF000080"/>
        <rFont val="Arial"/>
        <family val="2"/>
      </rPr>
      <t>METS/CERAMS.CMD. NUM.</t>
    </r>
  </si>
  <si>
    <r>
      <rPr>
        <sz val="10.5"/>
        <color rgb="FF000080"/>
        <rFont val="Arial"/>
        <family val="2"/>
      </rPr>
      <t>OUTS.MÁQ.FERR. P/AMOLAR,ETC. METAIS/CERAMAIS</t>
    </r>
  </si>
  <si>
    <r>
      <rPr>
        <sz val="10.5"/>
        <color rgb="FF000080"/>
        <rFont val="Arial"/>
        <family val="2"/>
      </rPr>
      <t>MÁQS.-FERRAMENTAS P/ESCATELAR ENGRENAG.</t>
    </r>
  </si>
  <si>
    <r>
      <rPr>
        <sz val="10.5"/>
        <color rgb="FF000080"/>
        <rFont val="Arial"/>
        <family val="2"/>
      </rPr>
      <t xml:space="preserve">PLAINAS-LIMADORAS
</t>
    </r>
    <r>
      <rPr>
        <sz val="10.5"/>
        <color rgb="FF000080"/>
        <rFont val="Arial"/>
        <family val="2"/>
      </rPr>
      <t>DE ENGRENAGENS</t>
    </r>
  </si>
  <si>
    <r>
      <rPr>
        <sz val="10.5"/>
        <color rgb="FF000080"/>
        <rFont val="Arial"/>
        <family val="2"/>
      </rPr>
      <t xml:space="preserve">MÁQS.-FER. P/BROCHAR
</t>
    </r>
    <r>
      <rPr>
        <sz val="10.5"/>
        <color rgb="FF000080"/>
        <rFont val="Arial"/>
        <family val="2"/>
      </rPr>
      <t>ENGRENAGENS,CMD. NUM.</t>
    </r>
  </si>
  <si>
    <r>
      <rPr>
        <sz val="10.5"/>
        <color rgb="FF000080"/>
        <rFont val="Arial"/>
        <family val="2"/>
      </rPr>
      <t>OUTS.MÁQS.-FERRAM. P/BROCHAR ENGRENAGENS</t>
    </r>
  </si>
  <si>
    <r>
      <rPr>
        <sz val="10.5"/>
        <color rgb="FF000080"/>
        <rFont val="Arial"/>
        <family val="2"/>
      </rPr>
      <t xml:space="preserve">MÁQS.FERR.P/CORT.
</t>
    </r>
    <r>
      <rPr>
        <sz val="10.5"/>
        <color rgb="FF000080"/>
        <rFont val="Arial"/>
        <family val="2"/>
      </rPr>
      <t>/ACABAR ENGRENS. CMD.NUM.</t>
    </r>
  </si>
  <si>
    <r>
      <rPr>
        <sz val="10.5"/>
        <color rgb="FF000080"/>
        <rFont val="Arial"/>
        <family val="2"/>
      </rPr>
      <t>OUTS.MÁQS.-FERR. P/CORTAR/ACABAR ENGRENAG.</t>
    </r>
  </si>
  <si>
    <r>
      <rPr>
        <sz val="10.5"/>
        <color rgb="FF000080"/>
        <rFont val="Arial"/>
        <family val="2"/>
      </rPr>
      <t>MÁQS.-FERR. P/SERRAR/SECCION. METS.FITAS S/FIM</t>
    </r>
  </si>
  <si>
    <r>
      <rPr>
        <sz val="10.5"/>
        <color rgb="FF000080"/>
        <rFont val="Arial"/>
        <family val="2"/>
      </rPr>
      <t xml:space="preserve">MÁQS. P/SERRAR/SECCIONAR
</t>
    </r>
    <r>
      <rPr>
        <sz val="10.5"/>
        <color rgb="FF000080"/>
        <rFont val="Arial"/>
        <family val="2"/>
      </rPr>
      <t>-CIRCULARES</t>
    </r>
  </si>
  <si>
    <r>
      <rPr>
        <sz val="10.5"/>
        <color rgb="FF000080"/>
        <rFont val="Arial"/>
        <family val="2"/>
      </rPr>
      <t>OUTS.MÁQS.-FERR. P/SERRAR/SECCIONAR METAIS</t>
    </r>
  </si>
  <si>
    <r>
      <rPr>
        <sz val="10.5"/>
        <color rgb="FF000080"/>
        <rFont val="Arial"/>
        <family val="2"/>
      </rPr>
      <t>OUTS.MÁQS.-FERR. OPER.P/ELIM.METAL, CMD.NUM.</t>
    </r>
  </si>
  <si>
    <r>
      <rPr>
        <sz val="10.5"/>
        <color rgb="FF000080"/>
        <rFont val="Arial"/>
        <family val="2"/>
      </rPr>
      <t>OUTS.MÁQS.-FERRAM. OPER.P/ELIM.METAL, ETC.</t>
    </r>
  </si>
  <si>
    <r>
      <rPr>
        <sz val="10.5"/>
        <color rgb="FF000080"/>
        <rFont val="Arial"/>
        <family val="2"/>
      </rPr>
      <t>'-- Máquinas para formação de perfis</t>
    </r>
  </si>
  <si>
    <r>
      <rPr>
        <sz val="10.5"/>
        <color rgb="FF000080"/>
        <rFont val="Arial"/>
        <family val="2"/>
      </rPr>
      <t xml:space="preserve">'-- Prensas dobradeiras,
</t>
    </r>
    <r>
      <rPr>
        <sz val="10.5"/>
        <color rgb="FF000080"/>
        <rFont val="Arial"/>
        <family val="2"/>
      </rPr>
      <t>de comando numérico</t>
    </r>
  </si>
  <si>
    <r>
      <rPr>
        <sz val="10.5"/>
        <color rgb="FF000080"/>
        <rFont val="Arial"/>
        <family val="2"/>
      </rPr>
      <t>'-- Prensas para painéis, de comando numérico</t>
    </r>
  </si>
  <si>
    <r>
      <rPr>
        <sz val="10.5"/>
        <color rgb="FF000080"/>
        <rFont val="Arial"/>
        <family val="2"/>
      </rPr>
      <t xml:space="preserve">'-- Máquinas de conformação por rolos,
</t>
    </r>
    <r>
      <rPr>
        <sz val="10.5"/>
        <color rgb="FF000080"/>
        <rFont val="Arial"/>
        <family val="2"/>
      </rPr>
      <t>de comando numéri</t>
    </r>
  </si>
  <si>
    <r>
      <rPr>
        <sz val="10.5"/>
        <color rgb="FF000080"/>
        <rFont val="Arial"/>
        <family val="2"/>
      </rPr>
      <t>'-- Outras máquinas para enrolar, arquear, dobrar, endir</t>
    </r>
  </si>
  <si>
    <r>
      <rPr>
        <sz val="10.5"/>
        <color rgb="FF000080"/>
        <rFont val="Arial"/>
        <family val="2"/>
      </rPr>
      <t xml:space="preserve">OUTS.MÁQ.-FERR. P/ENROL.,ARQUEAR,
</t>
    </r>
    <r>
      <rPr>
        <sz val="10.5"/>
        <color rgb="FF000080"/>
        <rFont val="Arial"/>
        <family val="2"/>
      </rPr>
      <t>ETC.METAIS</t>
    </r>
  </si>
  <si>
    <r>
      <rPr>
        <sz val="10.5"/>
        <color rgb="FF000080"/>
        <rFont val="Arial"/>
        <family val="2"/>
      </rPr>
      <t>'-- Linhas de corte longitudinal e linhas de corte trans</t>
    </r>
  </si>
  <si>
    <r>
      <rPr>
        <sz val="10.5"/>
        <color rgb="FF000080"/>
        <rFont val="Arial"/>
        <family val="2"/>
      </rPr>
      <t xml:space="preserve">'-- Máquinas para cisalhar, de comando
</t>
    </r>
    <r>
      <rPr>
        <sz val="10.5"/>
        <color rgb="FF000080"/>
        <rFont val="Arial"/>
        <family val="2"/>
      </rPr>
      <t>numérico</t>
    </r>
  </si>
  <si>
    <r>
      <rPr>
        <sz val="10.5"/>
        <color rgb="FF000080"/>
        <rFont val="Arial"/>
        <family val="2"/>
      </rPr>
      <t xml:space="preserve">OUTS.MÁQS.-FERR. P/PUNCION.
</t>
    </r>
    <r>
      <rPr>
        <sz val="10.5"/>
        <color rgb="FF000080"/>
        <rFont val="Arial"/>
        <family val="2"/>
      </rPr>
      <t>/CHANFRAR METAIS</t>
    </r>
  </si>
  <si>
    <r>
      <rPr>
        <sz val="10.5"/>
        <color rgb="FF000080"/>
        <rFont val="Arial"/>
        <family val="2"/>
      </rPr>
      <t>'-- Prensas hidráulicas</t>
    </r>
  </si>
  <si>
    <r>
      <rPr>
        <sz val="10.5"/>
        <color rgb="FF000080"/>
        <rFont val="Arial"/>
        <family val="2"/>
      </rPr>
      <t>'-- Prensas mecânicas</t>
    </r>
  </si>
  <si>
    <r>
      <rPr>
        <sz val="10.5"/>
        <color rgb="FF000080"/>
        <rFont val="Arial"/>
        <family val="2"/>
      </rPr>
      <t>'-- Servoprensas</t>
    </r>
  </si>
  <si>
    <r>
      <rPr>
        <sz val="10.5"/>
        <color rgb="FF000080"/>
        <rFont val="Arial"/>
        <family val="2"/>
      </rPr>
      <t>BANCAS P/ESTIRAR TUBOS D/METAIS/CERAMAIS</t>
    </r>
  </si>
  <si>
    <r>
      <rPr>
        <sz val="10.5"/>
        <color rgb="FF000080"/>
        <rFont val="Arial"/>
        <family val="2"/>
      </rPr>
      <t>BANCAS P/ESTIRAR BARRAS,ETC, D/METS/CERAMAIS</t>
    </r>
  </si>
  <si>
    <r>
      <rPr>
        <sz val="10.5"/>
        <color rgb="FF000080"/>
        <rFont val="Arial"/>
        <family val="2"/>
      </rPr>
      <t>MÁQS.-FERR.P/FAZER ROSCA P/LAM.MET. CMD.NUM.</t>
    </r>
  </si>
  <si>
    <r>
      <rPr>
        <sz val="10.5"/>
        <color rgb="FF000080"/>
        <rFont val="Arial"/>
        <family val="2"/>
      </rPr>
      <t>De pente plano, com capacidade de produção igual ou superior</t>
    </r>
  </si>
  <si>
    <r>
      <rPr>
        <sz val="10.5"/>
        <color rgb="FF000080"/>
        <rFont val="Arial"/>
        <family val="2"/>
      </rPr>
      <t>OUTS.MÁQS.FERR. P/FAZER ROSCA P/LAM.D/METS.</t>
    </r>
  </si>
  <si>
    <r>
      <rPr>
        <sz val="10.5"/>
        <color rgb="FF000080"/>
        <rFont val="Arial"/>
        <family val="2"/>
      </rPr>
      <t>MÁQS.-FERR. P/TRABALH.ARAMES E FIOS D/METAL</t>
    </r>
  </si>
  <si>
    <r>
      <rPr>
        <sz val="10.5"/>
        <color rgb="FF000080"/>
        <rFont val="Arial"/>
        <family val="2"/>
      </rPr>
      <t>OUTS.MÁQS.-FERR. P/TRAB.MET.S/ELIM. MAT.C.NUM.</t>
    </r>
  </si>
  <si>
    <r>
      <rPr>
        <sz val="10.5"/>
        <color rgb="FF000080"/>
        <rFont val="Arial"/>
        <family val="2"/>
      </rPr>
      <t>OUTS.MÁQS.-FERR. P/TRAB.METAIS, S/ELIM.MATÉR.</t>
    </r>
  </si>
  <si>
    <r>
      <rPr>
        <sz val="10.5"/>
        <color rgb="FF000080"/>
        <rFont val="Arial"/>
        <family val="2"/>
      </rPr>
      <t>MÁQS.-FERR. P/SERRAR PEDRA, PROD.CERÂMICOS</t>
    </r>
  </si>
  <si>
    <r>
      <rPr>
        <sz val="10.5"/>
        <color rgb="FF000080"/>
        <rFont val="Arial"/>
        <family val="2"/>
      </rPr>
      <t>MÁQS. P/ESMERILAR/POLIR VIDRO A FRIO</t>
    </r>
  </si>
  <si>
    <r>
      <rPr>
        <sz val="10.5"/>
        <color rgb="FF000080"/>
        <rFont val="Arial"/>
        <family val="2"/>
      </rPr>
      <t>MÁQS.FERR.P/POLIR PLACAS P/PAV./VER. C/8+CAB.</t>
    </r>
  </si>
  <si>
    <r>
      <rPr>
        <sz val="10.5"/>
        <color rgb="FF000080"/>
        <rFont val="Arial"/>
        <family val="2"/>
      </rPr>
      <t>OUTRAS MÁQUINAS P/POLIR PLACAS DE CERÂMICA</t>
    </r>
  </si>
  <si>
    <r>
      <rPr>
        <sz val="10.5"/>
        <color rgb="FF000080"/>
        <rFont val="Arial"/>
        <family val="2"/>
      </rPr>
      <t>OUTS.MÁQS.-FERR. P/ESMERILAR/POLIR PEDRA,ETC.</t>
    </r>
  </si>
  <si>
    <r>
      <rPr>
        <sz val="10.5"/>
        <color rgb="FF000080"/>
        <rFont val="Arial"/>
        <family val="2"/>
      </rPr>
      <t>OUTS.MÁQS.-FERR. P/RETIF.FRESAR,ETC. CMD.NUM.</t>
    </r>
  </si>
  <si>
    <r>
      <rPr>
        <sz val="10.5"/>
        <color rgb="FF000080"/>
        <rFont val="Arial"/>
        <family val="2"/>
      </rPr>
      <t xml:space="preserve">OUTS.MÁQS.-FERRAM. P/TRABALH.A FRIO DO
</t>
    </r>
    <r>
      <rPr>
        <sz val="10.5"/>
        <color rgb="FF000080"/>
        <rFont val="Arial"/>
        <family val="2"/>
      </rPr>
      <t>VIDRO</t>
    </r>
  </si>
  <si>
    <r>
      <rPr>
        <sz val="10.5"/>
        <color rgb="FF000080"/>
        <rFont val="Arial"/>
        <family val="2"/>
      </rPr>
      <t>OUTS.MÁQS.-FERR. P/TRAB.PEDRAS, PROD.CERÂMIC.</t>
    </r>
  </si>
  <si>
    <r>
      <rPr>
        <sz val="10.5"/>
        <color rgb="FF000080"/>
        <rFont val="Arial"/>
        <family val="2"/>
      </rPr>
      <t xml:space="preserve">MÁQS.-FERR.P/TRAB. MAD.ETC.C/DIF.OPER.
</t>
    </r>
    <r>
      <rPr>
        <sz val="10.5"/>
        <color rgb="FF000080"/>
        <rFont val="Arial"/>
        <family val="2"/>
      </rPr>
      <t>S/TROC.</t>
    </r>
  </si>
  <si>
    <r>
      <rPr>
        <sz val="10.5"/>
        <color rgb="FF000080"/>
        <rFont val="Arial"/>
        <family val="2"/>
      </rPr>
      <t>'- Centros de usinagem (fabricação*)</t>
    </r>
  </si>
  <si>
    <r>
      <rPr>
        <sz val="10.5"/>
        <color rgb="FF000080"/>
        <rFont val="Arial"/>
        <family val="2"/>
      </rPr>
      <t xml:space="preserve">MÁQS.-FERR. D/SERRAR MAD.
</t>
    </r>
    <r>
      <rPr>
        <sz val="10.5"/>
        <color rgb="FF000080"/>
        <rFont val="Arial"/>
        <family val="2"/>
      </rPr>
      <t>CORTIÇA,D/FITA S/FIM</t>
    </r>
  </si>
  <si>
    <r>
      <rPr>
        <sz val="10.5"/>
        <color rgb="FF000080"/>
        <rFont val="Arial"/>
        <family val="2"/>
      </rPr>
      <t>MÁQS.-FERR.D/SERR. MAD.CORTIÇ.,ETC CIRCULARES</t>
    </r>
  </si>
  <si>
    <r>
      <rPr>
        <sz val="10.5"/>
        <color rgb="FF000080"/>
        <rFont val="Arial"/>
        <family val="2"/>
      </rPr>
      <t xml:space="preserve">OUTS.MÁQS.-FERR. D/SERR.MADEIRA,
</t>
    </r>
    <r>
      <rPr>
        <sz val="10.5"/>
        <color rgb="FF000080"/>
        <rFont val="Arial"/>
        <family val="2"/>
      </rPr>
      <t>CORTIÇA,ETC.</t>
    </r>
  </si>
  <si>
    <r>
      <rPr>
        <sz val="10.5"/>
        <color rgb="FF000080"/>
        <rFont val="Arial"/>
        <family val="2"/>
      </rPr>
      <t>FRESADORAS D/MADEIRA,CORTIÇA, ETC.CMD.NUM.</t>
    </r>
  </si>
  <si>
    <r>
      <rPr>
        <sz val="10.5"/>
        <color rgb="FF000080"/>
        <rFont val="Arial"/>
        <family val="2"/>
      </rPr>
      <t xml:space="preserve">MÁQS.-FERR.P/DESB., ETC.MAD.,OSSO,ETC.
</t>
    </r>
    <r>
      <rPr>
        <sz val="10.5"/>
        <color rgb="FF000080"/>
        <rFont val="Arial"/>
        <family val="2"/>
      </rPr>
      <t>C.NUM.</t>
    </r>
  </si>
  <si>
    <r>
      <rPr>
        <sz val="10.5"/>
        <color rgb="FF000080"/>
        <rFont val="Arial"/>
        <family val="2"/>
      </rPr>
      <t>OUTS.MÁQS.-FERR. P/DESBAST.,ETC.MAD., CORTIÇA</t>
    </r>
  </si>
  <si>
    <r>
      <rPr>
        <sz val="10.5"/>
        <color rgb="FF000080"/>
        <rFont val="Arial"/>
        <family val="2"/>
      </rPr>
      <t xml:space="preserve">LIXADEIRAS P/MADEIRA,CORTIÇA,
</t>
    </r>
    <r>
      <rPr>
        <sz val="10.5"/>
        <color rgb="FF000080"/>
        <rFont val="Arial"/>
        <family val="2"/>
      </rPr>
      <t>OSSO,ETC.</t>
    </r>
  </si>
  <si>
    <r>
      <rPr>
        <sz val="10.5"/>
        <color rgb="FF000080"/>
        <rFont val="Arial"/>
        <family val="2"/>
      </rPr>
      <t>OUTS.MÁQS.-FERR. P/ESMERIL./POLIR MADEIRA,ETC.</t>
    </r>
  </si>
  <si>
    <r>
      <rPr>
        <sz val="10.5"/>
        <color rgb="FF000080"/>
        <rFont val="Arial"/>
        <family val="2"/>
      </rPr>
      <t xml:space="preserve">MÁQS.-FERR. P/ARQUEAR/REUN.
</t>
    </r>
    <r>
      <rPr>
        <sz val="10.5"/>
        <color rgb="FF000080"/>
        <rFont val="Arial"/>
        <family val="2"/>
      </rPr>
      <t>MAD.,OSSO,ETC.</t>
    </r>
  </si>
  <si>
    <r>
      <rPr>
        <sz val="10.5"/>
        <color rgb="FF000080"/>
        <rFont val="Arial"/>
        <family val="2"/>
      </rPr>
      <t>MÁQS.-FERR.P/FUR. MADEIRA,ETC.CMD. NUMÉRICO</t>
    </r>
  </si>
  <si>
    <r>
      <rPr>
        <sz val="10.5"/>
        <color rgb="FF000080"/>
        <rFont val="Arial"/>
        <family val="2"/>
      </rPr>
      <t xml:space="preserve">OUTS.MÁQS.-FERR. P/FURAR MADEIRA,
</t>
    </r>
    <r>
      <rPr>
        <sz val="10.5"/>
        <color rgb="FF000080"/>
        <rFont val="Arial"/>
        <family val="2"/>
      </rPr>
      <t>OSSO,ETC.</t>
    </r>
  </si>
  <si>
    <r>
      <rPr>
        <sz val="10.5"/>
        <color rgb="FF000080"/>
        <rFont val="Arial"/>
        <family val="2"/>
      </rPr>
      <t>OUTS.MÁQS.-FERR. P/ESCATEL.MADEIRA, OSSO,ETC.</t>
    </r>
  </si>
  <si>
    <r>
      <rPr>
        <sz val="10.5"/>
        <color rgb="FF000080"/>
        <rFont val="Arial"/>
        <family val="2"/>
      </rPr>
      <t xml:space="preserve">MÁQS.-FERR. P/FENDER/DESENROL.
</t>
    </r>
    <r>
      <rPr>
        <sz val="10.5"/>
        <color rgb="FF000080"/>
        <rFont val="Arial"/>
        <family val="2"/>
      </rPr>
      <t>MADEIRA,ETC.</t>
    </r>
  </si>
  <si>
    <r>
      <rPr>
        <sz val="10.5"/>
        <color rgb="FF000080"/>
        <rFont val="Arial"/>
        <family val="2"/>
      </rPr>
      <t>OUTS.MÁQS.-FERR. P/TRAB.MADEIRA, CORTIÇA,ETC.</t>
    </r>
  </si>
  <si>
    <r>
      <rPr>
        <sz val="10.5"/>
        <color rgb="FF000080"/>
        <rFont val="Arial"/>
        <family val="2"/>
      </rPr>
      <t xml:space="preserve">PORTA-FERRAM.E FIERAS ABERTURA
</t>
    </r>
    <r>
      <rPr>
        <sz val="10.5"/>
        <color rgb="FF000080"/>
        <rFont val="Arial"/>
        <family val="2"/>
      </rPr>
      <t>AUTOMÁTICA</t>
    </r>
  </si>
  <si>
    <r>
      <rPr>
        <sz val="10.5"/>
        <color rgb="FF000080"/>
        <rFont val="Arial"/>
        <family val="2"/>
      </rPr>
      <t>PORTA-PEÇAS P/TORNOS</t>
    </r>
  </si>
  <si>
    <r>
      <rPr>
        <sz val="10.5"/>
        <color rgb="FF000080"/>
        <rFont val="Arial"/>
        <family val="2"/>
      </rPr>
      <t xml:space="preserve">PORTA-PEÇAS P/OUTS.MÁQUINAS E
</t>
    </r>
    <r>
      <rPr>
        <sz val="10.5"/>
        <color rgb="FF000080"/>
        <rFont val="Arial"/>
        <family val="2"/>
      </rPr>
      <t>FERRAMENTAS</t>
    </r>
  </si>
  <si>
    <r>
      <rPr>
        <sz val="10.5"/>
        <color rgb="FF000080"/>
        <rFont val="Arial"/>
        <family val="2"/>
      </rPr>
      <t>'- Dispositivos divisores e outros dispositivos especiai</t>
    </r>
  </si>
  <si>
    <r>
      <rPr>
        <sz val="10.5"/>
        <color rgb="FF000080"/>
        <rFont val="Arial"/>
        <family val="2"/>
      </rPr>
      <t xml:space="preserve">PARTS.E ACESS. P/MÁQS.-FERR.P/TRAB.
</t>
    </r>
    <r>
      <rPr>
        <sz val="10.5"/>
        <color rgb="FF000080"/>
        <rFont val="Arial"/>
        <family val="2"/>
      </rPr>
      <t>PEDRA,ETC.</t>
    </r>
  </si>
  <si>
    <r>
      <rPr>
        <sz val="10.5"/>
        <color rgb="FF000080"/>
        <rFont val="Arial"/>
        <family val="2"/>
      </rPr>
      <t>PARTS./ACESS. P/MÁQS.-FERR.P/TRAB. MAD.,ETC.</t>
    </r>
  </si>
  <si>
    <r>
      <rPr>
        <sz val="10.5"/>
        <color rgb="FF000080"/>
        <rFont val="Arial"/>
        <family val="2"/>
      </rPr>
      <t xml:space="preserve">PARTE./ACESS. D/MÁQS.-FERR.OPER.
</t>
    </r>
    <r>
      <rPr>
        <sz val="10.5"/>
        <color rgb="FF000080"/>
        <rFont val="Arial"/>
        <family val="2"/>
      </rPr>
      <t>P/ULTRA-SOM</t>
    </r>
  </si>
  <si>
    <r>
      <rPr>
        <sz val="10.5"/>
        <color rgb="FF000080"/>
        <rFont val="Arial"/>
        <family val="2"/>
      </rPr>
      <t>PARTS./ACESS. D/MÁQS.-FERR.OPER. P/"LASER"ETC.</t>
    </r>
  </si>
  <si>
    <r>
      <rPr>
        <sz val="10.5"/>
        <color rgb="FF000080"/>
        <rFont val="Arial"/>
        <family val="2"/>
      </rPr>
      <t xml:space="preserve">PARTES/ACESS. D/CENTR.D/USINAGEM,
</t>
    </r>
    <r>
      <rPr>
        <sz val="10.5"/>
        <color rgb="FF000080"/>
        <rFont val="Arial"/>
        <family val="2"/>
      </rPr>
      <t>P/TRAB.MET.</t>
    </r>
  </si>
  <si>
    <r>
      <rPr>
        <sz val="10.5"/>
        <color rgb="FF000080"/>
        <rFont val="Arial"/>
        <family val="2"/>
      </rPr>
      <t>PARTES/ACESS. D/TORNOS P/METAIS</t>
    </r>
  </si>
  <si>
    <r>
      <rPr>
        <sz val="10.5"/>
        <color rgb="FF000080"/>
        <rFont val="Arial"/>
        <family val="2"/>
      </rPr>
      <t xml:space="preserve">PARTS./ACESS. D/MÁQS.-FERR.
</t>
    </r>
    <r>
      <rPr>
        <sz val="10.5"/>
        <color rgb="FF000080"/>
        <rFont val="Arial"/>
        <family val="2"/>
      </rPr>
      <t>P/FURAR,ETC.METAIS</t>
    </r>
  </si>
  <si>
    <r>
      <rPr>
        <sz val="10.5"/>
        <color rgb="FF000080"/>
        <rFont val="Arial"/>
        <family val="2"/>
      </rPr>
      <t>PARTS./ACESS. D/MÁQS.-FERR. P/AFIAR,ETC.METAIS</t>
    </r>
  </si>
  <si>
    <r>
      <rPr>
        <sz val="10.5"/>
        <color rgb="FF000080"/>
        <rFont val="Arial"/>
        <family val="2"/>
      </rPr>
      <t xml:space="preserve">PARTS./ACESS. D/MÁQS.-FERR.
</t>
    </r>
    <r>
      <rPr>
        <sz val="10.5"/>
        <color rgb="FF000080"/>
        <rFont val="Arial"/>
        <family val="2"/>
      </rPr>
      <t>P/APLAIN.,ETC.ENGR.</t>
    </r>
  </si>
  <si>
    <r>
      <rPr>
        <sz val="10.5"/>
        <color rgb="FF000080"/>
        <rFont val="Arial"/>
        <family val="2"/>
      </rPr>
      <t xml:space="preserve">Para máquinas das subposições 8462.11 ou
</t>
    </r>
    <r>
      <rPr>
        <sz val="10.5"/>
        <color rgb="FF000080"/>
        <rFont val="Arial"/>
        <family val="2"/>
      </rPr>
      <t>8462.19</t>
    </r>
  </si>
  <si>
    <r>
      <rPr>
        <sz val="10.5"/>
        <color rgb="FF000080"/>
        <rFont val="Arial"/>
        <family val="2"/>
      </rPr>
      <t xml:space="preserve">Para máquinas das subposições 8462.22 a
</t>
    </r>
    <r>
      <rPr>
        <sz val="10.5"/>
        <color rgb="FF000080"/>
        <rFont val="Arial"/>
        <family val="2"/>
      </rPr>
      <t>8462.29</t>
    </r>
  </si>
  <si>
    <r>
      <rPr>
        <sz val="10.5"/>
        <color rgb="FF000080"/>
        <rFont val="Arial"/>
        <family val="2"/>
      </rPr>
      <t>PARTS./ACESS.OUT. MÁQS.-FERR.P/TRAB. MET.,ETC</t>
    </r>
  </si>
  <si>
    <r>
      <rPr>
        <sz val="10.5"/>
        <color rgb="FF000080"/>
        <rFont val="Arial"/>
        <family val="2"/>
      </rPr>
      <t xml:space="preserve">FURADEIRAS PNEUM. ROTATIV.(SIST.PERC.)
</t>
    </r>
    <r>
      <rPr>
        <sz val="10.5"/>
        <color rgb="FF000080"/>
        <rFont val="Arial"/>
        <family val="2"/>
      </rPr>
      <t>MANUAL</t>
    </r>
  </si>
  <si>
    <r>
      <rPr>
        <sz val="10.5"/>
        <color rgb="FF000080"/>
        <rFont val="Arial"/>
        <family val="2"/>
      </rPr>
      <t>OUTS.FERR.PNEUM. ROTATIVAS,D/USO MANUAL</t>
    </r>
  </si>
  <si>
    <r>
      <rPr>
        <sz val="10.5"/>
        <color rgb="FF000080"/>
        <rFont val="Arial"/>
        <family val="2"/>
      </rPr>
      <t xml:space="preserve">OUTRAS FERRAMENTAS
</t>
    </r>
    <r>
      <rPr>
        <sz val="10.5"/>
        <color rgb="FF000080"/>
        <rFont val="Arial"/>
        <family val="2"/>
      </rPr>
      <t>PNEUMÁTICAS MANUAIS</t>
    </r>
  </si>
  <si>
    <r>
      <rPr>
        <sz val="10.5"/>
        <color rgb="FF000080"/>
        <rFont val="Arial"/>
        <family val="2"/>
      </rPr>
      <t xml:space="preserve">'-- Furadeiras (perfuradoras) de
</t>
    </r>
    <r>
      <rPr>
        <sz val="10.5"/>
        <color rgb="FF000080"/>
        <rFont val="Arial"/>
        <family val="2"/>
      </rPr>
      <t>qualquer espécie, incluindo</t>
    </r>
  </si>
  <si>
    <r>
      <rPr>
        <sz val="10.5"/>
        <color rgb="FF000080"/>
        <rFont val="Arial"/>
        <family val="2"/>
      </rPr>
      <t>SERRAS COM MOTOR ELÉTRICO INCORPORADO</t>
    </r>
  </si>
  <si>
    <r>
      <rPr>
        <sz val="10.5"/>
        <color rgb="FF000080"/>
        <rFont val="Arial"/>
        <family val="2"/>
      </rPr>
      <t xml:space="preserve">TESOURAS COM MOTOR ELÉTRICO
</t>
    </r>
    <r>
      <rPr>
        <sz val="10.5"/>
        <color rgb="FF000080"/>
        <rFont val="Arial"/>
        <family val="2"/>
      </rPr>
      <t>INCORPORADO</t>
    </r>
  </si>
  <si>
    <r>
      <rPr>
        <sz val="10.5"/>
        <color rgb="FF000080"/>
        <rFont val="Arial"/>
        <family val="2"/>
      </rPr>
      <t xml:space="preserve">PARAFUSAD.
</t>
    </r>
    <r>
      <rPr>
        <sz val="10.5"/>
        <color rgb="FF000080"/>
        <rFont val="Arial"/>
        <family val="2"/>
      </rPr>
      <t>/ROSQUEAD.C/MOT. ELÉTRICO INCORP.</t>
    </r>
  </si>
  <si>
    <r>
      <rPr>
        <sz val="10.5"/>
        <color rgb="FF000080"/>
        <rFont val="Arial"/>
        <family val="2"/>
      </rPr>
      <t xml:space="preserve">MARTELOS COM MOTOR ELÉTRICO
</t>
    </r>
    <r>
      <rPr>
        <sz val="10.5"/>
        <color rgb="FF000080"/>
        <rFont val="Arial"/>
        <family val="2"/>
      </rPr>
      <t>INCORPORADO</t>
    </r>
  </si>
  <si>
    <r>
      <rPr>
        <sz val="10.5"/>
        <color rgb="FF000080"/>
        <rFont val="Arial"/>
        <family val="2"/>
      </rPr>
      <t>OUTS.FERRAMENTAS C/MOTOR ELÉTRICO INCORP.</t>
    </r>
  </si>
  <si>
    <r>
      <rPr>
        <sz val="10.5"/>
        <color rgb="FF000080"/>
        <rFont val="Arial"/>
        <family val="2"/>
      </rPr>
      <t xml:space="preserve">SERRAS CORRENTE C/MOTOR ELÉTR.OU Ñ,
</t>
    </r>
    <r>
      <rPr>
        <sz val="10.5"/>
        <color rgb="FF000080"/>
        <rFont val="Arial"/>
        <family val="2"/>
      </rPr>
      <t>MANUAIS</t>
    </r>
  </si>
  <si>
    <r>
      <rPr>
        <sz val="10.5"/>
        <color rgb="FF000080"/>
        <rFont val="Arial"/>
        <family val="2"/>
      </rPr>
      <t>OUTS.FERR.C/MOTOR ELÉTRICO OU Ñ, MANUAIS</t>
    </r>
  </si>
  <si>
    <r>
      <rPr>
        <sz val="10.5"/>
        <color rgb="FF000080"/>
        <rFont val="Arial"/>
        <family val="2"/>
      </rPr>
      <t xml:space="preserve">PARTES D/SERRAS D/CORRENTE,D/USO
</t>
    </r>
    <r>
      <rPr>
        <sz val="10.5"/>
        <color rgb="FF000080"/>
        <rFont val="Arial"/>
        <family val="2"/>
      </rPr>
      <t>MANUAL</t>
    </r>
  </si>
  <si>
    <r>
      <rPr>
        <sz val="10.5"/>
        <color rgb="FF000080"/>
        <rFont val="Arial"/>
        <family val="2"/>
      </rPr>
      <t xml:space="preserve">PARTES D/FERRAMENTAS
</t>
    </r>
    <r>
      <rPr>
        <sz val="10.5"/>
        <color rgb="FF000080"/>
        <rFont val="Arial"/>
        <family val="2"/>
      </rPr>
      <t>PNEUM.,D/USO MANUAL</t>
    </r>
  </si>
  <si>
    <r>
      <rPr>
        <sz val="10.5"/>
        <color rgb="FF000080"/>
        <rFont val="Arial"/>
        <family val="2"/>
      </rPr>
      <t>PARTES D/FERR. HIDRÁUL.D/MOTOR ELÉTR./Ñ,MAN.</t>
    </r>
  </si>
  <si>
    <r>
      <rPr>
        <sz val="10.5"/>
        <color rgb="FF000080"/>
        <rFont val="Arial"/>
        <family val="2"/>
      </rPr>
      <t>MAÇARICOS DE USO MANUAL</t>
    </r>
  </si>
  <si>
    <r>
      <rPr>
        <sz val="10.5"/>
        <color rgb="FF000080"/>
        <rFont val="Arial"/>
        <family val="2"/>
      </rPr>
      <t>OUTS.MÁQ./APARS.A GÁS,P/TÊMPERA SUPERFICIAL</t>
    </r>
  </si>
  <si>
    <r>
      <rPr>
        <sz val="10.5"/>
        <color rgb="FF000080"/>
        <rFont val="Arial"/>
        <family val="2"/>
      </rPr>
      <t xml:space="preserve">OUTS.MÁQ.
</t>
    </r>
    <r>
      <rPr>
        <sz val="10.5"/>
        <color rgb="FF000080"/>
        <rFont val="Arial"/>
        <family val="2"/>
      </rPr>
      <t xml:space="preserve">/APARELHOS
</t>
    </r>
    <r>
      <rPr>
        <sz val="10.5"/>
        <color rgb="FF000080"/>
        <rFont val="Arial"/>
        <family val="2"/>
      </rPr>
      <t>P/SOLDAR POR FRICÇÃO</t>
    </r>
  </si>
  <si>
    <r>
      <rPr>
        <sz val="10.5"/>
        <color rgb="FF000080"/>
        <rFont val="Arial"/>
        <family val="2"/>
      </rPr>
      <t>OUTRAS MÁQUINAS E APARELHOS P/SOLDAR</t>
    </r>
  </si>
  <si>
    <r>
      <rPr>
        <sz val="10.5"/>
        <color rgb="FF000080"/>
        <rFont val="Arial"/>
        <family val="2"/>
      </rPr>
      <t xml:space="preserve">PARTES D/MAÇARICOS
</t>
    </r>
    <r>
      <rPr>
        <sz val="10.5"/>
        <color rgb="FF000080"/>
        <rFont val="Arial"/>
        <family val="2"/>
      </rPr>
      <t>DE USO MANUAL</t>
    </r>
  </si>
  <si>
    <r>
      <rPr>
        <sz val="10.5"/>
        <color rgb="FF000080"/>
        <rFont val="Arial"/>
        <family val="2"/>
      </rPr>
      <t xml:space="preserve">PARTES DE MÁQS/APARS.
</t>
    </r>
    <r>
      <rPr>
        <sz val="10.5"/>
        <color rgb="FF000080"/>
        <rFont val="Arial"/>
        <family val="2"/>
      </rPr>
      <t>P/SOLDAR POR FRICÇÃO</t>
    </r>
  </si>
  <si>
    <r>
      <rPr>
        <sz val="10.5"/>
        <color rgb="FF000080"/>
        <rFont val="Arial"/>
        <family val="2"/>
      </rPr>
      <t>PARTES MÁQ./APS. P/SOLDAR, MÁQS/APARS.A GÁS</t>
    </r>
  </si>
  <si>
    <r>
      <rPr>
        <sz val="10.5"/>
        <color rgb="FF000080"/>
        <rFont val="Arial"/>
        <family val="2"/>
      </rPr>
      <t>CALC.ELETRÔNICAS S/FONTE EXT. D/ENERGIA, ETC.</t>
    </r>
  </si>
  <si>
    <r>
      <rPr>
        <sz val="10.5"/>
        <color rgb="FF000080"/>
        <rFont val="Arial"/>
        <family val="2"/>
      </rPr>
      <t>MÁQ.D/CALC. ELETRÔN.C/DISP. IMPRESSOR INCORP.</t>
    </r>
  </si>
  <si>
    <r>
      <rPr>
        <sz val="10.5"/>
        <color rgb="FF000080"/>
        <rFont val="Arial"/>
        <family val="2"/>
      </rPr>
      <t>OUTRAS MÁQS. D/CALCULAR, ELETRÔNICAS</t>
    </r>
  </si>
  <si>
    <r>
      <rPr>
        <sz val="10.5"/>
        <color rgb="FF000080"/>
        <rFont val="Arial"/>
        <family val="2"/>
      </rPr>
      <t>OUTRAS MÁQUINAS DE CALCULAR</t>
    </r>
  </si>
  <si>
    <r>
      <rPr>
        <sz val="10.5"/>
        <color rgb="FF000080"/>
        <rFont val="Arial"/>
        <family val="2"/>
      </rPr>
      <t>Eletrônicas</t>
    </r>
  </si>
  <si>
    <r>
      <rPr>
        <sz val="10.5"/>
        <color rgb="FF000080"/>
        <rFont val="Arial"/>
        <family val="2"/>
      </rPr>
      <t>OUTRAS CAIXAS REGISTRADORAS</t>
    </r>
  </si>
  <si>
    <r>
      <rPr>
        <sz val="10.5"/>
        <color rgb="FF000080"/>
        <rFont val="Arial"/>
        <family val="2"/>
      </rPr>
      <t xml:space="preserve">De peso inferior a 350 g, com tela de área não
</t>
    </r>
    <r>
      <rPr>
        <sz val="10.5"/>
        <color rgb="FF000080"/>
        <rFont val="Arial"/>
        <family val="2"/>
      </rPr>
      <t>superior a 14</t>
    </r>
  </si>
  <si>
    <r>
      <rPr>
        <sz val="10.5"/>
        <color rgb="FF000080"/>
        <rFont val="Arial"/>
        <family val="2"/>
      </rPr>
      <t>De peso inferior a 3,5 kg, com tela de área superior a 140 c</t>
    </r>
  </si>
  <si>
    <r>
      <rPr>
        <sz val="10.5"/>
        <color rgb="FF000080"/>
        <rFont val="Arial"/>
        <family val="2"/>
      </rPr>
      <t xml:space="preserve">OUTS.MÁQ.DIG. P/PROC.DADOS,
</t>
    </r>
    <r>
      <rPr>
        <sz val="10.5"/>
        <color rgb="FF000080"/>
        <rFont val="Arial"/>
        <family val="2"/>
      </rPr>
      <t>PORTÁTIL P&lt;=10KG</t>
    </r>
  </si>
  <si>
    <r>
      <rPr>
        <sz val="10.5"/>
        <color rgb="FF000080"/>
        <rFont val="Arial"/>
        <family val="2"/>
      </rPr>
      <t>OUTS.MÁQ.AUTOM. DIG.PROC.DADOS, PORT.P&lt;=10KG</t>
    </r>
  </si>
  <si>
    <r>
      <rPr>
        <sz val="10.5"/>
        <color rgb="FF000080"/>
        <rFont val="Arial"/>
        <family val="2"/>
      </rPr>
      <t xml:space="preserve">'-- Que contenham, no mesmo corpo, pelo
</t>
    </r>
    <r>
      <rPr>
        <sz val="10.5"/>
        <color rgb="FF000080"/>
        <rFont val="Arial"/>
        <family val="2"/>
      </rPr>
      <t>menos uma unidad</t>
    </r>
  </si>
  <si>
    <r>
      <rPr>
        <sz val="10.5"/>
        <color rgb="FF000080"/>
        <rFont val="Arial"/>
        <family val="2"/>
      </rPr>
      <t>Outs.maqs.aut.proc. dados sob forma d/sistemas</t>
    </r>
  </si>
  <si>
    <r>
      <rPr>
        <sz val="10.5"/>
        <color rgb="FF000080"/>
        <rFont val="Arial"/>
        <family val="2"/>
      </rPr>
      <t xml:space="preserve">De pequena capacidade, baseadas em
</t>
    </r>
    <r>
      <rPr>
        <sz val="10.5"/>
        <color rgb="FF000080"/>
        <rFont val="Arial"/>
        <family val="2"/>
      </rPr>
      <t>microprocessadores, com c</t>
    </r>
  </si>
  <si>
    <r>
      <rPr>
        <sz val="10.5"/>
        <color rgb="FF000080"/>
        <rFont val="Arial"/>
        <family val="2"/>
      </rPr>
      <t>De média capacidade, podendo conter no máximo uma unidade de</t>
    </r>
  </si>
  <si>
    <r>
      <rPr>
        <sz val="10.5"/>
        <color rgb="FF000080"/>
        <rFont val="Arial"/>
        <family val="2"/>
      </rPr>
      <t xml:space="preserve">De muito grande capacidade, podendo
</t>
    </r>
    <r>
      <rPr>
        <sz val="10.5"/>
        <color rgb="FF000080"/>
        <rFont val="Arial"/>
        <family val="2"/>
      </rPr>
      <t>conter no máximo uma uni</t>
    </r>
  </si>
  <si>
    <r>
      <rPr>
        <sz val="10.5"/>
        <color rgb="FF000080"/>
        <rFont val="Arial"/>
        <family val="2"/>
      </rPr>
      <t xml:space="preserve">OUTS.UNID.PROC.DIG. C/UNID.D/MEM.E/OU
</t>
    </r>
    <r>
      <rPr>
        <sz val="10.5"/>
        <color rgb="FF000080"/>
        <rFont val="Arial"/>
        <family val="2"/>
      </rPr>
      <t>1UNID.E/S</t>
    </r>
  </si>
  <si>
    <r>
      <rPr>
        <sz val="10.5"/>
        <color rgb="FF000080"/>
        <rFont val="Arial"/>
        <family val="2"/>
      </rPr>
      <t xml:space="preserve">TECLADOS P/MÁQUINAS
</t>
    </r>
    <r>
      <rPr>
        <sz val="10.5"/>
        <color rgb="FF000080"/>
        <rFont val="Arial"/>
        <family val="2"/>
      </rPr>
      <t>AUTOMÁT.PROC. DADOS</t>
    </r>
  </si>
  <si>
    <r>
      <rPr>
        <sz val="10.5"/>
        <color rgb="FF000080"/>
        <rFont val="Arial"/>
        <family val="2"/>
      </rPr>
      <t xml:space="preserve">Indicadores ou apontadores
</t>
    </r>
    <r>
      <rPr>
        <sz val="10.5"/>
        <color rgb="FF000080"/>
        <rFont val="Arial"/>
        <family val="2"/>
      </rPr>
      <t>(mouseetrack-ball, por exemplo)</t>
    </r>
  </si>
  <si>
    <r>
      <rPr>
        <sz val="10.5"/>
        <color rgb="FF000080"/>
        <rFont val="Arial"/>
        <family val="2"/>
      </rPr>
      <t>MESAS DIGITALIZ., P/MÁQS.AUTOM.PROC. DADOS</t>
    </r>
  </si>
  <si>
    <r>
      <rPr>
        <sz val="10.5"/>
        <color rgb="FF000080"/>
        <rFont val="Arial"/>
        <family val="2"/>
      </rPr>
      <t xml:space="preserve">OUTS.UNIDS.D/ENTR., P/MÁQ.AUTOM.PROC.
</t>
    </r>
    <r>
      <rPr>
        <sz val="10.5"/>
        <color rgb="FF000080"/>
        <rFont val="Arial"/>
        <family val="2"/>
      </rPr>
      <t>DADOS</t>
    </r>
  </si>
  <si>
    <r>
      <rPr>
        <sz val="10.5"/>
        <color rgb="FF000080"/>
        <rFont val="Arial"/>
        <family val="2"/>
      </rPr>
      <t>APARS.TERMINS. C/TECL.ALFANUM. VÍDEO/MONOCR.</t>
    </r>
  </si>
  <si>
    <r>
      <rPr>
        <sz val="10.5"/>
        <color rgb="FF000080"/>
        <rFont val="Arial"/>
        <family val="2"/>
      </rPr>
      <t xml:space="preserve">APARS.TERMINAIS C/TECL.ALFANUM.E
</t>
    </r>
    <r>
      <rPr>
        <sz val="10.5"/>
        <color rgb="FF000080"/>
        <rFont val="Arial"/>
        <family val="2"/>
      </rPr>
      <t>VÍDEO/POLIC.</t>
    </r>
  </si>
  <si>
    <r>
      <rPr>
        <sz val="10.5"/>
        <color rgb="FF000080"/>
        <rFont val="Arial"/>
        <family val="2"/>
      </rPr>
      <t xml:space="preserve">OUTS.UNIDS.D/ENTR.
</t>
    </r>
    <r>
      <rPr>
        <sz val="10.5"/>
        <color rgb="FF000080"/>
        <rFont val="Arial"/>
        <family val="2"/>
      </rPr>
      <t>/SAÍDA,P/MÁQS.PROC. DADOS</t>
    </r>
  </si>
  <si>
    <r>
      <rPr>
        <sz val="10.5"/>
        <color rgb="FF000080"/>
        <rFont val="Arial"/>
        <family val="2"/>
      </rPr>
      <t>De discos magnéticos</t>
    </r>
  </si>
  <si>
    <r>
      <rPr>
        <sz val="10.5"/>
        <color rgb="FF000080"/>
        <rFont val="Arial"/>
        <family val="2"/>
      </rPr>
      <t>De discos para leitura ou gravação de dados por meios ó</t>
    </r>
  </si>
  <si>
    <r>
      <rPr>
        <sz val="10.5"/>
        <color rgb="FF000080"/>
        <rFont val="Arial"/>
        <family val="2"/>
      </rPr>
      <t>De estado sólido (SSD - Solid-State Drive)</t>
    </r>
  </si>
  <si>
    <r>
      <rPr>
        <sz val="10.5"/>
        <color rgb="FF000080"/>
        <rFont val="Arial"/>
        <family val="2"/>
      </rPr>
      <t xml:space="preserve">Outras, incluídas as combinações de
</t>
    </r>
    <r>
      <rPr>
        <sz val="10.5"/>
        <color rgb="FF000080"/>
        <rFont val="Arial"/>
        <family val="2"/>
      </rPr>
      <t>unidades de, pelo menos,</t>
    </r>
  </si>
  <si>
    <r>
      <rPr>
        <sz val="10.5"/>
        <color rgb="FF000080"/>
        <rFont val="Arial"/>
        <family val="2"/>
      </rPr>
      <t xml:space="preserve">OUTS.UNIDADES D/MÁQ.AUTOM.
</t>
    </r>
    <r>
      <rPr>
        <sz val="10.5"/>
        <color rgb="FF000080"/>
        <rFont val="Arial"/>
        <family val="2"/>
      </rPr>
      <t>P/PROC.DADOS</t>
    </r>
  </si>
  <si>
    <r>
      <rPr>
        <sz val="10.5"/>
        <color rgb="FF000080"/>
        <rFont val="Arial"/>
        <family val="2"/>
      </rPr>
      <t>LEITORES OU GRAVAD.D/CARTÕES MAGNÉTICOS</t>
    </r>
  </si>
  <si>
    <r>
      <rPr>
        <sz val="10.5"/>
        <color rgb="FF000080"/>
        <rFont val="Arial"/>
        <family val="2"/>
      </rPr>
      <t xml:space="preserve">LEITORES D/CÓDIGOS
</t>
    </r>
    <r>
      <rPr>
        <sz val="10.5"/>
        <color rgb="FF000080"/>
        <rFont val="Arial"/>
        <family val="2"/>
      </rPr>
      <t>DE BARRAS</t>
    </r>
  </si>
  <si>
    <r>
      <rPr>
        <sz val="10.5"/>
        <color rgb="FF000080"/>
        <rFont val="Arial"/>
        <family val="2"/>
      </rPr>
      <t>DIGITALIZADORES DE IMAGENS ("SCANNERS")</t>
    </r>
  </si>
  <si>
    <r>
      <rPr>
        <sz val="10.5"/>
        <color rgb="FF000080"/>
        <rFont val="Arial"/>
        <family val="2"/>
      </rPr>
      <t xml:space="preserve">OUTS. LEITORAS/GRAVAD.,
</t>
    </r>
    <r>
      <rPr>
        <sz val="10.5"/>
        <color rgb="FF000080"/>
        <rFont val="Arial"/>
        <family val="2"/>
      </rPr>
      <t>D/PROCESS.D/DADOS</t>
    </r>
  </si>
  <si>
    <r>
      <rPr>
        <sz val="10.5"/>
        <color rgb="FF000080"/>
        <rFont val="Arial"/>
        <family val="2"/>
      </rPr>
      <t>OUTS.MÁQS.AUTOM. P/PROC.DAD., SUAS UNIDADES</t>
    </r>
  </si>
  <si>
    <r>
      <rPr>
        <sz val="10.5"/>
        <color rgb="FF000080"/>
        <rFont val="Arial"/>
        <family val="2"/>
      </rPr>
      <t xml:space="preserve">Máquinas para selecionar e contar
</t>
    </r>
    <r>
      <rPr>
        <sz val="10.5"/>
        <color rgb="FF000080"/>
        <rFont val="Arial"/>
        <family val="2"/>
      </rPr>
      <t>moedas ou notas (papéis-mo</t>
    </r>
  </si>
  <si>
    <r>
      <rPr>
        <sz val="10.5"/>
        <color rgb="FF000080"/>
        <rFont val="Arial"/>
        <family val="2"/>
      </rPr>
      <t xml:space="preserve">Máquinas apontadoras de lápis (apara-lápis),
</t>
    </r>
    <r>
      <rPr>
        <sz val="10.5"/>
        <color rgb="FF000080"/>
        <rFont val="Arial"/>
        <family val="2"/>
      </rPr>
      <t>perfuradores, g</t>
    </r>
  </si>
  <si>
    <r>
      <rPr>
        <sz val="10.5"/>
        <color rgb="FF000080"/>
        <rFont val="Arial"/>
        <family val="2"/>
      </rPr>
      <t xml:space="preserve">OUTS.CLASSIF.AUTOM. DOCUM.C/LEIT.
</t>
    </r>
    <r>
      <rPr>
        <sz val="10.5"/>
        <color rgb="FF000080"/>
        <rFont val="Arial"/>
        <family val="2"/>
      </rPr>
      <t>/GRAVADORES</t>
    </r>
  </si>
  <si>
    <r>
      <rPr>
        <sz val="10.5"/>
        <color rgb="FF000080"/>
        <rFont val="Arial"/>
        <family val="2"/>
      </rPr>
      <t xml:space="preserve">OUTS.MÁQS.APARS. D/ESCRITÓRIO,
</t>
    </r>
    <r>
      <rPr>
        <sz val="10.5"/>
        <color rgb="FF000080"/>
        <rFont val="Arial"/>
        <family val="2"/>
      </rPr>
      <t>BANCÁRIO,ETC.</t>
    </r>
  </si>
  <si>
    <r>
      <rPr>
        <sz val="10.5"/>
        <color rgb="FF000080"/>
        <rFont val="Arial"/>
        <family val="2"/>
      </rPr>
      <t>PARTES/ACESS. D/MÁQS.D/CALCULAR ELETRÔNICAS</t>
    </r>
  </si>
  <si>
    <r>
      <rPr>
        <sz val="10.5"/>
        <color rgb="FF000080"/>
        <rFont val="Arial"/>
        <family val="2"/>
      </rPr>
      <t xml:space="preserve">Circuitos impressos com componentes elétricos ou
</t>
    </r>
    <r>
      <rPr>
        <sz val="10.5"/>
        <color rgb="FF000080"/>
        <rFont val="Arial"/>
        <family val="2"/>
      </rPr>
      <t>eletrônicos</t>
    </r>
  </si>
  <si>
    <r>
      <rPr>
        <sz val="10.5"/>
        <color rgb="FF000080"/>
        <rFont val="Arial"/>
        <family val="2"/>
      </rPr>
      <t>PARTES/ACESS. D/MÁQS. D/FRANQUEAR,ETC.</t>
    </r>
  </si>
  <si>
    <r>
      <rPr>
        <sz val="10.5"/>
        <color rgb="FF000080"/>
        <rFont val="Arial"/>
        <family val="2"/>
      </rPr>
      <t xml:space="preserve">Com fonte de alimentação, mesmo com
</t>
    </r>
    <r>
      <rPr>
        <sz val="10.5"/>
        <color rgb="FF000080"/>
        <rFont val="Arial"/>
        <family val="2"/>
      </rPr>
      <t>módulodisplaynumérico</t>
    </r>
  </si>
  <si>
    <r>
      <rPr>
        <sz val="10.5"/>
        <color rgb="FF000080"/>
        <rFont val="Arial"/>
        <family val="2"/>
      </rPr>
      <t>OUTS.GABINETES P/MÁQS.AUTOM.PROC. DADOS</t>
    </r>
  </si>
  <si>
    <r>
      <rPr>
        <sz val="10.5"/>
        <color rgb="FF000080"/>
        <rFont val="Arial"/>
        <family val="2"/>
      </rPr>
      <t xml:space="preserve">Conjuntos cabeça-disco (HDA -Head Disk
</t>
    </r>
    <r>
      <rPr>
        <sz val="10.5"/>
        <color rgb="FF000080"/>
        <rFont val="Arial"/>
        <family val="2"/>
      </rPr>
      <t>Assembly) de unidades</t>
    </r>
  </si>
  <si>
    <r>
      <rPr>
        <sz val="10.5"/>
        <color rgb="FF000080"/>
        <rFont val="Arial"/>
        <family val="2"/>
      </rPr>
      <t>OUTS.PARTS.ACES. D/UNID.DISCOS/FITAS MAGNÉTS.</t>
    </r>
  </si>
  <si>
    <r>
      <rPr>
        <sz val="10.5"/>
        <color rgb="FF000080"/>
        <rFont val="Arial"/>
        <family val="2"/>
      </rPr>
      <t xml:space="preserve">PLACAS-MÃE MONTADAS,P/MÁQS.
</t>
    </r>
    <r>
      <rPr>
        <sz val="10.5"/>
        <color rgb="FF000080"/>
        <rFont val="Arial"/>
        <family val="2"/>
      </rPr>
      <t>PROC.DADOS</t>
    </r>
  </si>
  <si>
    <r>
      <rPr>
        <sz val="10.5"/>
        <color rgb="FF000080"/>
        <rFont val="Arial"/>
        <family val="2"/>
      </rPr>
      <t>Placas (módulos) de memória com uma superfície inferior ou i</t>
    </r>
  </si>
  <si>
    <r>
      <rPr>
        <sz val="10.5"/>
        <color rgb="FF000080"/>
        <rFont val="Arial"/>
        <family val="2"/>
      </rPr>
      <t xml:space="preserve">OUTS.CIRCUITS. IMPRESS.P/MÁQS.AUT.
</t>
    </r>
    <r>
      <rPr>
        <sz val="10.5"/>
        <color rgb="FF000080"/>
        <rFont val="Arial"/>
        <family val="2"/>
      </rPr>
      <t>PROC.DADOS</t>
    </r>
  </si>
  <si>
    <r>
      <rPr>
        <sz val="10.5"/>
        <color rgb="FF000080"/>
        <rFont val="Arial"/>
        <family val="2"/>
      </rPr>
      <t>CIRC.IMPRES.MONT. P/MÁQS.APARS. ESCRITÓRIO</t>
    </r>
  </si>
  <si>
    <r>
      <rPr>
        <sz val="10.5"/>
        <color rgb="FF000080"/>
        <rFont val="Arial"/>
        <family val="2"/>
      </rPr>
      <t>Outras partes e acessórios das máquinas dos itens 8472.90.10</t>
    </r>
  </si>
  <si>
    <r>
      <rPr>
        <sz val="10.5"/>
        <color rgb="FF000080"/>
        <rFont val="Arial"/>
        <family val="2"/>
      </rPr>
      <t>OUTS.PARTS.ACES. P/MÁQS.APS. D/ESCRITÓRIO,ETC.</t>
    </r>
  </si>
  <si>
    <r>
      <rPr>
        <sz val="10.5"/>
        <color rgb="FF000080"/>
        <rFont val="Arial"/>
        <family val="2"/>
      </rPr>
      <t>CIRCUITOS IMPRESSOS MONT. UTIL. 2/+ DIF.MÁQS.</t>
    </r>
  </si>
  <si>
    <r>
      <rPr>
        <sz val="10.5"/>
        <color rgb="FF000080"/>
        <rFont val="Arial"/>
        <family val="2"/>
      </rPr>
      <t xml:space="preserve">CABEÇAS MAGNÉTICAS,UTIL.
</t>
    </r>
    <r>
      <rPr>
        <sz val="10.5"/>
        <color rgb="FF000080"/>
        <rFont val="Arial"/>
        <family val="2"/>
      </rPr>
      <t>2/MAIS DIF.MÁQS.</t>
    </r>
  </si>
  <si>
    <r>
      <rPr>
        <sz val="10.5"/>
        <color rgb="FF000080"/>
        <rFont val="Arial"/>
        <family val="2"/>
      </rPr>
      <t xml:space="preserve">OUTS.PARTES ACESS.
</t>
    </r>
    <r>
      <rPr>
        <sz val="10.5"/>
        <color rgb="FF000080"/>
        <rFont val="Arial"/>
        <family val="2"/>
      </rPr>
      <t>UTIL.2/MAIS DIF.MÁQS.</t>
    </r>
  </si>
  <si>
    <r>
      <rPr>
        <sz val="10.5"/>
        <color rgb="FF000080"/>
        <rFont val="Arial"/>
        <family val="2"/>
      </rPr>
      <t>MÁQS.APS. P/SELECION.,ETC. SUBST.MINER.SÓLIDA</t>
    </r>
  </si>
  <si>
    <r>
      <rPr>
        <sz val="10.5"/>
        <color rgb="FF000080"/>
        <rFont val="Arial"/>
        <family val="2"/>
      </rPr>
      <t xml:space="preserve">MÁQS.APS. P/ESMAGAR,ETC.
</t>
    </r>
    <r>
      <rPr>
        <sz val="10.5"/>
        <color rgb="FF000080"/>
        <rFont val="Arial"/>
        <family val="2"/>
      </rPr>
      <t>SUBST.MIN.SÓL., BOLAS</t>
    </r>
  </si>
  <si>
    <r>
      <rPr>
        <sz val="10.5"/>
        <color rgb="FF000080"/>
        <rFont val="Arial"/>
        <family val="2"/>
      </rPr>
      <t>OUTS.MÁQ.APAR. P/ESMAG.,ETC.SUBST. MIN.SÓLIDA</t>
    </r>
  </si>
  <si>
    <r>
      <rPr>
        <sz val="10.5"/>
        <color rgb="FF000080"/>
        <rFont val="Arial"/>
        <family val="2"/>
      </rPr>
      <t>BETONEIRAS E APARELHOS P/AMASSAR CIMENTO</t>
    </r>
  </si>
  <si>
    <r>
      <rPr>
        <sz val="10.5"/>
        <color rgb="FF000080"/>
        <rFont val="Arial"/>
        <family val="2"/>
      </rPr>
      <t>MÁQS.P/MISTURAR MAT.MINERAIS C/BETUME</t>
    </r>
  </si>
  <si>
    <r>
      <rPr>
        <sz val="10.5"/>
        <color rgb="FF000080"/>
        <rFont val="Arial"/>
        <family val="2"/>
      </rPr>
      <t>OUTS.APAR.P/MIST.OU AMASSAR SUBST. MINERAIS</t>
    </r>
  </si>
  <si>
    <r>
      <rPr>
        <sz val="10.5"/>
        <color rgb="FF000080"/>
        <rFont val="Arial"/>
        <family val="2"/>
      </rPr>
      <t>Para fazer moldes de areia para fundição</t>
    </r>
  </si>
  <si>
    <r>
      <rPr>
        <sz val="10.5"/>
        <color rgb="FF000080"/>
        <rFont val="Arial"/>
        <family val="2"/>
      </rPr>
      <t xml:space="preserve">MÁQS.P/AGLOMER.
</t>
    </r>
    <r>
      <rPr>
        <sz val="10.5"/>
        <color rgb="FF000080"/>
        <rFont val="Arial"/>
        <family val="2"/>
      </rPr>
      <t>/MOLDAR COMBUSTS. MIN.SÓL.</t>
    </r>
  </si>
  <si>
    <r>
      <rPr>
        <sz val="10.5"/>
        <color rgb="FF000080"/>
        <rFont val="Arial"/>
        <family val="2"/>
      </rPr>
      <t>PARTS.MÁQS.APS. P/SELECIONAR,ETC. SUBST.MINS.</t>
    </r>
  </si>
  <si>
    <r>
      <rPr>
        <sz val="10.5"/>
        <color rgb="FF000080"/>
        <rFont val="Arial"/>
        <family val="2"/>
      </rPr>
      <t>MÁQS.P/FAB.D/GARR. FRASC.EMB.VIDRO EXC.AMP.</t>
    </r>
  </si>
  <si>
    <r>
      <rPr>
        <sz val="10.5"/>
        <color rgb="FF000080"/>
        <rFont val="Arial"/>
        <family val="2"/>
      </rPr>
      <t>OUTS.MÁQS.P/FAB.OU TRAB.A QUENTE DE VIDRO</t>
    </r>
  </si>
  <si>
    <r>
      <rPr>
        <sz val="10.5"/>
        <color rgb="FF000080"/>
        <rFont val="Arial"/>
        <family val="2"/>
      </rPr>
      <t>PARTS.MÁQS. P/FAB/TRAB.A QUENTE D/VID.S/OBRAS</t>
    </r>
  </si>
  <si>
    <r>
      <rPr>
        <sz val="10.5"/>
        <color rgb="FF000080"/>
        <rFont val="Arial"/>
        <family val="2"/>
      </rPr>
      <t>MÁQS.AUTOM. D/VENDA D/BEBIDAS, C/AQUEC.,REFR.</t>
    </r>
  </si>
  <si>
    <r>
      <rPr>
        <sz val="10.5"/>
        <color rgb="FF000080"/>
        <rFont val="Arial"/>
        <family val="2"/>
      </rPr>
      <t>OUTS.MÁQS.AUT. VEND.D/PROD.INC. MÁQ.TROC.DINH.</t>
    </r>
  </si>
  <si>
    <r>
      <rPr>
        <sz val="10.5"/>
        <color rgb="FF000080"/>
        <rFont val="Arial"/>
        <family val="2"/>
      </rPr>
      <t>PARTS.MÁQS. AUTOMÁTICAS D/VENDA D/PRODUTOS</t>
    </r>
  </si>
  <si>
    <r>
      <rPr>
        <sz val="10.5"/>
        <color rgb="FF000080"/>
        <rFont val="Arial"/>
        <family val="2"/>
      </rPr>
      <t xml:space="preserve">Monocolor, para materiais termoplásticos,
</t>
    </r>
    <r>
      <rPr>
        <sz val="10.5"/>
        <color rgb="FF000080"/>
        <rFont val="Arial"/>
        <family val="2"/>
      </rPr>
      <t>com capacidade de</t>
    </r>
  </si>
  <si>
    <r>
      <rPr>
        <sz val="10.5"/>
        <color rgb="FF000080"/>
        <rFont val="Arial"/>
        <family val="2"/>
      </rPr>
      <t>OUTS.MÁQS.MOLD. P/INJEÇÃO HOR.CMD. NUMÉRICO</t>
    </r>
  </si>
  <si>
    <r>
      <rPr>
        <sz val="10.5"/>
        <color rgb="FF000080"/>
        <rFont val="Arial"/>
        <family val="2"/>
      </rPr>
      <t xml:space="preserve">OUTS.MÁQS. D/MOLDAR BORR.
</t>
    </r>
    <r>
      <rPr>
        <sz val="10.5"/>
        <color rgb="FF000080"/>
        <rFont val="Arial"/>
        <family val="2"/>
      </rPr>
      <t>/PLÁST.P/INJ.HORIZ.</t>
    </r>
  </si>
  <si>
    <r>
      <rPr>
        <sz val="10.5"/>
        <color rgb="FF000080"/>
        <rFont val="Arial"/>
        <family val="2"/>
      </rPr>
      <t xml:space="preserve">OUTS.MÁQS.MOLDAR BORR./PLÁST.P/INJ.
</t>
    </r>
    <r>
      <rPr>
        <sz val="10.5"/>
        <color rgb="FF000080"/>
        <rFont val="Arial"/>
        <family val="2"/>
      </rPr>
      <t>CMD.NUM.</t>
    </r>
  </si>
  <si>
    <r>
      <rPr>
        <sz val="10.5"/>
        <color rgb="FF000080"/>
        <rFont val="Arial"/>
        <family val="2"/>
      </rPr>
      <t xml:space="preserve">OUTS.MÁQS. D/MOLDAR BORR.
</t>
    </r>
    <r>
      <rPr>
        <sz val="10.5"/>
        <color rgb="FF000080"/>
        <rFont val="Arial"/>
        <family val="2"/>
      </rPr>
      <t>/PLAST.P/INJEÇÃO</t>
    </r>
  </si>
  <si>
    <r>
      <rPr>
        <sz val="10.5"/>
        <color rgb="FF000080"/>
        <rFont val="Arial"/>
        <family val="2"/>
      </rPr>
      <t xml:space="preserve">Para materiais termoplásticos, de
</t>
    </r>
    <r>
      <rPr>
        <sz val="10.5"/>
        <color rgb="FF000080"/>
        <rFont val="Arial"/>
        <family val="2"/>
      </rPr>
      <t>diâmetro da rosca inferior</t>
    </r>
  </si>
  <si>
    <r>
      <rPr>
        <sz val="10.5"/>
        <color rgb="FF000080"/>
        <rFont val="Arial"/>
        <family val="2"/>
      </rPr>
      <t>OUTS.EXTRUSORAS P/BORRACHA OU PLÁSTICO</t>
    </r>
  </si>
  <si>
    <r>
      <rPr>
        <sz val="10.5"/>
        <color rgb="FF000080"/>
        <rFont val="Arial"/>
        <family val="2"/>
      </rPr>
      <t xml:space="preserve">Para fabricação de recipientes
</t>
    </r>
    <r>
      <rPr>
        <sz val="10.5"/>
        <color rgb="FF000080"/>
        <rFont val="Arial"/>
        <family val="2"/>
      </rPr>
      <t>termoplásticos de capacidade</t>
    </r>
  </si>
  <si>
    <r>
      <rPr>
        <sz val="10.5"/>
        <color rgb="FF000080"/>
        <rFont val="Arial"/>
        <family val="2"/>
      </rPr>
      <t xml:space="preserve">OUTS.MÁQS. D/MOLDAR
</t>
    </r>
    <r>
      <rPr>
        <sz val="10.5"/>
        <color rgb="FF000080"/>
        <rFont val="Arial"/>
        <family val="2"/>
      </rPr>
      <t>BORR/PLÁST. P/INSUFLAÇÃO</t>
    </r>
  </si>
  <si>
    <r>
      <rPr>
        <sz val="10.5"/>
        <color rgb="FF000080"/>
        <rFont val="Arial"/>
        <family val="2"/>
      </rPr>
      <t xml:space="preserve">MÁQS.MOLD.VÁCUO POLIEST.EXP.
</t>
    </r>
    <r>
      <rPr>
        <sz val="10.5"/>
        <color rgb="FF000080"/>
        <rFont val="Arial"/>
        <family val="2"/>
      </rPr>
      <t>/POLIPROPILENO</t>
    </r>
  </si>
  <si>
    <r>
      <rPr>
        <sz val="10.5"/>
        <color rgb="FF000080"/>
        <rFont val="Arial"/>
        <family val="2"/>
      </rPr>
      <t xml:space="preserve">OUTS.MÁQS.MOLD. VÁCUO E DE
</t>
    </r>
    <r>
      <rPr>
        <sz val="10.5"/>
        <color rgb="FF000080"/>
        <rFont val="Arial"/>
        <family val="2"/>
      </rPr>
      <t>TERMOFORMAR</t>
    </r>
  </si>
  <si>
    <r>
      <rPr>
        <sz val="10.5"/>
        <color rgb="FF000080"/>
        <rFont val="Arial"/>
        <family val="2"/>
      </rPr>
      <t xml:space="preserve">MÁQS.P/MOLD.
</t>
    </r>
    <r>
      <rPr>
        <sz val="10.5"/>
        <color rgb="FF000080"/>
        <rFont val="Arial"/>
        <family val="2"/>
      </rPr>
      <t>/RECAUCH.PNEUM. MOLD.CÂM.-DE-AR</t>
    </r>
  </si>
  <si>
    <r>
      <rPr>
        <sz val="10.5"/>
        <color rgb="FF000080"/>
        <rFont val="Arial"/>
        <family val="2"/>
      </rPr>
      <t xml:space="preserve">Com capacidade inferior
</t>
    </r>
    <r>
      <rPr>
        <sz val="10.5"/>
        <color rgb="FF000080"/>
        <rFont val="Arial"/>
        <family val="2"/>
      </rPr>
      <t>ou igual a 30.000 kN</t>
    </r>
  </si>
  <si>
    <r>
      <rPr>
        <sz val="10.5"/>
        <color rgb="FF000080"/>
        <rFont val="Arial"/>
        <family val="2"/>
      </rPr>
      <t>OUTRAS PRENSAS P/MOLDAR BORRACHA/PLÁST.</t>
    </r>
  </si>
  <si>
    <r>
      <rPr>
        <sz val="10.5"/>
        <color rgb="FF000080"/>
        <rFont val="Arial"/>
        <family val="2"/>
      </rPr>
      <t xml:space="preserve">OUTS.MÁQS.APAR. P/MOLDAR
</t>
    </r>
    <r>
      <rPr>
        <sz val="10.5"/>
        <color rgb="FF000080"/>
        <rFont val="Arial"/>
        <family val="2"/>
      </rPr>
      <t>BORRACHA/PLÁSTICO</t>
    </r>
  </si>
  <si>
    <r>
      <rPr>
        <sz val="10.5"/>
        <color rgb="FF000080"/>
        <rFont val="Arial"/>
        <family val="2"/>
      </rPr>
      <t>MAQS.D/UNIR LAMS. D/BORRACHA P/FAB. D/PNEUMáTS.</t>
    </r>
  </si>
  <si>
    <r>
      <rPr>
        <sz val="10.5"/>
        <color rgb="FF000080"/>
        <rFont val="Arial"/>
        <family val="2"/>
      </rPr>
      <t xml:space="preserve">OUTS.MAQS.APS. P/TRAB.BORR./PLAST.
</t>
    </r>
    <r>
      <rPr>
        <sz val="10.5"/>
        <color rgb="FF000080"/>
        <rFont val="Arial"/>
        <family val="2"/>
      </rPr>
      <t>FABR.PRODS.</t>
    </r>
  </si>
  <si>
    <r>
      <rPr>
        <sz val="10.5"/>
        <color rgb="FF000080"/>
        <rFont val="Arial"/>
        <family val="2"/>
      </rPr>
      <t>PARTS MÁQS.APS. P/TRAB.BORR/PLÁST. FABR.PROD.</t>
    </r>
  </si>
  <si>
    <r>
      <rPr>
        <sz val="10.5"/>
        <color rgb="FF000080"/>
        <rFont val="Arial"/>
        <family val="2"/>
      </rPr>
      <t xml:space="preserve">OUTS.MÁQS./APAR. P/PREP./TRANSF.
</t>
    </r>
    <r>
      <rPr>
        <sz val="10.5"/>
        <color rgb="FF000080"/>
        <rFont val="Arial"/>
        <family val="2"/>
      </rPr>
      <t>FUMO(TABACO)</t>
    </r>
  </si>
  <si>
    <r>
      <rPr>
        <sz val="10.5"/>
        <color rgb="FF000080"/>
        <rFont val="Arial"/>
        <family val="2"/>
      </rPr>
      <t>AUTOMOTRIZ. P/CALCAR,ESPALH. PAV.BETUMINOSO</t>
    </r>
  </si>
  <si>
    <r>
      <rPr>
        <sz val="10.5"/>
        <color rgb="FF000080"/>
        <rFont val="Arial"/>
        <family val="2"/>
      </rPr>
      <t xml:space="preserve">OUTS.MÁQS.APS. P/OBRAS PÚBL.
</t>
    </r>
    <r>
      <rPr>
        <sz val="10.5"/>
        <color rgb="FF000080"/>
        <rFont val="Arial"/>
        <family val="2"/>
      </rPr>
      <t>CONSTR.CIVIL,ETC</t>
    </r>
  </si>
  <si>
    <r>
      <rPr>
        <sz val="10.5"/>
        <color rgb="FF000080"/>
        <rFont val="Arial"/>
        <family val="2"/>
      </rPr>
      <t>'- Máquinas e aparelhos para extração ou preparação de óleos</t>
    </r>
  </si>
  <si>
    <r>
      <rPr>
        <sz val="10.5"/>
        <color rgb="FF000080"/>
        <rFont val="Arial"/>
        <family val="2"/>
      </rPr>
      <t xml:space="preserve">PRENS.P/FABR.PAINEL D/PARTÍC.,FIBRA
</t>
    </r>
    <r>
      <rPr>
        <sz val="10.5"/>
        <color rgb="FF000080"/>
        <rFont val="Arial"/>
        <family val="2"/>
      </rPr>
      <t>D/MAD.ETC</t>
    </r>
  </si>
  <si>
    <r>
      <rPr>
        <sz val="10.5"/>
        <color rgb="FF000080"/>
        <rFont val="Arial"/>
        <family val="2"/>
      </rPr>
      <t>MÁQUINAS P/FABRICAÇÃO D/CORDAS OU CABOS</t>
    </r>
  </si>
  <si>
    <r>
      <rPr>
        <sz val="10.5"/>
        <color rgb="FF000080"/>
        <rFont val="Arial"/>
        <family val="2"/>
      </rPr>
      <t>RÔBOS INDUSTRIAIS</t>
    </r>
  </si>
  <si>
    <r>
      <rPr>
        <sz val="10.5"/>
        <color rgb="FF000080"/>
        <rFont val="Arial"/>
        <family val="2"/>
      </rPr>
      <t xml:space="preserve">APARS. D/EVAPORAÇÃO
</t>
    </r>
    <r>
      <rPr>
        <sz val="10.5"/>
        <color rgb="FF000080"/>
        <rFont val="Arial"/>
        <family val="2"/>
      </rPr>
      <t>P/ARREFECIMENTO DO AR</t>
    </r>
  </si>
  <si>
    <r>
      <rPr>
        <sz val="10.5"/>
        <color rgb="FF000080"/>
        <rFont val="Arial"/>
        <family val="2"/>
      </rPr>
      <t xml:space="preserve">'-- Do tipo utilizado em
</t>
    </r>
    <r>
      <rPr>
        <sz val="10.5"/>
        <color rgb="FF000080"/>
        <rFont val="Arial"/>
        <family val="2"/>
      </rPr>
      <t>aeroportos</t>
    </r>
  </si>
  <si>
    <r>
      <rPr>
        <sz val="10.5"/>
        <color rgb="FF000080"/>
        <rFont val="Arial"/>
        <family val="2"/>
      </rPr>
      <t>DIFERS.D/ENT/SAÍDA D/CHAPA EM INST. D/GALVAN.</t>
    </r>
  </si>
  <si>
    <r>
      <rPr>
        <sz val="10.5"/>
        <color rgb="FF000080"/>
        <rFont val="Arial"/>
        <family val="2"/>
      </rPr>
      <t xml:space="preserve">OUTRAS MÁQS.APAR. P/TRATAMENTO
</t>
    </r>
    <r>
      <rPr>
        <sz val="10.5"/>
        <color rgb="FF000080"/>
        <rFont val="Arial"/>
        <family val="2"/>
      </rPr>
      <t>D/METAIS</t>
    </r>
  </si>
  <si>
    <r>
      <rPr>
        <sz val="10.5"/>
        <color rgb="FF000080"/>
        <rFont val="Arial"/>
        <family val="2"/>
      </rPr>
      <t>MISTURADORES</t>
    </r>
  </si>
  <si>
    <r>
      <rPr>
        <sz val="10.5"/>
        <color rgb="FF000080"/>
        <rFont val="Arial"/>
        <family val="2"/>
      </rPr>
      <t>OUTRAS PRENSAS</t>
    </r>
  </si>
  <si>
    <r>
      <rPr>
        <sz val="10.5"/>
        <color rgb="FF000080"/>
        <rFont val="Arial"/>
        <family val="2"/>
      </rPr>
      <t xml:space="preserve">DISTRIBUID.
</t>
    </r>
    <r>
      <rPr>
        <sz val="10.5"/>
        <color rgb="FF000080"/>
        <rFont val="Arial"/>
        <family val="2"/>
      </rPr>
      <t xml:space="preserve">/DOSEADORES
</t>
    </r>
    <r>
      <rPr>
        <sz val="10.5"/>
        <color rgb="FF000080"/>
        <rFont val="Arial"/>
        <family val="2"/>
      </rPr>
      <t>D/SÓLIDOS E D/LÍQUIDOS</t>
    </r>
  </si>
  <si>
    <r>
      <rPr>
        <sz val="10.5"/>
        <color rgb="FF000080"/>
        <rFont val="Arial"/>
        <family val="2"/>
      </rPr>
      <t xml:space="preserve">MÁQS.APAR.P/FABR. PINCÉIS,
</t>
    </r>
    <r>
      <rPr>
        <sz val="10.5"/>
        <color rgb="FF000080"/>
        <rFont val="Arial"/>
        <family val="2"/>
      </rPr>
      <t>BROXAS/ESCOVAS</t>
    </r>
  </si>
  <si>
    <r>
      <rPr>
        <sz val="10.5"/>
        <color rgb="FF000080"/>
        <rFont val="Arial"/>
        <family val="2"/>
      </rPr>
      <t>ACUMULADORES HIDRÁULICOS P/AERONAVES</t>
    </r>
  </si>
  <si>
    <r>
      <rPr>
        <sz val="10.5"/>
        <color rgb="FF000080"/>
        <rFont val="Arial"/>
        <family val="2"/>
      </rPr>
      <t xml:space="preserve">APARELHOS P/LIMPAR PEÇAS POR ULTRA-
</t>
    </r>
    <r>
      <rPr>
        <sz val="10.5"/>
        <color rgb="FF000080"/>
        <rFont val="Arial"/>
        <family val="2"/>
      </rPr>
      <t>SOM</t>
    </r>
  </si>
  <si>
    <r>
      <rPr>
        <sz val="10.5"/>
        <color rgb="FF000080"/>
        <rFont val="Arial"/>
        <family val="2"/>
      </rPr>
      <t xml:space="preserve">MÁQUINAS DE LEME
</t>
    </r>
    <r>
      <rPr>
        <sz val="10.5"/>
        <color rgb="FF000080"/>
        <rFont val="Arial"/>
        <family val="2"/>
      </rPr>
      <t>P/EMBARCAÇÕES</t>
    </r>
  </si>
  <si>
    <r>
      <rPr>
        <sz val="10.5"/>
        <color rgb="FF000080"/>
        <rFont val="Arial"/>
        <family val="2"/>
      </rPr>
      <t>OUTS.MÁQS.APAR. MECÂNICOS C/FUNÇÃO PRÓPRIA</t>
    </r>
  </si>
  <si>
    <r>
      <rPr>
        <sz val="10.5"/>
        <color rgb="FF000080"/>
        <rFont val="Arial"/>
        <family val="2"/>
      </rPr>
      <t xml:space="preserve">De limpadores de para- brisas elétricos ou de
</t>
    </r>
    <r>
      <rPr>
        <sz val="10.5"/>
        <color rgb="FF000080"/>
        <rFont val="Arial"/>
        <family val="2"/>
      </rPr>
      <t>acumulador</t>
    </r>
  </si>
  <si>
    <r>
      <rPr>
        <sz val="10.5"/>
        <color rgb="FF000080"/>
        <rFont val="Arial"/>
        <family val="2"/>
      </rPr>
      <t>OUTS.PARTES D/MÁQS.AP.MECÂNICS. C/FUN.PRÓPR.</t>
    </r>
  </si>
  <si>
    <r>
      <rPr>
        <sz val="10.5"/>
        <color rgb="FF000080"/>
        <rFont val="Arial"/>
        <family val="2"/>
      </rPr>
      <t>CAIXAS DE FUNDIÇÃO</t>
    </r>
  </si>
  <si>
    <r>
      <rPr>
        <sz val="10.5"/>
        <color rgb="FF000080"/>
        <rFont val="Arial"/>
        <family val="2"/>
      </rPr>
      <t>PLACAS DE FUNDO PARA MOLDES</t>
    </r>
  </si>
  <si>
    <r>
      <rPr>
        <sz val="10.5"/>
        <color rgb="FF000080"/>
        <rFont val="Arial"/>
        <family val="2"/>
      </rPr>
      <t>MODELOS PARA MOLDES</t>
    </r>
  </si>
  <si>
    <r>
      <rPr>
        <sz val="10.5"/>
        <color rgb="FF000080"/>
        <rFont val="Arial"/>
        <family val="2"/>
      </rPr>
      <t xml:space="preserve">MOLDES P/MOLDAGEM POR
</t>
    </r>
    <r>
      <rPr>
        <sz val="10.5"/>
        <color rgb="FF000080"/>
        <rFont val="Arial"/>
        <family val="2"/>
      </rPr>
      <t>INJEÇÃO/COMPRESSÃ O</t>
    </r>
  </si>
  <si>
    <r>
      <rPr>
        <sz val="10.5"/>
        <color rgb="FF000080"/>
        <rFont val="Arial"/>
        <family val="2"/>
      </rPr>
      <t xml:space="preserve">COQUILHAS P/METAIS/CARBONETO
</t>
    </r>
    <r>
      <rPr>
        <sz val="10.5"/>
        <color rgb="FF000080"/>
        <rFont val="Arial"/>
        <family val="2"/>
      </rPr>
      <t>S METÁLICOS</t>
    </r>
  </si>
  <si>
    <r>
      <rPr>
        <sz val="10.5"/>
        <color rgb="FF000080"/>
        <rFont val="Arial"/>
        <family val="2"/>
      </rPr>
      <t>OUTS.MOLDES P/METAIS/CARBONETO S METÁLICOS</t>
    </r>
  </si>
  <si>
    <r>
      <rPr>
        <sz val="10.5"/>
        <color rgb="FF000080"/>
        <rFont val="Arial"/>
        <family val="2"/>
      </rPr>
      <t>MOLDES PARA VIDRO</t>
    </r>
  </si>
  <si>
    <r>
      <rPr>
        <sz val="10.5"/>
        <color rgb="FF000080"/>
        <rFont val="Arial"/>
        <family val="2"/>
      </rPr>
      <t>MOLDES PARA MATÉRIAS MINERAIS</t>
    </r>
  </si>
  <si>
    <r>
      <rPr>
        <sz val="10.5"/>
        <color rgb="FF000080"/>
        <rFont val="Arial"/>
        <family val="2"/>
      </rPr>
      <t xml:space="preserve">MOLDES P/MOLD. D/BORR./PLÁST.P/INJ.
</t>
    </r>
    <r>
      <rPr>
        <sz val="10.5"/>
        <color rgb="FF000080"/>
        <rFont val="Arial"/>
        <family val="2"/>
      </rPr>
      <t>/COMPRESS.</t>
    </r>
  </si>
  <si>
    <r>
      <rPr>
        <sz val="10.5"/>
        <color rgb="FF000080"/>
        <rFont val="Arial"/>
        <family val="2"/>
      </rPr>
      <t>Para vulcanização de pneumáticos</t>
    </r>
  </si>
  <si>
    <r>
      <rPr>
        <sz val="10.5"/>
        <color rgb="FF000080"/>
        <rFont val="Arial"/>
        <family val="2"/>
      </rPr>
      <t xml:space="preserve">VÁLVULAS REDUTORAS DE
</t>
    </r>
    <r>
      <rPr>
        <sz val="10.5"/>
        <color rgb="FF000080"/>
        <rFont val="Arial"/>
        <family val="2"/>
      </rPr>
      <t>PRESSÃO</t>
    </r>
  </si>
  <si>
    <r>
      <rPr>
        <sz val="10.5"/>
        <color rgb="FF000080"/>
        <rFont val="Arial"/>
        <family val="2"/>
      </rPr>
      <t>VáLVS.ROTATS. D/CAIXAS D/DIREçãO HIDRáUL.C/PINHãO</t>
    </r>
  </si>
  <si>
    <r>
      <rPr>
        <sz val="10.5"/>
        <color rgb="FF000080"/>
        <rFont val="Arial"/>
        <family val="2"/>
      </rPr>
      <t xml:space="preserve">OUTS.VáLVS. ROTATIVAS D/CAIXAS
</t>
    </r>
    <r>
      <rPr>
        <sz val="10.5"/>
        <color rgb="FF000080"/>
        <rFont val="Arial"/>
        <family val="2"/>
      </rPr>
      <t>D/DIREçãO HIDRáULICA</t>
    </r>
  </si>
  <si>
    <r>
      <rPr>
        <sz val="10.5"/>
        <color rgb="FF000080"/>
        <rFont val="Arial"/>
        <family val="2"/>
      </rPr>
      <t>OUTS.VÁLVS. P/TRANSMISS.ÓLEO- HIDRÁULS/PNEUM.</t>
    </r>
  </si>
  <si>
    <r>
      <rPr>
        <sz val="10.5"/>
        <color rgb="FF000080"/>
        <rFont val="Arial"/>
        <family val="2"/>
      </rPr>
      <t>VÁLVULAS DE RETENÇÃO</t>
    </r>
  </si>
  <si>
    <r>
      <rPr>
        <sz val="10.5"/>
        <color rgb="FF000080"/>
        <rFont val="Arial"/>
        <family val="2"/>
      </rPr>
      <t>VÁLVULAS DE SEGURANÇA OU DE ALÍVIO</t>
    </r>
  </si>
  <si>
    <r>
      <rPr>
        <sz val="10.5"/>
        <color rgb="FF000080"/>
        <rFont val="Arial"/>
        <family val="2"/>
      </rPr>
      <t xml:space="preserve">VÁLVS.P/ESCOAM. UTIL.EM
</t>
    </r>
    <r>
      <rPr>
        <sz val="10.5"/>
        <color rgb="FF000080"/>
        <rFont val="Arial"/>
        <family val="2"/>
      </rPr>
      <t>BANHEIROS/COZINHAS</t>
    </r>
  </si>
  <si>
    <r>
      <rPr>
        <sz val="10.5"/>
        <color rgb="FF000080"/>
        <rFont val="Arial"/>
        <family val="2"/>
      </rPr>
      <t>OUTS.DISPOSITIVOS UTIL.EM BANHEIROS/COZINHAS</t>
    </r>
  </si>
  <si>
    <r>
      <rPr>
        <sz val="10.5"/>
        <color rgb="FF000080"/>
        <rFont val="Arial"/>
        <family val="2"/>
      </rPr>
      <t xml:space="preserve">VÁLVS.D/EXP. TERMOSTÁTICAS/PRE
</t>
    </r>
    <r>
      <rPr>
        <sz val="10.5"/>
        <color rgb="FF000080"/>
        <rFont val="Arial"/>
        <family val="2"/>
      </rPr>
      <t>SSOSTÁTICAS</t>
    </r>
  </si>
  <si>
    <r>
      <rPr>
        <sz val="10.5"/>
        <color rgb="FF000080"/>
        <rFont val="Arial"/>
        <family val="2"/>
      </rPr>
      <t>OUTS.DISPOSITIVOS UTILIZADOS EM REFRIGERAÇÃO</t>
    </r>
  </si>
  <si>
    <r>
      <rPr>
        <sz val="10.5"/>
        <color rgb="FF000080"/>
        <rFont val="Arial"/>
        <family val="2"/>
      </rPr>
      <t xml:space="preserve">Com uma pressão de trabalho inferior ou igual
</t>
    </r>
    <r>
      <rPr>
        <sz val="10.5"/>
        <color rgb="FF000080"/>
        <rFont val="Arial"/>
        <family val="2"/>
      </rPr>
      <t>a 50 mbar</t>
    </r>
  </si>
  <si>
    <r>
      <rPr>
        <sz val="10.5"/>
        <color rgb="FF000080"/>
        <rFont val="Arial"/>
        <family val="2"/>
      </rPr>
      <t>OUTS.DISPOSITS. UTILIZS.EM EQUIPAMENTOS A GÁS</t>
    </r>
  </si>
  <si>
    <r>
      <rPr>
        <sz val="10.5"/>
        <color rgb="FF000080"/>
        <rFont val="Arial"/>
        <family val="2"/>
      </rPr>
      <t xml:space="preserve">VÁLVULAS TIPO
</t>
    </r>
    <r>
      <rPr>
        <sz val="10.5"/>
        <color rgb="FF000080"/>
        <rFont val="Arial"/>
        <family val="2"/>
      </rPr>
      <t>AEROSOL</t>
    </r>
  </si>
  <si>
    <r>
      <rPr>
        <sz val="10.5"/>
        <color rgb="FF000080"/>
        <rFont val="Arial"/>
        <family val="2"/>
      </rPr>
      <t>Válvulas solenoides</t>
    </r>
  </si>
  <si>
    <r>
      <rPr>
        <sz val="10.5"/>
        <color rgb="FF000080"/>
        <rFont val="Arial"/>
        <family val="2"/>
      </rPr>
      <t>VÁLVULAS TIPO GAVETA</t>
    </r>
  </si>
  <si>
    <r>
      <rPr>
        <sz val="10.5"/>
        <color rgb="FF000080"/>
        <rFont val="Arial"/>
        <family val="2"/>
      </rPr>
      <t>VÁLVULAS TIPO GLOBO</t>
    </r>
  </si>
  <si>
    <r>
      <rPr>
        <sz val="10.5"/>
        <color rgb="FF000080"/>
        <rFont val="Arial"/>
        <family val="2"/>
      </rPr>
      <t>VÁLVULAS TIPO ESFERA</t>
    </r>
  </si>
  <si>
    <r>
      <rPr>
        <sz val="10.5"/>
        <color rgb="FF000080"/>
        <rFont val="Arial"/>
        <family val="2"/>
      </rPr>
      <t>VÁLVULAS TIPO MACHO</t>
    </r>
  </si>
  <si>
    <r>
      <rPr>
        <sz val="10.5"/>
        <color rgb="FF000080"/>
        <rFont val="Arial"/>
        <family val="2"/>
      </rPr>
      <t>VÁLVULAS TIPO BORBOLETA</t>
    </r>
  </si>
  <si>
    <r>
      <rPr>
        <sz val="10.5"/>
        <color rgb="FF000080"/>
        <rFont val="Arial"/>
        <family val="2"/>
      </rPr>
      <t>TORNEIRAS E OUTS. DISPOSITS. P/CANALIZAÇÃO,ETC.</t>
    </r>
  </si>
  <si>
    <r>
      <rPr>
        <sz val="10.5"/>
        <color rgb="FF000080"/>
        <rFont val="Arial"/>
        <family val="2"/>
      </rPr>
      <t>PARTES.VÁLVS.T. AEROSOL/DISP.UTIL. BANHS.ETC.</t>
    </r>
  </si>
  <si>
    <r>
      <rPr>
        <sz val="10.5"/>
        <color rgb="FF000080"/>
        <rFont val="Arial"/>
        <family val="2"/>
      </rPr>
      <t>PARTES D/TORNEIRAS, OUTS.DISP.P/CANALIZ. ETC.</t>
    </r>
  </si>
  <si>
    <r>
      <rPr>
        <sz val="10.5"/>
        <color rgb="FF000080"/>
        <rFont val="Arial"/>
        <family val="2"/>
      </rPr>
      <t>ROLAMENTOS D/ESFERAS DE CARGA RADIAL</t>
    </r>
  </si>
  <si>
    <r>
      <rPr>
        <sz val="10.5"/>
        <color rgb="FF000080"/>
        <rFont val="Arial"/>
        <family val="2"/>
      </rPr>
      <t>OUTS.ROLAMENTOS DE ESFERAS</t>
    </r>
  </si>
  <si>
    <r>
      <rPr>
        <sz val="10.5"/>
        <color rgb="FF000080"/>
        <rFont val="Arial"/>
        <family val="2"/>
      </rPr>
      <t>ROLAMENT. D/ROLETES CÔNICOS, D/CARGA RADIAL</t>
    </r>
  </si>
  <si>
    <r>
      <rPr>
        <sz val="10.5"/>
        <color rgb="FF000080"/>
        <rFont val="Arial"/>
        <family val="2"/>
      </rPr>
      <t>OUTS.ROLAMENTOS D/ROLETES CÔNICOS</t>
    </r>
  </si>
  <si>
    <r>
      <rPr>
        <sz val="10.5"/>
        <color rgb="FF000080"/>
        <rFont val="Arial"/>
        <family val="2"/>
      </rPr>
      <t>ROLAMENTOS DE ROLETES EM FORMA DE TONEL</t>
    </r>
  </si>
  <si>
    <r>
      <rPr>
        <sz val="10.5"/>
        <color rgb="FF000080"/>
        <rFont val="Arial"/>
        <family val="2"/>
      </rPr>
      <t xml:space="preserve">'- Rolamentos de agulhas, incluindo as
</t>
    </r>
    <r>
      <rPr>
        <sz val="10.5"/>
        <color rgb="FF000080"/>
        <rFont val="Arial"/>
        <family val="2"/>
      </rPr>
      <t>montagens de gaiolas e</t>
    </r>
  </si>
  <si>
    <r>
      <rPr>
        <sz val="10.5"/>
        <color rgb="FF000080"/>
        <rFont val="Arial"/>
        <family val="2"/>
      </rPr>
      <t>ROLAMENTOS ROLET. CILÍNDRICOS D/CARGA RADIAL</t>
    </r>
  </si>
  <si>
    <r>
      <rPr>
        <sz val="10.5"/>
        <color rgb="FF000080"/>
        <rFont val="Arial"/>
        <family val="2"/>
      </rPr>
      <t xml:space="preserve">OUTS.ROLAMENTOS
</t>
    </r>
    <r>
      <rPr>
        <sz val="10.5"/>
        <color rgb="FF000080"/>
        <rFont val="Arial"/>
        <family val="2"/>
      </rPr>
      <t>ROLETES CILÍNDRICOS</t>
    </r>
  </si>
  <si>
    <r>
      <rPr>
        <sz val="10.5"/>
        <color rgb="FF000080"/>
        <rFont val="Arial"/>
        <family val="2"/>
      </rPr>
      <t>OUTS.ROLAMS. D/ROLETES,INCL.ROL. COMBINADOS</t>
    </r>
  </si>
  <si>
    <r>
      <rPr>
        <sz val="10.5"/>
        <color rgb="FF000080"/>
        <rFont val="Arial"/>
        <family val="2"/>
      </rPr>
      <t xml:space="preserve">OUTS.ESFERAS D/AÇO
</t>
    </r>
    <r>
      <rPr>
        <sz val="10.5"/>
        <color rgb="FF000080"/>
        <rFont val="Arial"/>
        <family val="2"/>
      </rPr>
      <t>CALIBRADAS</t>
    </r>
  </si>
  <si>
    <r>
      <rPr>
        <sz val="10.5"/>
        <color rgb="FF000080"/>
        <rFont val="Arial"/>
        <family val="2"/>
      </rPr>
      <t>ROLETES CILÍNDRICOS P/ROLAMENTOS</t>
    </r>
  </si>
  <si>
    <r>
      <rPr>
        <sz val="10.5"/>
        <color rgb="FF000080"/>
        <rFont val="Arial"/>
        <family val="2"/>
      </rPr>
      <t xml:space="preserve">ROLETES CÔNICOS
</t>
    </r>
    <r>
      <rPr>
        <sz val="10.5"/>
        <color rgb="FF000080"/>
        <rFont val="Arial"/>
        <family val="2"/>
      </rPr>
      <t>P/ROLAMENTOS</t>
    </r>
  </si>
  <si>
    <r>
      <rPr>
        <sz val="10.5"/>
        <color rgb="FF000080"/>
        <rFont val="Arial"/>
        <family val="2"/>
      </rPr>
      <t xml:space="preserve">OUTS. ESFERAS/ROLETES/AG
</t>
    </r>
    <r>
      <rPr>
        <sz val="10.5"/>
        <color rgb="FF000080"/>
        <rFont val="Arial"/>
        <family val="2"/>
      </rPr>
      <t>ULHAS P/ROLAMENTOS</t>
    </r>
  </si>
  <si>
    <r>
      <rPr>
        <sz val="10.5"/>
        <color rgb="FF000080"/>
        <rFont val="Arial"/>
        <family val="2"/>
      </rPr>
      <t>SELOS, CAPAS E PORTA-ESFERAS DE AÇO</t>
    </r>
  </si>
  <si>
    <r>
      <rPr>
        <sz val="10.5"/>
        <color rgb="FF000080"/>
        <rFont val="Arial"/>
        <family val="2"/>
      </rPr>
      <t>OUTRAS PARTES DE ROLAMENTOS</t>
    </r>
  </si>
  <si>
    <r>
      <rPr>
        <sz val="10.5"/>
        <color rgb="FF000080"/>
        <rFont val="Arial"/>
        <family val="2"/>
      </rPr>
      <t>Forjados, de peso igual ou superior a 900 kg e comprimento i</t>
    </r>
  </si>
  <si>
    <r>
      <rPr>
        <sz val="10.5"/>
        <color rgb="FF000080"/>
        <rFont val="Arial"/>
        <family val="2"/>
      </rPr>
      <t>OUTROS VIRABREQUINS</t>
    </r>
  </si>
  <si>
    <r>
      <rPr>
        <sz val="10.5"/>
        <color rgb="FF000080"/>
        <rFont val="Arial"/>
        <family val="2"/>
      </rPr>
      <t>ÁRVORE DE "CAMES" P/COMANDO DE VÁLVULAS</t>
    </r>
  </si>
  <si>
    <r>
      <rPr>
        <sz val="10.5"/>
        <color rgb="FF000080"/>
        <rFont val="Arial"/>
        <family val="2"/>
      </rPr>
      <t>VEIOS FLEXÍVEIS D/TRANSMISSÃO</t>
    </r>
  </si>
  <si>
    <r>
      <rPr>
        <sz val="10.5"/>
        <color rgb="FF000080"/>
        <rFont val="Arial"/>
        <family val="2"/>
      </rPr>
      <t>Manivelas</t>
    </r>
  </si>
  <si>
    <r>
      <rPr>
        <sz val="10.5"/>
        <color rgb="FF000080"/>
        <rFont val="Arial"/>
        <family val="2"/>
      </rPr>
      <t xml:space="preserve">MANCAIS (CHUMACEIRAS)
</t>
    </r>
    <r>
      <rPr>
        <sz val="10.5"/>
        <color rgb="FF000080"/>
        <rFont val="Arial"/>
        <family val="2"/>
      </rPr>
      <t>C/ROLAM. INCORPORADOS</t>
    </r>
  </si>
  <si>
    <r>
      <rPr>
        <sz val="10.5"/>
        <color rgb="FF000080"/>
        <rFont val="Arial"/>
        <family val="2"/>
      </rPr>
      <t>Montados com "bronzes" de metal antifricção</t>
    </r>
  </si>
  <si>
    <r>
      <rPr>
        <sz val="10.5"/>
        <color rgb="FF000080"/>
        <rFont val="Arial"/>
        <family val="2"/>
      </rPr>
      <t xml:space="preserve">De diâmetro interno igual
</t>
    </r>
    <r>
      <rPr>
        <sz val="10.5"/>
        <color rgb="FF000080"/>
        <rFont val="Arial"/>
        <family val="2"/>
      </rPr>
      <t>ou superior a 200 mm</t>
    </r>
  </si>
  <si>
    <r>
      <rPr>
        <sz val="10.5"/>
        <color rgb="FF000080"/>
        <rFont val="Arial"/>
        <family val="2"/>
      </rPr>
      <t>OUTROS "BRONZES"</t>
    </r>
  </si>
  <si>
    <r>
      <rPr>
        <sz val="10.5"/>
        <color rgb="FF000080"/>
        <rFont val="Arial"/>
        <family val="2"/>
      </rPr>
      <t>OUTROS MANCAIS SEM ROLAMENTOS</t>
    </r>
  </si>
  <si>
    <r>
      <rPr>
        <sz val="10.5"/>
        <color rgb="FF000080"/>
        <rFont val="Arial"/>
        <family val="2"/>
      </rPr>
      <t>CAIXAS D/TRANSM. REDUTORES,ETC. D/VELOCIDADE</t>
    </r>
  </si>
  <si>
    <r>
      <rPr>
        <sz val="10.5"/>
        <color rgb="FF000080"/>
        <rFont val="Arial"/>
        <family val="2"/>
      </rPr>
      <t xml:space="preserve">ENGRENS.RODAS D/FRICÇÃO,EIXOS
</t>
    </r>
    <r>
      <rPr>
        <sz val="10.5"/>
        <color rgb="FF000080"/>
        <rFont val="Arial"/>
        <family val="2"/>
      </rPr>
      <t>D/ESFS/ROLETS</t>
    </r>
  </si>
  <si>
    <r>
      <rPr>
        <sz val="10.5"/>
        <color rgb="FF000080"/>
        <rFont val="Arial"/>
        <family val="2"/>
      </rPr>
      <t>POLIAS,EXCETO AS D/ROLAMS.REGULAD. D/TENSÃO</t>
    </r>
  </si>
  <si>
    <r>
      <rPr>
        <sz val="10.5"/>
        <color rgb="FF000080"/>
        <rFont val="Arial"/>
        <family val="2"/>
      </rPr>
      <t>EMBREAGENS DE FRICÇÃO</t>
    </r>
  </si>
  <si>
    <r>
      <rPr>
        <sz val="10.5"/>
        <color rgb="FF000080"/>
        <rFont val="Arial"/>
        <family val="2"/>
      </rPr>
      <t>OUTRAS EMBREAGENS</t>
    </r>
  </si>
  <si>
    <r>
      <rPr>
        <sz val="10.5"/>
        <color rgb="FF000080"/>
        <rFont val="Arial"/>
        <family val="2"/>
      </rPr>
      <t xml:space="preserve">DISPOSITS. D/ACOPLAM.,INCL.
</t>
    </r>
    <r>
      <rPr>
        <sz val="10.5"/>
        <color rgb="FF000080"/>
        <rFont val="Arial"/>
        <family val="2"/>
      </rPr>
      <t>JUNTA D/ARTICULAÇÃO</t>
    </r>
  </si>
  <si>
    <r>
      <rPr>
        <sz val="10.5"/>
        <color rgb="FF000080"/>
        <rFont val="Arial"/>
        <family val="2"/>
      </rPr>
      <t xml:space="preserve">'- Rodas dentadas e outros elementos de
</t>
    </r>
    <r>
      <rPr>
        <sz val="10.5"/>
        <color rgb="FF000080"/>
        <rFont val="Arial"/>
        <family val="2"/>
      </rPr>
      <t>transmissão apresenta</t>
    </r>
  </si>
  <si>
    <r>
      <rPr>
        <sz val="10.5"/>
        <color rgb="FF000080"/>
        <rFont val="Arial"/>
        <family val="2"/>
      </rPr>
      <t>JUNTAS METALOPLÁSTICAS</t>
    </r>
  </si>
  <si>
    <r>
      <rPr>
        <sz val="10.5"/>
        <color rgb="FF000080"/>
        <rFont val="Arial"/>
        <family val="2"/>
      </rPr>
      <t xml:space="preserve">JUNTAS DE VEDAÇÃO,
</t>
    </r>
    <r>
      <rPr>
        <sz val="10.5"/>
        <color rgb="FF000080"/>
        <rFont val="Arial"/>
        <family val="2"/>
      </rPr>
      <t>MECÂNICAS</t>
    </r>
  </si>
  <si>
    <r>
      <rPr>
        <sz val="10.5"/>
        <color rgb="FF000080"/>
        <rFont val="Arial"/>
        <family val="2"/>
      </rPr>
      <t>JOGOS/SORTIDOS D/JUNTAS,EM BOLSAS, ETC.</t>
    </r>
  </si>
  <si>
    <r>
      <rPr>
        <sz val="10.5"/>
        <color rgb="FF000080"/>
        <rFont val="Arial"/>
        <family val="2"/>
      </rPr>
      <t xml:space="preserve">'- Por depósito de
</t>
    </r>
    <r>
      <rPr>
        <sz val="10.5"/>
        <color rgb="FF000080"/>
        <rFont val="Arial"/>
        <family val="2"/>
      </rPr>
      <t>plástico ou de borracha</t>
    </r>
  </si>
  <si>
    <r>
      <rPr>
        <sz val="10.5"/>
        <color rgb="FF000080"/>
        <rFont val="Arial"/>
        <family val="2"/>
      </rPr>
      <t>'- Partes</t>
    </r>
  </si>
  <si>
    <r>
      <rPr>
        <sz val="10.5"/>
        <color rgb="FF000080"/>
        <rFont val="Arial"/>
        <family val="2"/>
      </rPr>
      <t xml:space="preserve">'- Máquinas e aparelhos para fabricação
</t>
    </r>
    <r>
      <rPr>
        <sz val="10.5"/>
        <color rgb="FF000080"/>
        <rFont val="Arial"/>
        <family val="2"/>
      </rPr>
      <t>deboulesouwafers</t>
    </r>
  </si>
  <si>
    <r>
      <rPr>
        <sz val="10.5"/>
        <color rgb="FF000080"/>
        <rFont val="Arial"/>
        <family val="2"/>
      </rPr>
      <t>'- Máquinas e aparelhos para fabricação de dispositivos de vi</t>
    </r>
  </si>
  <si>
    <r>
      <rPr>
        <sz val="10.5"/>
        <color rgb="FF000080"/>
        <rFont val="Arial"/>
        <family val="2"/>
      </rPr>
      <t xml:space="preserve">'- Máquinas e aparelhos especificados na Nota 11
</t>
    </r>
    <r>
      <rPr>
        <sz val="10.5"/>
        <color rgb="FF000080"/>
        <rFont val="Arial"/>
        <family val="2"/>
      </rPr>
      <t>C) do presen</t>
    </r>
  </si>
  <si>
    <r>
      <rPr>
        <sz val="10.5"/>
        <color rgb="FF000080"/>
        <rFont val="Arial"/>
        <family val="2"/>
      </rPr>
      <t>Partes acess.maqs.apar. fab.esferas/plaquetas</t>
    </r>
  </si>
  <si>
    <r>
      <rPr>
        <sz val="10.5"/>
        <color rgb="FF000080"/>
        <rFont val="Arial"/>
        <family val="2"/>
      </rPr>
      <t xml:space="preserve">Hélices para
</t>
    </r>
    <r>
      <rPr>
        <sz val="10.5"/>
        <color rgb="FF000080"/>
        <rFont val="Arial"/>
        <family val="2"/>
      </rPr>
      <t>embarcações e suas pás</t>
    </r>
  </si>
  <si>
    <r>
      <rPr>
        <sz val="10.5"/>
        <color rgb="FF000080"/>
        <rFont val="Arial"/>
        <family val="2"/>
      </rPr>
      <t>PARTS.OUTS.MÁQS. APARS.S/CONEXÃO ELÉTR.ETC.</t>
    </r>
  </si>
  <si>
    <r>
      <rPr>
        <sz val="10.5"/>
        <color rgb="FF000080"/>
        <rFont val="Arial"/>
        <family val="2"/>
      </rPr>
      <t xml:space="preserve">De passo não superior a
</t>
    </r>
    <r>
      <rPr>
        <sz val="10.5"/>
        <color rgb="FF000080"/>
        <rFont val="Arial"/>
        <family val="2"/>
      </rPr>
      <t>1,8°</t>
    </r>
  </si>
  <si>
    <r>
      <rPr>
        <sz val="10.5"/>
        <color rgb="FF000080"/>
        <rFont val="Arial"/>
        <family val="2"/>
      </rPr>
      <t>OUTS.MOTS.ELÉTR. D/CORRENTE C/P&lt;=37. 5W</t>
    </r>
  </si>
  <si>
    <r>
      <rPr>
        <sz val="10.5"/>
        <color rgb="FF000080"/>
        <rFont val="Arial"/>
        <family val="2"/>
      </rPr>
      <t xml:space="preserve">MOTS.ELÉTR.CORR. ALTERN.C/P&lt;=37.5W,
</t>
    </r>
    <r>
      <rPr>
        <sz val="10.5"/>
        <color rgb="FF000080"/>
        <rFont val="Arial"/>
        <family val="2"/>
      </rPr>
      <t>SÍNCRONOS</t>
    </r>
  </si>
  <si>
    <r>
      <rPr>
        <sz val="10.5"/>
        <color rgb="FF000080"/>
        <rFont val="Arial"/>
        <family val="2"/>
      </rPr>
      <t xml:space="preserve">OUTS.MOTS.ELÉTR. D/CORRENTE ALTERN.
</t>
    </r>
    <r>
      <rPr>
        <sz val="10.5"/>
        <color rgb="FF000080"/>
        <rFont val="Arial"/>
        <family val="2"/>
      </rPr>
      <t>P&lt;=37.5W</t>
    </r>
  </si>
  <si>
    <r>
      <rPr>
        <sz val="10.5"/>
        <color rgb="FF000080"/>
        <rFont val="Arial"/>
        <family val="2"/>
      </rPr>
      <t>MOTORES ELÉTRICOS UNIVERSAIS,POT&lt;=37. 5W</t>
    </r>
  </si>
  <si>
    <r>
      <rPr>
        <sz val="10.5"/>
        <color rgb="FF000080"/>
        <rFont val="Arial"/>
        <family val="2"/>
      </rPr>
      <t xml:space="preserve">'- Motores universais de potência superior a 37,5
</t>
    </r>
    <r>
      <rPr>
        <sz val="10.5"/>
        <color rgb="FF000080"/>
        <rFont val="Arial"/>
        <family val="2"/>
      </rPr>
      <t>W</t>
    </r>
  </si>
  <si>
    <r>
      <rPr>
        <sz val="10.5"/>
        <color rgb="FF000080"/>
        <rFont val="Arial"/>
        <family val="2"/>
      </rPr>
      <t>MOTORES ELÉTR. D/CORRENTE CONT. POT&lt;=750W</t>
    </r>
  </si>
  <si>
    <r>
      <rPr>
        <sz val="10.5"/>
        <color rgb="FF000080"/>
        <rFont val="Arial"/>
        <family val="2"/>
      </rPr>
      <t xml:space="preserve">MOTOR ELÉTR. D/CORR.CONT.POT.
</t>
    </r>
    <r>
      <rPr>
        <sz val="10.5"/>
        <color rgb="FF000080"/>
        <rFont val="Arial"/>
        <family val="2"/>
      </rPr>
      <t>&gt;750W&lt;75KW</t>
    </r>
  </si>
  <si>
    <r>
      <rPr>
        <sz val="10.5"/>
        <color rgb="FF000080"/>
        <rFont val="Arial"/>
        <family val="2"/>
      </rPr>
      <t>GERADOR ELÉTR. D/CORRENTE CONT. P&gt;750W&lt;75KW</t>
    </r>
  </si>
  <si>
    <r>
      <rPr>
        <sz val="10.5"/>
        <color rgb="FF000080"/>
        <rFont val="Arial"/>
        <family val="2"/>
      </rPr>
      <t xml:space="preserve">MOTOR ELÉTR. D/CORRENTE CONT.P.
</t>
    </r>
    <r>
      <rPr>
        <sz val="10.5"/>
        <color rgb="FF000080"/>
        <rFont val="Arial"/>
        <family val="2"/>
      </rPr>
      <t>&gt;75KW&lt;375KW</t>
    </r>
  </si>
  <si>
    <r>
      <rPr>
        <sz val="10.5"/>
        <color rgb="FF000080"/>
        <rFont val="Arial"/>
        <family val="2"/>
      </rPr>
      <t>GERADOR ELÉTR. CORRENTE CONT. P&gt;75KW &lt;375KW</t>
    </r>
  </si>
  <si>
    <r>
      <rPr>
        <sz val="10.5"/>
        <color rgb="FF000080"/>
        <rFont val="Arial"/>
        <family val="2"/>
      </rPr>
      <t xml:space="preserve">De potência não superior
</t>
    </r>
    <r>
      <rPr>
        <sz val="10.5"/>
        <color rgb="FF000080"/>
        <rFont val="Arial"/>
        <family val="2"/>
      </rPr>
      <t>a 3.000 kW</t>
    </r>
  </si>
  <si>
    <r>
      <rPr>
        <sz val="10.5"/>
        <color rgb="FF000080"/>
        <rFont val="Arial"/>
        <family val="2"/>
      </rPr>
      <t>OUTS.MOTORES ELÉTR.D/CORR.CONT. C/POT&gt;375KW</t>
    </r>
  </si>
  <si>
    <r>
      <rPr>
        <sz val="10.5"/>
        <color rgb="FF000080"/>
        <rFont val="Arial"/>
        <family val="2"/>
      </rPr>
      <t xml:space="preserve">GERADOR ELÉT. CORRENTE CONT.
</t>
    </r>
    <r>
      <rPr>
        <sz val="10.5"/>
        <color rgb="FF000080"/>
        <rFont val="Arial"/>
        <family val="2"/>
      </rPr>
      <t>C/POT&gt;375KW</t>
    </r>
  </si>
  <si>
    <r>
      <rPr>
        <sz val="10.5"/>
        <color rgb="FF000080"/>
        <rFont val="Arial"/>
        <family val="2"/>
      </rPr>
      <t xml:space="preserve">MOTS.ELÉTR.CORR. ALT.MONOF.POT.
</t>
    </r>
    <r>
      <rPr>
        <sz val="10.5"/>
        <color rgb="FF000080"/>
        <rFont val="Arial"/>
        <family val="2"/>
      </rPr>
      <t>&lt;=15KW,SÍNCRONOS</t>
    </r>
  </si>
  <si>
    <r>
      <rPr>
        <sz val="10.5"/>
        <color rgb="FF000080"/>
        <rFont val="Arial"/>
        <family val="2"/>
      </rPr>
      <t xml:space="preserve">OUTS.MOTS.ELÉT. CORR.ALT.MONOFÁS.
</t>
    </r>
    <r>
      <rPr>
        <sz val="10.5"/>
        <color rgb="FF000080"/>
        <rFont val="Arial"/>
        <family val="2"/>
      </rPr>
      <t>POT.&lt;=15KW.</t>
    </r>
  </si>
  <si>
    <r>
      <rPr>
        <sz val="10.5"/>
        <color rgb="FF000080"/>
        <rFont val="Arial"/>
        <family val="2"/>
      </rPr>
      <t xml:space="preserve">MOTOR ELÉT.CORR. ALTERN.MONOF.P.
</t>
    </r>
    <r>
      <rPr>
        <sz val="10.5"/>
        <color rgb="FF000080"/>
        <rFont val="Arial"/>
        <family val="2"/>
      </rPr>
      <t>&gt;15KW,SÍNCR.</t>
    </r>
  </si>
  <si>
    <r>
      <rPr>
        <sz val="10.5"/>
        <color rgb="FF000080"/>
        <rFont val="Arial"/>
        <family val="2"/>
      </rPr>
      <t xml:space="preserve">OUTS.MOTS.ELÉT,C.A. MONOFÁSICO POT.
</t>
    </r>
    <r>
      <rPr>
        <sz val="10.5"/>
        <color rgb="FF000080"/>
        <rFont val="Arial"/>
        <family val="2"/>
      </rPr>
      <t>&gt;15KW</t>
    </r>
  </si>
  <si>
    <r>
      <rPr>
        <sz val="10.5"/>
        <color rgb="FF000080"/>
        <rFont val="Arial"/>
        <family val="2"/>
      </rPr>
      <t>MOTOR.TRIFÁS. ROTOR GAIOLA (INDUÇÃO)POT.&lt;750W</t>
    </r>
  </si>
  <si>
    <r>
      <rPr>
        <sz val="10.5"/>
        <color rgb="FF000080"/>
        <rFont val="Arial"/>
        <family val="2"/>
      </rPr>
      <t xml:space="preserve">MOTOR.TRIFÁSICOS ROTOR-ANÉIS POT.
</t>
    </r>
    <r>
      <rPr>
        <sz val="10.5"/>
        <color rgb="FF000080"/>
        <rFont val="Arial"/>
        <family val="2"/>
      </rPr>
      <t>&lt;750W</t>
    </r>
  </si>
  <si>
    <r>
      <rPr>
        <sz val="10.5"/>
        <color rgb="FF000080"/>
        <rFont val="Arial"/>
        <family val="2"/>
      </rPr>
      <t>OUTS.MOTS.ELÉTR. D/CORR.ALT. POLIFÁSICO P&lt;750W</t>
    </r>
  </si>
  <si>
    <r>
      <rPr>
        <sz val="10.5"/>
        <color rgb="FF000080"/>
        <rFont val="Arial"/>
        <family val="2"/>
      </rPr>
      <t xml:space="preserve">OUTS.MOTS.TRIF. C/ROT.D/GAIOLA POT.
</t>
    </r>
    <r>
      <rPr>
        <sz val="10.5"/>
        <color rgb="FF000080"/>
        <rFont val="Arial"/>
        <family val="2"/>
      </rPr>
      <t>&gt;750W&lt;75KW</t>
    </r>
  </si>
  <si>
    <r>
      <rPr>
        <sz val="10.5"/>
        <color rgb="FF000080"/>
        <rFont val="Arial"/>
        <family val="2"/>
      </rPr>
      <t xml:space="preserve">QQ.OUTRO MOT.TRIF. ROT.ANÉIS POT.&gt;750W
</t>
    </r>
    <r>
      <rPr>
        <sz val="10.5"/>
        <color rgb="FF000080"/>
        <rFont val="Arial"/>
        <family val="2"/>
      </rPr>
      <t>&lt;75KW</t>
    </r>
  </si>
  <si>
    <r>
      <rPr>
        <sz val="10.5"/>
        <color rgb="FF000080"/>
        <rFont val="Arial"/>
        <family val="2"/>
      </rPr>
      <t xml:space="preserve">OUTS.MOTS.C.ALT., POLIFÁSICOS POT.
</t>
    </r>
    <r>
      <rPr>
        <sz val="10.5"/>
        <color rgb="FF000080"/>
        <rFont val="Arial"/>
        <family val="2"/>
      </rPr>
      <t>&gt;750W &lt;75KW</t>
    </r>
  </si>
  <si>
    <r>
      <rPr>
        <sz val="10.5"/>
        <color rgb="FF000080"/>
        <rFont val="Arial"/>
        <family val="2"/>
      </rPr>
      <t>Trifásicos, de potência não superior a 7.500 kW</t>
    </r>
  </si>
  <si>
    <r>
      <rPr>
        <sz val="10.5"/>
        <color rgb="FF000080"/>
        <rFont val="Arial"/>
        <family val="2"/>
      </rPr>
      <t xml:space="preserve">OUTROS MOTS.CORR. ALT.,POLIFÁSICOS
</t>
    </r>
    <r>
      <rPr>
        <sz val="10.5"/>
        <color rgb="FF000080"/>
        <rFont val="Arial"/>
        <family val="2"/>
      </rPr>
      <t>POT.&gt;75KW</t>
    </r>
  </si>
  <si>
    <r>
      <rPr>
        <sz val="10.5"/>
        <color rgb="FF000080"/>
        <rFont val="Arial"/>
        <family val="2"/>
      </rPr>
      <t>'-- De potência não superior a 75 kVA</t>
    </r>
  </si>
  <si>
    <r>
      <rPr>
        <sz val="10.5"/>
        <color rgb="FF000080"/>
        <rFont val="Arial"/>
        <family val="2"/>
      </rPr>
      <t xml:space="preserve">'-- De potência superior a 75 kVA, mas não
</t>
    </r>
    <r>
      <rPr>
        <sz val="10.5"/>
        <color rgb="FF000080"/>
        <rFont val="Arial"/>
        <family val="2"/>
      </rPr>
      <t>superior a 375 kVA</t>
    </r>
  </si>
  <si>
    <r>
      <rPr>
        <sz val="10.5"/>
        <color rgb="FF000080"/>
        <rFont val="Arial"/>
        <family val="2"/>
      </rPr>
      <t>'-- De potência superior a 375 kVA, mas não superior a 750 kV</t>
    </r>
  </si>
  <si>
    <r>
      <rPr>
        <sz val="10.5"/>
        <color rgb="FF000080"/>
        <rFont val="Arial"/>
        <family val="2"/>
      </rPr>
      <t xml:space="preserve">'-- De potência superior a
</t>
    </r>
    <r>
      <rPr>
        <sz val="10.5"/>
        <color rgb="FF000080"/>
        <rFont val="Arial"/>
        <family val="2"/>
      </rPr>
      <t>750 kVA</t>
    </r>
  </si>
  <si>
    <r>
      <rPr>
        <sz val="10.5"/>
        <color rgb="FF000080"/>
        <rFont val="Arial"/>
        <family val="2"/>
      </rPr>
      <t>'-- De potência não superior a 50 W</t>
    </r>
  </si>
  <si>
    <r>
      <rPr>
        <sz val="10.5"/>
        <color rgb="FF000080"/>
        <rFont val="Arial"/>
        <family val="2"/>
      </rPr>
      <t xml:space="preserve">De potência não superior
</t>
    </r>
    <r>
      <rPr>
        <sz val="10.5"/>
        <color rgb="FF000080"/>
        <rFont val="Arial"/>
        <family val="2"/>
      </rPr>
      <t>a 75 kW</t>
    </r>
  </si>
  <si>
    <r>
      <rPr>
        <sz val="10.5"/>
        <color rgb="FF000080"/>
        <rFont val="Arial"/>
        <family val="2"/>
      </rPr>
      <t>'- Geradores fotovoltaicos de corrente alternada</t>
    </r>
  </si>
  <si>
    <r>
      <rPr>
        <sz val="10.5"/>
        <color rgb="FF000080"/>
        <rFont val="Arial"/>
        <family val="2"/>
      </rPr>
      <t>GR.ELETROGÊN.MOT. DIESEL/S-DIES.C.ALT. P.&lt;75KVA</t>
    </r>
  </si>
  <si>
    <r>
      <rPr>
        <sz val="10.5"/>
        <color rgb="FF000080"/>
        <rFont val="Arial"/>
        <family val="2"/>
      </rPr>
      <t>OUTS.GR.ELETROG. MOT.DIESEL/S-DIES. POT&lt;75KVA</t>
    </r>
  </si>
  <si>
    <r>
      <rPr>
        <sz val="10.5"/>
        <color rgb="FF000080"/>
        <rFont val="Arial"/>
        <family val="2"/>
      </rPr>
      <t xml:space="preserve">GR.ELETROG.MOT. DIES/S.C.A.POT.
</t>
    </r>
    <r>
      <rPr>
        <sz val="10.5"/>
        <color rgb="FF000080"/>
        <rFont val="Arial"/>
        <family val="2"/>
      </rPr>
      <t>&gt;75KVA &lt;375KVA</t>
    </r>
  </si>
  <si>
    <r>
      <rPr>
        <sz val="10.5"/>
        <color rgb="FF000080"/>
        <rFont val="Arial"/>
        <family val="2"/>
      </rPr>
      <t xml:space="preserve">OUTS.GR.ELET.DIES/S- DIESEL POT.&gt;75KVA
</t>
    </r>
    <r>
      <rPr>
        <sz val="10.5"/>
        <color rgb="FF000080"/>
        <rFont val="Arial"/>
        <family val="2"/>
      </rPr>
      <t>&lt;375KVA</t>
    </r>
  </si>
  <si>
    <r>
      <rPr>
        <sz val="10.5"/>
        <color rgb="FF000080"/>
        <rFont val="Arial"/>
        <family val="2"/>
      </rPr>
      <t>De potência não superior a 430 kVA</t>
    </r>
  </si>
  <si>
    <r>
      <rPr>
        <sz val="10.5"/>
        <color rgb="FF000080"/>
        <rFont val="Arial"/>
        <family val="2"/>
      </rPr>
      <t>OUTS.GR.ELETRO. MOT.DIES/S-DIES C.A. POT&gt;375KVA</t>
    </r>
  </si>
  <si>
    <r>
      <rPr>
        <sz val="10.5"/>
        <color rgb="FF000080"/>
        <rFont val="Arial"/>
        <family val="2"/>
      </rPr>
      <t>OUTS.GRUPOS ELETROG.DIES/S-DIES POT.&gt;375KVA</t>
    </r>
  </si>
  <si>
    <r>
      <rPr>
        <sz val="10.5"/>
        <color rgb="FF000080"/>
        <rFont val="Arial"/>
        <family val="2"/>
      </rPr>
      <t>De potência não superior a 210 kVA</t>
    </r>
  </si>
  <si>
    <r>
      <rPr>
        <sz val="10.5"/>
        <color rgb="FF000080"/>
        <rFont val="Arial"/>
        <family val="2"/>
      </rPr>
      <t xml:space="preserve">GR.ELETR.MOT.PIST. IGN.P/CENT.C.A.MOT.
</t>
    </r>
    <r>
      <rPr>
        <sz val="10.5"/>
        <color rgb="FF000080"/>
        <rFont val="Arial"/>
        <family val="2"/>
      </rPr>
      <t>EXPLOSÃO</t>
    </r>
  </si>
  <si>
    <r>
      <rPr>
        <sz val="10.5"/>
        <color rgb="FF000080"/>
        <rFont val="Arial"/>
        <family val="2"/>
      </rPr>
      <t>OUTS.GR.ELETROG. MOT.PIST.IGN.P/CENT. MOT.EXPL.</t>
    </r>
  </si>
  <si>
    <r>
      <rPr>
        <sz val="10.5"/>
        <color rgb="FF000080"/>
        <rFont val="Arial"/>
        <family val="2"/>
      </rPr>
      <t xml:space="preserve">OUTS.GRUPOS ELETROGÊNEOS,
</t>
    </r>
    <r>
      <rPr>
        <sz val="10.5"/>
        <color rgb="FF000080"/>
        <rFont val="Arial"/>
        <family val="2"/>
      </rPr>
      <t>D/ENERGIA EÓLICA</t>
    </r>
  </si>
  <si>
    <r>
      <rPr>
        <sz val="10.5"/>
        <color rgb="FF000080"/>
        <rFont val="Arial"/>
        <family val="2"/>
      </rPr>
      <t>OUTROS GRUPOS ELETROGÊNEOS</t>
    </r>
  </si>
  <si>
    <r>
      <rPr>
        <sz val="10.5"/>
        <color rgb="FF000080"/>
        <rFont val="Arial"/>
        <family val="2"/>
      </rPr>
      <t xml:space="preserve">CONVERS.ROTATIVOS ELÉTRICOS,
</t>
    </r>
    <r>
      <rPr>
        <sz val="10.5"/>
        <color rgb="FF000080"/>
        <rFont val="Arial"/>
        <family val="2"/>
      </rPr>
      <t>D/FREQUÊNCIA</t>
    </r>
  </si>
  <si>
    <r>
      <rPr>
        <sz val="10.5"/>
        <color rgb="FF000080"/>
        <rFont val="Arial"/>
        <family val="2"/>
      </rPr>
      <t xml:space="preserve">OUTROS CONVERSORES
</t>
    </r>
    <r>
      <rPr>
        <sz val="10.5"/>
        <color rgb="FF000080"/>
        <rFont val="Arial"/>
        <family val="2"/>
      </rPr>
      <t>ROTATIVOS ELÉTRICOS</t>
    </r>
  </si>
  <si>
    <r>
      <rPr>
        <sz val="10.5"/>
        <color rgb="FF000080"/>
        <rFont val="Arial"/>
        <family val="2"/>
      </rPr>
      <t>PARTES D/MOTORES/GERADOR ES D/POT&lt;=75KVA</t>
    </r>
  </si>
  <si>
    <r>
      <rPr>
        <sz val="10.5"/>
        <color rgb="FF000080"/>
        <rFont val="Arial"/>
        <family val="2"/>
      </rPr>
      <t>PARTES D/OUTS. MOTORS/GERADS/GR ELÉTR.ETC</t>
    </r>
  </si>
  <si>
    <r>
      <rPr>
        <sz val="10.5"/>
        <color rgb="FF000080"/>
        <rFont val="Arial"/>
        <family val="2"/>
      </rPr>
      <t>'- Reatores (Balastros*) para lâmpadas ou tubos de desca</t>
    </r>
  </si>
  <si>
    <r>
      <rPr>
        <sz val="10.5"/>
        <color rgb="FF000080"/>
        <rFont val="Arial"/>
        <family val="2"/>
      </rPr>
      <t>'-- De potência não superior a 650 kVA</t>
    </r>
  </si>
  <si>
    <r>
      <rPr>
        <sz val="10.5"/>
        <color rgb="FF000080"/>
        <rFont val="Arial"/>
        <family val="2"/>
      </rPr>
      <t xml:space="preserve">TRANSF.ELÉTR.P.
</t>
    </r>
    <r>
      <rPr>
        <sz val="10.5"/>
        <color rgb="FF000080"/>
        <rFont val="Arial"/>
        <family val="2"/>
      </rPr>
      <t>&lt;=1KVA,FREQ&lt;=60HZ, D/CORRENTE</t>
    </r>
  </si>
  <si>
    <r>
      <rPr>
        <sz val="10.5"/>
        <color rgb="FF000080"/>
        <rFont val="Arial"/>
        <family val="2"/>
      </rPr>
      <t>OUTS.TRANSFORMS. ELÉTR.P.&lt;=1KVA, FREQ&lt;=60HZ</t>
    </r>
  </si>
  <si>
    <r>
      <rPr>
        <sz val="10.5"/>
        <color rgb="FF000080"/>
        <rFont val="Arial"/>
        <family val="2"/>
      </rPr>
      <t>Transformador de saída horizontal (fly back), com tensão de</t>
    </r>
  </si>
  <si>
    <r>
      <rPr>
        <sz val="10.5"/>
        <color rgb="FF000080"/>
        <rFont val="Arial"/>
        <family val="2"/>
      </rPr>
      <t>OUTS. TRANSFORMADORES POTÊNCIA&lt;1KVA</t>
    </r>
  </si>
  <si>
    <r>
      <rPr>
        <sz val="10.5"/>
        <color rgb="FF000080"/>
        <rFont val="Arial"/>
        <family val="2"/>
      </rPr>
      <t>Para frequências inferiores ou iguais a 60 Hz</t>
    </r>
  </si>
  <si>
    <r>
      <rPr>
        <sz val="10.5"/>
        <color rgb="FF000080"/>
        <rFont val="Arial"/>
        <family val="2"/>
      </rPr>
      <t>OUTS. TRANSFORMADORES ELÉTR.POT.&lt;=3KVA</t>
    </r>
  </si>
  <si>
    <r>
      <rPr>
        <sz val="10.5"/>
        <color rgb="FF000080"/>
        <rFont val="Arial"/>
        <family val="2"/>
      </rPr>
      <t>OUTS. TRANSFORMADORES ELÉTR.POT.&gt;3KVA</t>
    </r>
  </si>
  <si>
    <r>
      <rPr>
        <sz val="10.5"/>
        <color rgb="FF000080"/>
        <rFont val="Arial"/>
        <family val="2"/>
      </rPr>
      <t xml:space="preserve">'-- De potência superior a 16 kVA, mas não
</t>
    </r>
    <r>
      <rPr>
        <sz val="10.5"/>
        <color rgb="FF000080"/>
        <rFont val="Arial"/>
        <family val="2"/>
      </rPr>
      <t>superior a 500 kVA</t>
    </r>
  </si>
  <si>
    <r>
      <rPr>
        <sz val="10.5"/>
        <color rgb="FF000080"/>
        <rFont val="Arial"/>
        <family val="2"/>
      </rPr>
      <t>'-- De potência superior a 500 kVA</t>
    </r>
  </si>
  <si>
    <r>
      <rPr>
        <sz val="10.5"/>
        <color rgb="FF000080"/>
        <rFont val="Arial"/>
        <family val="2"/>
      </rPr>
      <t xml:space="preserve">CARREGADORES DE
</t>
    </r>
    <r>
      <rPr>
        <sz val="10.5"/>
        <color rgb="FF000080"/>
        <rFont val="Arial"/>
        <family val="2"/>
      </rPr>
      <t>ACUMULADORES</t>
    </r>
  </si>
  <si>
    <r>
      <rPr>
        <sz val="10.5"/>
        <color rgb="FF000080"/>
        <rFont val="Arial"/>
        <family val="2"/>
      </rPr>
      <t>RETIFICADORES DE CRISTAL (SEMICONDUTORES)</t>
    </r>
  </si>
  <si>
    <r>
      <rPr>
        <sz val="10.5"/>
        <color rgb="FF000080"/>
        <rFont val="Arial"/>
        <family val="2"/>
      </rPr>
      <t xml:space="preserve">RETIFICADORES
</t>
    </r>
    <r>
      <rPr>
        <sz val="10.5"/>
        <color rgb="FF000080"/>
        <rFont val="Arial"/>
        <family val="2"/>
      </rPr>
      <t>ELETROLÍTICOS</t>
    </r>
  </si>
  <si>
    <r>
      <rPr>
        <sz val="10.5"/>
        <color rgb="FF000080"/>
        <rFont val="Arial"/>
        <family val="2"/>
      </rPr>
      <t>OUTS.RETIFICADORES (CONV.ELÉTR. ESTÁTICOS)</t>
    </r>
  </si>
  <si>
    <r>
      <rPr>
        <sz val="10.5"/>
        <color rgb="FF000080"/>
        <rFont val="Arial"/>
        <family val="2"/>
      </rPr>
      <t xml:space="preserve">CONVERSORES ELÉTR.D/CORRENTE
</t>
    </r>
    <r>
      <rPr>
        <sz val="10.5"/>
        <color rgb="FF000080"/>
        <rFont val="Arial"/>
        <family val="2"/>
      </rPr>
      <t>CONTÍNUA</t>
    </r>
  </si>
  <si>
    <r>
      <rPr>
        <sz val="10.5"/>
        <color rgb="FF000080"/>
        <rFont val="Arial"/>
        <family val="2"/>
      </rPr>
      <t>Equipamento de alimentação ininterrupta de energia (UPS ouno</t>
    </r>
  </si>
  <si>
    <r>
      <rPr>
        <sz val="10.5"/>
        <color rgb="FF000080"/>
        <rFont val="Arial"/>
        <family val="2"/>
      </rPr>
      <t xml:space="preserve">CONVERS.ELÉTR. D/FREQ.P/VAR.VEL.
</t>
    </r>
    <r>
      <rPr>
        <sz val="10.5"/>
        <color rgb="FF000080"/>
        <rFont val="Arial"/>
        <family val="2"/>
      </rPr>
      <t>D/MOT.ELÉTR.</t>
    </r>
  </si>
  <si>
    <r>
      <rPr>
        <sz val="10.5"/>
        <color rgb="FF000080"/>
        <rFont val="Arial"/>
        <family val="2"/>
      </rPr>
      <t>Aparelhos eletrônicos de alimentação de energia do tipo</t>
    </r>
  </si>
  <si>
    <r>
      <rPr>
        <sz val="10.5"/>
        <color rgb="FF000080"/>
        <rFont val="Arial"/>
        <family val="2"/>
      </rPr>
      <t xml:space="preserve">OUTS.CONVERSORES ELÉTRICOS
</t>
    </r>
    <r>
      <rPr>
        <sz val="10.5"/>
        <color rgb="FF000080"/>
        <rFont val="Arial"/>
        <family val="2"/>
      </rPr>
      <t>ESTÁTICOS</t>
    </r>
  </si>
  <si>
    <r>
      <rPr>
        <sz val="10.5"/>
        <color rgb="FF000080"/>
        <rFont val="Arial"/>
        <family val="2"/>
      </rPr>
      <t>'- Outras bobinas de reatância e de autoindução</t>
    </r>
  </si>
  <si>
    <r>
      <rPr>
        <sz val="10.5"/>
        <color rgb="FF000080"/>
        <rFont val="Arial"/>
        <family val="2"/>
      </rPr>
      <t xml:space="preserve">NÚCLEOS DE PÓ
</t>
    </r>
    <r>
      <rPr>
        <sz val="10.5"/>
        <color rgb="FF000080"/>
        <rFont val="Arial"/>
        <family val="2"/>
      </rPr>
      <t>FERROMAGNÉTICO</t>
    </r>
  </si>
  <si>
    <r>
      <rPr>
        <sz val="10.5"/>
        <color rgb="FF000080"/>
        <rFont val="Arial"/>
        <family val="2"/>
      </rPr>
      <t>PARTES REATORES P/LÂMP./TUBOS DE DESCARGA</t>
    </r>
  </si>
  <si>
    <r>
      <rPr>
        <sz val="10.5"/>
        <color rgb="FF000080"/>
        <rFont val="Arial"/>
        <family val="2"/>
      </rPr>
      <t xml:space="preserve">PARTES D/TRANSFORM.D/DIEL.
</t>
    </r>
    <r>
      <rPr>
        <sz val="10.5"/>
        <color rgb="FF000080"/>
        <rFont val="Arial"/>
        <family val="2"/>
      </rPr>
      <t>LÍQ.POT&gt;16KVA</t>
    </r>
  </si>
  <si>
    <r>
      <rPr>
        <sz val="10.5"/>
        <color rgb="FF000080"/>
        <rFont val="Arial"/>
        <family val="2"/>
      </rPr>
      <t xml:space="preserve">PARTES D/CONVERSORES
</t>
    </r>
    <r>
      <rPr>
        <sz val="10.5"/>
        <color rgb="FF000080"/>
        <rFont val="Arial"/>
        <family val="2"/>
      </rPr>
      <t>ELÉTRICOS ESTÁTICOS</t>
    </r>
  </si>
  <si>
    <r>
      <rPr>
        <sz val="10.5"/>
        <color rgb="FF000080"/>
        <rFont val="Arial"/>
        <family val="2"/>
      </rPr>
      <t>OUTS.PARTS.OUTS. TRANSFORMADS. CONVERS.ETC.</t>
    </r>
  </si>
  <si>
    <r>
      <rPr>
        <sz val="10.5"/>
        <color rgb="FF000080"/>
        <rFont val="Arial"/>
        <family val="2"/>
      </rPr>
      <t>IMÃS PERM.E ART. DEST.A IMÃS PERM.DE METAL</t>
    </r>
  </si>
  <si>
    <r>
      <rPr>
        <sz val="10.5"/>
        <color rgb="FF000080"/>
        <rFont val="Arial"/>
        <family val="2"/>
      </rPr>
      <t>IMÃS PERMANS. D/FERRITA,E ARTEFS. MAGN.P/IMÃS</t>
    </r>
  </si>
  <si>
    <r>
      <rPr>
        <sz val="10.5"/>
        <color rgb="FF000080"/>
        <rFont val="Arial"/>
        <family val="2"/>
      </rPr>
      <t xml:space="preserve">OUTROS IMÃS PERM.E ARTEF.DEST.A IMÃS
</t>
    </r>
    <r>
      <rPr>
        <sz val="10.5"/>
        <color rgb="FF000080"/>
        <rFont val="Arial"/>
        <family val="2"/>
      </rPr>
      <t>PERM.</t>
    </r>
  </si>
  <si>
    <r>
      <rPr>
        <sz val="10.5"/>
        <color rgb="FF000080"/>
        <rFont val="Arial"/>
        <family val="2"/>
      </rPr>
      <t>Freios (travões) que atuam por corrente de Foucault, do</t>
    </r>
  </si>
  <si>
    <r>
      <rPr>
        <sz val="10.5"/>
        <color rgb="FF000080"/>
        <rFont val="Arial"/>
        <family val="2"/>
      </rPr>
      <t xml:space="preserve">ACOPLAMEN., EMBREAG.,ETC.
</t>
    </r>
    <r>
      <rPr>
        <sz val="10.5"/>
        <color rgb="FF000080"/>
        <rFont val="Arial"/>
        <family val="2"/>
      </rPr>
      <t>ELETROMAGNÉTICOS</t>
    </r>
  </si>
  <si>
    <r>
      <rPr>
        <sz val="10.5"/>
        <color rgb="FF000080"/>
        <rFont val="Arial"/>
        <family val="2"/>
      </rPr>
      <t>ELETROÍMÃS</t>
    </r>
  </si>
  <si>
    <r>
      <rPr>
        <sz val="10.5"/>
        <color rgb="FF000080"/>
        <rFont val="Arial"/>
        <family val="2"/>
      </rPr>
      <t>PLACAS,MANDRIS, DISP.MAGNÉTICO,ETC. D/FIXAÇÃO</t>
    </r>
  </si>
  <si>
    <r>
      <rPr>
        <sz val="10.5"/>
        <color rgb="FF000080"/>
        <rFont val="Arial"/>
        <family val="2"/>
      </rPr>
      <t>PARTES D/ACOPLAM., EMBREAG.ETC. ELETROMAG.</t>
    </r>
  </si>
  <si>
    <r>
      <rPr>
        <sz val="10.5"/>
        <color rgb="FF000080"/>
        <rFont val="Arial"/>
        <family val="2"/>
      </rPr>
      <t>De tensão igual a 1,5 V, cilíndricas, do tipo LR14 (C)</t>
    </r>
  </si>
  <si>
    <r>
      <rPr>
        <sz val="10.5"/>
        <color rgb="FF000080"/>
        <rFont val="Arial"/>
        <family val="2"/>
      </rPr>
      <t>De tensão igual a 1,5 V, cilíndricas, do tipo LR20 (D)</t>
    </r>
  </si>
  <si>
    <r>
      <rPr>
        <sz val="10.5"/>
        <color rgb="FF000080"/>
        <rFont val="Arial"/>
        <family val="2"/>
      </rPr>
      <t xml:space="preserve">OUTS.PILHAS DE
</t>
    </r>
    <r>
      <rPr>
        <sz val="10.5"/>
        <color rgb="FF000080"/>
        <rFont val="Arial"/>
        <family val="2"/>
      </rPr>
      <t>BIÓXIDO D/MANGANÊS</t>
    </r>
  </si>
  <si>
    <r>
      <rPr>
        <sz val="10.5"/>
        <color rgb="FF000080"/>
        <rFont val="Arial"/>
        <family val="2"/>
      </rPr>
      <t>Alcalinas, de tensão igual a 9 V</t>
    </r>
  </si>
  <si>
    <r>
      <rPr>
        <sz val="10.5"/>
        <color rgb="FF000080"/>
        <rFont val="Arial"/>
        <family val="2"/>
      </rPr>
      <t xml:space="preserve">Alcalinas, de tensão igual
</t>
    </r>
    <r>
      <rPr>
        <sz val="10.5"/>
        <color rgb="FF000080"/>
        <rFont val="Arial"/>
        <family val="2"/>
      </rPr>
      <t>a 12 V</t>
    </r>
  </si>
  <si>
    <r>
      <rPr>
        <sz val="10.5"/>
        <color rgb="FF000080"/>
        <rFont val="Arial"/>
        <family val="2"/>
      </rPr>
      <t>OUTS.PILHAS DE ÓXIDO D/MERCÚRIO</t>
    </r>
  </si>
  <si>
    <r>
      <rPr>
        <sz val="10.5"/>
        <color rgb="FF000080"/>
        <rFont val="Arial"/>
        <family val="2"/>
      </rPr>
      <t>Com volume exterior não superior a 300 cm3</t>
    </r>
  </si>
  <si>
    <r>
      <rPr>
        <sz val="10.5"/>
        <color rgb="FF000080"/>
        <rFont val="Arial"/>
        <family val="2"/>
      </rPr>
      <t>OUTS. PILHAS/BATERIAS ELÉTRICAS D/LÍTIO</t>
    </r>
  </si>
  <si>
    <r>
      <rPr>
        <sz val="10.5"/>
        <color rgb="FF000080"/>
        <rFont val="Arial"/>
        <family val="2"/>
      </rPr>
      <t xml:space="preserve">OUTS. PILHAS/BATERIAS
</t>
    </r>
    <r>
      <rPr>
        <sz val="10.5"/>
        <color rgb="FF000080"/>
        <rFont val="Arial"/>
        <family val="2"/>
      </rPr>
      <t>ELÉTRICAS D/AR- ZINCO</t>
    </r>
  </si>
  <si>
    <r>
      <rPr>
        <sz val="10.5"/>
        <color rgb="FF000080"/>
        <rFont val="Arial"/>
        <family val="2"/>
      </rPr>
      <t xml:space="preserve">Com volume exterior não
</t>
    </r>
    <r>
      <rPr>
        <sz val="10.5"/>
        <color rgb="FF000080"/>
        <rFont val="Arial"/>
        <family val="2"/>
      </rPr>
      <t>superior a 300 cm3</t>
    </r>
  </si>
  <si>
    <r>
      <rPr>
        <sz val="10.5"/>
        <color rgb="FF000080"/>
        <rFont val="Arial"/>
        <family val="2"/>
      </rPr>
      <t>OUTS. PILHAS/BATERIAS ELÉTRICAS</t>
    </r>
  </si>
  <si>
    <r>
      <rPr>
        <sz val="10.5"/>
        <color rgb="FF000080"/>
        <rFont val="Arial"/>
        <family val="2"/>
      </rPr>
      <t xml:space="preserve">PARTES D/PILHAS/BATERIAS
</t>
    </r>
    <r>
      <rPr>
        <sz val="10.5"/>
        <color rgb="FF000080"/>
        <rFont val="Arial"/>
        <family val="2"/>
      </rPr>
      <t>D/PILHAS,ELÉTRICAS</t>
    </r>
  </si>
  <si>
    <r>
      <rPr>
        <sz val="10.5"/>
        <color rgb="FF000080"/>
        <rFont val="Arial"/>
        <family val="2"/>
      </rPr>
      <t xml:space="preserve">De capacidade inferior ou igual a 20 Ah e tensão
</t>
    </r>
    <r>
      <rPr>
        <sz val="10.5"/>
        <color rgb="FF000080"/>
        <rFont val="Arial"/>
        <family val="2"/>
      </rPr>
      <t>inferior ou</t>
    </r>
  </si>
  <si>
    <r>
      <rPr>
        <sz val="10.5"/>
        <color rgb="FF000080"/>
        <rFont val="Arial"/>
        <family val="2"/>
      </rPr>
      <t xml:space="preserve">OUTS.ACUM.ELÉTR. D/CHUMBO,
</t>
    </r>
    <r>
      <rPr>
        <sz val="10.5"/>
        <color rgb="FF000080"/>
        <rFont val="Arial"/>
        <family val="2"/>
      </rPr>
      <t>P/ARRANQUE D/MOTORES D/PISTÃO</t>
    </r>
  </si>
  <si>
    <r>
      <rPr>
        <sz val="10.5"/>
        <color rgb="FF000080"/>
        <rFont val="Arial"/>
        <family val="2"/>
      </rPr>
      <t>De peso inferior ou igual a 1.000 kg</t>
    </r>
  </si>
  <si>
    <r>
      <rPr>
        <sz val="10.5"/>
        <color rgb="FF000080"/>
        <rFont val="Arial"/>
        <family val="2"/>
      </rPr>
      <t>OUTS. ACUMULADORES ELÉTRICOS D/CHUMBO</t>
    </r>
  </si>
  <si>
    <r>
      <rPr>
        <sz val="10.5"/>
        <color rgb="FF000080"/>
        <rFont val="Arial"/>
        <family val="2"/>
      </rPr>
      <t>ACUM.NÍQUEL-CÁDMIO PES&lt;=2.500KG CAP&lt;=15AH</t>
    </r>
  </si>
  <si>
    <r>
      <rPr>
        <sz val="10.5"/>
        <color rgb="FF000080"/>
        <rFont val="Arial"/>
        <family val="2"/>
      </rPr>
      <t>OUTS.ACUM.NÍQUEL- CÁDMIO PES&lt;=2.500KG</t>
    </r>
  </si>
  <si>
    <r>
      <rPr>
        <sz val="10.5"/>
        <color rgb="FF000080"/>
        <rFont val="Arial"/>
        <family val="2"/>
      </rPr>
      <t>OUTS.ACUMUL. ELÉTRICOS D/NÍQUEL- CÁDMIO</t>
    </r>
  </si>
  <si>
    <r>
      <rPr>
        <sz val="10.5"/>
        <color rgb="FF000080"/>
        <rFont val="Arial"/>
        <family val="2"/>
      </rPr>
      <t>De tensão igual a 1,2 V, cilíndricos do tipo HR6 (AA)</t>
    </r>
  </si>
  <si>
    <r>
      <rPr>
        <sz val="10.5"/>
        <color rgb="FF000080"/>
        <rFont val="Arial"/>
        <family val="2"/>
      </rPr>
      <t>De tensão igual a 1,2 V, cilíndricos do tipo HR03 (AAA)</t>
    </r>
  </si>
  <si>
    <r>
      <rPr>
        <sz val="10.5"/>
        <color rgb="FF000080"/>
        <rFont val="Arial"/>
        <family val="2"/>
      </rPr>
      <t>'- De íon de lítio</t>
    </r>
  </si>
  <si>
    <r>
      <rPr>
        <sz val="10.5"/>
        <color rgb="FF000080"/>
        <rFont val="Arial"/>
        <family val="2"/>
      </rPr>
      <t>OUTS. ACUMULADORES ELÉTRICOS</t>
    </r>
  </si>
  <si>
    <r>
      <rPr>
        <sz val="10.5"/>
        <color rgb="FF000080"/>
        <rFont val="Arial"/>
        <family val="2"/>
      </rPr>
      <t>SEPARADORES P/ACUMULADORES ELÉTRICOS</t>
    </r>
  </si>
  <si>
    <r>
      <rPr>
        <sz val="10.5"/>
        <color rgb="FF000080"/>
        <rFont val="Arial"/>
        <family val="2"/>
      </rPr>
      <t>RECIPIENTS. P/ACUMULS.ELÉT. D/PLÁST.TAMPA,ETC.</t>
    </r>
  </si>
  <si>
    <r>
      <rPr>
        <sz val="10.5"/>
        <color rgb="FF000080"/>
        <rFont val="Arial"/>
        <family val="2"/>
      </rPr>
      <t>OUTS.PARTES P/ACUMULADORES ELÉTRICOS</t>
    </r>
  </si>
  <si>
    <r>
      <rPr>
        <sz val="10.5"/>
        <color rgb="FF000080"/>
        <rFont val="Arial"/>
        <family val="2"/>
      </rPr>
      <t>'-- De potência não superior a 1.500 W e cujo volume do reser</t>
    </r>
  </si>
  <si>
    <r>
      <rPr>
        <sz val="10.5"/>
        <color rgb="FF000080"/>
        <rFont val="Arial"/>
        <family val="2"/>
      </rPr>
      <t>Outros aspiradores &gt;1. 500w vol.reserv.&gt;200L</t>
    </r>
  </si>
  <si>
    <r>
      <rPr>
        <sz val="10.5"/>
        <color rgb="FF000080"/>
        <rFont val="Arial"/>
        <family val="2"/>
      </rPr>
      <t xml:space="preserve">OUTROS ASPIRADORES SEM
</t>
    </r>
    <r>
      <rPr>
        <sz val="10.5"/>
        <color rgb="FF000080"/>
        <rFont val="Arial"/>
        <family val="2"/>
      </rPr>
      <t>MOTOR ELÉTRICO INCORPORADO</t>
    </r>
  </si>
  <si>
    <r>
      <rPr>
        <sz val="10.5"/>
        <color rgb="FF000080"/>
        <rFont val="Arial"/>
        <family val="2"/>
      </rPr>
      <t xml:space="preserve">PARTS.ASPIRADS. COM/SEM MOTOR
</t>
    </r>
    <r>
      <rPr>
        <sz val="10.5"/>
        <color rgb="FF000080"/>
        <rFont val="Arial"/>
        <family val="2"/>
      </rPr>
      <t>ELÉTR.INCORPORADO</t>
    </r>
  </si>
  <si>
    <r>
      <rPr>
        <sz val="10.5"/>
        <color rgb="FF000080"/>
        <rFont val="Arial"/>
        <family val="2"/>
      </rPr>
      <t xml:space="preserve">LIQUIDIFICADORES ELETROMEC.-USO
</t>
    </r>
    <r>
      <rPr>
        <sz val="10.5"/>
        <color rgb="FF000080"/>
        <rFont val="Arial"/>
        <family val="2"/>
      </rPr>
      <t>DOMÉSTICO</t>
    </r>
  </si>
  <si>
    <r>
      <rPr>
        <sz val="10.5"/>
        <color rgb="FF000080"/>
        <rFont val="Arial"/>
        <family val="2"/>
      </rPr>
      <t>BATEDEIRAS ELETROMECÂNICAS, USO DOMÉSTICO</t>
    </r>
  </si>
  <si>
    <r>
      <rPr>
        <sz val="10.5"/>
        <color rgb="FF000080"/>
        <rFont val="Arial"/>
        <family val="2"/>
      </rPr>
      <t xml:space="preserve">MOEDORES DE CARNE ELETROM.USO
</t>
    </r>
    <r>
      <rPr>
        <sz val="10.5"/>
        <color rgb="FF000080"/>
        <rFont val="Arial"/>
        <family val="2"/>
      </rPr>
      <t>DOMÉSTICO</t>
    </r>
  </si>
  <si>
    <r>
      <rPr>
        <sz val="10.5"/>
        <color rgb="FF000080"/>
        <rFont val="Arial"/>
        <family val="2"/>
      </rPr>
      <t>EXTRATORES CENTRÍFUGOS DE SUCOS</t>
    </r>
  </si>
  <si>
    <r>
      <rPr>
        <sz val="10.5"/>
        <color rgb="FF000080"/>
        <rFont val="Arial"/>
        <family val="2"/>
      </rPr>
      <t xml:space="preserve">APARS.FUNÇÃO MULTS.P/PROC.ALIM.
</t>
    </r>
    <r>
      <rPr>
        <sz val="10.5"/>
        <color rgb="FF000080"/>
        <rFont val="Arial"/>
        <family val="2"/>
      </rPr>
      <t>MOTOR ELÉTR.</t>
    </r>
  </si>
  <si>
    <r>
      <rPr>
        <sz val="10.5"/>
        <color rgb="FF000080"/>
        <rFont val="Arial"/>
        <family val="2"/>
      </rPr>
      <t>OUTS.TRITURADORES; MIST.ALIM;ESPREM. FRUTAS</t>
    </r>
  </si>
  <si>
    <r>
      <rPr>
        <sz val="10.5"/>
        <color rgb="FF000080"/>
        <rFont val="Arial"/>
        <family val="2"/>
      </rPr>
      <t xml:space="preserve">ENCERADEIRAS D/PISO ELETROMEC.
</t>
    </r>
    <r>
      <rPr>
        <sz val="10.5"/>
        <color rgb="FF000080"/>
        <rFont val="Arial"/>
        <family val="2"/>
      </rPr>
      <t>USO DOMÉST.</t>
    </r>
  </si>
  <si>
    <r>
      <rPr>
        <sz val="10.5"/>
        <color rgb="FF000080"/>
        <rFont val="Arial"/>
        <family val="2"/>
      </rPr>
      <t>OUTS.APARS. ELETROM.C/MOT. ELÉTR.,DOMÉSTICO</t>
    </r>
  </si>
  <si>
    <r>
      <rPr>
        <sz val="10.5"/>
        <color rgb="FF000080"/>
        <rFont val="Arial"/>
        <family val="2"/>
      </rPr>
      <t xml:space="preserve">PARTES/APS. ELETROM.C/MOTOR
</t>
    </r>
    <r>
      <rPr>
        <sz val="10.5"/>
        <color rgb="FF000080"/>
        <rFont val="Arial"/>
        <family val="2"/>
      </rPr>
      <t>ELÉTR.USO DOMS.</t>
    </r>
  </si>
  <si>
    <r>
      <rPr>
        <sz val="10.5"/>
        <color rgb="FF000080"/>
        <rFont val="Arial"/>
        <family val="2"/>
      </rPr>
      <t>APARS.OU MÁQS. D/BARBEAR,C/MOTOR ELÉTRICO</t>
    </r>
  </si>
  <si>
    <r>
      <rPr>
        <sz val="10.5"/>
        <color rgb="FF000080"/>
        <rFont val="Arial"/>
        <family val="2"/>
      </rPr>
      <t xml:space="preserve">MÁQS.D/CORTAR CABELO/TOSQ.,C/MOT.
</t>
    </r>
    <r>
      <rPr>
        <sz val="10.5"/>
        <color rgb="FF000080"/>
        <rFont val="Arial"/>
        <family val="2"/>
      </rPr>
      <t>ELÉTRICO</t>
    </r>
  </si>
  <si>
    <r>
      <rPr>
        <sz val="10.5"/>
        <color rgb="FF000080"/>
        <rFont val="Arial"/>
        <family val="2"/>
      </rPr>
      <t>APARELHOS D/DEPILAR,C/MOTOR ELÉTRICO</t>
    </r>
  </si>
  <si>
    <r>
      <rPr>
        <sz val="10.5"/>
        <color rgb="FF000080"/>
        <rFont val="Arial"/>
        <family val="2"/>
      </rPr>
      <t xml:space="preserve">LÂMINAS D/APARS.
</t>
    </r>
    <r>
      <rPr>
        <sz val="10.5"/>
        <color rgb="FF000080"/>
        <rFont val="Arial"/>
        <family val="2"/>
      </rPr>
      <t>/MÁQ.D/BARBEAR, MOTOR ELÉTR.</t>
    </r>
  </si>
  <si>
    <r>
      <rPr>
        <sz val="10.5"/>
        <color rgb="FF000080"/>
        <rFont val="Arial"/>
        <family val="2"/>
      </rPr>
      <t xml:space="preserve">OUTS.PARTS. APARS/MÁQ.
</t>
    </r>
    <r>
      <rPr>
        <sz val="10.5"/>
        <color rgb="FF000080"/>
        <rFont val="Arial"/>
        <family val="2"/>
      </rPr>
      <t>D/BARBEAR,MOT. ELÉTR.</t>
    </r>
  </si>
  <si>
    <r>
      <rPr>
        <sz val="10.5"/>
        <color rgb="FF000080"/>
        <rFont val="Arial"/>
        <family val="2"/>
      </rPr>
      <t>PENTES/CONTRAPENT ES P/MáQS.TOSQUIAR MOTOR ELéTRICO</t>
    </r>
  </si>
  <si>
    <r>
      <rPr>
        <sz val="10.5"/>
        <color rgb="FF000080"/>
        <rFont val="Arial"/>
        <family val="2"/>
      </rPr>
      <t>OUTS.PARTS.MÁQ. CORT.CABELO/TOSQ. M.ELÉTRICO</t>
    </r>
  </si>
  <si>
    <r>
      <rPr>
        <sz val="10.5"/>
        <color rgb="FF000080"/>
        <rFont val="Arial"/>
        <family val="2"/>
      </rPr>
      <t>VELAS D/IGNIÇÃO P/MOTOR EXPLOSÃO/DIESEL</t>
    </r>
  </si>
  <si>
    <r>
      <rPr>
        <sz val="10.5"/>
        <color rgb="FF000080"/>
        <rFont val="Arial"/>
        <family val="2"/>
      </rPr>
      <t>MAGNETOS P/MOTOR EXPLOSÃO/DIESEL</t>
    </r>
  </si>
  <si>
    <r>
      <rPr>
        <sz val="10.5"/>
        <color rgb="FF000080"/>
        <rFont val="Arial"/>
        <family val="2"/>
      </rPr>
      <t xml:space="preserve">OUTS.DÍNAMOS- MAGNETOS;VOLANTS.
</t>
    </r>
    <r>
      <rPr>
        <sz val="10.5"/>
        <color rgb="FF000080"/>
        <rFont val="Arial"/>
        <family val="2"/>
      </rPr>
      <t>MAGNÉTICOS</t>
    </r>
  </si>
  <si>
    <r>
      <rPr>
        <sz val="10.5"/>
        <color rgb="FF000080"/>
        <rFont val="Arial"/>
        <family val="2"/>
      </rPr>
      <t>DISTRIBUIDORES P/MOTOR EXPLOSÃO/DIESEL</t>
    </r>
  </si>
  <si>
    <r>
      <rPr>
        <sz val="10.5"/>
        <color rgb="FF000080"/>
        <rFont val="Arial"/>
        <family val="2"/>
      </rPr>
      <t xml:space="preserve">BOBINAS D/IGNIÇÃO P/MOTOR
</t>
    </r>
    <r>
      <rPr>
        <sz val="10.5"/>
        <color rgb="FF000080"/>
        <rFont val="Arial"/>
        <family val="2"/>
      </rPr>
      <t>EXPLOSÃO/DIESEL</t>
    </r>
  </si>
  <si>
    <r>
      <rPr>
        <sz val="10.5"/>
        <color rgb="FF000080"/>
        <rFont val="Arial"/>
        <family val="2"/>
      </rPr>
      <t>MOTOR D/ARRANQUE, MMO FUNCION. C/GERADORES</t>
    </r>
  </si>
  <si>
    <r>
      <rPr>
        <sz val="10.5"/>
        <color rgb="FF000080"/>
        <rFont val="Arial"/>
        <family val="2"/>
      </rPr>
      <t xml:space="preserve">DÍNAMOS E ALTERNADS.P/MOTOR
</t>
    </r>
    <r>
      <rPr>
        <sz val="10.5"/>
        <color rgb="FF000080"/>
        <rFont val="Arial"/>
        <family val="2"/>
      </rPr>
      <t>EXPLOS./DIESEL</t>
    </r>
  </si>
  <si>
    <r>
      <rPr>
        <sz val="10.5"/>
        <color rgb="FF000080"/>
        <rFont val="Arial"/>
        <family val="2"/>
      </rPr>
      <t>OUTS.GERADORES P/MOTOR EXPLOSÃO/DIESEL</t>
    </r>
  </si>
  <si>
    <r>
      <rPr>
        <sz val="10.5"/>
        <color rgb="FF000080"/>
        <rFont val="Arial"/>
        <family val="2"/>
      </rPr>
      <t xml:space="preserve">VELAS D/AQUECIM. P/MOTOR
</t>
    </r>
    <r>
      <rPr>
        <sz val="10.5"/>
        <color rgb="FF000080"/>
        <rFont val="Arial"/>
        <family val="2"/>
      </rPr>
      <t>EXPLOSÃO/DIESEL</t>
    </r>
  </si>
  <si>
    <r>
      <rPr>
        <sz val="10.5"/>
        <color rgb="FF000080"/>
        <rFont val="Arial"/>
        <family val="2"/>
      </rPr>
      <t xml:space="preserve">REGULAD. D/VOLTAGEM P/MOTOR EXPLOS.
</t>
    </r>
    <r>
      <rPr>
        <sz val="10.5"/>
        <color rgb="FF000080"/>
        <rFont val="Arial"/>
        <family val="2"/>
      </rPr>
      <t>/DIESEL</t>
    </r>
  </si>
  <si>
    <r>
      <rPr>
        <sz val="10.5"/>
        <color rgb="FF000080"/>
        <rFont val="Arial"/>
        <family val="2"/>
      </rPr>
      <t>IGNIÇÃO ELETRÔNICA DIGITAL</t>
    </r>
  </si>
  <si>
    <r>
      <rPr>
        <sz val="10.5"/>
        <color rgb="FF000080"/>
        <rFont val="Arial"/>
        <family val="2"/>
      </rPr>
      <t>OUTS.AP.DISPOSIT. P/MOTOR. D/IGNIÇÃO/COMPRES.</t>
    </r>
  </si>
  <si>
    <r>
      <rPr>
        <sz val="10.5"/>
        <color rgb="FF000080"/>
        <rFont val="Arial"/>
        <family val="2"/>
      </rPr>
      <t>PTS.APS.ELET. IGNIÇÃO,ETC.P/MOT. EXPLOS./DIESEL</t>
    </r>
  </si>
  <si>
    <r>
      <rPr>
        <sz val="10.5"/>
        <color rgb="FF000080"/>
        <rFont val="Arial"/>
        <family val="2"/>
      </rPr>
      <t>'- Aparelhos de iluminação ou de sinalização visual do t</t>
    </r>
  </si>
  <si>
    <r>
      <rPr>
        <sz val="10.5"/>
        <color rgb="FF000080"/>
        <rFont val="Arial"/>
        <family val="2"/>
      </rPr>
      <t>FARÓIS P/AUTOMÓVEIS E OUTS.CICLOS</t>
    </r>
  </si>
  <si>
    <r>
      <rPr>
        <sz val="10.5"/>
        <color rgb="FF000080"/>
        <rFont val="Arial"/>
        <family val="2"/>
      </rPr>
      <t>OUTS.APRAS.ELET. ILUMINAÇÃO P/AUT. OUTS.CICLOS</t>
    </r>
  </si>
  <si>
    <r>
      <rPr>
        <sz val="10.5"/>
        <color rgb="FF000080"/>
        <rFont val="Arial"/>
        <family val="2"/>
      </rPr>
      <t>LUZES FIXAS P/AUTOMÓVEIS E OUTS.CICLOS</t>
    </r>
  </si>
  <si>
    <r>
      <rPr>
        <sz val="10.5"/>
        <color rgb="FF000080"/>
        <rFont val="Arial"/>
        <family val="2"/>
      </rPr>
      <t xml:space="preserve">LUZES INDIC. D/MANOBRAS
</t>
    </r>
    <r>
      <rPr>
        <sz val="10.5"/>
        <color rgb="FF000080"/>
        <rFont val="Arial"/>
        <family val="2"/>
      </rPr>
      <t>P/AUTOM.OUTS. CICLOS</t>
    </r>
  </si>
  <si>
    <r>
      <rPr>
        <sz val="10.5"/>
        <color rgb="FF000080"/>
        <rFont val="Arial"/>
        <family val="2"/>
      </rPr>
      <t xml:space="preserve">CAIXAS D/LUZES COMBINS.
</t>
    </r>
    <r>
      <rPr>
        <sz val="10.5"/>
        <color rgb="FF000080"/>
        <rFont val="Arial"/>
        <family val="2"/>
      </rPr>
      <t>P/AUTOMS/OUTS. CICLOS</t>
    </r>
  </si>
  <si>
    <r>
      <rPr>
        <sz val="10.5"/>
        <color rgb="FF000080"/>
        <rFont val="Arial"/>
        <family val="2"/>
      </rPr>
      <t xml:space="preserve">OUTS.APAR.ELETR. D/SINAL.VISUAL
</t>
    </r>
    <r>
      <rPr>
        <sz val="10.5"/>
        <color rgb="FF000080"/>
        <rFont val="Arial"/>
        <family val="2"/>
      </rPr>
      <t>P/AUTOMS.ETC.</t>
    </r>
  </si>
  <si>
    <r>
      <rPr>
        <sz val="10.5"/>
        <color rgb="FF000080"/>
        <rFont val="Arial"/>
        <family val="2"/>
      </rPr>
      <t>APARS.SINALIZ. ACÚSTICA UTIL.EM CICLOS/AUTOMS.</t>
    </r>
  </si>
  <si>
    <r>
      <rPr>
        <sz val="10.5"/>
        <color rgb="FF000080"/>
        <rFont val="Arial"/>
        <family val="2"/>
      </rPr>
      <t xml:space="preserve">Limpadores de para-
</t>
    </r>
    <r>
      <rPr>
        <sz val="10.5"/>
        <color rgb="FF000080"/>
        <rFont val="Arial"/>
        <family val="2"/>
      </rPr>
      <t>brisas</t>
    </r>
  </si>
  <si>
    <r>
      <rPr>
        <sz val="10.5"/>
        <color rgb="FF000080"/>
        <rFont val="Arial"/>
        <family val="2"/>
      </rPr>
      <t>DEGELAD.DESEMBAR. ELÉTR.UTIL.CICL. AUTOMÓVEIS</t>
    </r>
  </si>
  <si>
    <r>
      <rPr>
        <sz val="10.5"/>
        <color rgb="FF000080"/>
        <rFont val="Arial"/>
        <family val="2"/>
      </rPr>
      <t xml:space="preserve">PARTS.APARS.ELÉTR. ILUM./SINAL.
</t>
    </r>
    <r>
      <rPr>
        <sz val="10.5"/>
        <color rgb="FF000080"/>
        <rFont val="Arial"/>
        <family val="2"/>
      </rPr>
      <t>P/AUTOMS.ETC.</t>
    </r>
  </si>
  <si>
    <r>
      <rPr>
        <sz val="10.5"/>
        <color rgb="FF000080"/>
        <rFont val="Arial"/>
        <family val="2"/>
      </rPr>
      <t>LANTERNAS MANUAIS</t>
    </r>
  </si>
  <si>
    <r>
      <rPr>
        <sz val="10.5"/>
        <color rgb="FF000080"/>
        <rFont val="Arial"/>
        <family val="2"/>
      </rPr>
      <t>OUTRS.LANTERNAS ELÉTR.PORTÁTS. D/PILHAS,ETC.</t>
    </r>
  </si>
  <si>
    <r>
      <rPr>
        <sz val="10.5"/>
        <color rgb="FF000080"/>
        <rFont val="Arial"/>
        <family val="2"/>
      </rPr>
      <t xml:space="preserve">PARTES DE LANTERNAS
</t>
    </r>
    <r>
      <rPr>
        <sz val="10.5"/>
        <color rgb="FF000080"/>
        <rFont val="Arial"/>
        <family val="2"/>
      </rPr>
      <t>ELÉTRICAS PORTÁTEIS</t>
    </r>
  </si>
  <si>
    <r>
      <rPr>
        <sz val="10.5"/>
        <color rgb="FF000080"/>
        <rFont val="Arial"/>
        <family val="2"/>
      </rPr>
      <t xml:space="preserve">'-- Prensas isostáticas a
</t>
    </r>
    <r>
      <rPr>
        <sz val="10.5"/>
        <color rgb="FF000080"/>
        <rFont val="Arial"/>
        <family val="2"/>
      </rPr>
      <t>quente</t>
    </r>
  </si>
  <si>
    <r>
      <rPr>
        <sz val="10.5"/>
        <color rgb="FF000080"/>
        <rFont val="Arial"/>
        <family val="2"/>
      </rPr>
      <t>FORNOS INDUSTRIAIS FUNCION.POR INDUÇÃO</t>
    </r>
  </si>
  <si>
    <r>
      <rPr>
        <sz val="10.5"/>
        <color rgb="FF000080"/>
        <rFont val="Arial"/>
        <family val="2"/>
      </rPr>
      <t>FORNOS D/INDUÇÃO, D/LABORATÓRIO</t>
    </r>
  </si>
  <si>
    <r>
      <rPr>
        <sz val="10.5"/>
        <color rgb="FF000080"/>
        <rFont val="Arial"/>
        <family val="2"/>
      </rPr>
      <t>'-- Fornos de feixe de elétrons</t>
    </r>
  </si>
  <si>
    <r>
      <rPr>
        <sz val="10.5"/>
        <color rgb="FF000080"/>
        <rFont val="Arial"/>
        <family val="2"/>
      </rPr>
      <t>'-- Fornos de plasma e fornos de arco a vácuo</t>
    </r>
  </si>
  <si>
    <r>
      <rPr>
        <sz val="10.5"/>
        <color rgb="FF000080"/>
        <rFont val="Arial"/>
        <family val="2"/>
      </rPr>
      <t xml:space="preserve">OUTS.AP.TRAT.TÉRM. MAT.P/INDUÇÃO/PER.
</t>
    </r>
    <r>
      <rPr>
        <sz val="10.5"/>
        <color rgb="FF000080"/>
        <rFont val="Arial"/>
        <family val="2"/>
      </rPr>
      <t>DIELÉTR.</t>
    </r>
  </si>
  <si>
    <r>
      <rPr>
        <sz val="10.5"/>
        <color rgb="FF000080"/>
        <rFont val="Arial"/>
        <family val="2"/>
      </rPr>
      <t>PARTES DE FORNOS ELÉT.E AP.TRAT.TÉRM. D/MAT.</t>
    </r>
  </si>
  <si>
    <r>
      <rPr>
        <sz val="10.5"/>
        <color rgb="FF000080"/>
        <rFont val="Arial"/>
        <family val="2"/>
      </rPr>
      <t xml:space="preserve">FERROS E PISTOLAS ELÉTRICAS DE
</t>
    </r>
    <r>
      <rPr>
        <sz val="10.5"/>
        <color rgb="FF000080"/>
        <rFont val="Arial"/>
        <family val="2"/>
      </rPr>
      <t>SOLDAR</t>
    </r>
  </si>
  <si>
    <r>
      <rPr>
        <sz val="10.5"/>
        <color rgb="FF000080"/>
        <rFont val="Arial"/>
        <family val="2"/>
      </rPr>
      <t>OUTS.MÁQ/APAR.ELÉT. P/SOLDADURA FORTE/FRACA</t>
    </r>
  </si>
  <si>
    <r>
      <rPr>
        <sz val="10.5"/>
        <color rgb="FF000080"/>
        <rFont val="Arial"/>
        <family val="2"/>
      </rPr>
      <t xml:space="preserve">MÁQS.APS.INT/PARC. AUTOMÁT.SOLD.
</t>
    </r>
    <r>
      <rPr>
        <sz val="10.5"/>
        <color rgb="FF000080"/>
        <rFont val="Arial"/>
        <family val="2"/>
      </rPr>
      <t>P/RESISTÊNC.</t>
    </r>
  </si>
  <si>
    <r>
      <rPr>
        <sz val="10.5"/>
        <color rgb="FF000080"/>
        <rFont val="Arial"/>
        <family val="2"/>
      </rPr>
      <t>OUTRAS MÁQ.AP. SOLDAR METAIS P/RESISTÊNCIA</t>
    </r>
  </si>
  <si>
    <r>
      <rPr>
        <sz val="10.5"/>
        <color rgb="FF000080"/>
        <rFont val="Arial"/>
        <family val="2"/>
      </rPr>
      <t xml:space="preserve">Robôs para soldar, por arco, em atmosfera inerte
</t>
    </r>
    <r>
      <rPr>
        <sz val="10.5"/>
        <color rgb="FF000080"/>
        <rFont val="Arial"/>
        <family val="2"/>
      </rPr>
      <t>(MIG -Metal</t>
    </r>
  </si>
  <si>
    <r>
      <rPr>
        <sz val="10.5"/>
        <color rgb="FF000080"/>
        <rFont val="Arial"/>
        <family val="2"/>
      </rPr>
      <t>OUTS.MÁQS.SOLDA MET.P/JATO PLASM.I/P AUTOM.</t>
    </r>
  </si>
  <si>
    <r>
      <rPr>
        <sz val="10.5"/>
        <color rgb="FF000080"/>
        <rFont val="Arial"/>
        <family val="2"/>
      </rPr>
      <t xml:space="preserve">OUTS.MÁQS.SOLDAR METAIS,ARCO/JATO
</t>
    </r>
    <r>
      <rPr>
        <sz val="10.5"/>
        <color rgb="FF000080"/>
        <rFont val="Arial"/>
        <family val="2"/>
      </rPr>
      <t>D/PLASMA</t>
    </r>
  </si>
  <si>
    <r>
      <rPr>
        <sz val="10.5"/>
        <color rgb="FF000080"/>
        <rFont val="Arial"/>
        <family val="2"/>
      </rPr>
      <t>MÁQS.APARELHOS P/SOLDAR A "LASER"</t>
    </r>
  </si>
  <si>
    <r>
      <rPr>
        <sz val="10.5"/>
        <color rgb="FF000080"/>
        <rFont val="Arial"/>
        <family val="2"/>
      </rPr>
      <t xml:space="preserve">OUTRAS MÁQS. APARELHOS
</t>
    </r>
    <r>
      <rPr>
        <sz val="10.5"/>
        <color rgb="FF000080"/>
        <rFont val="Arial"/>
        <family val="2"/>
      </rPr>
      <t>P/SOLDAR ELÉTRICOS</t>
    </r>
  </si>
  <si>
    <r>
      <rPr>
        <sz val="10.5"/>
        <color rgb="FF000080"/>
        <rFont val="Arial"/>
        <family val="2"/>
      </rPr>
      <t>PARTES DE MÁQS. APAR.SOLDAR ELÉTRICOS</t>
    </r>
  </si>
  <si>
    <r>
      <rPr>
        <sz val="10.5"/>
        <color rgb="FF000080"/>
        <rFont val="Arial"/>
        <family val="2"/>
      </rPr>
      <t xml:space="preserve">AQUEC.ELÉT.DE ÁGUA, INCLUÍDOS OS DE
</t>
    </r>
    <r>
      <rPr>
        <sz val="10.5"/>
        <color rgb="FF000080"/>
        <rFont val="Arial"/>
        <family val="2"/>
      </rPr>
      <t>IMERSÃO</t>
    </r>
  </si>
  <si>
    <r>
      <rPr>
        <sz val="10.5"/>
        <color rgb="FF000080"/>
        <rFont val="Arial"/>
        <family val="2"/>
      </rPr>
      <t>RADIADORES DE ACUMULAÇÃO</t>
    </r>
  </si>
  <si>
    <r>
      <rPr>
        <sz val="10.5"/>
        <color rgb="FF000080"/>
        <rFont val="Arial"/>
        <family val="2"/>
      </rPr>
      <t xml:space="preserve">OUTS.APS.ELÉT. AQUEC.AMBIENTES,
</t>
    </r>
    <r>
      <rPr>
        <sz val="10.5"/>
        <color rgb="FF000080"/>
        <rFont val="Arial"/>
        <family val="2"/>
      </rPr>
      <t>SOLO E SEMEL.</t>
    </r>
  </si>
  <si>
    <r>
      <rPr>
        <sz val="10.5"/>
        <color rgb="FF000080"/>
        <rFont val="Arial"/>
        <family val="2"/>
      </rPr>
      <t>SECADORES DE CABELO</t>
    </r>
  </si>
  <si>
    <r>
      <rPr>
        <sz val="10.5"/>
        <color rgb="FF000080"/>
        <rFont val="Arial"/>
        <family val="2"/>
      </rPr>
      <t xml:space="preserve">OUTROS AP.ELÉT. P/ARRANJOS DO
</t>
    </r>
    <r>
      <rPr>
        <sz val="10.5"/>
        <color rgb="FF000080"/>
        <rFont val="Arial"/>
        <family val="2"/>
      </rPr>
      <t>CABELO</t>
    </r>
  </si>
  <si>
    <r>
      <rPr>
        <sz val="10.5"/>
        <color rgb="FF000080"/>
        <rFont val="Arial"/>
        <family val="2"/>
      </rPr>
      <t>APARELHOS ELÉTRICOS PARA SECAR AS MÃOS</t>
    </r>
  </si>
  <si>
    <r>
      <rPr>
        <sz val="10.5"/>
        <color rgb="FF000080"/>
        <rFont val="Arial"/>
        <family val="2"/>
      </rPr>
      <t xml:space="preserve">FERROS ELÉTRICOS
</t>
    </r>
    <r>
      <rPr>
        <sz val="10.5"/>
        <color rgb="FF000080"/>
        <rFont val="Arial"/>
        <family val="2"/>
      </rPr>
      <t>DE PASSAR</t>
    </r>
  </si>
  <si>
    <r>
      <rPr>
        <sz val="10.5"/>
        <color rgb="FF000080"/>
        <rFont val="Arial"/>
        <family val="2"/>
      </rPr>
      <t>FORNO DE MICROONDAS</t>
    </r>
  </si>
  <si>
    <r>
      <rPr>
        <sz val="10.5"/>
        <color rgb="FF000080"/>
        <rFont val="Arial"/>
        <family val="2"/>
      </rPr>
      <t xml:space="preserve">OUTS.FORNOS, FOGÕES D/COZ.,
</t>
    </r>
    <r>
      <rPr>
        <sz val="10.5"/>
        <color rgb="FF000080"/>
        <rFont val="Arial"/>
        <family val="2"/>
      </rPr>
      <t>FOGAREIROS,ETC</t>
    </r>
  </si>
  <si>
    <r>
      <rPr>
        <sz val="10.5"/>
        <color rgb="FF000080"/>
        <rFont val="Arial"/>
        <family val="2"/>
      </rPr>
      <t>APAR.P/PREPARAÇÃO DE CAFÉ OU DE CHÁ</t>
    </r>
  </si>
  <si>
    <r>
      <rPr>
        <sz val="10.5"/>
        <color rgb="FF000080"/>
        <rFont val="Arial"/>
        <family val="2"/>
      </rPr>
      <t xml:space="preserve">TORRADEIRAS DE PÃO,
</t>
    </r>
    <r>
      <rPr>
        <sz val="10.5"/>
        <color rgb="FF000080"/>
        <rFont val="Arial"/>
        <family val="2"/>
      </rPr>
      <t>ELETROTÉRMICAS</t>
    </r>
  </si>
  <si>
    <r>
      <rPr>
        <sz val="10.5"/>
        <color rgb="FF000080"/>
        <rFont val="Arial"/>
        <family val="2"/>
      </rPr>
      <t>PANELAS ELETROTÉRMICAS</t>
    </r>
  </si>
  <si>
    <r>
      <rPr>
        <sz val="10.5"/>
        <color rgb="FF000080"/>
        <rFont val="Arial"/>
        <family val="2"/>
      </rPr>
      <t xml:space="preserve">FRITADORAS
</t>
    </r>
    <r>
      <rPr>
        <sz val="10.5"/>
        <color rgb="FF000080"/>
        <rFont val="Arial"/>
        <family val="2"/>
      </rPr>
      <t>ELETROTÉRMICAS</t>
    </r>
  </si>
  <si>
    <r>
      <rPr>
        <sz val="10.5"/>
        <color rgb="FF000080"/>
        <rFont val="Arial"/>
        <family val="2"/>
      </rPr>
      <t>OUTS.APARS. ELETROTÉRMICOS, USO DOMÉSTICO</t>
    </r>
  </si>
  <si>
    <r>
      <rPr>
        <sz val="10.5"/>
        <color rgb="FF000080"/>
        <rFont val="Arial"/>
        <family val="2"/>
      </rPr>
      <t xml:space="preserve">RESISTÊNCIAS D/AQUEC.P/APAR.
</t>
    </r>
    <r>
      <rPr>
        <sz val="10.5"/>
        <color rgb="FF000080"/>
        <rFont val="Arial"/>
        <family val="2"/>
      </rPr>
      <t>D/PRESENTE POS.</t>
    </r>
  </si>
  <si>
    <r>
      <rPr>
        <sz val="10.5"/>
        <color rgb="FF000080"/>
        <rFont val="Arial"/>
        <family val="2"/>
      </rPr>
      <t>OUTRAS RESISTÊNCIAS DE AQUECIMENTO</t>
    </r>
  </si>
  <si>
    <r>
      <rPr>
        <sz val="10.5"/>
        <color rgb="FF000080"/>
        <rFont val="Arial"/>
        <family val="2"/>
      </rPr>
      <t xml:space="preserve">PTS D/AQUECEDS. ELÉTR/APS.ELÉTR.
</t>
    </r>
    <r>
      <rPr>
        <sz val="10.5"/>
        <color rgb="FF000080"/>
        <rFont val="Arial"/>
        <family val="2"/>
      </rPr>
      <t>P/AQUEC.ETC.</t>
    </r>
  </si>
  <si>
    <r>
      <rPr>
        <sz val="10.5"/>
        <color rgb="FF000080"/>
        <rFont val="Arial"/>
        <family val="2"/>
      </rPr>
      <t>APARS.TELEFÔNICOS P/FIO CONJ.C/APAR. TEL.S/FIO</t>
    </r>
  </si>
  <si>
    <r>
      <rPr>
        <sz val="10.5"/>
        <color rgb="FF000080"/>
        <rFont val="Arial"/>
        <family val="2"/>
      </rPr>
      <t xml:space="preserve">'-- Telefones inteligentes
</t>
    </r>
    <r>
      <rPr>
        <sz val="10.5"/>
        <color rgb="FF000080"/>
        <rFont val="Arial"/>
        <family val="2"/>
      </rPr>
      <t>(smartphones)</t>
    </r>
  </si>
  <si>
    <r>
      <rPr>
        <sz val="10.5"/>
        <color rgb="FF000080"/>
        <rFont val="Arial"/>
        <family val="2"/>
      </rPr>
      <t>De radiotelefonia, analógicos</t>
    </r>
  </si>
  <si>
    <r>
      <rPr>
        <sz val="10.5"/>
        <color rgb="FF000080"/>
        <rFont val="Arial"/>
        <family val="2"/>
      </rPr>
      <t>Portáteis</t>
    </r>
  </si>
  <si>
    <r>
      <rPr>
        <sz val="10.5"/>
        <color rgb="FF000080"/>
        <rFont val="Arial"/>
        <family val="2"/>
      </rPr>
      <t>Fixos, sem fonte própria de energia</t>
    </r>
  </si>
  <si>
    <r>
      <rPr>
        <sz val="10.5"/>
        <color rgb="FF000080"/>
        <rFont val="Arial"/>
        <family val="2"/>
      </rPr>
      <t>Não combinados com outros aparelhos</t>
    </r>
  </si>
  <si>
    <r>
      <rPr>
        <sz val="10.5"/>
        <color rgb="FF000080"/>
        <rFont val="Arial"/>
        <family val="2"/>
      </rPr>
      <t xml:space="preserve">AP.TRANSM. TELEFONIA CELULAR
</t>
    </r>
    <r>
      <rPr>
        <sz val="10.5"/>
        <color rgb="FF000080"/>
        <rFont val="Arial"/>
        <family val="2"/>
      </rPr>
      <t>P/ESTAÇÃO BASE</t>
    </r>
  </si>
  <si>
    <r>
      <rPr>
        <sz val="10.5"/>
        <color rgb="FF000080"/>
        <rFont val="Arial"/>
        <family val="2"/>
      </rPr>
      <t>OUTS.APAR.TRANSM. C/RECEPTOR INCORPORADO</t>
    </r>
  </si>
  <si>
    <r>
      <rPr>
        <sz val="10.5"/>
        <color rgb="FF000080"/>
        <rFont val="Arial"/>
        <family val="2"/>
      </rPr>
      <t xml:space="preserve">CONCENT.LINHAS ASSINANTES(TERM.
</t>
    </r>
    <r>
      <rPr>
        <sz val="10.5"/>
        <color rgb="FF000080"/>
        <rFont val="Arial"/>
        <family val="2"/>
      </rPr>
      <t>CENT./REMOT.)</t>
    </r>
  </si>
  <si>
    <r>
      <rPr>
        <sz val="10.5"/>
        <color rgb="FF000080"/>
        <rFont val="Arial"/>
        <family val="2"/>
      </rPr>
      <t>Multiplexadores</t>
    </r>
  </si>
  <si>
    <r>
      <rPr>
        <sz val="10.5"/>
        <color rgb="FF000080"/>
        <rFont val="Arial"/>
        <family val="2"/>
      </rPr>
      <t>OUTS.CENTR.AUT. COMUT.LINH.TEL.EXC. VIDEOTEXTO</t>
    </r>
  </si>
  <si>
    <r>
      <rPr>
        <sz val="10.5"/>
        <color rgb="FF000080"/>
        <rFont val="Arial"/>
        <family val="2"/>
      </rPr>
      <t>Aparelhos para comutação de pacotes de dados (switches)</t>
    </r>
  </si>
  <si>
    <r>
      <rPr>
        <sz val="10.5"/>
        <color rgb="FF000080"/>
        <rFont val="Arial"/>
        <family val="2"/>
      </rPr>
      <t>OUTS.AP.COMUTAÇÃO P/TELEFONIA E TELEGRAFIA</t>
    </r>
  </si>
  <si>
    <r>
      <rPr>
        <sz val="10.5"/>
        <color rgb="FF000080"/>
        <rFont val="Arial"/>
        <family val="2"/>
      </rPr>
      <t>Roteadores digitais c/capacid. d/conexão s/fio</t>
    </r>
  </si>
  <si>
    <r>
      <rPr>
        <sz val="10.5"/>
        <color rgb="FF000080"/>
        <rFont val="Arial"/>
        <family val="2"/>
      </rPr>
      <t>OUTROS ROTEADORES DIGITAIS</t>
    </r>
  </si>
  <si>
    <r>
      <rPr>
        <sz val="10.5"/>
        <color rgb="FF000080"/>
        <rFont val="Arial"/>
        <family val="2"/>
      </rPr>
      <t>EQUIP. TERMINAIS/REPETID. EM LINHAS METÁLICAS</t>
    </r>
  </si>
  <si>
    <r>
      <rPr>
        <sz val="10.5"/>
        <color rgb="FF000080"/>
        <rFont val="Arial"/>
        <family val="2"/>
      </rPr>
      <t xml:space="preserve">Terminais ou repetidores sobre linhas de fibras
</t>
    </r>
    <r>
      <rPr>
        <sz val="10.5"/>
        <color rgb="FF000080"/>
        <rFont val="Arial"/>
        <family val="2"/>
      </rPr>
      <t>ópticas, com</t>
    </r>
  </si>
  <si>
    <r>
      <rPr>
        <sz val="10.5"/>
        <color rgb="FF000080"/>
        <rFont val="Arial"/>
        <family val="2"/>
      </rPr>
      <t>Distribuidores de conexões para redes ("hubs")</t>
    </r>
  </si>
  <si>
    <r>
      <rPr>
        <sz val="10.5"/>
        <color rgb="FF000080"/>
        <rFont val="Arial"/>
        <family val="2"/>
      </rPr>
      <t xml:space="preserve">Moduladores- demoduladores
</t>
    </r>
    <r>
      <rPr>
        <sz val="10.5"/>
        <color rgb="FF000080"/>
        <rFont val="Arial"/>
        <family val="2"/>
      </rPr>
      <t>(modems)</t>
    </r>
  </si>
  <si>
    <r>
      <rPr>
        <sz val="10.5"/>
        <color rgb="FF000080"/>
        <rFont val="Arial"/>
        <family val="2"/>
      </rPr>
      <t>Interfones</t>
    </r>
  </si>
  <si>
    <r>
      <rPr>
        <sz val="10.5"/>
        <color rgb="FF000080"/>
        <rFont val="Arial"/>
        <family val="2"/>
      </rPr>
      <t>OUTS.EQUIPAMENTOS TERMINAIS OU REPETIDORES</t>
    </r>
  </si>
  <si>
    <r>
      <rPr>
        <sz val="10.5"/>
        <color rgb="FF000080"/>
        <rFont val="Arial"/>
        <family val="2"/>
      </rPr>
      <t>APAR.TRANSMISS. RECEPT.D/TELEF. CELULAR</t>
    </r>
  </si>
  <si>
    <r>
      <rPr>
        <sz val="10.5"/>
        <color rgb="FF000080"/>
        <rFont val="Arial"/>
        <family val="2"/>
      </rPr>
      <t>OUTROS APAR. TRANSMISS.RECEP. D/TELEC.P/SATéLITE</t>
    </r>
  </si>
  <si>
    <r>
      <rPr>
        <sz val="10.5"/>
        <color rgb="FF000080"/>
        <rFont val="Arial"/>
        <family val="2"/>
      </rPr>
      <t>De frequência inferior a 15 GHz e de taxa de transmissão inf</t>
    </r>
  </si>
  <si>
    <r>
      <rPr>
        <sz val="10.5"/>
        <color rgb="FF000080"/>
        <rFont val="Arial"/>
        <family val="2"/>
      </rPr>
      <t xml:space="preserve">Outros, de frequência
</t>
    </r>
    <r>
      <rPr>
        <sz val="10.5"/>
        <color rgb="FF000080"/>
        <rFont val="Arial"/>
        <family val="2"/>
      </rPr>
      <t>inferior a 15 GHz</t>
    </r>
  </si>
  <si>
    <r>
      <rPr>
        <sz val="10.5"/>
        <color rgb="FF000080"/>
        <rFont val="Arial"/>
        <family val="2"/>
      </rPr>
      <t>OUTS.APAR. D/RADIOTELEF. RADIOTELEG.,DIGITAIS</t>
    </r>
  </si>
  <si>
    <r>
      <rPr>
        <sz val="10.5"/>
        <color rgb="FF000080"/>
        <rFont val="Arial"/>
        <family val="2"/>
      </rPr>
      <t xml:space="preserve">AP.TRANSMIS. RADIOTELEFONIA/RADI
</t>
    </r>
    <r>
      <rPr>
        <sz val="10.5"/>
        <color rgb="FF000080"/>
        <rFont val="Arial"/>
        <family val="2"/>
      </rPr>
      <t>OTELEGRAFIA</t>
    </r>
  </si>
  <si>
    <r>
      <rPr>
        <sz val="10.5"/>
        <color rgb="FF000080"/>
        <rFont val="Arial"/>
        <family val="2"/>
      </rPr>
      <t xml:space="preserve">TRADUT. D/PROTOCOLOS
</t>
    </r>
    <r>
      <rPr>
        <sz val="10.5"/>
        <color rgb="FF000080"/>
        <rFont val="Arial"/>
        <family val="2"/>
      </rPr>
      <t>P/INTERCONEXÃO D/REDES</t>
    </r>
  </si>
  <si>
    <r>
      <rPr>
        <sz val="10.5"/>
        <color rgb="FF000080"/>
        <rFont val="Arial"/>
        <family val="2"/>
      </rPr>
      <t xml:space="preserve">OUTS.AP. RADIOTELEFONIA,
</t>
    </r>
    <r>
      <rPr>
        <sz val="10.5"/>
        <color rgb="FF000080"/>
        <rFont val="Arial"/>
        <family val="2"/>
      </rPr>
      <t>RADIOTELEGR., ANALÓG.</t>
    </r>
  </si>
  <si>
    <r>
      <rPr>
        <sz val="10.5"/>
        <color rgb="FF000080"/>
        <rFont val="Arial"/>
        <family val="2"/>
      </rPr>
      <t xml:space="preserve">OUTS.AP.REC. RADIOTELEF.
</t>
    </r>
    <r>
      <rPr>
        <sz val="10.5"/>
        <color rgb="FF000080"/>
        <rFont val="Arial"/>
        <family val="2"/>
      </rPr>
      <t>/RADIOTELEG./RADIOF.</t>
    </r>
  </si>
  <si>
    <r>
      <rPr>
        <sz val="10.5"/>
        <color rgb="FF000080"/>
        <rFont val="Arial"/>
        <family val="2"/>
      </rPr>
      <t>OUTS.APARELHOS ELÉTR.P/TELEFON. TELEG.P/FIO</t>
    </r>
  </si>
  <si>
    <r>
      <rPr>
        <sz val="10.5"/>
        <color rgb="FF000080"/>
        <rFont val="Arial"/>
        <family val="2"/>
      </rPr>
      <t xml:space="preserve">Antenas próprias para telefones celulares
</t>
    </r>
    <r>
      <rPr>
        <sz val="10.5"/>
        <color rgb="FF000080"/>
        <rFont val="Arial"/>
        <family val="2"/>
      </rPr>
      <t>portáteis</t>
    </r>
  </si>
  <si>
    <r>
      <rPr>
        <sz val="10.5"/>
        <color rgb="FF000080"/>
        <rFont val="Arial"/>
        <family val="2"/>
      </rPr>
      <t xml:space="preserve">Piezelétricos próprios para aparelhos
</t>
    </r>
    <r>
      <rPr>
        <sz val="10.5"/>
        <color rgb="FF000080"/>
        <rFont val="Arial"/>
        <family val="2"/>
      </rPr>
      <t>telefônicos</t>
    </r>
  </si>
  <si>
    <r>
      <rPr>
        <sz val="10.5"/>
        <color rgb="FF000080"/>
        <rFont val="Arial"/>
        <family val="2"/>
      </rPr>
      <t xml:space="preserve">Outros microfones e seus
</t>
    </r>
    <r>
      <rPr>
        <sz val="10.5"/>
        <color rgb="FF000080"/>
        <rFont val="Arial"/>
        <family val="2"/>
      </rPr>
      <t>suportes</t>
    </r>
  </si>
  <si>
    <r>
      <rPr>
        <sz val="10.5"/>
        <color rgb="FF000080"/>
        <rFont val="Arial"/>
        <family val="2"/>
      </rPr>
      <t>'-- Alto-falante (altifalante) único montado na sua caix</t>
    </r>
  </si>
  <si>
    <r>
      <rPr>
        <sz val="10.5"/>
        <color rgb="FF000080"/>
        <rFont val="Arial"/>
        <family val="2"/>
      </rPr>
      <t xml:space="preserve">'-- Alto-falantes (altifalantes) múltiplos
</t>
    </r>
    <r>
      <rPr>
        <sz val="10.5"/>
        <color rgb="FF000080"/>
        <rFont val="Arial"/>
        <family val="2"/>
      </rPr>
      <t>montados na m</t>
    </r>
  </si>
  <si>
    <r>
      <rPr>
        <sz val="10.5"/>
        <color rgb="FF000080"/>
        <rFont val="Arial"/>
        <family val="2"/>
      </rPr>
      <t>Piezelétricos próprios para aparelhos telefônicos</t>
    </r>
  </si>
  <si>
    <r>
      <rPr>
        <sz val="10.5"/>
        <color rgb="FF000080"/>
        <rFont val="Arial"/>
        <family val="2"/>
      </rPr>
      <t xml:space="preserve">OUTS.ALTO-FALT NãO MONT/SEUS RECEPT.
</t>
    </r>
    <r>
      <rPr>
        <sz val="10.5"/>
        <color rgb="FF000080"/>
        <rFont val="Arial"/>
        <family val="2"/>
      </rPr>
      <t>NãO PIEZ.P/AP.TELEF</t>
    </r>
  </si>
  <si>
    <r>
      <rPr>
        <sz val="10.5"/>
        <color rgb="FF000080"/>
        <rFont val="Arial"/>
        <family val="2"/>
      </rPr>
      <t>'- Fones de ouvido (Auscultadores e auriculares*), mesmo</t>
    </r>
  </si>
  <si>
    <r>
      <rPr>
        <sz val="10.5"/>
        <color rgb="FF000080"/>
        <rFont val="Arial"/>
        <family val="2"/>
      </rPr>
      <t xml:space="preserve">AMPLIFICADORES ELÉTR.DE
</t>
    </r>
    <r>
      <rPr>
        <sz val="10.5"/>
        <color rgb="FF000080"/>
        <rFont val="Arial"/>
        <family val="2"/>
      </rPr>
      <t>AUDIOFREQÜÊNCIA</t>
    </r>
  </si>
  <si>
    <r>
      <rPr>
        <sz val="10.5"/>
        <color rgb="FF000080"/>
        <rFont val="Arial"/>
        <family val="2"/>
      </rPr>
      <t>APARELHOS ELÉTR. D/AMPLIFICAÇÃO DE SOM</t>
    </r>
  </si>
  <si>
    <r>
      <rPr>
        <sz val="10.5"/>
        <color rgb="FF000080"/>
        <rFont val="Arial"/>
        <family val="2"/>
      </rPr>
      <t xml:space="preserve">PARTES DE ALTO-
</t>
    </r>
    <r>
      <rPr>
        <sz val="10.5"/>
        <color rgb="FF000080"/>
        <rFont val="Arial"/>
        <family val="2"/>
      </rPr>
      <t>FALANTES</t>
    </r>
  </si>
  <si>
    <r>
      <rPr>
        <sz val="10.5"/>
        <color rgb="FF000080"/>
        <rFont val="Arial"/>
        <family val="2"/>
      </rPr>
      <t>PARTES D/MICROFS. FONES D/OUVIDO, AMPLIFS.ETC.</t>
    </r>
  </si>
  <si>
    <r>
      <rPr>
        <sz val="10.5"/>
        <color rgb="FF000080"/>
        <rFont val="Arial"/>
        <family val="2"/>
      </rPr>
      <t xml:space="preserve">'- Pratos de toca-discos
</t>
    </r>
    <r>
      <rPr>
        <sz val="10.5"/>
        <color rgb="FF000080"/>
        <rFont val="Arial"/>
        <family val="2"/>
      </rPr>
      <t>(gira-discos*)</t>
    </r>
  </si>
  <si>
    <r>
      <rPr>
        <sz val="10.5"/>
        <color rgb="FF000080"/>
        <rFont val="Arial"/>
        <family val="2"/>
      </rPr>
      <t>APAR.REPR.SOM C/SIST.LEITURA ÓPTICA P/"LASER"</t>
    </r>
  </si>
  <si>
    <r>
      <rPr>
        <sz val="10.5"/>
        <color rgb="FF000080"/>
        <rFont val="Arial"/>
        <family val="2"/>
      </rPr>
      <t xml:space="preserve">OUTS.GRAV.DE SUP. MAGNÉT.S/DISP.
</t>
    </r>
    <r>
      <rPr>
        <sz val="10.5"/>
        <color rgb="FF000080"/>
        <rFont val="Arial"/>
        <family val="2"/>
      </rPr>
      <t>REPROD.SOM</t>
    </r>
  </si>
  <si>
    <r>
      <rPr>
        <sz val="10.5"/>
        <color rgb="FF000080"/>
        <rFont val="Arial"/>
        <family val="2"/>
      </rPr>
      <t>Outros apar.d/gravação e de reprodução de som</t>
    </r>
  </si>
  <si>
    <r>
      <rPr>
        <sz val="10.5"/>
        <color rgb="FF000080"/>
        <rFont val="Arial"/>
        <family val="2"/>
      </rPr>
      <t xml:space="preserve">FONOCAPTORES P/APARS. D/GRAVAÇÃO/REPROD
</t>
    </r>
    <r>
      <rPr>
        <sz val="10.5"/>
        <color rgb="FF000080"/>
        <rFont val="Arial"/>
        <family val="2"/>
      </rPr>
      <t>.</t>
    </r>
  </si>
  <si>
    <r>
      <rPr>
        <sz val="10.5"/>
        <color rgb="FF000080"/>
        <rFont val="Arial"/>
        <family val="2"/>
      </rPr>
      <t>Cartôes magnéticos não gravados</t>
    </r>
  </si>
  <si>
    <r>
      <rPr>
        <sz val="10.5"/>
        <color rgb="FF000080"/>
        <rFont val="Arial"/>
        <family val="2"/>
      </rPr>
      <t>Do tipo utilizado em unidades de discos rígidos</t>
    </r>
  </si>
  <si>
    <r>
      <rPr>
        <sz val="10.5"/>
        <color rgb="FF000080"/>
        <rFont val="Arial"/>
        <family val="2"/>
      </rPr>
      <t>OUTROS DISCOS MAGNÉTICOS Ñ GRAVADOS</t>
    </r>
  </si>
  <si>
    <r>
      <rPr>
        <sz val="10.5"/>
        <color rgb="FF000080"/>
        <rFont val="Arial"/>
        <family val="2"/>
      </rPr>
      <t xml:space="preserve">OUTS.DISCOS,FITAS, SUP.P/GRAV.D/SOM,
</t>
    </r>
    <r>
      <rPr>
        <sz val="10.5"/>
        <color rgb="FF000080"/>
        <rFont val="Arial"/>
        <family val="2"/>
      </rPr>
      <t>SEM.GRAV.</t>
    </r>
  </si>
  <si>
    <r>
      <rPr>
        <sz val="10.5"/>
        <color rgb="FF000080"/>
        <rFont val="Arial"/>
        <family val="2"/>
      </rPr>
      <t>DISCOS P/LEITURA P/LASER POSSIB.SER GRAVADO 1ÚNICA VEZ</t>
    </r>
  </si>
  <si>
    <r>
      <rPr>
        <sz val="10.5"/>
        <color rgb="FF000080"/>
        <rFont val="Arial"/>
        <family val="2"/>
      </rPr>
      <t xml:space="preserve">DISCO GRAVADO P/LEITURA RAIO
</t>
    </r>
    <r>
      <rPr>
        <sz val="10.5"/>
        <color rgb="FF000080"/>
        <rFont val="Arial"/>
        <family val="2"/>
      </rPr>
      <t>LASER REPRODUÇÃO SÓ DO SOM</t>
    </r>
  </si>
  <si>
    <r>
      <rPr>
        <sz val="10.5"/>
        <color rgb="FF000080"/>
        <rFont val="Arial"/>
        <family val="2"/>
      </rPr>
      <t xml:space="preserve">DISCO P/SISTEMA LASER, P/REPRODUÇÃO DIFERENTES
</t>
    </r>
    <r>
      <rPr>
        <sz val="10.5"/>
        <color rgb="FF000080"/>
        <rFont val="Arial"/>
        <family val="2"/>
      </rPr>
      <t>D/SOM/IMA</t>
    </r>
  </si>
  <si>
    <r>
      <rPr>
        <sz val="10.5"/>
        <color rgb="FF000080"/>
        <rFont val="Arial"/>
        <family val="2"/>
      </rPr>
      <t xml:space="preserve">OUTS.SUPORTES ÓPTICOS GRAVADOS
</t>
    </r>
    <r>
      <rPr>
        <sz val="10.5"/>
        <color rgb="FF000080"/>
        <rFont val="Arial"/>
        <family val="2"/>
      </rPr>
      <t>P/SOM E SEMELHANTES</t>
    </r>
  </si>
  <si>
    <r>
      <rPr>
        <sz val="10.5"/>
        <color rgb="FF000080"/>
        <rFont val="Arial"/>
        <family val="2"/>
      </rPr>
      <t>CARTõES DE MEMóRIA ("MEMORY CARDS")</t>
    </r>
  </si>
  <si>
    <r>
      <rPr>
        <sz val="10.5"/>
        <color rgb="FF000080"/>
        <rFont val="Arial"/>
        <family val="2"/>
      </rPr>
      <t>DISPOSIT.P/ARMAZ.ñ VOLáTIL D/DADOS à BASE D/SEMICONDS.</t>
    </r>
  </si>
  <si>
    <r>
      <rPr>
        <sz val="10.5"/>
        <color rgb="FF000080"/>
        <rFont val="Arial"/>
        <family val="2"/>
      </rPr>
      <t>Cartões e etiquetas de acionamento por aproximação</t>
    </r>
  </si>
  <si>
    <r>
      <rPr>
        <sz val="10.5"/>
        <color rgb="FF000080"/>
        <rFont val="Arial"/>
        <family val="2"/>
      </rPr>
      <t xml:space="preserve">OUTROS SUPORTES PARA GRAVAçÃO
</t>
    </r>
    <r>
      <rPr>
        <sz val="10.5"/>
        <color rgb="FF000080"/>
        <rFont val="Arial"/>
        <family val="2"/>
      </rPr>
      <t>D/SOM E SEMELHANTES</t>
    </r>
  </si>
  <si>
    <r>
      <rPr>
        <sz val="10.5"/>
        <color rgb="FF000080"/>
        <rFont val="Arial"/>
        <family val="2"/>
      </rPr>
      <t>'-- De cristais líquidos</t>
    </r>
  </si>
  <si>
    <r>
      <rPr>
        <sz val="10.5"/>
        <color rgb="FF000080"/>
        <rFont val="Arial"/>
        <family val="2"/>
      </rPr>
      <t>'-- De diodos emissores de luz orgânicos (OLED)</t>
    </r>
  </si>
  <si>
    <r>
      <rPr>
        <sz val="10.5"/>
        <color rgb="FF000080"/>
        <rFont val="Arial"/>
        <family val="2"/>
      </rPr>
      <t>OUTS.APAR. TRANSMISSÃO P/RADIODIFUSÃO</t>
    </r>
  </si>
  <si>
    <r>
      <rPr>
        <sz val="10.5"/>
        <color rgb="FF000080"/>
        <rFont val="Arial"/>
        <family val="2"/>
      </rPr>
      <t xml:space="preserve">De frequência superior a
</t>
    </r>
    <r>
      <rPr>
        <sz val="10.5"/>
        <color rgb="FF000080"/>
        <rFont val="Arial"/>
        <family val="2"/>
      </rPr>
      <t>7 GHz</t>
    </r>
  </si>
  <si>
    <r>
      <rPr>
        <sz val="10.5"/>
        <color rgb="FF000080"/>
        <rFont val="Arial"/>
        <family val="2"/>
      </rPr>
      <t>Em banda UHF, de frequência igual ou superior a 2,0 GHz, mas</t>
    </r>
  </si>
  <si>
    <r>
      <rPr>
        <sz val="10.5"/>
        <color rgb="FF000080"/>
        <rFont val="Arial"/>
        <family val="2"/>
      </rPr>
      <t xml:space="preserve">Em banda UHF, com potência de saída
</t>
    </r>
    <r>
      <rPr>
        <sz val="10.5"/>
        <color rgb="FF000080"/>
        <rFont val="Arial"/>
        <family val="2"/>
      </rPr>
      <t>superior a 10 kW</t>
    </r>
  </si>
  <si>
    <r>
      <rPr>
        <sz val="10.5"/>
        <color rgb="FF000080"/>
        <rFont val="Arial"/>
        <family val="2"/>
      </rPr>
      <t>OUTROS APARS. TRANSMISSORES DE TELEVISÃO</t>
    </r>
  </si>
  <si>
    <r>
      <rPr>
        <sz val="10.5"/>
        <color rgb="FF000080"/>
        <rFont val="Arial"/>
        <family val="2"/>
      </rPr>
      <t xml:space="preserve">APAR. TRANSMISSOR/RECEP
</t>
    </r>
    <r>
      <rPr>
        <sz val="10.5"/>
        <color rgb="FF000080"/>
        <rFont val="Arial"/>
        <family val="2"/>
      </rPr>
      <t>TOR D/RADIODIFUSÃO</t>
    </r>
  </si>
  <si>
    <r>
      <rPr>
        <sz val="10.5"/>
        <color rgb="FF000080"/>
        <rFont val="Arial"/>
        <family val="2"/>
      </rPr>
      <t>De televisão, de frequência superior a 7 GHz</t>
    </r>
  </si>
  <si>
    <r>
      <rPr>
        <sz val="10.5"/>
        <color rgb="FF000080"/>
        <rFont val="Arial"/>
        <family val="2"/>
      </rPr>
      <t xml:space="preserve">OUTROS APARS. TRANSMISS.
</t>
    </r>
    <r>
      <rPr>
        <sz val="10.5"/>
        <color rgb="FF000080"/>
        <rFont val="Arial"/>
        <family val="2"/>
      </rPr>
      <t>C/RECEPTOR DE TV</t>
    </r>
  </si>
  <si>
    <r>
      <rPr>
        <sz val="10.5"/>
        <color rgb="FF000080"/>
        <rFont val="Arial"/>
        <family val="2"/>
      </rPr>
      <t>'-- Ultrarrápidas, mencionadas na Nota de subposições 1</t>
    </r>
  </si>
  <si>
    <r>
      <rPr>
        <sz val="10.5"/>
        <color rgb="FF000080"/>
        <rFont val="Arial"/>
        <family val="2"/>
      </rPr>
      <t xml:space="preserve">'-- Outras, resistentes à radiação, mencionadas
</t>
    </r>
    <r>
      <rPr>
        <sz val="10.5"/>
        <color rgb="FF000080"/>
        <rFont val="Arial"/>
        <family val="2"/>
      </rPr>
      <t>na Nota</t>
    </r>
  </si>
  <si>
    <r>
      <rPr>
        <sz val="10.5"/>
        <color rgb="FF000080"/>
        <rFont val="Arial"/>
        <family val="2"/>
      </rPr>
      <t>'-- Outras, de visão noturna, mencionadas na Nota de sub</t>
    </r>
  </si>
  <si>
    <r>
      <rPr>
        <sz val="10.5"/>
        <color rgb="FF000080"/>
        <rFont val="Arial"/>
        <family val="2"/>
      </rPr>
      <t xml:space="preserve">Com três ou mais
</t>
    </r>
    <r>
      <rPr>
        <sz val="10.5"/>
        <color rgb="FF000080"/>
        <rFont val="Arial"/>
        <family val="2"/>
      </rPr>
      <t>captadores de imagem</t>
    </r>
  </si>
  <si>
    <r>
      <rPr>
        <sz val="10.5"/>
        <color rgb="FF000080"/>
        <rFont val="Arial"/>
        <family val="2"/>
      </rPr>
      <t>Com sensor de imagem a semicondutor tipo CCD, de mais d</t>
    </r>
  </si>
  <si>
    <r>
      <rPr>
        <sz val="10.5"/>
        <color rgb="FF000080"/>
        <rFont val="Arial"/>
        <family val="2"/>
      </rPr>
      <t xml:space="preserve">Com sensor de imagem a semicondutor tipo
</t>
    </r>
    <r>
      <rPr>
        <sz val="10.5"/>
        <color rgb="FF000080"/>
        <rFont val="Arial"/>
        <family val="2"/>
      </rPr>
      <t>CMOS, de mais</t>
    </r>
  </si>
  <si>
    <r>
      <rPr>
        <sz val="10.5"/>
        <color rgb="FF000080"/>
        <rFont val="Arial"/>
        <family val="2"/>
      </rPr>
      <t>Com três ou mais captadores de imagem</t>
    </r>
  </si>
  <si>
    <r>
      <rPr>
        <sz val="10.5"/>
        <color rgb="FF000080"/>
        <rFont val="Arial"/>
        <family val="2"/>
      </rPr>
      <t>Outras, próprias para captar imagens exclusivamente no</t>
    </r>
  </si>
  <si>
    <r>
      <rPr>
        <sz val="10.5"/>
        <color rgb="FF000080"/>
        <rFont val="Arial"/>
        <family val="2"/>
      </rPr>
      <t xml:space="preserve">AP.RADIODETECÇÃO E RADIOSSONDAGEM
</t>
    </r>
    <r>
      <rPr>
        <sz val="10.5"/>
        <color rgb="FF000080"/>
        <rFont val="Arial"/>
        <family val="2"/>
      </rPr>
      <t>(RADAR)</t>
    </r>
  </si>
  <si>
    <r>
      <rPr>
        <sz val="10.5"/>
        <color rgb="FF000080"/>
        <rFont val="Arial"/>
        <family val="2"/>
      </rPr>
      <t>APARELHOS DE RADIONAVEGAÇÃO</t>
    </r>
  </si>
  <si>
    <r>
      <rPr>
        <sz val="10.5"/>
        <color rgb="FF000080"/>
        <rFont val="Arial"/>
        <family val="2"/>
      </rPr>
      <t xml:space="preserve">APARELHOS DE
</t>
    </r>
    <r>
      <rPr>
        <sz val="10.5"/>
        <color rgb="FF000080"/>
        <rFont val="Arial"/>
        <family val="2"/>
      </rPr>
      <t>RADIOTELECOMANDO</t>
    </r>
  </si>
  <si>
    <r>
      <rPr>
        <sz val="10.5"/>
        <color rgb="FF000080"/>
        <rFont val="Arial"/>
        <family val="2"/>
      </rPr>
      <t>'-- Rádios toca-fitas (Rádios-leitores de cassetes*) de</t>
    </r>
  </si>
  <si>
    <r>
      <rPr>
        <sz val="10.5"/>
        <color rgb="FF000080"/>
        <rFont val="Arial"/>
        <family val="2"/>
      </rPr>
      <t xml:space="preserve">'-- Outros aparelhos combinados com um
</t>
    </r>
    <r>
      <rPr>
        <sz val="10.5"/>
        <color rgb="FF000080"/>
        <rFont val="Arial"/>
        <family val="2"/>
      </rPr>
      <t>aparelho de grava</t>
    </r>
  </si>
  <si>
    <r>
      <rPr>
        <sz val="10.5"/>
        <color rgb="FF000080"/>
        <rFont val="Arial"/>
        <family val="2"/>
      </rPr>
      <t>'-- Combinados com um aparelho de gravação ou de reprodu</t>
    </r>
  </si>
  <si>
    <r>
      <rPr>
        <sz val="10.5"/>
        <color rgb="FF000080"/>
        <rFont val="Arial"/>
        <family val="2"/>
      </rPr>
      <t>OUTS.AP.REC. C/FONTE EXT.ENERGIA P/VEÍCULOS</t>
    </r>
  </si>
  <si>
    <r>
      <rPr>
        <sz val="10.5"/>
        <color rgb="FF000080"/>
        <rFont val="Arial"/>
        <family val="2"/>
      </rPr>
      <t xml:space="preserve">'-- Combinados com um aparelho de gravação ou
</t>
    </r>
    <r>
      <rPr>
        <sz val="10.5"/>
        <color rgb="FF000080"/>
        <rFont val="Arial"/>
        <family val="2"/>
      </rPr>
      <t>de reprodu</t>
    </r>
  </si>
  <si>
    <r>
      <rPr>
        <sz val="10.5"/>
        <color rgb="FF000080"/>
        <rFont val="Arial"/>
        <family val="2"/>
      </rPr>
      <t>OUTS.REC.Ñ COM. C/AP.GRAV/REP,COMB. C/RELÓGIO</t>
    </r>
  </si>
  <si>
    <r>
      <rPr>
        <sz val="10.5"/>
        <color rgb="FF000080"/>
        <rFont val="Arial"/>
        <family val="2"/>
      </rPr>
      <t xml:space="preserve">OUTS.AP.RECP. RADIODIF.C/RADIOTEL.
</t>
    </r>
    <r>
      <rPr>
        <sz val="10.5"/>
        <color rgb="FF000080"/>
        <rFont val="Arial"/>
        <family val="2"/>
      </rPr>
      <t>-RADIOTELEG.</t>
    </r>
  </si>
  <si>
    <r>
      <rPr>
        <sz val="10.5"/>
        <color rgb="FF000080"/>
        <rFont val="Arial"/>
        <family val="2"/>
      </rPr>
      <t>'-- Capazes de serem conectados diretamente a uma máquin</t>
    </r>
  </si>
  <si>
    <r>
      <rPr>
        <sz val="10.5"/>
        <color rgb="FF000080"/>
        <rFont val="Arial"/>
        <family val="2"/>
      </rPr>
      <t xml:space="preserve">Policromáticos, com dispositivos de seleção
</t>
    </r>
    <r>
      <rPr>
        <sz val="10.5"/>
        <color rgb="FF000080"/>
        <rFont val="Arial"/>
        <family val="2"/>
      </rPr>
      <t>de varredur</t>
    </r>
  </si>
  <si>
    <r>
      <rPr>
        <sz val="10.5"/>
        <color rgb="FF000080"/>
        <rFont val="Arial"/>
        <family val="2"/>
      </rPr>
      <t xml:space="preserve">Com tecnologia de dispositivo digital de
</t>
    </r>
    <r>
      <rPr>
        <sz val="10.5"/>
        <color rgb="FF000080"/>
        <rFont val="Arial"/>
        <family val="2"/>
      </rPr>
      <t>microespelhos (DMD</t>
    </r>
  </si>
  <si>
    <r>
      <rPr>
        <sz val="10.5"/>
        <color rgb="FF000080"/>
        <rFont val="Arial"/>
        <family val="2"/>
      </rPr>
      <t>OUTROS PROJETORES</t>
    </r>
  </si>
  <si>
    <r>
      <rPr>
        <sz val="10.5"/>
        <color rgb="FF000080"/>
        <rFont val="Arial"/>
        <family val="2"/>
      </rPr>
      <t>OUTS.REC.DEC.INTEG. SIN.DIG.D/VÍDEO COD., CORES</t>
    </r>
  </si>
  <si>
    <r>
      <rPr>
        <sz val="10.5"/>
        <color rgb="FF000080"/>
        <rFont val="Arial"/>
        <family val="2"/>
      </rPr>
      <t>OUTS.APAR.REC. D/TELEV.MM.COMB. C/OUTS.CORES</t>
    </r>
  </si>
  <si>
    <r>
      <rPr>
        <sz val="10.5"/>
        <color rgb="FF000080"/>
        <rFont val="Arial"/>
        <family val="2"/>
      </rPr>
      <t>'-- Outros, a cores</t>
    </r>
  </si>
  <si>
    <r>
      <rPr>
        <sz val="10.5"/>
        <color rgb="FF000080"/>
        <rFont val="Arial"/>
        <family val="2"/>
      </rPr>
      <t xml:space="preserve">Antenas com refletor
</t>
    </r>
    <r>
      <rPr>
        <sz val="10.5"/>
        <color rgb="FF000080"/>
        <rFont val="Arial"/>
        <family val="2"/>
      </rPr>
      <t>parabólico</t>
    </r>
  </si>
  <si>
    <r>
      <rPr>
        <sz val="10.5"/>
        <color rgb="FF000080"/>
        <rFont val="Arial"/>
        <family val="2"/>
      </rPr>
      <t>OUTS.ANTENAS E REFLETOR DE ANTENA QQ.TIPO</t>
    </r>
  </si>
  <si>
    <r>
      <rPr>
        <sz val="10.5"/>
        <color rgb="FF000080"/>
        <rFont val="Arial"/>
        <family val="2"/>
      </rPr>
      <t xml:space="preserve">GABINETES, BASTIDORES P/APS.
</t>
    </r>
    <r>
      <rPr>
        <sz val="10.5"/>
        <color rgb="FF000080"/>
        <rFont val="Arial"/>
        <family val="2"/>
      </rPr>
      <t>TRANSM./RECPTS.</t>
    </r>
  </si>
  <si>
    <r>
      <rPr>
        <sz val="10.5"/>
        <color rgb="FF000080"/>
        <rFont val="Arial"/>
        <family val="2"/>
      </rPr>
      <t>CIRC.IMPRESS.MONT. P/APRS. TRANSMISS/RECEPT.</t>
    </r>
  </si>
  <si>
    <r>
      <rPr>
        <sz val="10.5"/>
        <color rgb="FF000080"/>
        <rFont val="Arial"/>
        <family val="2"/>
      </rPr>
      <t xml:space="preserve">OUTS.PARTES P/APARS.TRANSMIS.
</t>
    </r>
    <r>
      <rPr>
        <sz val="10.5"/>
        <color rgb="FF000080"/>
        <rFont val="Arial"/>
        <family val="2"/>
      </rPr>
      <t>/RECEPTORES</t>
    </r>
  </si>
  <si>
    <r>
      <rPr>
        <sz val="10.5"/>
        <color rgb="FF000080"/>
        <rFont val="Arial"/>
        <family val="2"/>
      </rPr>
      <t>OUTS.PARTS.P/APS. RECEPT.RADIODIF., TELEV.ETC.</t>
    </r>
  </si>
  <si>
    <r>
      <rPr>
        <sz val="10.5"/>
        <color rgb="FF000080"/>
        <rFont val="Arial"/>
        <family val="2"/>
      </rPr>
      <t xml:space="preserve">OUTS.PARTS.P/APS. RADIODETEC.
</t>
    </r>
    <r>
      <rPr>
        <sz val="10.5"/>
        <color rgb="FF000080"/>
        <rFont val="Arial"/>
        <family val="2"/>
      </rPr>
      <t>/RADIOSSONDAG.</t>
    </r>
  </si>
  <si>
    <r>
      <rPr>
        <sz val="10.5"/>
        <color rgb="FF000080"/>
        <rFont val="Arial"/>
        <family val="2"/>
      </rPr>
      <t xml:space="preserve">OUTRAS PARTES DE APARELHOS DE
</t>
    </r>
    <r>
      <rPr>
        <sz val="10.5"/>
        <color rgb="FF000080"/>
        <rFont val="Arial"/>
        <family val="2"/>
      </rPr>
      <t>RADIONAVEGAçãO</t>
    </r>
  </si>
  <si>
    <r>
      <rPr>
        <sz val="10.5"/>
        <color rgb="FF000080"/>
        <rFont val="Arial"/>
        <family val="2"/>
      </rPr>
      <t>De módulos de visualização da posição 85.24</t>
    </r>
  </si>
  <si>
    <r>
      <rPr>
        <sz val="10.5"/>
        <color rgb="FF000080"/>
        <rFont val="Arial"/>
        <family val="2"/>
      </rPr>
      <t xml:space="preserve">OUTS.PARTS.P/AP. RADIOTELEC.
</t>
    </r>
    <r>
      <rPr>
        <sz val="10.5"/>
        <color rgb="FF000080"/>
        <rFont val="Arial"/>
        <family val="2"/>
      </rPr>
      <t>/CÂMERS.TV/VÍDEO</t>
    </r>
  </si>
  <si>
    <r>
      <rPr>
        <sz val="10.5"/>
        <color rgb="FF000080"/>
        <rFont val="Arial"/>
        <family val="2"/>
      </rPr>
      <t>APAR.ELÉT.DIGIT. P/CONTR/TRÁFEGO VIAS FÉRREAS</t>
    </r>
  </si>
  <si>
    <r>
      <rPr>
        <sz val="10.5"/>
        <color rgb="FF000080"/>
        <rFont val="Arial"/>
        <family val="2"/>
      </rPr>
      <t xml:space="preserve">OUTS.APAR.P/VIAS FÉRREAS OU
</t>
    </r>
    <r>
      <rPr>
        <sz val="10.5"/>
        <color rgb="FF000080"/>
        <rFont val="Arial"/>
        <family val="2"/>
      </rPr>
      <t>SEMELHANTES</t>
    </r>
  </si>
  <si>
    <r>
      <rPr>
        <sz val="10.5"/>
        <color rgb="FF000080"/>
        <rFont val="Arial"/>
        <family val="2"/>
      </rPr>
      <t>APAR.ELÉTR.DIGIT. P/CONTR.TRÁFEGO D/AUTOMOTS.</t>
    </r>
  </si>
  <si>
    <r>
      <rPr>
        <sz val="10.5"/>
        <color rgb="FF000080"/>
        <rFont val="Arial"/>
        <family val="2"/>
      </rPr>
      <t xml:space="preserve">OUTS.AP.ELÉT. SINALIZ.ETC.P/VIAS
</t>
    </r>
    <r>
      <rPr>
        <sz val="10.5"/>
        <color rgb="FF000080"/>
        <rFont val="Arial"/>
        <family val="2"/>
      </rPr>
      <t>TERRESTS.ETC</t>
    </r>
  </si>
  <si>
    <r>
      <rPr>
        <sz val="10.5"/>
        <color rgb="FF000080"/>
        <rFont val="Arial"/>
        <family val="2"/>
      </rPr>
      <t>PART.AP.ELÉT. D/SINAL.ETC.P/VIAS FÉRREAS,ETC.</t>
    </r>
  </si>
  <si>
    <r>
      <rPr>
        <sz val="10.5"/>
        <color rgb="FF000080"/>
        <rFont val="Arial"/>
        <family val="2"/>
      </rPr>
      <t xml:space="preserve">ALARMES CONTRA INCÊNDIO/SOBREAQU
</t>
    </r>
    <r>
      <rPr>
        <sz val="10.5"/>
        <color rgb="FF000080"/>
        <rFont val="Arial"/>
        <family val="2"/>
      </rPr>
      <t>ECIMENTO</t>
    </r>
  </si>
  <si>
    <r>
      <rPr>
        <sz val="10.5"/>
        <color rgb="FF000080"/>
        <rFont val="Arial"/>
        <family val="2"/>
      </rPr>
      <t>OUTS.AP.ELÉT. D/ALARME,P/PROT. ROUBO/INCÊNDIO</t>
    </r>
  </si>
  <si>
    <r>
      <rPr>
        <sz val="10.5"/>
        <color rgb="FF000080"/>
        <rFont val="Arial"/>
        <family val="2"/>
      </rPr>
      <t xml:space="preserve">PAINÉIS INDIC.C/DISP. CRIST.LÍQ/DIODOS
</t>
    </r>
    <r>
      <rPr>
        <sz val="10.5"/>
        <color rgb="FF000080"/>
        <rFont val="Arial"/>
        <family val="2"/>
      </rPr>
      <t>EMISS.D/LUZ</t>
    </r>
  </si>
  <si>
    <r>
      <rPr>
        <sz val="10.5"/>
        <color rgb="FF000080"/>
        <rFont val="Arial"/>
        <family val="2"/>
      </rPr>
      <t>OUTS.APRS.ELÉT. D/SINALIZ.ACÚSTICA OU VISUAL</t>
    </r>
  </si>
  <si>
    <r>
      <rPr>
        <sz val="10.5"/>
        <color rgb="FF000080"/>
        <rFont val="Arial"/>
        <family val="2"/>
      </rPr>
      <t xml:space="preserve">PART.APRS.ELÉT. D/SINALIZ.ACÚSTICA
</t>
    </r>
    <r>
      <rPr>
        <sz val="10.5"/>
        <color rgb="FF000080"/>
        <rFont val="Arial"/>
        <family val="2"/>
      </rPr>
      <t>OU VISUAL</t>
    </r>
  </si>
  <si>
    <r>
      <rPr>
        <sz val="10.5"/>
        <color rgb="FF000080"/>
        <rFont val="Arial"/>
        <family val="2"/>
      </rPr>
      <t>'- Condensadores fixos concebidos para linhas elétricas de 50</t>
    </r>
  </si>
  <si>
    <r>
      <rPr>
        <sz val="10.5"/>
        <color rgb="FF000080"/>
        <rFont val="Arial"/>
        <family val="2"/>
      </rPr>
      <t xml:space="preserve">Com tensão de isolação
</t>
    </r>
    <r>
      <rPr>
        <sz val="10.5"/>
        <color rgb="FF000080"/>
        <rFont val="Arial"/>
        <family val="2"/>
      </rPr>
      <t>inferior ou igual a 125 V</t>
    </r>
  </si>
  <si>
    <r>
      <rPr>
        <sz val="10.5"/>
        <color rgb="FF000080"/>
        <rFont val="Arial"/>
        <family val="2"/>
      </rPr>
      <t>OUTS.COND.TÂNTALO P/MONT.EM SUPERFÍCIE (SMD)</t>
    </r>
  </si>
  <si>
    <r>
      <rPr>
        <sz val="10.5"/>
        <color rgb="FF000080"/>
        <rFont val="Arial"/>
        <family val="2"/>
      </rPr>
      <t xml:space="preserve">Próprios para montagem por inserção (PTH -Pin
</t>
    </r>
    <r>
      <rPr>
        <sz val="10.5"/>
        <color rgb="FF000080"/>
        <rFont val="Arial"/>
        <family val="2"/>
      </rPr>
      <t>Through Hole)</t>
    </r>
  </si>
  <si>
    <r>
      <rPr>
        <sz val="10.5"/>
        <color rgb="FF000080"/>
        <rFont val="Arial"/>
        <family val="2"/>
      </rPr>
      <t xml:space="preserve">OUTS. CONDENSADORES
</t>
    </r>
    <r>
      <rPr>
        <sz val="10.5"/>
        <color rgb="FF000080"/>
        <rFont val="Arial"/>
        <family val="2"/>
      </rPr>
      <t>FIXOS ELÉTR. D/TÂNTALO</t>
    </r>
  </si>
  <si>
    <r>
      <rPr>
        <sz val="10.5"/>
        <color rgb="FF000080"/>
        <rFont val="Arial"/>
        <family val="2"/>
      </rPr>
      <t xml:space="preserve">CONDENSADORES FIXOS ELETROLÍTICOS
</t>
    </r>
    <r>
      <rPr>
        <sz val="10.5"/>
        <color rgb="FF000080"/>
        <rFont val="Arial"/>
        <family val="2"/>
      </rPr>
      <t>ALUMÍNIO</t>
    </r>
  </si>
  <si>
    <r>
      <rPr>
        <sz val="10.5"/>
        <color rgb="FF000080"/>
        <rFont val="Arial"/>
        <family val="2"/>
      </rPr>
      <t>Próprios para montagem em superfície (SMD - Surface Mounted D</t>
    </r>
  </si>
  <si>
    <r>
      <rPr>
        <sz val="10.5"/>
        <color rgb="FF000080"/>
        <rFont val="Arial"/>
        <family val="2"/>
      </rPr>
      <t xml:space="preserve">OUTS.COND. C/DIELÉTR.D/CERÂM.
</t>
    </r>
    <r>
      <rPr>
        <sz val="10.5"/>
        <color rgb="FF000080"/>
        <rFont val="Arial"/>
        <family val="2"/>
      </rPr>
      <t>D/1 CAMADA</t>
    </r>
  </si>
  <si>
    <r>
      <rPr>
        <sz val="10.5"/>
        <color rgb="FF000080"/>
        <rFont val="Arial"/>
        <family val="2"/>
      </rPr>
      <t>OUTS.CONDENSAD. FIXOS C/DIELÉTR. CERÂMICA</t>
    </r>
  </si>
  <si>
    <r>
      <rPr>
        <sz val="10.5"/>
        <color rgb="FF000080"/>
        <rFont val="Arial"/>
        <family val="2"/>
      </rPr>
      <t xml:space="preserve">Próprios para montagem em superfície (SMD -
</t>
    </r>
    <r>
      <rPr>
        <sz val="10.5"/>
        <color rgb="FF000080"/>
        <rFont val="Arial"/>
        <family val="2"/>
      </rPr>
      <t>Surface Mounted D</t>
    </r>
  </si>
  <si>
    <r>
      <rPr>
        <sz val="10.5"/>
        <color rgb="FF000080"/>
        <rFont val="Arial"/>
        <family val="2"/>
      </rPr>
      <t xml:space="preserve">OUTS. CONDENSADORS. C/DIELÉTRICO D/PAP.
</t>
    </r>
    <r>
      <rPr>
        <sz val="10.5"/>
        <color rgb="FF000080"/>
        <rFont val="Arial"/>
        <family val="2"/>
      </rPr>
      <t>/PLÁST.</t>
    </r>
  </si>
  <si>
    <r>
      <rPr>
        <sz val="10.5"/>
        <color rgb="FF000080"/>
        <rFont val="Arial"/>
        <family val="2"/>
      </rPr>
      <t>OUTROS CONDENSADORES FIXOS,ELÉTRICOS</t>
    </r>
  </si>
  <si>
    <r>
      <rPr>
        <sz val="10.5"/>
        <color rgb="FF000080"/>
        <rFont val="Arial"/>
        <family val="2"/>
      </rPr>
      <t xml:space="preserve">OUTS. CONDENSADORES
</t>
    </r>
    <r>
      <rPr>
        <sz val="10.5"/>
        <color rgb="FF000080"/>
        <rFont val="Arial"/>
        <family val="2"/>
      </rPr>
      <t>AJUSTÁVEIS OU VARIÁVEIS</t>
    </r>
  </si>
  <si>
    <r>
      <rPr>
        <sz val="10.5"/>
        <color rgb="FF000080"/>
        <rFont val="Arial"/>
        <family val="2"/>
      </rPr>
      <t>PARTES DE CONDENSADORES ELÉTRICOS</t>
    </r>
  </si>
  <si>
    <r>
      <rPr>
        <sz val="10.5"/>
        <color rgb="FF000080"/>
        <rFont val="Arial"/>
        <family val="2"/>
      </rPr>
      <t xml:space="preserve">RESISTÊNCIAS FIXAS CARBONO,AGLOM.
</t>
    </r>
    <r>
      <rPr>
        <sz val="10.5"/>
        <color rgb="FF000080"/>
        <rFont val="Arial"/>
        <family val="2"/>
      </rPr>
      <t>/CAMADAS</t>
    </r>
  </si>
  <si>
    <r>
      <rPr>
        <sz val="10.5"/>
        <color rgb="FF000080"/>
        <rFont val="Arial"/>
        <family val="2"/>
      </rPr>
      <t>RESISTÊNCIAS FIXAS POT.NÃO SUP.20W, DE FIO</t>
    </r>
  </si>
  <si>
    <r>
      <rPr>
        <sz val="10.5"/>
        <color rgb="FF000080"/>
        <rFont val="Arial"/>
        <family val="2"/>
      </rPr>
      <t xml:space="preserve">Próprias para montagem em superfície (SMD -
</t>
    </r>
    <r>
      <rPr>
        <sz val="10.5"/>
        <color rgb="FF000080"/>
        <rFont val="Arial"/>
        <family val="2"/>
      </rPr>
      <t>Surface Mounted D</t>
    </r>
  </si>
  <si>
    <r>
      <rPr>
        <sz val="10.5"/>
        <color rgb="FF000080"/>
        <rFont val="Arial"/>
        <family val="2"/>
      </rPr>
      <t>OUTRAS RESIST.FIXAS POT.NÃO SUPERIOR 20W</t>
    </r>
  </si>
  <si>
    <r>
      <rPr>
        <sz val="10.5"/>
        <color rgb="FF000080"/>
        <rFont val="Arial"/>
        <family val="2"/>
      </rPr>
      <t xml:space="preserve">OUTRAS
</t>
    </r>
    <r>
      <rPr>
        <sz val="10.5"/>
        <color rgb="FF000080"/>
        <rFont val="Arial"/>
        <family val="2"/>
      </rPr>
      <t>RESISTÊNCIAS FIXAS</t>
    </r>
  </si>
  <si>
    <r>
      <rPr>
        <sz val="10.5"/>
        <color rgb="FF000080"/>
        <rFont val="Arial"/>
        <family val="2"/>
      </rPr>
      <t>POTENCIÔMETROS P/POT.Ñ SUP.A 20W</t>
    </r>
  </si>
  <si>
    <r>
      <rPr>
        <sz val="10.5"/>
        <color rgb="FF000080"/>
        <rFont val="Arial"/>
        <family val="2"/>
      </rPr>
      <t xml:space="preserve">OUTS.RESIST. VARIÁVEIS POT.NÃO
</t>
    </r>
    <r>
      <rPr>
        <sz val="10.5"/>
        <color rgb="FF000080"/>
        <rFont val="Arial"/>
        <family val="2"/>
      </rPr>
      <t>SUPERIOR A 20W</t>
    </r>
  </si>
  <si>
    <r>
      <rPr>
        <sz val="10.5"/>
        <color rgb="FF000080"/>
        <rFont val="Arial"/>
        <family val="2"/>
      </rPr>
      <t>OUTS. POTENCIÔMETROS</t>
    </r>
  </si>
  <si>
    <r>
      <rPr>
        <sz val="10.5"/>
        <color rgb="FF000080"/>
        <rFont val="Arial"/>
        <family val="2"/>
      </rPr>
      <t xml:space="preserve">OUTRAS RESISTÊNCIAS
</t>
    </r>
    <r>
      <rPr>
        <sz val="10.5"/>
        <color rgb="FF000080"/>
        <rFont val="Arial"/>
        <family val="2"/>
      </rPr>
      <t>VARIÁVEIS BOBINADAS</t>
    </r>
  </si>
  <si>
    <r>
      <rPr>
        <sz val="10.5"/>
        <color rgb="FF000080"/>
        <rFont val="Arial"/>
        <family val="2"/>
      </rPr>
      <t>Termistores</t>
    </r>
  </si>
  <si>
    <r>
      <rPr>
        <sz val="10.5"/>
        <color rgb="FF000080"/>
        <rFont val="Arial"/>
        <family val="2"/>
      </rPr>
      <t xml:space="preserve">Varistores para uma tensão inferior ou igual a
</t>
    </r>
    <r>
      <rPr>
        <sz val="10.5"/>
        <color rgb="FF000080"/>
        <rFont val="Arial"/>
        <family val="2"/>
      </rPr>
      <t>1.000 V</t>
    </r>
  </si>
  <si>
    <r>
      <rPr>
        <sz val="10.5"/>
        <color rgb="FF000080"/>
        <rFont val="Arial"/>
        <family val="2"/>
      </rPr>
      <t>Outros varistores</t>
    </r>
  </si>
  <si>
    <r>
      <rPr>
        <sz val="10.5"/>
        <color rgb="FF000080"/>
        <rFont val="Arial"/>
        <family val="2"/>
      </rPr>
      <t>OUTS.RESIST.ELÉT. VARIÁV.Ñ LINEARS. SEMICONDUT.</t>
    </r>
  </si>
  <si>
    <r>
      <rPr>
        <sz val="10.5"/>
        <color rgb="FF000080"/>
        <rFont val="Arial"/>
        <family val="2"/>
      </rPr>
      <t xml:space="preserve">Potenciômetro de carvão, do tipo utilizado para
</t>
    </r>
    <r>
      <rPr>
        <sz val="10.5"/>
        <color rgb="FF000080"/>
        <rFont val="Arial"/>
        <family val="2"/>
      </rPr>
      <t>determi</t>
    </r>
  </si>
  <si>
    <r>
      <rPr>
        <sz val="10.5"/>
        <color rgb="FF000080"/>
        <rFont val="Arial"/>
        <family val="2"/>
      </rPr>
      <t>OUTROS POTENCIÔMETROS DE CARVÃO</t>
    </r>
  </si>
  <si>
    <r>
      <rPr>
        <sz val="10.5"/>
        <color rgb="FF000080"/>
        <rFont val="Arial"/>
        <family val="2"/>
      </rPr>
      <t xml:space="preserve">OUTRAS RESISTÊNCIAS
</t>
    </r>
    <r>
      <rPr>
        <sz val="10.5"/>
        <color rgb="FF000080"/>
        <rFont val="Arial"/>
        <family val="2"/>
      </rPr>
      <t>ELÉTRICAS VARIÁVEIS</t>
    </r>
  </si>
  <si>
    <r>
      <rPr>
        <sz val="10.5"/>
        <color rgb="FF000080"/>
        <rFont val="Arial"/>
        <family val="2"/>
      </rPr>
      <t>PARTES DE RESISTÊNCIAS ELÉTRICAS</t>
    </r>
  </si>
  <si>
    <r>
      <rPr>
        <sz val="10.5"/>
        <color rgb="FF000080"/>
        <rFont val="Arial"/>
        <family val="2"/>
      </rPr>
      <t xml:space="preserve">CIRC.IMPR.SIMP.FACE RÍG.C/ISOL.D/RES.
</t>
    </r>
    <r>
      <rPr>
        <sz val="10.5"/>
        <color rgb="FF000080"/>
        <rFont val="Arial"/>
        <family val="2"/>
      </rPr>
      <t>FENÓLICA/PAP.CEL.</t>
    </r>
  </si>
  <si>
    <r>
      <rPr>
        <sz val="10.5"/>
        <color rgb="FF000080"/>
        <rFont val="Arial"/>
        <family val="2"/>
      </rPr>
      <t>CIRC.IMPR.SIMP.FACE RÍG.C/ISOL.D/RES. EPÓXIDA/PAP.CELUL.</t>
    </r>
  </si>
  <si>
    <r>
      <rPr>
        <sz val="10.5"/>
        <color rgb="FF000080"/>
        <rFont val="Arial"/>
        <family val="2"/>
      </rPr>
      <t xml:space="preserve">CIRC.IMPR.SIMP.FACE RÍG.ISOL.D/RES.EPÓX.
</t>
    </r>
    <r>
      <rPr>
        <sz val="10.5"/>
        <color rgb="FF000080"/>
        <rFont val="Arial"/>
        <family val="2"/>
      </rPr>
      <t>/TEC.FIB.VIDRO</t>
    </r>
  </si>
  <si>
    <r>
      <rPr>
        <sz val="10.5"/>
        <color rgb="FF000080"/>
        <rFont val="Arial"/>
        <family val="2"/>
      </rPr>
      <t>OUTROS CIRCUITOS IMPRESSOS SIMPLES FACE RÍGIDOS</t>
    </r>
  </si>
  <si>
    <r>
      <rPr>
        <sz val="10.5"/>
        <color rgb="FF000080"/>
        <rFont val="Arial"/>
        <family val="2"/>
      </rPr>
      <t xml:space="preserve">CIRCUITOS IMPRESSOS SIMPLES
</t>
    </r>
    <r>
      <rPr>
        <sz val="10.5"/>
        <color rgb="FF000080"/>
        <rFont val="Arial"/>
        <family val="2"/>
      </rPr>
      <t>FACE, FLEXÍVEIS</t>
    </r>
  </si>
  <si>
    <r>
      <rPr>
        <sz val="10.5"/>
        <color rgb="FF000080"/>
        <rFont val="Arial"/>
        <family val="2"/>
      </rPr>
      <t>CIRC.IMP.DUPLA FACE RÍG.C/ISOL.D/RES. FENÓLICA/PAP.CEL.</t>
    </r>
  </si>
  <si>
    <r>
      <rPr>
        <sz val="10.5"/>
        <color rgb="FF000080"/>
        <rFont val="Arial"/>
        <family val="2"/>
      </rPr>
      <t xml:space="preserve">CIRC.IMP.DUPLA FACE RÍG.C/ISOL.D/RES.
</t>
    </r>
    <r>
      <rPr>
        <sz val="10.5"/>
        <color rgb="FF000080"/>
        <rFont val="Arial"/>
        <family val="2"/>
      </rPr>
      <t>EPÓXIDA/PAP.CELUL.</t>
    </r>
  </si>
  <si>
    <r>
      <rPr>
        <sz val="10.5"/>
        <color rgb="FF000080"/>
        <rFont val="Arial"/>
        <family val="2"/>
      </rPr>
      <t xml:space="preserve">CIRC.IMP.DUPLA FACE RÍG.ISOL.D/RES.EPÓX.
</t>
    </r>
    <r>
      <rPr>
        <sz val="10.5"/>
        <color rgb="FF000080"/>
        <rFont val="Arial"/>
        <family val="2"/>
      </rPr>
      <t>/TEC.FIB.VIDRO</t>
    </r>
  </si>
  <si>
    <r>
      <rPr>
        <sz val="10.5"/>
        <color rgb="FF000080"/>
        <rFont val="Arial"/>
        <family val="2"/>
      </rPr>
      <t>OUTROS CIRCUITOS IMPRESSOS DUPLA FACE, RÍGIDOS</t>
    </r>
  </si>
  <si>
    <r>
      <rPr>
        <sz val="10.5"/>
        <color rgb="FF000080"/>
        <rFont val="Arial"/>
        <family val="2"/>
      </rPr>
      <t xml:space="preserve">CIRCUITOS IMPRESSOS DUPLA
</t>
    </r>
    <r>
      <rPr>
        <sz val="10.5"/>
        <color rgb="FF000080"/>
        <rFont val="Arial"/>
        <family val="2"/>
      </rPr>
      <t>FACE, FLEXÍVIES</t>
    </r>
  </si>
  <si>
    <r>
      <rPr>
        <sz val="10.5"/>
        <color rgb="FF000080"/>
        <rFont val="Arial"/>
        <family val="2"/>
      </rPr>
      <t xml:space="preserve">CIRC.IMP. MULTICAMADAS
</t>
    </r>
    <r>
      <rPr>
        <sz val="10.5"/>
        <color rgb="FF000080"/>
        <rFont val="Arial"/>
        <family val="2"/>
      </rPr>
      <t>C/ISOL.D/RES. EPÓXIDA/TEC.FIB.VIDR</t>
    </r>
  </si>
  <si>
    <r>
      <rPr>
        <sz val="10.5"/>
        <color rgb="FF000080"/>
        <rFont val="Arial"/>
        <family val="2"/>
      </rPr>
      <t>OUTROS CIRCUITOS IMPRESSOS MULTICAMADAS</t>
    </r>
  </si>
  <si>
    <r>
      <rPr>
        <sz val="10.5"/>
        <color rgb="FF000080"/>
        <rFont val="Arial"/>
        <family val="2"/>
      </rPr>
      <t>FUSÍVEIS E CORTA- CIRCUITO D/FUSÍVEIS SUP.1000V</t>
    </r>
  </si>
  <si>
    <r>
      <rPr>
        <sz val="10.5"/>
        <color rgb="FF000080"/>
        <rFont val="Arial"/>
        <family val="2"/>
      </rPr>
      <t>'-- Para uma tensão inferior a 72,5 kV</t>
    </r>
  </si>
  <si>
    <r>
      <rPr>
        <sz val="10.5"/>
        <color rgb="FF000080"/>
        <rFont val="Arial"/>
        <family val="2"/>
      </rPr>
      <t>OUTROS DISJUNTORES, TENSÃO SUP.1000V</t>
    </r>
  </si>
  <si>
    <r>
      <rPr>
        <sz val="10.5"/>
        <color rgb="FF000080"/>
        <rFont val="Arial"/>
        <family val="2"/>
      </rPr>
      <t xml:space="preserve">INTERRUPTORES A VÁCUO,S/DISP. D/ACION.,CORR.NOM.
</t>
    </r>
    <r>
      <rPr>
        <sz val="10.5"/>
        <color rgb="FF000080"/>
        <rFont val="Arial"/>
        <family val="2"/>
      </rPr>
      <t>&lt;=1600A</t>
    </r>
  </si>
  <si>
    <r>
      <rPr>
        <sz val="10.5"/>
        <color rgb="FF000080"/>
        <rFont val="Arial"/>
        <family val="2"/>
      </rPr>
      <t xml:space="preserve">INTERRUPTORES Ñ AUTOM.CORRENTE
</t>
    </r>
    <r>
      <rPr>
        <sz val="10.5"/>
        <color rgb="FF000080"/>
        <rFont val="Arial"/>
        <family val="2"/>
      </rPr>
      <t>NOM.&lt;=1600A</t>
    </r>
  </si>
  <si>
    <r>
      <rPr>
        <sz val="10.5"/>
        <color rgb="FF000080"/>
        <rFont val="Arial"/>
        <family val="2"/>
      </rPr>
      <t xml:space="preserve">OUTS. INTERRUPTS. AUT.,CORR.NOM.
</t>
    </r>
    <r>
      <rPr>
        <sz val="10.5"/>
        <color rgb="FF000080"/>
        <rFont val="Arial"/>
        <family val="2"/>
      </rPr>
      <t>&lt;=1600A,EXC. IMERSSOS</t>
    </r>
  </si>
  <si>
    <r>
      <rPr>
        <sz val="10.5"/>
        <color rgb="FF000080"/>
        <rFont val="Arial"/>
        <family val="2"/>
      </rPr>
      <t>OUTS.SECCION. INTERRUPT.P/COR. NOM.&lt;=1600A</t>
    </r>
  </si>
  <si>
    <r>
      <rPr>
        <sz val="10.5"/>
        <color rgb="FF000080"/>
        <rFont val="Arial"/>
        <family val="2"/>
      </rPr>
      <t xml:space="preserve">OUTS. INTERRUPTORES Ñ
</t>
    </r>
    <r>
      <rPr>
        <sz val="10.5"/>
        <color rgb="FF000080"/>
        <rFont val="Arial"/>
        <family val="2"/>
      </rPr>
      <t>AUTOM. CORRENTE NOM.&gt;1600A</t>
    </r>
  </si>
  <si>
    <r>
      <rPr>
        <sz val="10.5"/>
        <color rgb="FF000080"/>
        <rFont val="Arial"/>
        <family val="2"/>
      </rPr>
      <t xml:space="preserve">OUTS. INTERRUPTS. AUT.,CORR.NOM.
</t>
    </r>
    <r>
      <rPr>
        <sz val="10.5"/>
        <color rgb="FF000080"/>
        <rFont val="Arial"/>
        <family val="2"/>
      </rPr>
      <t>&gt;1600A,EXC.IMERSOS</t>
    </r>
  </si>
  <si>
    <r>
      <rPr>
        <sz val="10.5"/>
        <color rgb="FF000080"/>
        <rFont val="Arial"/>
        <family val="2"/>
      </rPr>
      <t xml:space="preserve">OUTS.SECCION. INTERRUPT.P/COR.
</t>
    </r>
    <r>
      <rPr>
        <sz val="10.5"/>
        <color rgb="FF000080"/>
        <rFont val="Arial"/>
        <family val="2"/>
      </rPr>
      <t>NOM.&gt;1600A</t>
    </r>
  </si>
  <si>
    <r>
      <rPr>
        <sz val="10.5"/>
        <color rgb="FF000080"/>
        <rFont val="Arial"/>
        <family val="2"/>
      </rPr>
      <t>Para-raios para proteção de linhas de transmissão de el</t>
    </r>
  </si>
  <si>
    <r>
      <rPr>
        <sz val="10.5"/>
        <color rgb="FF000080"/>
        <rFont val="Arial"/>
        <family val="2"/>
      </rPr>
      <t xml:space="preserve">OUTS.PÁRA-RAIOS, LIM.TENSÃO,ELIMINAD.
</t>
    </r>
    <r>
      <rPr>
        <sz val="10.5"/>
        <color rgb="FF000080"/>
        <rFont val="Arial"/>
        <family val="2"/>
      </rPr>
      <t>D/ONDA</t>
    </r>
  </si>
  <si>
    <r>
      <rPr>
        <sz val="10.5"/>
        <color rgb="FF000080"/>
        <rFont val="Arial"/>
        <family val="2"/>
      </rPr>
      <t xml:space="preserve">Comutadores com ampolas a vácuo, sem
</t>
    </r>
    <r>
      <rPr>
        <sz val="10.5"/>
        <color rgb="FF000080"/>
        <rFont val="Arial"/>
        <family val="2"/>
      </rPr>
      <t>interrupção de circulaç</t>
    </r>
  </si>
  <si>
    <r>
      <rPr>
        <sz val="10.5"/>
        <color rgb="FF000080"/>
        <rFont val="Arial"/>
        <family val="2"/>
      </rPr>
      <t>FUSÍVEIS E CORTA- CIRC.FUSÍV.TENSÃO Ñ SUP.1000V</t>
    </r>
  </si>
  <si>
    <r>
      <rPr>
        <sz val="10.5"/>
        <color rgb="FF000080"/>
        <rFont val="Arial"/>
        <family val="2"/>
      </rPr>
      <t xml:space="preserve">DISJUNTORES P/TENSÃO Ñ SUP. A
</t>
    </r>
    <r>
      <rPr>
        <sz val="10.5"/>
        <color rgb="FF000080"/>
        <rFont val="Arial"/>
        <family val="2"/>
      </rPr>
      <t>1.000 VOLTS</t>
    </r>
  </si>
  <si>
    <r>
      <rPr>
        <sz val="10.5"/>
        <color rgb="FF000080"/>
        <rFont val="Arial"/>
        <family val="2"/>
      </rPr>
      <t>Centelhador a gás</t>
    </r>
  </si>
  <si>
    <r>
      <rPr>
        <sz val="10.5"/>
        <color rgb="FF000080"/>
        <rFont val="Arial"/>
        <family val="2"/>
      </rPr>
      <t>'-- Para uma tensão não superior a 60 V</t>
    </r>
  </si>
  <si>
    <r>
      <rPr>
        <sz val="10.5"/>
        <color rgb="FF000080"/>
        <rFont val="Arial"/>
        <family val="2"/>
      </rPr>
      <t xml:space="preserve">OUTROS RÉLES P/TENSÃO &gt;A 60V
</t>
    </r>
    <r>
      <rPr>
        <sz val="10.5"/>
        <color rgb="FF000080"/>
        <rFont val="Arial"/>
        <family val="2"/>
      </rPr>
      <t>&lt;=1000V</t>
    </r>
  </si>
  <si>
    <r>
      <rPr>
        <sz val="10.5"/>
        <color rgb="FF000080"/>
        <rFont val="Arial"/>
        <family val="2"/>
      </rPr>
      <t>UNID.CHAV.CONV. SUB/DESC.SIST. TELECOM.VIA SAT.</t>
    </r>
  </si>
  <si>
    <r>
      <rPr>
        <sz val="10.5"/>
        <color rgb="FF000080"/>
        <rFont val="Arial"/>
        <family val="2"/>
      </rPr>
      <t>UNID.CHAV.AMPLIF. ALTA POT.SIST.TEL.VIA SATÉLITE</t>
    </r>
  </si>
  <si>
    <r>
      <rPr>
        <sz val="10.5"/>
        <color rgb="FF000080"/>
        <rFont val="Arial"/>
        <family val="2"/>
      </rPr>
      <t>COMUTS.CODFS. DIGITS.P/MONT.EM CIRC.IMPRESS.</t>
    </r>
  </si>
  <si>
    <r>
      <rPr>
        <sz val="10.5"/>
        <color rgb="FF000080"/>
        <rFont val="Arial"/>
        <family val="2"/>
      </rPr>
      <t>OUTS.INTER.SECCION. COMUTAD. P/TENSÃO&lt;1000V</t>
    </r>
  </si>
  <si>
    <r>
      <rPr>
        <sz val="10.5"/>
        <color rgb="FF000080"/>
        <rFont val="Arial"/>
        <family val="2"/>
      </rPr>
      <t>SUPORTES PARA LÂMPADAS</t>
    </r>
  </si>
  <si>
    <r>
      <rPr>
        <sz val="10.5"/>
        <color rgb="FF000080"/>
        <rFont val="Arial"/>
        <family val="2"/>
      </rPr>
      <t>TOMADA POLARIZADA E TOMADA BLINDADA</t>
    </r>
  </si>
  <si>
    <r>
      <rPr>
        <sz val="10.5"/>
        <color rgb="FF000080"/>
        <rFont val="Arial"/>
        <family val="2"/>
      </rPr>
      <t>OUTRAS TOMADAS DE CORRENTE MACHOS/FÊMEAS</t>
    </r>
  </si>
  <si>
    <r>
      <rPr>
        <sz val="10.5"/>
        <color rgb="FF000080"/>
        <rFont val="Arial"/>
        <family val="2"/>
      </rPr>
      <t>Conectores feixes ou cabos d/fibra óptica</t>
    </r>
  </si>
  <si>
    <r>
      <rPr>
        <sz val="10.5"/>
        <color rgb="FF000080"/>
        <rFont val="Arial"/>
        <family val="2"/>
      </rPr>
      <t>CONECTOR P/CAB. PLANO CONST.COND. PAREL.ISOL.</t>
    </r>
  </si>
  <si>
    <r>
      <rPr>
        <sz val="10.5"/>
        <color rgb="FF000080"/>
        <rFont val="Arial"/>
        <family val="2"/>
      </rPr>
      <t>TOMADA CONTATO DESLIZ. EM CONDUT. AÉREOS</t>
    </r>
  </si>
  <si>
    <r>
      <rPr>
        <sz val="10.5"/>
        <color rgb="FF000080"/>
        <rFont val="Arial"/>
        <family val="2"/>
      </rPr>
      <t>SOQUETES P/MICROESTRUTURAS ELETRÔNICAS</t>
    </r>
  </si>
  <si>
    <r>
      <rPr>
        <sz val="10.5"/>
        <color rgb="FF000080"/>
        <rFont val="Arial"/>
        <family val="2"/>
      </rPr>
      <t>CONECTORES P/CIRCUITO IMPRESSO</t>
    </r>
  </si>
  <si>
    <r>
      <rPr>
        <sz val="10.5"/>
        <color rgb="FF000080"/>
        <rFont val="Arial"/>
        <family val="2"/>
      </rPr>
      <t>Terminais de conexão para condensadores, mesmo montados em s</t>
    </r>
  </si>
  <si>
    <r>
      <rPr>
        <sz val="10.5"/>
        <color rgb="FF000080"/>
        <rFont val="Arial"/>
        <family val="2"/>
      </rPr>
      <t xml:space="preserve">Conector de corrente elétrica para
</t>
    </r>
    <r>
      <rPr>
        <sz val="10.5"/>
        <color rgb="FF000080"/>
        <rFont val="Arial"/>
        <family val="2"/>
      </rPr>
      <t>acoplamento através da ca</t>
    </r>
  </si>
  <si>
    <r>
      <rPr>
        <sz val="10.5"/>
        <color rgb="FF000080"/>
        <rFont val="Arial"/>
        <family val="2"/>
      </rPr>
      <t xml:space="preserve">OUTS.APR. P/INTERRUP.ETC.
</t>
    </r>
    <r>
      <rPr>
        <sz val="10.5"/>
        <color rgb="FF000080"/>
        <rFont val="Arial"/>
        <family val="2"/>
      </rPr>
      <t>P/CIRCUIT.ELÉT. T&lt;=1KV</t>
    </r>
  </si>
  <si>
    <r>
      <rPr>
        <sz val="10.5"/>
        <color rgb="FF000080"/>
        <rFont val="Arial"/>
        <family val="2"/>
      </rPr>
      <t>Com processador e barramento de 32 bits ou superior, incorpo</t>
    </r>
  </si>
  <si>
    <r>
      <rPr>
        <sz val="10.5"/>
        <color rgb="FF000080"/>
        <rFont val="Arial"/>
        <family val="2"/>
      </rPr>
      <t xml:space="preserve">OUTS.QUAD.,PAIN. C/APARS.CMD.NUM.
</t>
    </r>
    <r>
      <rPr>
        <sz val="10.5"/>
        <color rgb="FF000080"/>
        <rFont val="Arial"/>
        <family val="2"/>
      </rPr>
      <t>COMP.T&lt;1KV.</t>
    </r>
  </si>
  <si>
    <r>
      <rPr>
        <sz val="10.5"/>
        <color rgb="FF000080"/>
        <rFont val="Arial"/>
        <family val="2"/>
      </rPr>
      <t xml:space="preserve">QUADROS C/APARS. CONTR.
</t>
    </r>
    <r>
      <rPr>
        <sz val="10.5"/>
        <color rgb="FF000080"/>
        <rFont val="Arial"/>
        <family val="2"/>
      </rPr>
      <t>PROGRAMÁVEIS, T&lt;=1KV</t>
    </r>
  </si>
  <si>
    <r>
      <rPr>
        <sz val="10.5"/>
        <color rgb="FF000080"/>
        <rFont val="Arial"/>
        <family val="2"/>
      </rPr>
      <t>CONTR.D/DEMANDA ENERG.ELÉTR. P/TENSÃO&lt;1000V</t>
    </r>
  </si>
  <si>
    <r>
      <rPr>
        <sz val="10.5"/>
        <color rgb="FF000080"/>
        <rFont val="Arial"/>
        <family val="2"/>
      </rPr>
      <t>QQ.OUTS.QUADROS DISTR.ENERG.ELÉT. ATÉ 1000V</t>
    </r>
  </si>
  <si>
    <r>
      <rPr>
        <sz val="10.5"/>
        <color rgb="FF000080"/>
        <rFont val="Arial"/>
        <family val="2"/>
      </rPr>
      <t>Subestações isoladas a gás (GIS -Gas-Insulated Switchgearou</t>
    </r>
  </si>
  <si>
    <r>
      <rPr>
        <sz val="10.5"/>
        <color rgb="FF000080"/>
        <rFont val="Arial"/>
        <family val="2"/>
      </rPr>
      <t>OUTS.QUADROS,CAB., ARMÁR.,TENSÃO SUP. A 1000V</t>
    </r>
  </si>
  <si>
    <r>
      <rPr>
        <sz val="10.5"/>
        <color rgb="FF000080"/>
        <rFont val="Arial"/>
        <family val="2"/>
      </rPr>
      <t>QUADROS,PAINÉIS, ETC.S/APRS.INTERR. CIRC.ELÉT.</t>
    </r>
  </si>
  <si>
    <r>
      <rPr>
        <sz val="10.5"/>
        <color rgb="FF000080"/>
        <rFont val="Arial"/>
        <family val="2"/>
      </rPr>
      <t>CIRC.IMPRESSO MONT.P/APARS. INTERR.CIRC.ELÉT.</t>
    </r>
  </si>
  <si>
    <r>
      <rPr>
        <sz val="10.5"/>
        <color rgb="FF000080"/>
        <rFont val="Arial"/>
        <family val="2"/>
      </rPr>
      <t>De disjuntores, para uma tensão igual ou superior a 72,5 kV</t>
    </r>
  </si>
  <si>
    <r>
      <rPr>
        <sz val="10.5"/>
        <color rgb="FF000080"/>
        <rFont val="Arial"/>
        <family val="2"/>
      </rPr>
      <t>OUTS.PARTES P/APARS.INTERRUP. CIRCUITO ELÉTR.</t>
    </r>
  </si>
  <si>
    <r>
      <rPr>
        <sz val="10.5"/>
        <color rgb="FF000080"/>
        <rFont val="Arial"/>
        <family val="2"/>
      </rPr>
      <t>Para uma tensão inferior ou igual a 15 V</t>
    </r>
  </si>
  <si>
    <r>
      <rPr>
        <sz val="10.5"/>
        <color rgb="FF000080"/>
        <rFont val="Arial"/>
        <family val="2"/>
      </rPr>
      <t>OUTS.FARÓIS E PROJETORES, EM UNID.SELADAS</t>
    </r>
  </si>
  <si>
    <r>
      <rPr>
        <sz val="10.5"/>
        <color rgb="FF000080"/>
        <rFont val="Arial"/>
        <family val="2"/>
      </rPr>
      <t>OUTS.LÂMP.TUBOS HALÓGENOS,DE TUNGSTÊNIO</t>
    </r>
  </si>
  <si>
    <r>
      <rPr>
        <sz val="10.5"/>
        <color rgb="FF000080"/>
        <rFont val="Arial"/>
        <family val="2"/>
      </rPr>
      <t xml:space="preserve">'-- Outros, de potência não superior a 200 W e
</t>
    </r>
    <r>
      <rPr>
        <sz val="10.5"/>
        <color rgb="FF000080"/>
        <rFont val="Arial"/>
        <family val="2"/>
      </rPr>
      <t>uma tensão sup</t>
    </r>
  </si>
  <si>
    <r>
      <rPr>
        <sz val="10.5"/>
        <color rgb="FF000080"/>
        <rFont val="Arial"/>
        <family val="2"/>
      </rPr>
      <t xml:space="preserve">OUTS.LÂMP.TUB. INCAND.EXC.ULTRAV.
</t>
    </r>
    <r>
      <rPr>
        <sz val="10.5"/>
        <color rgb="FF000080"/>
        <rFont val="Arial"/>
        <family val="2"/>
      </rPr>
      <t>/INFRAVERM.</t>
    </r>
  </si>
  <si>
    <r>
      <rPr>
        <sz val="10.5"/>
        <color rgb="FF000080"/>
        <rFont val="Arial"/>
        <family val="2"/>
      </rPr>
      <t>Que contenham mais de 5 mg de mercúrio por cada invólucro (t</t>
    </r>
  </si>
  <si>
    <r>
      <rPr>
        <sz val="10.5"/>
        <color rgb="FF000080"/>
        <rFont val="Arial"/>
        <family val="2"/>
      </rPr>
      <t>Outras lâmpadas</t>
    </r>
  </si>
  <si>
    <r>
      <rPr>
        <sz val="10.5"/>
        <color rgb="FF000080"/>
        <rFont val="Arial"/>
        <family val="2"/>
      </rPr>
      <t>Com fósforo tribanda e que contenham mais de 5 mg de mercúri</t>
    </r>
  </si>
  <si>
    <r>
      <rPr>
        <sz val="10.5"/>
        <color rgb="FF000080"/>
        <rFont val="Arial"/>
        <family val="2"/>
      </rPr>
      <t>De vapor de mercúrio</t>
    </r>
  </si>
  <si>
    <r>
      <rPr>
        <sz val="10.5"/>
        <color rgb="FF000080"/>
        <rFont val="Arial"/>
        <family val="2"/>
      </rPr>
      <t>De vapor de sódio</t>
    </r>
  </si>
  <si>
    <r>
      <rPr>
        <sz val="10.5"/>
        <color rgb="FF000080"/>
        <rFont val="Arial"/>
        <family val="2"/>
      </rPr>
      <t>De halogeneto metálico</t>
    </r>
  </si>
  <si>
    <r>
      <rPr>
        <sz val="10.5"/>
        <color rgb="FF000080"/>
        <rFont val="Arial"/>
        <family val="2"/>
      </rPr>
      <t>De potência igual ou superior a 1.000 W</t>
    </r>
  </si>
  <si>
    <r>
      <rPr>
        <sz val="10.5"/>
        <color rgb="FF000080"/>
        <rFont val="Arial"/>
        <family val="2"/>
      </rPr>
      <t xml:space="preserve">OUTRAS LÂMPADAS
</t>
    </r>
    <r>
      <rPr>
        <sz val="10.5"/>
        <color rgb="FF000080"/>
        <rFont val="Arial"/>
        <family val="2"/>
      </rPr>
      <t>DE ARCO</t>
    </r>
  </si>
  <si>
    <r>
      <rPr>
        <sz val="10.5"/>
        <color rgb="FF000080"/>
        <rFont val="Arial"/>
        <family val="2"/>
      </rPr>
      <t xml:space="preserve">OUTS.LÂMP.,TUBOS D/RAIOS ULTRAV.
</t>
    </r>
    <r>
      <rPr>
        <sz val="10.5"/>
        <color rgb="FF000080"/>
        <rFont val="Arial"/>
        <family val="2"/>
      </rPr>
      <t>/INFRAVERM.</t>
    </r>
  </si>
  <si>
    <r>
      <rPr>
        <sz val="10.5"/>
        <color rgb="FF000080"/>
        <rFont val="Arial"/>
        <family val="2"/>
      </rPr>
      <t xml:space="preserve">'-- Módulos de diodos
</t>
    </r>
    <r>
      <rPr>
        <sz val="10.5"/>
        <color rgb="FF000080"/>
        <rFont val="Arial"/>
        <family val="2"/>
      </rPr>
      <t>emissores de luz (LED)</t>
    </r>
  </si>
  <si>
    <r>
      <rPr>
        <sz val="10.5"/>
        <color rgb="FF000080"/>
        <rFont val="Arial"/>
        <family val="2"/>
      </rPr>
      <t>'-- Lâmpadas e tubos de diodos emissores de luz (LED)</t>
    </r>
  </si>
  <si>
    <r>
      <rPr>
        <sz val="10.5"/>
        <color rgb="FF000080"/>
        <rFont val="Arial"/>
        <family val="2"/>
      </rPr>
      <t xml:space="preserve">ELETRODOS P/LÂMP.
</t>
    </r>
    <r>
      <rPr>
        <sz val="10.5"/>
        <color rgb="FF000080"/>
        <rFont val="Arial"/>
        <family val="2"/>
      </rPr>
      <t>/TUBOS ELÉTR. D/INCAND.ETC.</t>
    </r>
  </si>
  <si>
    <r>
      <rPr>
        <sz val="10.5"/>
        <color rgb="FF000080"/>
        <rFont val="Arial"/>
        <family val="2"/>
      </rPr>
      <t>BASES P/LÂMP.TUBOS ELÉTRIC. D/INCANDESC.ETC.</t>
    </r>
  </si>
  <si>
    <r>
      <rPr>
        <sz val="10.5"/>
        <color rgb="FF000080"/>
        <rFont val="Arial"/>
        <family val="2"/>
      </rPr>
      <t xml:space="preserve">OUTS.PARTES P/LÂMP.
</t>
    </r>
    <r>
      <rPr>
        <sz val="10.5"/>
        <color rgb="FF000080"/>
        <rFont val="Arial"/>
        <family val="2"/>
      </rPr>
      <t>/TUBOS ELÉTR. INCAND.ETC.</t>
    </r>
  </si>
  <si>
    <r>
      <rPr>
        <sz val="10.5"/>
        <color rgb="FF000080"/>
        <rFont val="Arial"/>
        <family val="2"/>
      </rPr>
      <t>TUBOS P/MICROONDAS, MAGNÉTRONS</t>
    </r>
  </si>
  <si>
    <r>
      <rPr>
        <sz val="10.5"/>
        <color rgb="FF000080"/>
        <rFont val="Arial"/>
        <family val="2"/>
      </rPr>
      <t xml:space="preserve">OUTS.TB P/MICROONDAS,EXC.
</t>
    </r>
    <r>
      <rPr>
        <sz val="10.5"/>
        <color rgb="FF000080"/>
        <rFont val="Arial"/>
        <family val="2"/>
      </rPr>
      <t>COMANDOS P/GRADE</t>
    </r>
  </si>
  <si>
    <r>
      <rPr>
        <sz val="10.5"/>
        <color rgb="FF000080"/>
        <rFont val="Arial"/>
        <family val="2"/>
      </rPr>
      <t>VÁLVULAS DE POTÊNCIA P/TRANSMISSORES</t>
    </r>
  </si>
  <si>
    <r>
      <rPr>
        <sz val="10.5"/>
        <color rgb="FF000080"/>
        <rFont val="Arial"/>
        <family val="2"/>
      </rPr>
      <t xml:space="preserve">OUTRS.LÂMP.
</t>
    </r>
    <r>
      <rPr>
        <sz val="10.5"/>
        <color rgb="FF000080"/>
        <rFont val="Arial"/>
        <family val="2"/>
      </rPr>
      <t>/TUBOS/VÁLVULAS ELETRÔNICAS ETC.</t>
    </r>
  </si>
  <si>
    <r>
      <rPr>
        <sz val="10.5"/>
        <color rgb="FF000080"/>
        <rFont val="Arial"/>
        <family val="2"/>
      </rPr>
      <t>BOBINAS DE DEFLEXÃO (YOKES)</t>
    </r>
  </si>
  <si>
    <r>
      <rPr>
        <sz val="10.5"/>
        <color rgb="FF000080"/>
        <rFont val="Arial"/>
        <family val="2"/>
      </rPr>
      <t xml:space="preserve">OUTS.PART.LÂMP. TUBOS,VÁLV.ELÉTR.
</t>
    </r>
    <r>
      <rPr>
        <sz val="10.5"/>
        <color rgb="FF000080"/>
        <rFont val="Arial"/>
        <family val="2"/>
      </rPr>
      <t>DA POS.8540</t>
    </r>
  </si>
  <si>
    <r>
      <rPr>
        <sz val="10.5"/>
        <color rgb="FF000080"/>
        <rFont val="Arial"/>
        <family val="2"/>
      </rPr>
      <t>DIODOS NÃO MONTADOS, ZENER</t>
    </r>
  </si>
  <si>
    <r>
      <rPr>
        <sz val="10.5"/>
        <color rgb="FF000080"/>
        <rFont val="Arial"/>
        <family val="2"/>
      </rPr>
      <t xml:space="preserve">DIODOS DE INTENS. D/CORRENTE &lt;=3A Ñ
</t>
    </r>
    <r>
      <rPr>
        <sz val="10.5"/>
        <color rgb="FF000080"/>
        <rFont val="Arial"/>
        <family val="2"/>
      </rPr>
      <t>MONTADOS</t>
    </r>
  </si>
  <si>
    <r>
      <rPr>
        <sz val="10.5"/>
        <color rgb="FF000080"/>
        <rFont val="Arial"/>
        <family val="2"/>
      </rPr>
      <t>OUTROS DIODOS NÃO MONTADOS</t>
    </r>
  </si>
  <si>
    <r>
      <rPr>
        <sz val="10.5"/>
        <color rgb="FF000080"/>
        <rFont val="Arial"/>
        <family val="2"/>
      </rPr>
      <t xml:space="preserve">DIODOS MONTADOS P/MONTAG.
</t>
    </r>
    <r>
      <rPr>
        <sz val="10.5"/>
        <color rgb="FF000080"/>
        <rFont val="Arial"/>
        <family val="2"/>
      </rPr>
      <t>SUPERFÍCIE, ZENER</t>
    </r>
  </si>
  <si>
    <r>
      <rPr>
        <sz val="10.5"/>
        <color rgb="FF000080"/>
        <rFont val="Arial"/>
        <family val="2"/>
      </rPr>
      <t>DIODOS INTENSIDADE D/CORRENTE&lt;=3A, MONTADOS</t>
    </r>
  </si>
  <si>
    <r>
      <rPr>
        <sz val="10.5"/>
        <color rgb="FF000080"/>
        <rFont val="Arial"/>
        <family val="2"/>
      </rPr>
      <t xml:space="preserve">OUTS.DIOD.MONT.EXC. FOTODIODOS,DIODO
</t>
    </r>
    <r>
      <rPr>
        <sz val="10.5"/>
        <color rgb="FF000080"/>
        <rFont val="Arial"/>
        <family val="2"/>
      </rPr>
      <t>EMIS.LUZ</t>
    </r>
  </si>
  <si>
    <r>
      <rPr>
        <sz val="10.5"/>
        <color rgb="FF000080"/>
        <rFont val="Arial"/>
        <family val="2"/>
      </rPr>
      <t>Zener</t>
    </r>
  </si>
  <si>
    <r>
      <rPr>
        <sz val="10.5"/>
        <color rgb="FF000080"/>
        <rFont val="Arial"/>
        <family val="2"/>
      </rPr>
      <t>Outros, de intensidade de corrente inferior ou igual a 3 A</t>
    </r>
  </si>
  <si>
    <r>
      <rPr>
        <sz val="10.5"/>
        <color rgb="FF000080"/>
        <rFont val="Arial"/>
        <family val="2"/>
      </rPr>
      <t>OUTROS DIODOS,EXC. FOTODIODOS, ZENER</t>
    </r>
  </si>
  <si>
    <r>
      <rPr>
        <sz val="10.5"/>
        <color rgb="FF000080"/>
        <rFont val="Arial"/>
        <family val="2"/>
      </rPr>
      <t xml:space="preserve">OUTROS DIODOS D/INTENSIDADE
</t>
    </r>
    <r>
      <rPr>
        <sz val="10.5"/>
        <color rgb="FF000080"/>
        <rFont val="Arial"/>
        <family val="2"/>
      </rPr>
      <t>D/CORRENTE&lt;=3A</t>
    </r>
  </si>
  <si>
    <r>
      <rPr>
        <sz val="10.5"/>
        <color rgb="FF000080"/>
        <rFont val="Arial"/>
        <family val="2"/>
      </rPr>
      <t>OUTS.DIOD.EXC. FOTODIOD.E DIODOS EMISS.D/LUZ</t>
    </r>
  </si>
  <si>
    <r>
      <rPr>
        <sz val="10.5"/>
        <color rgb="FF000080"/>
        <rFont val="Arial"/>
        <family val="2"/>
      </rPr>
      <t xml:space="preserve">TRANSISTOR Ñ MONT. CAP.DE DISSIPAÇÃO
</t>
    </r>
    <r>
      <rPr>
        <sz val="10.5"/>
        <color rgb="FF000080"/>
        <rFont val="Arial"/>
        <family val="2"/>
      </rPr>
      <t>&lt;1W</t>
    </r>
  </si>
  <si>
    <r>
      <rPr>
        <sz val="10.5"/>
        <color rgb="FF000080"/>
        <rFont val="Arial"/>
        <family val="2"/>
      </rPr>
      <t>Montados, próprios para montagem em superfície (SMD -Surface</t>
    </r>
  </si>
  <si>
    <r>
      <rPr>
        <sz val="10.5"/>
        <color rgb="FF000080"/>
        <rFont val="Arial"/>
        <family val="2"/>
      </rPr>
      <t xml:space="preserve">TRANSIST.,D/EFEITO D/CAMPO,C/JUNÇÃO
</t>
    </r>
    <r>
      <rPr>
        <sz val="10.5"/>
        <color rgb="FF000080"/>
        <rFont val="Arial"/>
        <family val="2"/>
      </rPr>
      <t>HETEROG.</t>
    </r>
  </si>
  <si>
    <r>
      <rPr>
        <sz val="10.5"/>
        <color rgb="FF000080"/>
        <rFont val="Arial"/>
        <family val="2"/>
      </rPr>
      <t>OUTS.TRANSIST.CAP. DISSIP.&lt;1W EXC. FOTOTRANS.</t>
    </r>
  </si>
  <si>
    <r>
      <rPr>
        <sz val="10.5"/>
        <color rgb="FF000080"/>
        <rFont val="Arial"/>
        <family val="2"/>
      </rPr>
      <t xml:space="preserve">OUTS.TRANSIST.Ñ MONT.EXC.
</t>
    </r>
    <r>
      <rPr>
        <sz val="10.5"/>
        <color rgb="FF000080"/>
        <rFont val="Arial"/>
        <family val="2"/>
      </rPr>
      <t>FOTOTRANSISTORES</t>
    </r>
  </si>
  <si>
    <r>
      <rPr>
        <sz val="10.5"/>
        <color rgb="FF000080"/>
        <rFont val="Arial"/>
        <family val="2"/>
      </rPr>
      <t xml:space="preserve">OUTS.TRANSIST. MONTADO EXC.
</t>
    </r>
    <r>
      <rPr>
        <sz val="10.5"/>
        <color rgb="FF000080"/>
        <rFont val="Arial"/>
        <family val="2"/>
      </rPr>
      <t>FOTOTRANSISTORES</t>
    </r>
  </si>
  <si>
    <r>
      <rPr>
        <sz val="10.5"/>
        <color rgb="FF000080"/>
        <rFont val="Arial"/>
        <family val="2"/>
      </rPr>
      <t>TIRISTORES,DIACS, TRIACS Ñ MONT. INTEN.COR.&lt;=3A</t>
    </r>
  </si>
  <si>
    <r>
      <rPr>
        <sz val="10.5"/>
        <color rgb="FF000080"/>
        <rFont val="Arial"/>
        <family val="2"/>
      </rPr>
      <t xml:space="preserve">OUTS.TIRISTORES, DIACS,TRIACS Ñ
</t>
    </r>
    <r>
      <rPr>
        <sz val="10.5"/>
        <color rgb="FF000080"/>
        <rFont val="Arial"/>
        <family val="2"/>
      </rPr>
      <t>MONTADOS</t>
    </r>
  </si>
  <si>
    <r>
      <rPr>
        <sz val="10.5"/>
        <color rgb="FF000080"/>
        <rFont val="Arial"/>
        <family val="2"/>
      </rPr>
      <t>TIRISTORES,DIACS, TRIACS MONT.INTEN. COR.&gt;=3A</t>
    </r>
  </si>
  <si>
    <r>
      <rPr>
        <sz val="10.5"/>
        <color rgb="FF000080"/>
        <rFont val="Arial"/>
        <family val="2"/>
      </rPr>
      <t xml:space="preserve">OUTS.TIRISTORES, DIACS,TRIACS,MONT.
</t>
    </r>
    <r>
      <rPr>
        <sz val="10.5"/>
        <color rgb="FF000080"/>
        <rFont val="Arial"/>
        <family val="2"/>
      </rPr>
      <t>EXC.FOTOSS.</t>
    </r>
  </si>
  <si>
    <r>
      <rPr>
        <sz val="10.5"/>
        <color rgb="FF000080"/>
        <rFont val="Arial"/>
        <family val="2"/>
      </rPr>
      <t>Diodos emissores de luz (LED), exceto diodos laser</t>
    </r>
  </si>
  <si>
    <r>
      <rPr>
        <sz val="10.5"/>
        <color rgb="FF000080"/>
        <rFont val="Arial"/>
        <family val="2"/>
      </rPr>
      <t>Diodos laser</t>
    </r>
  </si>
  <si>
    <r>
      <rPr>
        <sz val="10.5"/>
        <color rgb="FF000080"/>
        <rFont val="Arial"/>
        <family val="2"/>
      </rPr>
      <t>Diodos emissores de luz (LED), exceto diodos laser, pró</t>
    </r>
  </si>
  <si>
    <r>
      <rPr>
        <sz val="10.5"/>
        <color rgb="FF000080"/>
        <rFont val="Arial"/>
        <family val="2"/>
      </rPr>
      <t>Outros diodos emissores de luz (LED), exceto diodos las</t>
    </r>
  </si>
  <si>
    <r>
      <rPr>
        <sz val="10.5"/>
        <color rgb="FF000080"/>
        <rFont val="Arial"/>
        <family val="2"/>
      </rPr>
      <t>Outros diodos laser</t>
    </r>
  </si>
  <si>
    <r>
      <rPr>
        <sz val="10.5"/>
        <color rgb="FF000080"/>
        <rFont val="Arial"/>
        <family val="2"/>
      </rPr>
      <t>Células solares orgânicas</t>
    </r>
  </si>
  <si>
    <r>
      <rPr>
        <sz val="10.5"/>
        <color rgb="FF000080"/>
        <rFont val="Arial"/>
        <family val="2"/>
      </rPr>
      <t>Outras células solares</t>
    </r>
  </si>
  <si>
    <r>
      <rPr>
        <sz val="10.5"/>
        <color rgb="FF000080"/>
        <rFont val="Arial"/>
        <family val="2"/>
      </rPr>
      <t>'-- Células fotovoltaicas montadas em módulos ou em pain</t>
    </r>
  </si>
  <si>
    <r>
      <rPr>
        <sz val="10.5"/>
        <color rgb="FF000080"/>
        <rFont val="Arial"/>
        <family val="2"/>
      </rPr>
      <t>'-- Transdutores à base de semicondutores</t>
    </r>
  </si>
  <si>
    <r>
      <rPr>
        <sz val="10.5"/>
        <color rgb="FF000080"/>
        <rFont val="Arial"/>
        <family val="2"/>
      </rPr>
      <t xml:space="preserve">De quartzo, de frequência igual ou
</t>
    </r>
    <r>
      <rPr>
        <sz val="10.5"/>
        <color rgb="FF000080"/>
        <rFont val="Arial"/>
        <family val="2"/>
      </rPr>
      <t>superior a 1 MHz, ma</t>
    </r>
  </si>
  <si>
    <r>
      <rPr>
        <sz val="10.5"/>
        <color rgb="FF000080"/>
        <rFont val="Arial"/>
        <family val="2"/>
      </rPr>
      <t>OUTS.CRISTAIS PIEZOELÉTRICOS MONTADOS</t>
    </r>
  </si>
  <si>
    <r>
      <rPr>
        <sz val="10.5"/>
        <color rgb="FF000080"/>
        <rFont val="Arial"/>
        <family val="2"/>
      </rPr>
      <t xml:space="preserve">COBERTURAS P/ENCAPSULAMENTO
</t>
    </r>
    <r>
      <rPr>
        <sz val="10.5"/>
        <color rgb="FF000080"/>
        <rFont val="Arial"/>
        <family val="2"/>
      </rPr>
      <t>(CÁPSULAS)</t>
    </r>
  </si>
  <si>
    <r>
      <rPr>
        <sz val="10.5"/>
        <color rgb="FF000080"/>
        <rFont val="Arial"/>
        <family val="2"/>
      </rPr>
      <t>OUTS.PARTES DIODOS TRANSISTS.ETC. SEMICONDS.</t>
    </r>
  </si>
  <si>
    <r>
      <rPr>
        <sz val="10.5"/>
        <color rgb="FF000080"/>
        <rFont val="Arial"/>
        <family val="2"/>
      </rPr>
      <t xml:space="preserve">CIRCUITOS INTEG. MONOLÍT.DIGITAIS Ñ
</t>
    </r>
    <r>
      <rPr>
        <sz val="10.5"/>
        <color rgb="FF000080"/>
        <rFont val="Arial"/>
        <family val="2"/>
      </rPr>
      <t>MONTADOS</t>
    </r>
  </si>
  <si>
    <r>
      <rPr>
        <sz val="10.5"/>
        <color rgb="FF000080"/>
        <rFont val="Arial"/>
        <family val="2"/>
      </rPr>
      <t xml:space="preserve">Montados, próprios para montagem em superfície
</t>
    </r>
    <r>
      <rPr>
        <sz val="10.5"/>
        <color rgb="FF000080"/>
        <rFont val="Arial"/>
        <family val="2"/>
      </rPr>
      <t>(SMD -Surface</t>
    </r>
  </si>
  <si>
    <r>
      <rPr>
        <sz val="10.5"/>
        <color rgb="FF000080"/>
        <rFont val="Arial"/>
        <family val="2"/>
      </rPr>
      <t>Outros circuitos integrados</t>
    </r>
  </si>
  <si>
    <r>
      <rPr>
        <sz val="10.5"/>
        <color rgb="FF000080"/>
        <rFont val="Arial"/>
        <family val="2"/>
      </rPr>
      <t>M.RAM &lt;=25NS, EPROM,EEPROM, PROM,ROM,FLASH</t>
    </r>
  </si>
  <si>
    <r>
      <rPr>
        <sz val="10.5"/>
        <color rgb="FF000080"/>
        <rFont val="Arial"/>
        <family val="2"/>
      </rPr>
      <t xml:space="preserve">OUTRAS MEMÓRIAS
</t>
    </r>
    <r>
      <rPr>
        <sz val="10.5"/>
        <color rgb="FF000080"/>
        <rFont val="Arial"/>
        <family val="2"/>
      </rPr>
      <t>DIGITAIS MONTADAS</t>
    </r>
  </si>
  <si>
    <r>
      <rPr>
        <sz val="10.5"/>
        <color rgb="FF000080"/>
        <rFont val="Arial"/>
        <family val="2"/>
      </rPr>
      <t>OUTS.M.RAM&lt;25NS, EPROM,EEPROM, PROM,FLASH</t>
    </r>
  </si>
  <si>
    <r>
      <rPr>
        <sz val="10.5"/>
        <color rgb="FF000080"/>
        <rFont val="Arial"/>
        <family val="2"/>
      </rPr>
      <t xml:space="preserve">OUTRAS MEMÓRIAS
</t>
    </r>
    <r>
      <rPr>
        <sz val="10.5"/>
        <color rgb="FF000080"/>
        <rFont val="Arial"/>
        <family val="2"/>
      </rPr>
      <t>RAM &lt;25NS</t>
    </r>
  </si>
  <si>
    <r>
      <rPr>
        <sz val="10.5"/>
        <color rgb="FF000080"/>
        <rFont val="Arial"/>
        <family val="2"/>
      </rPr>
      <t>OUTS.CIRC.INTEG. HÍBRIDOS ESP&lt;=1MÍCRON</t>
    </r>
  </si>
  <si>
    <r>
      <rPr>
        <sz val="10.5"/>
        <color rgb="FF000080"/>
        <rFont val="Arial"/>
        <family val="2"/>
      </rPr>
      <t xml:space="preserve">OUTS.CIRCUITOS INTEGR.MONOLÍT. NÃO
</t>
    </r>
    <r>
      <rPr>
        <sz val="10.5"/>
        <color rgb="FF000080"/>
        <rFont val="Arial"/>
        <family val="2"/>
      </rPr>
      <t>MONTADOS</t>
    </r>
  </si>
  <si>
    <r>
      <rPr>
        <sz val="10.5"/>
        <color rgb="FF000080"/>
        <rFont val="Arial"/>
        <family val="2"/>
      </rPr>
      <t>OUTROS CIRCUITOS MONTADOS</t>
    </r>
  </si>
  <si>
    <r>
      <rPr>
        <sz val="10.5"/>
        <color rgb="FF000080"/>
        <rFont val="Arial"/>
        <family val="2"/>
      </rPr>
      <t xml:space="preserve">OUTS.CIRC.INTEG. HÍBRIDOS
</t>
    </r>
    <r>
      <rPr>
        <sz val="10.5"/>
        <color rgb="FF000080"/>
        <rFont val="Arial"/>
        <family val="2"/>
      </rPr>
      <t>ESP&lt;=1MÍCRON</t>
    </r>
  </si>
  <si>
    <r>
      <rPr>
        <sz val="10.5"/>
        <color rgb="FF000080"/>
        <rFont val="Arial"/>
        <family val="2"/>
      </rPr>
      <t>OUTS.CIRCUITOS INTEGR.MONOLÍT. NÃO MONTADOS</t>
    </r>
  </si>
  <si>
    <r>
      <rPr>
        <sz val="10.5"/>
        <color rgb="FF000080"/>
        <rFont val="Arial"/>
        <family val="2"/>
      </rPr>
      <t>Circuitos do tipochipset</t>
    </r>
  </si>
  <si>
    <r>
      <rPr>
        <sz val="10.5"/>
        <color rgb="FF000080"/>
        <rFont val="Arial"/>
        <family val="2"/>
      </rPr>
      <t>OUTROS CIRCUITOS INTEGRADOS MONOLÍTICOS</t>
    </r>
  </si>
  <si>
    <r>
      <rPr>
        <sz val="10.5"/>
        <color rgb="FF000080"/>
        <rFont val="Arial"/>
        <family val="2"/>
      </rPr>
      <t xml:space="preserve">OUTROS CIRCUITOS INTEGRADOS
</t>
    </r>
    <r>
      <rPr>
        <sz val="10.5"/>
        <color rgb="FF000080"/>
        <rFont val="Arial"/>
        <family val="2"/>
      </rPr>
      <t>MONOLÍT.DIGITAIS</t>
    </r>
  </si>
  <si>
    <r>
      <rPr>
        <sz val="10.5"/>
        <color rgb="FF000080"/>
        <rFont val="Arial"/>
        <family val="2"/>
      </rPr>
      <t>GERADORES DE SINAIS</t>
    </r>
  </si>
  <si>
    <r>
      <rPr>
        <sz val="10.5"/>
        <color rgb="FF000080"/>
        <rFont val="Arial"/>
        <family val="2"/>
      </rPr>
      <t>De eletrólise, com células de membrana</t>
    </r>
  </si>
  <si>
    <r>
      <rPr>
        <sz val="10.5"/>
        <color rgb="FF000080"/>
        <rFont val="Arial"/>
        <family val="2"/>
      </rPr>
      <t xml:space="preserve">AMPL.D/RADIOF. P/MICROOND.BX.
</t>
    </r>
    <r>
      <rPr>
        <sz val="10.5"/>
        <color rgb="FF000080"/>
        <rFont val="Arial"/>
        <family val="2"/>
      </rPr>
      <t>RUÍDO TEMP.&lt;55K</t>
    </r>
  </si>
  <si>
    <r>
      <rPr>
        <sz val="10.5"/>
        <color rgb="FF000080"/>
        <rFont val="Arial"/>
        <family val="2"/>
      </rPr>
      <t>AMPLIF.D/RADIOF. P/DIST.D/SINAIS D/TELEVISÃO</t>
    </r>
  </si>
  <si>
    <r>
      <rPr>
        <sz val="10.5"/>
        <color rgb="FF000080"/>
        <rFont val="Arial"/>
        <family val="2"/>
      </rPr>
      <t xml:space="preserve">OUTS.AMPLIF. D/RADIOFR.P/REC.SIN.
</t>
    </r>
    <r>
      <rPr>
        <sz val="10.5"/>
        <color rgb="FF000080"/>
        <rFont val="Arial"/>
        <family val="2"/>
      </rPr>
      <t>D/MICROONDAS</t>
    </r>
  </si>
  <si>
    <r>
      <rPr>
        <sz val="10.5"/>
        <color rgb="FF000080"/>
        <rFont val="Arial"/>
        <family val="2"/>
      </rPr>
      <t>OUTS.AMPLIF. D/RADIOFR.P/TRANSM. SIN.D/MICROON.</t>
    </r>
  </si>
  <si>
    <r>
      <rPr>
        <sz val="10.5"/>
        <color rgb="FF000080"/>
        <rFont val="Arial"/>
        <family val="2"/>
      </rPr>
      <t xml:space="preserve">OUTS. AMPLIFICADORES
</t>
    </r>
    <r>
      <rPr>
        <sz val="10.5"/>
        <color rgb="FF000080"/>
        <rFont val="Arial"/>
        <family val="2"/>
      </rPr>
      <t>D/RADIOFREQUÊNCIA</t>
    </r>
  </si>
  <si>
    <r>
      <rPr>
        <sz val="10.5"/>
        <color rgb="FF000080"/>
        <rFont val="Arial"/>
        <family val="2"/>
      </rPr>
      <t>Aparelhos para eletrocutar insetos</t>
    </r>
  </si>
  <si>
    <r>
      <rPr>
        <sz val="10.5"/>
        <color rgb="FF000080"/>
        <rFont val="Arial"/>
        <family val="2"/>
      </rPr>
      <t xml:space="preserve">GER.EFEIT.ESP.MAN.2 OU 3 DIMENSÕES
</t>
    </r>
    <r>
      <rPr>
        <sz val="10.5"/>
        <color rgb="FF000080"/>
        <rFont val="Arial"/>
        <family val="2"/>
      </rPr>
      <t>+D/10 ENT.</t>
    </r>
  </si>
  <si>
    <r>
      <rPr>
        <sz val="10.5"/>
        <color rgb="FF000080"/>
        <rFont val="Arial"/>
        <family val="2"/>
      </rPr>
      <t>Controladores de edição para video</t>
    </r>
  </si>
  <si>
    <r>
      <rPr>
        <sz val="10.5"/>
        <color rgb="FF000080"/>
        <rFont val="Arial"/>
        <family val="2"/>
      </rPr>
      <t xml:space="preserve">Mistur.digital,em tempo
</t>
    </r>
    <r>
      <rPr>
        <sz val="10.5"/>
        <color rgb="FF000080"/>
        <rFont val="Arial"/>
        <family val="2"/>
      </rPr>
      <t>real,c/8 ou + entradas</t>
    </r>
  </si>
  <si>
    <r>
      <rPr>
        <sz val="10.5"/>
        <color rgb="FF000080"/>
        <rFont val="Arial"/>
        <family val="2"/>
      </rPr>
      <t>OUTS.MÁQ.E APARELHOS AUXILIARES P/VÍDEO</t>
    </r>
  </si>
  <si>
    <r>
      <rPr>
        <sz val="10.5"/>
        <color rgb="FF000080"/>
        <rFont val="Arial"/>
        <family val="2"/>
      </rPr>
      <t xml:space="preserve">Transcodific. convers.
</t>
    </r>
    <r>
      <rPr>
        <sz val="10.5"/>
        <color rgb="FF000080"/>
        <rFont val="Arial"/>
        <family val="2"/>
      </rPr>
      <t>d/padrões de televisão</t>
    </r>
  </si>
  <si>
    <r>
      <rPr>
        <sz val="10.5"/>
        <color rgb="FF000080"/>
        <rFont val="Arial"/>
        <family val="2"/>
      </rPr>
      <t>TERMS.D/TEXTO Q. OPER.C/CÓD. D/TRANSM.BAUDOT</t>
    </r>
  </si>
  <si>
    <r>
      <rPr>
        <sz val="10.5"/>
        <color rgb="FF000080"/>
        <rFont val="Arial"/>
        <family val="2"/>
      </rPr>
      <t xml:space="preserve">OUTS.MÁQS.APAR. ELÉTR.C/FUNÇÃO
</t>
    </r>
    <r>
      <rPr>
        <sz val="10.5"/>
        <color rgb="FF000080"/>
        <rFont val="Arial"/>
        <family val="2"/>
      </rPr>
      <t>PRÓPRIA,Ñ CIT.</t>
    </r>
  </si>
  <si>
    <r>
      <rPr>
        <sz val="10.5"/>
        <color rgb="FF000080"/>
        <rFont val="Arial"/>
        <family val="2"/>
      </rPr>
      <t>PARTS.D/MÁQS.OU APARS.D/SUBPOS. 8543.70</t>
    </r>
  </si>
  <si>
    <r>
      <rPr>
        <sz val="10.5"/>
        <color rgb="FF000080"/>
        <rFont val="Arial"/>
        <family val="2"/>
      </rPr>
      <t xml:space="preserve">OUTS.PARTS. MÁQS/AP.Ñ
</t>
    </r>
    <r>
      <rPr>
        <sz val="10.5"/>
        <color rgb="FF000080"/>
        <rFont val="Arial"/>
        <family val="2"/>
      </rPr>
      <t>ESPECIFICADS.OUTS. POS.</t>
    </r>
  </si>
  <si>
    <r>
      <rPr>
        <sz val="10.5"/>
        <color rgb="FF000080"/>
        <rFont val="Arial"/>
        <family val="2"/>
      </rPr>
      <t>FIOS PARA BOBINAR DE COBRE</t>
    </r>
  </si>
  <si>
    <r>
      <rPr>
        <sz val="10.5"/>
        <color rgb="FF000080"/>
        <rFont val="Arial"/>
        <family val="2"/>
      </rPr>
      <t>FIOS P/BOBINAR DE ALUMÍNIO</t>
    </r>
  </si>
  <si>
    <r>
      <rPr>
        <sz val="10.5"/>
        <color rgb="FF000080"/>
        <rFont val="Arial"/>
        <family val="2"/>
      </rPr>
      <t>OUTROS FIOS PARA BOBINAR</t>
    </r>
  </si>
  <si>
    <r>
      <rPr>
        <sz val="10.5"/>
        <color rgb="FF000080"/>
        <rFont val="Arial"/>
        <family val="2"/>
      </rPr>
      <t>CAB.COAXIAIS,OUT. CONDUT.ELÉTRICOS COAXIAIS</t>
    </r>
  </si>
  <si>
    <r>
      <rPr>
        <sz val="10.5"/>
        <color rgb="FF000080"/>
        <rFont val="Arial"/>
        <family val="2"/>
      </rPr>
      <t>'- Jogos de fios para velas de ignição e outros jogos de</t>
    </r>
  </si>
  <si>
    <r>
      <rPr>
        <sz val="10.5"/>
        <color rgb="FF000080"/>
        <rFont val="Arial"/>
        <family val="2"/>
      </rPr>
      <t xml:space="preserve">OUTS.CONDUTS. ELÉTS.TENSãO
</t>
    </r>
    <r>
      <rPr>
        <sz val="10.5"/>
        <color rgb="FF000080"/>
        <rFont val="Arial"/>
        <family val="2"/>
      </rPr>
      <t>&lt;=1000V,C/PEÇAS DE CONEXÃO</t>
    </r>
  </si>
  <si>
    <r>
      <rPr>
        <sz val="10.5"/>
        <color rgb="FF000080"/>
        <rFont val="Arial"/>
        <family val="2"/>
      </rPr>
      <t xml:space="preserve">OUTS.CONDUTS. ELÉTS.TENSãO
</t>
    </r>
    <r>
      <rPr>
        <sz val="10.5"/>
        <color rgb="FF000080"/>
        <rFont val="Arial"/>
        <family val="2"/>
      </rPr>
      <t>&lt;=1000V,SEM PEÇAS D/CONEXÃO</t>
    </r>
  </si>
  <si>
    <r>
      <rPr>
        <sz val="10.5"/>
        <color rgb="FF000080"/>
        <rFont val="Arial"/>
        <family val="2"/>
      </rPr>
      <t>'- Outros condutores elétricos, para uma tensão superior a 1.</t>
    </r>
  </si>
  <si>
    <r>
      <rPr>
        <sz val="10.5"/>
        <color rgb="FF000080"/>
        <rFont val="Arial"/>
        <family val="2"/>
      </rPr>
      <t>CABOS FIBRA ÓPTICA REVEST.EXT.MAT. DIELÉTRICO</t>
    </r>
  </si>
  <si>
    <r>
      <rPr>
        <sz val="10.5"/>
        <color rgb="FF000080"/>
        <rFont val="Arial"/>
        <family val="2"/>
      </rPr>
      <t>CABOS FIBR.ÓPTIC. REVEST.EXT.AÇO, INST.SUBMAR.</t>
    </r>
  </si>
  <si>
    <r>
      <rPr>
        <sz val="10.5"/>
        <color rgb="FF000080"/>
        <rFont val="Arial"/>
        <family val="2"/>
      </rPr>
      <t>CABOS FIBRAS ÓPTICAS REVEST.EXT. D/ALUMÍNIO</t>
    </r>
  </si>
  <si>
    <r>
      <rPr>
        <sz val="10.5"/>
        <color rgb="FF000080"/>
        <rFont val="Arial"/>
        <family val="2"/>
      </rPr>
      <t>OUTROS CABOS FIBRAS ÓPTICAS</t>
    </r>
  </si>
  <si>
    <r>
      <rPr>
        <sz val="10.5"/>
        <color rgb="FF000080"/>
        <rFont val="Arial"/>
        <family val="2"/>
      </rPr>
      <t>'-- Do tipo utilizado em fornos</t>
    </r>
  </si>
  <si>
    <r>
      <rPr>
        <sz val="10.5"/>
        <color rgb="FF000080"/>
        <rFont val="Arial"/>
        <family val="2"/>
      </rPr>
      <t>De grafita, com um teor de carbono igual ou superior a 99,9</t>
    </r>
  </si>
  <si>
    <r>
      <rPr>
        <sz val="10.5"/>
        <color rgb="FF000080"/>
        <rFont val="Arial"/>
        <family val="2"/>
      </rPr>
      <t>Blocos de grafite, do tipo utilizado como cátodos em cu</t>
    </r>
  </si>
  <si>
    <r>
      <rPr>
        <sz val="10.5"/>
        <color rgb="FF000080"/>
        <rFont val="Arial"/>
        <family val="2"/>
      </rPr>
      <t>OUTROS ELETRODOS D/CARVÃO,P/USO ELÉTRICO</t>
    </r>
  </si>
  <si>
    <r>
      <rPr>
        <sz val="10.5"/>
        <color rgb="FF000080"/>
        <rFont val="Arial"/>
        <family val="2"/>
      </rPr>
      <t>ESCOVAS DE CARVÃO, PARA USO ELÉTRICO</t>
    </r>
  </si>
  <si>
    <r>
      <rPr>
        <sz val="10.5"/>
        <color rgb="FF000080"/>
        <rFont val="Arial"/>
        <family val="2"/>
      </rPr>
      <t>CARVÕES P/PILHAS ELÉTRICAS</t>
    </r>
  </si>
  <si>
    <r>
      <rPr>
        <sz val="10.5"/>
        <color rgb="FF000080"/>
        <rFont val="Arial"/>
        <family val="2"/>
      </rPr>
      <t>RESISTÊNCIAS AQUECED.DESPR. REVEST.E TERM.</t>
    </r>
  </si>
  <si>
    <r>
      <rPr>
        <sz val="10.5"/>
        <color rgb="FF000080"/>
        <rFont val="Arial"/>
        <family val="2"/>
      </rPr>
      <t>SUPORTES DE CONEXÃO(NIPPLES), P/ELETRODOS</t>
    </r>
  </si>
  <si>
    <r>
      <rPr>
        <sz val="10.5"/>
        <color rgb="FF000080"/>
        <rFont val="Arial"/>
        <family val="2"/>
      </rPr>
      <t>OUTROS ARTIGOS CARVÃO OU GRAFITA POS.8545</t>
    </r>
  </si>
  <si>
    <r>
      <rPr>
        <sz val="10.5"/>
        <color rgb="FF000080"/>
        <rFont val="Arial"/>
        <family val="2"/>
      </rPr>
      <t>ISOLADORES DE VIDRO,P/USO ELÉTRICOS</t>
    </r>
  </si>
  <si>
    <r>
      <rPr>
        <sz val="10.5"/>
        <color rgb="FF000080"/>
        <rFont val="Arial"/>
        <family val="2"/>
      </rPr>
      <t>ISOLADORES DE CERÂMICA P/USO ELÉTRICO</t>
    </r>
  </si>
  <si>
    <r>
      <rPr>
        <sz val="10.5"/>
        <color rgb="FF000080"/>
        <rFont val="Arial"/>
        <family val="2"/>
      </rPr>
      <t>OUTS ISOLADORES, QQ.MATÉRIA,P/USO ELÉTRICO</t>
    </r>
  </si>
  <si>
    <r>
      <rPr>
        <sz val="10.5"/>
        <color rgb="FF000080"/>
        <rFont val="Arial"/>
        <family val="2"/>
      </rPr>
      <t>PEÇAS ISOLANTES DE CERÂMICA,P/USO ELÉTRICO</t>
    </r>
  </si>
  <si>
    <r>
      <rPr>
        <sz val="10.5"/>
        <color rgb="FF000080"/>
        <rFont val="Arial"/>
        <family val="2"/>
      </rPr>
      <t xml:space="preserve">OUTS.PEçAS ISOLANTES D/PLSTS.,
</t>
    </r>
    <r>
      <rPr>
        <sz val="10.5"/>
        <color rgb="FF000080"/>
        <rFont val="Arial"/>
        <family val="2"/>
      </rPr>
      <t>P/USO ELéTRICO</t>
    </r>
  </si>
  <si>
    <r>
      <rPr>
        <sz val="10.5"/>
        <color rgb="FF000080"/>
        <rFont val="Arial"/>
        <family val="2"/>
      </rPr>
      <t>OUTRAS PEÇAS ISOLANTES,USO ELÉT., POS.8547</t>
    </r>
  </si>
  <si>
    <r>
      <rPr>
        <sz val="10.5"/>
        <color rgb="FF000080"/>
        <rFont val="Arial"/>
        <family val="2"/>
      </rPr>
      <t xml:space="preserve">Termopares do tipo utilizado em dispositivos
</t>
    </r>
    <r>
      <rPr>
        <sz val="10.5"/>
        <color rgb="FF000080"/>
        <rFont val="Arial"/>
        <family val="2"/>
      </rPr>
      <t>termoelétr</t>
    </r>
  </si>
  <si>
    <r>
      <rPr>
        <sz val="10.5"/>
        <color rgb="FF000080"/>
        <rFont val="Arial"/>
        <family val="2"/>
      </rPr>
      <t>'-- Selecionados por tipo de componente químico e que nã</t>
    </r>
  </si>
  <si>
    <r>
      <rPr>
        <sz val="10.5"/>
        <color rgb="FF000080"/>
        <rFont val="Arial"/>
        <family val="2"/>
      </rPr>
      <t xml:space="preserve">Com rolamentos incorporados, de
</t>
    </r>
    <r>
      <rPr>
        <sz val="10.5"/>
        <color rgb="FF000080"/>
        <rFont val="Arial"/>
        <family val="2"/>
      </rPr>
      <t>diâmetro exterior superior a</t>
    </r>
  </si>
  <si>
    <r>
      <rPr>
        <sz val="10.5"/>
        <color rgb="FF000080"/>
        <rFont val="Arial"/>
        <family val="2"/>
      </rPr>
      <t xml:space="preserve">OUTS.MANCAIS D/VEÍCULOS P/VIAS
</t>
    </r>
    <r>
      <rPr>
        <sz val="10.5"/>
        <color rgb="FF000080"/>
        <rFont val="Arial"/>
        <family val="2"/>
      </rPr>
      <t>FÉRREAS</t>
    </r>
  </si>
  <si>
    <r>
      <rPr>
        <sz val="10.5"/>
        <color rgb="FF000080"/>
        <rFont val="Arial"/>
        <family val="2"/>
      </rPr>
      <t>EIXOS,RODAS, S/PARTS.D/VEÍCULS. P/VIAS FÉRREAS</t>
    </r>
  </si>
  <si>
    <r>
      <rPr>
        <sz val="10.5"/>
        <color rgb="FF000080"/>
        <rFont val="Arial"/>
        <family val="2"/>
      </rPr>
      <t xml:space="preserve">'-- Freios (travões) a ar comprimido e suas
</t>
    </r>
    <r>
      <rPr>
        <sz val="10.5"/>
        <color rgb="FF000080"/>
        <rFont val="Arial"/>
        <family val="2"/>
      </rPr>
      <t>partes</t>
    </r>
  </si>
  <si>
    <r>
      <rPr>
        <sz val="10.5"/>
        <color rgb="FF000080"/>
        <rFont val="Arial"/>
        <family val="2"/>
      </rPr>
      <t>OUTROS FREIOS P/VEÍCULOS FERROVIÁRIOS ETC.</t>
    </r>
  </si>
  <si>
    <r>
      <rPr>
        <sz val="10.5"/>
        <color rgb="FF000080"/>
        <rFont val="Arial"/>
        <family val="2"/>
      </rPr>
      <t xml:space="preserve">'- Ganchos e outros sistemas de engate,
</t>
    </r>
    <r>
      <rPr>
        <sz val="10.5"/>
        <color rgb="FF000080"/>
        <rFont val="Arial"/>
        <family val="2"/>
      </rPr>
      <t>para-choques, e</t>
    </r>
  </si>
  <si>
    <r>
      <rPr>
        <sz val="10.5"/>
        <color rgb="FF000080"/>
        <rFont val="Arial"/>
        <family val="2"/>
      </rPr>
      <t>OUTS.PARTES D/LOCOMOTIVAS/LOC OTRATORES</t>
    </r>
  </si>
  <si>
    <r>
      <rPr>
        <sz val="10.5"/>
        <color rgb="FF000080"/>
        <rFont val="Arial"/>
        <family val="2"/>
      </rPr>
      <t xml:space="preserve">OUTS.PARTS. D/VEÍCULOS P/VIAS
</t>
    </r>
    <r>
      <rPr>
        <sz val="10.5"/>
        <color rgb="FF000080"/>
        <rFont val="Arial"/>
        <family val="2"/>
      </rPr>
      <t>FÉRREAS</t>
    </r>
  </si>
  <si>
    <r>
      <rPr>
        <sz val="10.5"/>
        <color rgb="FF000080"/>
        <rFont val="Arial"/>
        <family val="2"/>
      </rPr>
      <t>APRS.MECÃNICOS D/SINALIZ.P/VIAS FÉRREAS,ETC.</t>
    </r>
  </si>
  <si>
    <r>
      <rPr>
        <sz val="10.5"/>
        <color rgb="FF000080"/>
        <rFont val="Arial"/>
        <family val="2"/>
      </rPr>
      <t xml:space="preserve">APARS.ELETROM. D/SINALIZ.P/VIAS
</t>
    </r>
    <r>
      <rPr>
        <sz val="10.5"/>
        <color rgb="FF000080"/>
        <rFont val="Arial"/>
        <family val="2"/>
      </rPr>
      <t>FÉRREAS,ETC.</t>
    </r>
  </si>
  <si>
    <r>
      <rPr>
        <sz val="10.5"/>
        <color rgb="FF000080"/>
        <rFont val="Arial"/>
        <family val="2"/>
      </rPr>
      <t>MATERIAL FIXO D/VIAS FÉRREAS/SEMELHS., PARTES</t>
    </r>
  </si>
  <si>
    <r>
      <rPr>
        <sz val="10.5"/>
        <color rgb="FF000080"/>
        <rFont val="Arial"/>
        <family val="2"/>
      </rPr>
      <t xml:space="preserve">Contêineres (Contentores*), incluindo
</t>
    </r>
    <r>
      <rPr>
        <sz val="10.5"/>
        <color rgb="FF000080"/>
        <rFont val="Arial"/>
        <family val="2"/>
      </rPr>
      <t>os de transporte de fl</t>
    </r>
  </si>
  <si>
    <r>
      <rPr>
        <sz val="10.5"/>
        <color rgb="FF000080"/>
        <rFont val="Arial"/>
        <family val="2"/>
      </rPr>
      <t>'- Tratores de eixo único</t>
    </r>
  </si>
  <si>
    <r>
      <rPr>
        <sz val="10.5"/>
        <color rgb="FF000080"/>
        <rFont val="Arial"/>
        <family val="2"/>
      </rPr>
      <t>'-- Unicamente com motor elétrico para propulsão</t>
    </r>
  </si>
  <si>
    <r>
      <rPr>
        <sz val="10.5"/>
        <color rgb="FF000080"/>
        <rFont val="Arial"/>
        <family val="2"/>
      </rPr>
      <t xml:space="preserve">'- Tratores de lagartas
</t>
    </r>
    <r>
      <rPr>
        <sz val="10.5"/>
        <color rgb="FF000080"/>
        <rFont val="Arial"/>
        <family val="2"/>
      </rPr>
      <t>(esteiras)</t>
    </r>
  </si>
  <si>
    <r>
      <rPr>
        <sz val="10.5"/>
        <color rgb="FF000080"/>
        <rFont val="Arial"/>
        <family val="2"/>
      </rPr>
      <t>'-- Não superior a 18 kW</t>
    </r>
  </si>
  <si>
    <r>
      <rPr>
        <sz val="10.5"/>
        <color rgb="FF000080"/>
        <rFont val="Arial"/>
        <family val="2"/>
      </rPr>
      <t>'-- Superior a 18 kW, mas não superior a 37 kW</t>
    </r>
  </si>
  <si>
    <r>
      <rPr>
        <sz val="10.5"/>
        <color rgb="FF000080"/>
        <rFont val="Arial"/>
        <family val="2"/>
      </rPr>
      <t>'-- Superior a 37 kW, mas não superior a 75 kW</t>
    </r>
  </si>
  <si>
    <r>
      <rPr>
        <sz val="10.5"/>
        <color rgb="FF000080"/>
        <rFont val="Arial"/>
        <family val="2"/>
      </rPr>
      <t>Tratores especialmente concebidos para arrastar troncos</t>
    </r>
  </si>
  <si>
    <r>
      <rPr>
        <sz val="10.5"/>
        <color rgb="FF000080"/>
        <rFont val="Arial"/>
        <family val="2"/>
      </rPr>
      <t>VEÍC.AUTOM. P/DESLOCAM.NA NEVE,CAMPO GOLFE</t>
    </r>
  </si>
  <si>
    <r>
      <rPr>
        <sz val="10.5"/>
        <color rgb="FF000080"/>
        <rFont val="Arial"/>
        <family val="2"/>
      </rPr>
      <t xml:space="preserve">'-- De cilindrada não
</t>
    </r>
    <r>
      <rPr>
        <sz val="10.5"/>
        <color rgb="FF000080"/>
        <rFont val="Arial"/>
        <family val="2"/>
      </rPr>
      <t>superior a 1.000 cm3</t>
    </r>
  </si>
  <si>
    <r>
      <rPr>
        <sz val="10.5"/>
        <color rgb="FF000080"/>
        <rFont val="Arial"/>
        <family val="2"/>
      </rPr>
      <t>AUTOMS.C/MOT.EXPL., C&gt;1000&lt;=1500CM3,ATÉ 6 PAS.</t>
    </r>
  </si>
  <si>
    <r>
      <rPr>
        <sz val="10.5"/>
        <color rgb="FF000080"/>
        <rFont val="Arial"/>
        <family val="2"/>
      </rPr>
      <t xml:space="preserve">AUTOMS.C/MOT.EXPL., C&gt;1000&lt;=1500CM3,
</t>
    </r>
    <r>
      <rPr>
        <sz val="10.5"/>
        <color rgb="FF000080"/>
        <rFont val="Arial"/>
        <family val="2"/>
      </rPr>
      <t>SUP.6 PAS.</t>
    </r>
  </si>
  <si>
    <r>
      <rPr>
        <sz val="10.5"/>
        <color rgb="FF000080"/>
        <rFont val="Arial"/>
        <family val="2"/>
      </rPr>
      <t>AUTOMS.C/MOT.EXPL., C&gt;1500&lt;=3000CM3,ATÉ 6 PAS.</t>
    </r>
  </si>
  <si>
    <r>
      <rPr>
        <sz val="10.5"/>
        <color rgb="FF000080"/>
        <rFont val="Arial"/>
        <family val="2"/>
      </rPr>
      <t xml:space="preserve">AUTOMS.C/MOT.EXPL., C&gt;1500&lt;=3000CM3,
</t>
    </r>
    <r>
      <rPr>
        <sz val="10.5"/>
        <color rgb="FF000080"/>
        <rFont val="Arial"/>
        <family val="2"/>
      </rPr>
      <t>SUP.6 PAS.</t>
    </r>
  </si>
  <si>
    <r>
      <rPr>
        <sz val="10.5"/>
        <color rgb="FF000080"/>
        <rFont val="Arial"/>
        <family val="2"/>
      </rPr>
      <t xml:space="preserve">'- Outros veículos, equipados para
</t>
    </r>
    <r>
      <rPr>
        <sz val="10.5"/>
        <color rgb="FF000080"/>
        <rFont val="Arial"/>
        <family val="2"/>
      </rPr>
      <t>propulsão, simultaneamente</t>
    </r>
  </si>
  <si>
    <r>
      <rPr>
        <sz val="10.5"/>
        <color rgb="FF000080"/>
        <rFont val="Arial"/>
        <family val="2"/>
      </rPr>
      <t xml:space="preserve">'- Outros veículos, equipados unicamente
</t>
    </r>
    <r>
      <rPr>
        <sz val="10.5"/>
        <color rgb="FF000080"/>
        <rFont val="Arial"/>
        <family val="2"/>
      </rPr>
      <t>com motor elétr</t>
    </r>
  </si>
  <si>
    <r>
      <rPr>
        <sz val="10.5"/>
        <color rgb="FF000080"/>
        <rFont val="Arial"/>
        <family val="2"/>
      </rPr>
      <t>OUTS."DUMPERS" P/TRANSPORT.,UTIL. FORA D/RODS.</t>
    </r>
  </si>
  <si>
    <r>
      <rPr>
        <sz val="10.5"/>
        <color rgb="FF000080"/>
        <rFont val="Arial"/>
        <family val="2"/>
      </rPr>
      <t xml:space="preserve">CHASSIS C/MOTOR DIESEL E CABINA,
</t>
    </r>
    <r>
      <rPr>
        <sz val="10.5"/>
        <color rgb="FF000080"/>
        <rFont val="Arial"/>
        <family val="2"/>
      </rPr>
      <t>P/CARGA&lt;=5T</t>
    </r>
  </si>
  <si>
    <r>
      <rPr>
        <sz val="10.5"/>
        <color rgb="FF000080"/>
        <rFont val="Arial"/>
        <family val="2"/>
      </rPr>
      <t>OUTS.VEÍC.AUTOM. C/MOTOR DIESEL, P/CARGA&lt;=5T</t>
    </r>
  </si>
  <si>
    <r>
      <rPr>
        <sz val="10.5"/>
        <color rgb="FF000080"/>
        <rFont val="Arial"/>
        <family val="2"/>
      </rPr>
      <t xml:space="preserve">CHASSIS C/MOTOR DIESEL E CAB.,
</t>
    </r>
    <r>
      <rPr>
        <sz val="10.5"/>
        <color rgb="FF000080"/>
        <rFont val="Arial"/>
        <family val="2"/>
      </rPr>
      <t>CARGA&gt;=5T&lt;=20T</t>
    </r>
  </si>
  <si>
    <r>
      <rPr>
        <sz val="10.5"/>
        <color rgb="FF000080"/>
        <rFont val="Arial"/>
        <family val="2"/>
      </rPr>
      <t>VEÍC.AUT.C/MOTOR EXPL.CAIXA BASCUL. CARGA&lt;=5T</t>
    </r>
  </si>
  <si>
    <r>
      <rPr>
        <sz val="10.5"/>
        <color rgb="FF000080"/>
        <rFont val="Arial"/>
        <family val="2"/>
      </rPr>
      <t xml:space="preserve">OUTS.VEÍCS.AUTOMS. C/MOT.EXPLOS.,
</t>
    </r>
    <r>
      <rPr>
        <sz val="10.5"/>
        <color rgb="FF000080"/>
        <rFont val="Arial"/>
        <family val="2"/>
      </rPr>
      <t>CARGA&lt;=5T</t>
    </r>
  </si>
  <si>
    <r>
      <rPr>
        <sz val="10.5"/>
        <color rgb="FF000080"/>
        <rFont val="Arial"/>
        <family val="2"/>
      </rPr>
      <t>'-- De peso em carga máxima (bruto) não superior a 5 ton</t>
    </r>
  </si>
  <si>
    <r>
      <rPr>
        <sz val="10.5"/>
        <color rgb="FF000080"/>
        <rFont val="Arial"/>
        <family val="2"/>
      </rPr>
      <t xml:space="preserve">'- Outros, unicamente com motor elétrico para
</t>
    </r>
    <r>
      <rPr>
        <sz val="10.5"/>
        <color rgb="FF000080"/>
        <rFont val="Arial"/>
        <family val="2"/>
      </rPr>
      <t>propulsão</t>
    </r>
  </si>
  <si>
    <r>
      <rPr>
        <sz val="10.5"/>
        <color rgb="FF000080"/>
        <rFont val="Arial"/>
        <family val="2"/>
      </rPr>
      <t xml:space="preserve">COM TODOS OS EIXOS DE RODAS
</t>
    </r>
    <r>
      <rPr>
        <sz val="10.5"/>
        <color rgb="FF000080"/>
        <rFont val="Arial"/>
        <family val="2"/>
      </rPr>
      <t>DIRECIONÁVEIS E CAPACIDADE</t>
    </r>
  </si>
  <si>
    <r>
      <rPr>
        <sz val="10.5"/>
        <color rgb="FF000080"/>
        <rFont val="Arial"/>
        <family val="2"/>
      </rPr>
      <t xml:space="preserve">COM CAPACIDADE MÁXIMA DE ELEVAÇÃO
</t>
    </r>
    <r>
      <rPr>
        <sz val="10.5"/>
        <color rgb="FF000080"/>
        <rFont val="Arial"/>
        <family val="2"/>
      </rPr>
      <t>IGUAL OU SUPERIOR A 1</t>
    </r>
  </si>
  <si>
    <r>
      <rPr>
        <sz val="10.5"/>
        <color rgb="FF000080"/>
        <rFont val="Arial"/>
        <family val="2"/>
      </rPr>
      <t xml:space="preserve">OUTROS CAMINHõES-
</t>
    </r>
    <r>
      <rPr>
        <sz val="10.5"/>
        <color rgb="FF000080"/>
        <rFont val="Arial"/>
        <family val="2"/>
      </rPr>
      <t>GUINDASTES</t>
    </r>
  </si>
  <si>
    <r>
      <rPr>
        <sz val="10.5"/>
        <color rgb="FF000080"/>
        <rFont val="Arial"/>
        <family val="2"/>
      </rPr>
      <t>OUTS.VEÍCULOS AUTOMÓVEIS P/USOS ESPECIAIS</t>
    </r>
  </si>
  <si>
    <r>
      <rPr>
        <sz val="10.5"/>
        <color rgb="FF000080"/>
        <rFont val="Arial"/>
        <family val="2"/>
      </rPr>
      <t xml:space="preserve">CARROÇARIAS P/AUTOS.D/PASSAGS.
</t>
    </r>
    <r>
      <rPr>
        <sz val="10.5"/>
        <color rgb="FF000080"/>
        <rFont val="Arial"/>
        <family val="2"/>
      </rPr>
      <t>INCL.CABINAS</t>
    </r>
  </si>
  <si>
    <r>
      <rPr>
        <sz val="10.5"/>
        <color rgb="FF000080"/>
        <rFont val="Arial"/>
        <family val="2"/>
      </rPr>
      <t xml:space="preserve">Dos veículos das subposições 8701.10,
</t>
    </r>
    <r>
      <rPr>
        <sz val="10.5"/>
        <color rgb="FF000080"/>
        <rFont val="Arial"/>
        <family val="2"/>
      </rPr>
      <t>8701.30, 8701.91</t>
    </r>
  </si>
  <si>
    <r>
      <rPr>
        <sz val="10.5"/>
        <color rgb="FF000080"/>
        <rFont val="Arial"/>
        <family val="2"/>
      </rPr>
      <t xml:space="preserve">CARROÇS.P/VEÍC.AUT. TRANSP&gt;=10 P.OU
</t>
    </r>
    <r>
      <rPr>
        <sz val="10.5"/>
        <color rgb="FF000080"/>
        <rFont val="Arial"/>
        <family val="2"/>
      </rPr>
      <t>P/CARGA</t>
    </r>
  </si>
  <si>
    <r>
      <rPr>
        <sz val="10.5"/>
        <color rgb="FF000080"/>
        <rFont val="Arial"/>
        <family val="2"/>
      </rPr>
      <t>'- Para-choques e suas partes</t>
    </r>
  </si>
  <si>
    <r>
      <rPr>
        <sz val="10.5"/>
        <color rgb="FF000080"/>
        <rFont val="Arial"/>
        <family val="2"/>
      </rPr>
      <t xml:space="preserve">CINTOS DE SEGURANÇA
</t>
    </r>
    <r>
      <rPr>
        <sz val="10.5"/>
        <color rgb="FF000080"/>
        <rFont val="Arial"/>
        <family val="2"/>
      </rPr>
      <t>P/VEÍCULOS AUTOMÓVEIS</t>
    </r>
  </si>
  <si>
    <r>
      <rPr>
        <sz val="10.5"/>
        <color rgb="FF000080"/>
        <rFont val="Arial"/>
        <family val="2"/>
      </rPr>
      <t xml:space="preserve">'-- PARA-BRISAS, VIDROS TRASEIROS E
</t>
    </r>
    <r>
      <rPr>
        <sz val="10.5"/>
        <color rgb="FF000080"/>
        <rFont val="Arial"/>
        <family val="2"/>
      </rPr>
      <t>OUTROS VIDROS ESPECI</t>
    </r>
  </si>
  <si>
    <r>
      <rPr>
        <sz val="10.5"/>
        <color rgb="FF000080"/>
        <rFont val="Arial"/>
        <family val="2"/>
      </rPr>
      <t>Para-lamas</t>
    </r>
  </si>
  <si>
    <r>
      <rPr>
        <sz val="10.5"/>
        <color rgb="FF000080"/>
        <rFont val="Arial"/>
        <family val="2"/>
      </rPr>
      <t>GRADES DE RADIAD. P/TRATORES E "DUMPERS"</t>
    </r>
  </si>
  <si>
    <r>
      <rPr>
        <sz val="10.5"/>
        <color rgb="FF000080"/>
        <rFont val="Arial"/>
        <family val="2"/>
      </rPr>
      <t>PORTAS P/TRATORES E "DUMPERS"</t>
    </r>
  </si>
  <si>
    <r>
      <rPr>
        <sz val="10.5"/>
        <color rgb="FF000080"/>
        <rFont val="Arial"/>
        <family val="2"/>
      </rPr>
      <t xml:space="preserve">PAINÉIS D/INSTRUMENTOS
</t>
    </r>
    <r>
      <rPr>
        <sz val="10.5"/>
        <color rgb="FF000080"/>
        <rFont val="Arial"/>
        <family val="2"/>
      </rPr>
      <t>P/TRATORES/" DUMPERS"</t>
    </r>
  </si>
  <si>
    <r>
      <rPr>
        <sz val="10.5"/>
        <color rgb="FF000080"/>
        <rFont val="Arial"/>
        <family val="2"/>
      </rPr>
      <t>OUTS.PART.ACES. D/CARROCS.P/TRAT./" DUMPERS"</t>
    </r>
  </si>
  <si>
    <r>
      <rPr>
        <sz val="10.5"/>
        <color rgb="FF000080"/>
        <rFont val="Arial"/>
        <family val="2"/>
      </rPr>
      <t xml:space="preserve">GRADES DE RADIADORES
</t>
    </r>
    <r>
      <rPr>
        <sz val="10.5"/>
        <color rgb="FF000080"/>
        <rFont val="Arial"/>
        <family val="2"/>
      </rPr>
      <t>P/VEÍCULOS AUTOMÓVEIS</t>
    </r>
  </si>
  <si>
    <r>
      <rPr>
        <sz val="10.5"/>
        <color rgb="FF000080"/>
        <rFont val="Arial"/>
        <family val="2"/>
      </rPr>
      <t>PORTAS P/VEÍCULOS AUTOMÓVEIS</t>
    </r>
  </si>
  <si>
    <r>
      <rPr>
        <sz val="10.5"/>
        <color rgb="FF000080"/>
        <rFont val="Arial"/>
        <family val="2"/>
      </rPr>
      <t xml:space="preserve">OUTS.QUADRO BORD.
</t>
    </r>
    <r>
      <rPr>
        <sz val="10.5"/>
        <color rgb="FF000080"/>
        <rFont val="Arial"/>
        <family val="2"/>
      </rPr>
      <t>/PAINEL INSTR.VEÍC 8701A 8705</t>
    </r>
  </si>
  <si>
    <r>
      <rPr>
        <sz val="10.5"/>
        <color rgb="FF000080"/>
        <rFont val="Arial"/>
        <family val="2"/>
      </rPr>
      <t xml:space="preserve">GERADS.D/GÁS P/ACIONAR RETRATS.
</t>
    </r>
    <r>
      <rPr>
        <sz val="10.5"/>
        <color rgb="FF000080"/>
        <rFont val="Arial"/>
        <family val="2"/>
      </rPr>
      <t>D/CINTOS D/SEGURANçA</t>
    </r>
  </si>
  <si>
    <r>
      <rPr>
        <sz val="10.5"/>
        <color rgb="FF000080"/>
        <rFont val="Arial"/>
        <family val="2"/>
      </rPr>
      <t xml:space="preserve">OUTS.PARTS.ACESS. D/CARROÇARIAS
</t>
    </r>
    <r>
      <rPr>
        <sz val="10.5"/>
        <color rgb="FF000080"/>
        <rFont val="Arial"/>
        <family val="2"/>
      </rPr>
      <t>P/VEÍCS.AUTO</t>
    </r>
  </si>
  <si>
    <r>
      <rPr>
        <sz val="10.5"/>
        <color rgb="FF000080"/>
        <rFont val="Arial"/>
        <family val="2"/>
      </rPr>
      <t xml:space="preserve">GUARNIÇÕES D/FREIOS,MONTS.
</t>
    </r>
    <r>
      <rPr>
        <sz val="10.5"/>
        <color rgb="FF000080"/>
        <rFont val="Arial"/>
        <family val="2"/>
      </rPr>
      <t>P/VEÍCS.AUTOMS.</t>
    </r>
  </si>
  <si>
    <r>
      <rPr>
        <sz val="10.5"/>
        <color rgb="FF000080"/>
        <rFont val="Arial"/>
        <family val="2"/>
      </rPr>
      <t xml:space="preserve">OUTS.FREIOS E PARTES,
</t>
    </r>
    <r>
      <rPr>
        <sz val="10.5"/>
        <color rgb="FF000080"/>
        <rFont val="Arial"/>
        <family val="2"/>
      </rPr>
      <t>P/TRATORES/VEÍCS. AUTS.</t>
    </r>
  </si>
  <si>
    <r>
      <rPr>
        <sz val="10.5"/>
        <color rgb="FF000080"/>
        <rFont val="Arial"/>
        <family val="2"/>
      </rPr>
      <t>CAIXS.D/MARS. P/TRATS./DUMPS. SERVO-ASSIS.ETC.</t>
    </r>
  </si>
  <si>
    <r>
      <rPr>
        <sz val="10.5"/>
        <color rgb="FF000080"/>
        <rFont val="Arial"/>
        <family val="2"/>
      </rPr>
      <t>CAIXAS D/MARCHAS P/TRATORES E "DUMPERS"</t>
    </r>
  </si>
  <si>
    <r>
      <rPr>
        <sz val="10.5"/>
        <color rgb="FF000080"/>
        <rFont val="Arial"/>
        <family val="2"/>
      </rPr>
      <t>OUTRAS CAIXAS DE MARCHAS</t>
    </r>
  </si>
  <si>
    <r>
      <rPr>
        <sz val="10.5"/>
        <color rgb="FF000080"/>
        <rFont val="Arial"/>
        <family val="2"/>
      </rPr>
      <t>CAIXAS DE MARCHAS E SUAS PARTES P/VEíC.AUTOMOVéIS</t>
    </r>
  </si>
  <si>
    <r>
      <rPr>
        <sz val="10.5"/>
        <color rgb="FF000080"/>
        <rFont val="Arial"/>
        <family val="2"/>
      </rPr>
      <t>Eixos com diferencial com capacidade de suportar cargas supe</t>
    </r>
  </si>
  <si>
    <r>
      <rPr>
        <sz val="10.5"/>
        <color rgb="FF000080"/>
        <rFont val="Arial"/>
        <family val="2"/>
      </rPr>
      <t>EIXOS E PART.,EXC. TRANSM P/TRAT./" DUMPERS"</t>
    </r>
  </si>
  <si>
    <r>
      <rPr>
        <sz val="10.5"/>
        <color rgb="FF000080"/>
        <rFont val="Arial"/>
        <family val="2"/>
      </rPr>
      <t>OUTROS EIXOS D/TRANSM.P/TRATOR E "DUMPERS"</t>
    </r>
  </si>
  <si>
    <r>
      <rPr>
        <sz val="10.5"/>
        <color rgb="FF000080"/>
        <rFont val="Arial"/>
        <family val="2"/>
      </rPr>
      <t xml:space="preserve">EIXOS D/TRANSM. C/DIFERENCIAL
</t>
    </r>
    <r>
      <rPr>
        <sz val="10.5"/>
        <color rgb="FF000080"/>
        <rFont val="Arial"/>
        <family val="2"/>
      </rPr>
      <t>P/VEÍCS.AUTOMS.</t>
    </r>
  </si>
  <si>
    <r>
      <rPr>
        <sz val="10.5"/>
        <color rgb="FF000080"/>
        <rFont val="Arial"/>
        <family val="2"/>
      </rPr>
      <t>De eixos não motores, dos veículos das subposições 8701</t>
    </r>
  </si>
  <si>
    <r>
      <rPr>
        <sz val="10.5"/>
        <color rgb="FF000080"/>
        <rFont val="Arial"/>
        <family val="2"/>
      </rPr>
      <t xml:space="preserve">OUTS.EIXOS E PARTES,P/VEÍCULOS
</t>
    </r>
    <r>
      <rPr>
        <sz val="10.5"/>
        <color rgb="FF000080"/>
        <rFont val="Arial"/>
        <family val="2"/>
      </rPr>
      <t>AUTOMÓVEIS</t>
    </r>
  </si>
  <si>
    <r>
      <rPr>
        <sz val="10.5"/>
        <color rgb="FF000080"/>
        <rFont val="Arial"/>
        <family val="2"/>
      </rPr>
      <t>De eixos propulsores dos veículos das subposições 8701.</t>
    </r>
  </si>
  <si>
    <r>
      <rPr>
        <sz val="10.5"/>
        <color rgb="FF000080"/>
        <rFont val="Arial"/>
        <family val="2"/>
      </rPr>
      <t xml:space="preserve">OUTS.RODAS,PARTES E ACESS.P/VEÍCS.
</t>
    </r>
    <r>
      <rPr>
        <sz val="10.5"/>
        <color rgb="FF000080"/>
        <rFont val="Arial"/>
        <family val="2"/>
      </rPr>
      <t>AUTOMS.</t>
    </r>
  </si>
  <si>
    <r>
      <rPr>
        <sz val="10.5"/>
        <color rgb="FF000080"/>
        <rFont val="Arial"/>
        <family val="2"/>
      </rPr>
      <t>AMORTECS. D/SUSPENS.P/TRAT.E VEÍCS.AUTOMS.</t>
    </r>
  </si>
  <si>
    <r>
      <rPr>
        <sz val="10.5"/>
        <color rgb="FF000080"/>
        <rFont val="Arial"/>
        <family val="2"/>
      </rPr>
      <t xml:space="preserve">RADIAD.P/TRATORES E VEÍCULOS
</t>
    </r>
    <r>
      <rPr>
        <sz val="10.5"/>
        <color rgb="FF000080"/>
        <rFont val="Arial"/>
        <family val="2"/>
      </rPr>
      <t>AUTOMÓVEIS</t>
    </r>
  </si>
  <si>
    <r>
      <rPr>
        <sz val="10.5"/>
        <color rgb="FF000080"/>
        <rFont val="Arial"/>
        <family val="2"/>
      </rPr>
      <t xml:space="preserve">SILENS.E TUBOS D/ESCAPE P/TRAT.
</t>
    </r>
    <r>
      <rPr>
        <sz val="10.5"/>
        <color rgb="FF000080"/>
        <rFont val="Arial"/>
        <family val="2"/>
      </rPr>
      <t>/VEÍC.AUTOMS.</t>
    </r>
  </si>
  <si>
    <r>
      <rPr>
        <sz val="10.5"/>
        <color rgb="FF000080"/>
        <rFont val="Arial"/>
        <family val="2"/>
      </rPr>
      <t xml:space="preserve">EMBREAGENS/PARTES P/TRAT./VEÍCS.
</t>
    </r>
    <r>
      <rPr>
        <sz val="10.5"/>
        <color rgb="FF000080"/>
        <rFont val="Arial"/>
        <family val="2"/>
      </rPr>
      <t>AUTOMS.</t>
    </r>
  </si>
  <si>
    <r>
      <rPr>
        <sz val="10.5"/>
        <color rgb="FF000080"/>
        <rFont val="Arial"/>
        <family val="2"/>
      </rPr>
      <t>VOLANTES D/DIREÇÃO P/TRATORES/" DUMPERS"</t>
    </r>
  </si>
  <si>
    <r>
      <rPr>
        <sz val="10.5"/>
        <color rgb="FF000080"/>
        <rFont val="Arial"/>
        <family val="2"/>
      </rPr>
      <t xml:space="preserve">BARRAS D/DIREÇÃO P/TRATORES/"
</t>
    </r>
    <r>
      <rPr>
        <sz val="10.5"/>
        <color rgb="FF000080"/>
        <rFont val="Arial"/>
        <family val="2"/>
      </rPr>
      <t>DUMPERS"</t>
    </r>
  </si>
  <si>
    <r>
      <rPr>
        <sz val="10.5"/>
        <color rgb="FF000080"/>
        <rFont val="Arial"/>
        <family val="2"/>
      </rPr>
      <t>CAIXA D/DIREÇÃO P/TRATORES/" DUMPERS"</t>
    </r>
  </si>
  <si>
    <r>
      <rPr>
        <sz val="10.5"/>
        <color rgb="FF000080"/>
        <rFont val="Arial"/>
        <family val="2"/>
      </rPr>
      <t xml:space="preserve">VOLANTES DE DIREÇÃO P/VEÍCULOS
</t>
    </r>
    <r>
      <rPr>
        <sz val="10.5"/>
        <color rgb="FF000080"/>
        <rFont val="Arial"/>
        <family val="2"/>
      </rPr>
      <t>AUTOMÓVEIS</t>
    </r>
  </si>
  <si>
    <r>
      <rPr>
        <sz val="10.5"/>
        <color rgb="FF000080"/>
        <rFont val="Arial"/>
        <family val="2"/>
      </rPr>
      <t>BARRAS DE DIREÇÃO P/VEÍCULOS AUTOMÓVEIS</t>
    </r>
  </si>
  <si>
    <r>
      <rPr>
        <sz val="10.5"/>
        <color rgb="FF000080"/>
        <rFont val="Arial"/>
        <family val="2"/>
      </rPr>
      <t xml:space="preserve">CAIXAS DE DIREÇÃO P/VEÍCULOS
</t>
    </r>
    <r>
      <rPr>
        <sz val="10.5"/>
        <color rgb="FF000080"/>
        <rFont val="Arial"/>
        <family val="2"/>
      </rPr>
      <t>AUTOMÓVEIS</t>
    </r>
  </si>
  <si>
    <r>
      <rPr>
        <sz val="10.5"/>
        <color rgb="FF000080"/>
        <rFont val="Arial"/>
        <family val="2"/>
      </rPr>
      <t>PARTES D/VOLS., BARRAS,CAIXS.D/DIR., P/TRATS./VEÍCS.AUTS.</t>
    </r>
  </si>
  <si>
    <r>
      <rPr>
        <sz val="10.5"/>
        <color rgb="FF000080"/>
        <rFont val="Arial"/>
        <family val="2"/>
      </rPr>
      <t xml:space="preserve">Bolsas infláv.d/segur.
</t>
    </r>
    <r>
      <rPr>
        <sz val="10.5"/>
        <color rgb="FF000080"/>
        <rFont val="Arial"/>
        <family val="2"/>
      </rPr>
      <t>c/sist.insufl.("airbags")</t>
    </r>
  </si>
  <si>
    <r>
      <rPr>
        <sz val="10.5"/>
        <color rgb="FF000080"/>
        <rFont val="Arial"/>
        <family val="2"/>
      </rPr>
      <t>Bolsas infláveis paraairbags</t>
    </r>
  </si>
  <si>
    <r>
      <rPr>
        <sz val="10.5"/>
        <color rgb="FF000080"/>
        <rFont val="Arial"/>
        <family val="2"/>
      </rPr>
      <t xml:space="preserve">SISTEMA D/INSUFLAÇÃO
</t>
    </r>
    <r>
      <rPr>
        <sz val="10.5"/>
        <color rgb="FF000080"/>
        <rFont val="Arial"/>
        <family val="2"/>
      </rPr>
      <t>P/BOLSAS INFLAVS. D/SEG.("AIRBAG")</t>
    </r>
  </si>
  <si>
    <r>
      <rPr>
        <sz val="10.5"/>
        <color rgb="FF000080"/>
        <rFont val="Arial"/>
        <family val="2"/>
      </rPr>
      <t>OUTS.PARTS.ACESS. D/CARROÇARIAS P/VEÍCS.AUTO</t>
    </r>
  </si>
  <si>
    <r>
      <rPr>
        <sz val="10.5"/>
        <color rgb="FF000080"/>
        <rFont val="Arial"/>
        <family val="2"/>
      </rPr>
      <t>Dispositivos para comando de acelerador, freio (travão), emb</t>
    </r>
  </si>
  <si>
    <r>
      <rPr>
        <sz val="10.5"/>
        <color rgb="FF000080"/>
        <rFont val="Arial"/>
        <family val="2"/>
      </rPr>
      <t>OUTS.PARTES,ACESS. P/TRATORES E VEÍCS. AUTOS.</t>
    </r>
  </si>
  <si>
    <r>
      <rPr>
        <sz val="10.5"/>
        <color rgb="FF000080"/>
        <rFont val="Arial"/>
        <family val="2"/>
      </rPr>
      <t>VEÍCS.AUTOMS.ELÉTR. S/D.ELEV.UTIL.EM FÁBRICAS</t>
    </r>
  </si>
  <si>
    <r>
      <rPr>
        <sz val="10.5"/>
        <color rgb="FF000080"/>
        <rFont val="Arial"/>
        <family val="2"/>
      </rPr>
      <t>OUTS.VEÍC.AUTOMS. S/DISP.ELEV.UTIL.EM FÁBRICAS</t>
    </r>
  </si>
  <si>
    <r>
      <rPr>
        <sz val="10.5"/>
        <color rgb="FF000080"/>
        <rFont val="Arial"/>
        <family val="2"/>
      </rPr>
      <t>PARTES D/VEÍC.AUT. S/DISP.ELEV.UTIL.EM FÁBRICAS</t>
    </r>
  </si>
  <si>
    <r>
      <rPr>
        <sz val="10.5"/>
        <color rgb="FF000080"/>
        <rFont val="Arial"/>
        <family val="2"/>
      </rPr>
      <t>'- Com motor de pistão de cilindrada não superior a 50 cm3</t>
    </r>
  </si>
  <si>
    <r>
      <rPr>
        <sz val="10.5"/>
        <color rgb="FF000080"/>
        <rFont val="Arial"/>
        <family val="2"/>
      </rPr>
      <t>Motocicletas de cilindrada inferior ou igual a 125 cm3</t>
    </r>
  </si>
  <si>
    <r>
      <rPr>
        <sz val="10.5"/>
        <color rgb="FF000080"/>
        <rFont val="Arial"/>
        <family val="2"/>
      </rPr>
      <t>Motocicletas de cilindrada superior a 125 cm3</t>
    </r>
  </si>
  <si>
    <r>
      <rPr>
        <sz val="10.5"/>
        <color rgb="FF000080"/>
        <rFont val="Arial"/>
        <family val="2"/>
      </rPr>
      <t xml:space="preserve">OUTS.CICS.C/MOT. PIST.ALTER.CIL&lt;50CM3
</t>
    </r>
    <r>
      <rPr>
        <sz val="10.5"/>
        <color rgb="FF000080"/>
        <rFont val="Arial"/>
        <family val="2"/>
      </rPr>
      <t>&lt;250CM3</t>
    </r>
  </si>
  <si>
    <r>
      <rPr>
        <sz val="10.5"/>
        <color rgb="FF000080"/>
        <rFont val="Arial"/>
        <family val="2"/>
      </rPr>
      <t>'- Com motor de pistão de cilindrada superior a 250 cm3, mas</t>
    </r>
  </si>
  <si>
    <r>
      <rPr>
        <sz val="10.5"/>
        <color rgb="FF000080"/>
        <rFont val="Arial"/>
        <family val="2"/>
      </rPr>
      <t>'- Com motor elétrico para propulsão</t>
    </r>
  </si>
  <si>
    <r>
      <rPr>
        <sz val="10.5"/>
        <color rgb="FF000080"/>
        <rFont val="Arial"/>
        <family val="2"/>
      </rPr>
      <t>BICICLETAS SEM MOTOR</t>
    </r>
  </si>
  <si>
    <r>
      <rPr>
        <sz val="10.5"/>
        <color rgb="FF000080"/>
        <rFont val="Arial"/>
        <family val="2"/>
      </rPr>
      <t>OUTROS CICLOS SEM MOTOR,INCL. TRICICLOS</t>
    </r>
  </si>
  <si>
    <r>
      <rPr>
        <sz val="10.5"/>
        <color rgb="FF000080"/>
        <rFont val="Arial"/>
        <family val="2"/>
      </rPr>
      <t>CADEIRAS D/RODAS, ETC.S/ MECANISMO D/PROPUL.</t>
    </r>
  </si>
  <si>
    <r>
      <rPr>
        <sz val="10.5"/>
        <color rgb="FF000080"/>
        <rFont val="Arial"/>
        <family val="2"/>
      </rPr>
      <t>OUTS.CADEIRAS D/RODAS E OUTS. VEÍCS.P/INVÁLS.</t>
    </r>
  </si>
  <si>
    <r>
      <rPr>
        <sz val="10.5"/>
        <color rgb="FF000080"/>
        <rFont val="Arial"/>
        <family val="2"/>
      </rPr>
      <t>PARTES ACESSÓRIOS P/MOTOCICLETAS INCL.CICLOMOTORES</t>
    </r>
  </si>
  <si>
    <r>
      <rPr>
        <sz val="10.5"/>
        <color rgb="FF000080"/>
        <rFont val="Arial"/>
        <family val="2"/>
      </rPr>
      <t xml:space="preserve">'- De cadeiras de rodas ou de outros veículos
</t>
    </r>
    <r>
      <rPr>
        <sz val="10.5"/>
        <color rgb="FF000080"/>
        <rFont val="Arial"/>
        <family val="2"/>
      </rPr>
      <t>para pessoas co</t>
    </r>
  </si>
  <si>
    <r>
      <rPr>
        <sz val="10.5"/>
        <color rgb="FF000080"/>
        <rFont val="Arial"/>
        <family val="2"/>
      </rPr>
      <t>QUADROS,GARFOS,E PARTES P/BICICLTS/CICLS.</t>
    </r>
  </si>
  <si>
    <r>
      <rPr>
        <sz val="10.5"/>
        <color rgb="FF000080"/>
        <rFont val="Arial"/>
        <family val="2"/>
      </rPr>
      <t xml:space="preserve">AROS E RAIOS PARA BICICLETAS E OUTROS
</t>
    </r>
    <r>
      <rPr>
        <sz val="10.5"/>
        <color rgb="FF000080"/>
        <rFont val="Arial"/>
        <family val="2"/>
      </rPr>
      <t>CICLOS</t>
    </r>
  </si>
  <si>
    <r>
      <rPr>
        <sz val="10.5"/>
        <color rgb="FF000080"/>
        <rFont val="Arial"/>
        <family val="2"/>
      </rPr>
      <t>SEM ROSCA, PARA PINHÕES DO TIPO CASSETE</t>
    </r>
  </si>
  <si>
    <r>
      <rPr>
        <sz val="10.5"/>
        <color rgb="FF000080"/>
        <rFont val="Arial"/>
        <family val="2"/>
      </rPr>
      <t>PINHÕES DE RODAS LIVRES PARA BICICLETAS</t>
    </r>
  </si>
  <si>
    <r>
      <rPr>
        <sz val="10.5"/>
        <color rgb="FF000080"/>
        <rFont val="Arial"/>
        <family val="2"/>
      </rPr>
      <t>Cubos de freios (travões)</t>
    </r>
  </si>
  <si>
    <r>
      <rPr>
        <sz val="10.5"/>
        <color rgb="FF000080"/>
        <rFont val="Arial"/>
        <family val="2"/>
      </rPr>
      <t xml:space="preserve">OUTS.FREIOS E SUAS PARTES P/BICICS.
</t>
    </r>
    <r>
      <rPr>
        <sz val="10.5"/>
        <color rgb="FF000080"/>
        <rFont val="Arial"/>
        <family val="2"/>
      </rPr>
      <t>/CICLOS</t>
    </r>
  </si>
  <si>
    <r>
      <rPr>
        <sz val="10.5"/>
        <color rgb="FF000080"/>
        <rFont val="Arial"/>
        <family val="2"/>
      </rPr>
      <t>SELINS DE BICICLETAS E OUTROS CICLOS</t>
    </r>
  </si>
  <si>
    <r>
      <rPr>
        <sz val="10.5"/>
        <color rgb="FF000080"/>
        <rFont val="Arial"/>
        <family val="2"/>
      </rPr>
      <t xml:space="preserve">PEDALEIROS COM PEDIVELAS DE PEÇA
</t>
    </r>
    <r>
      <rPr>
        <sz val="10.5"/>
        <color rgb="FF000080"/>
        <rFont val="Arial"/>
        <family val="2"/>
      </rPr>
      <t>ÚNICA (MONOBLOCO)</t>
    </r>
  </si>
  <si>
    <r>
      <rPr>
        <sz val="10.5"/>
        <color rgb="FF000080"/>
        <rFont val="Arial"/>
        <family val="2"/>
      </rPr>
      <t>PEDIVELAS DE PEÇA ÚNICA (MONOBLOCO)</t>
    </r>
  </si>
  <si>
    <r>
      <rPr>
        <sz val="10.5"/>
        <color rgb="FF000080"/>
        <rFont val="Arial"/>
        <family val="2"/>
      </rPr>
      <t>CÂMBIO DE VELOC. P/BICICS.E OUTS. CICLOS</t>
    </r>
  </si>
  <si>
    <r>
      <rPr>
        <sz val="10.5"/>
        <color rgb="FF000080"/>
        <rFont val="Arial"/>
        <family val="2"/>
      </rPr>
      <t xml:space="preserve">CAIXAS DE DIREÇÃO
</t>
    </r>
    <r>
      <rPr>
        <sz val="10.5"/>
        <color rgb="FF000080"/>
        <rFont val="Arial"/>
        <family val="2"/>
      </rPr>
      <t>SEM ROSCA</t>
    </r>
  </si>
  <si>
    <r>
      <rPr>
        <sz val="10.5"/>
        <color rgb="FF000080"/>
        <rFont val="Arial"/>
        <family val="2"/>
      </rPr>
      <t>OUTS.PARTES/ACES. P/BICICLETAS E OUTS. CICLOS</t>
    </r>
  </si>
  <si>
    <r>
      <rPr>
        <sz val="10.5"/>
        <color rgb="FF000080"/>
        <rFont val="Arial"/>
        <family val="2"/>
      </rPr>
      <t xml:space="preserve">CARRINHOS,VEÍC. P/TRANSP.CRIANÇAS,E
</t>
    </r>
    <r>
      <rPr>
        <sz val="10.5"/>
        <color rgb="FF000080"/>
        <rFont val="Arial"/>
        <family val="2"/>
      </rPr>
      <t>PARTES</t>
    </r>
  </si>
  <si>
    <r>
      <rPr>
        <sz val="10.5"/>
        <color rgb="FF000080"/>
        <rFont val="Arial"/>
        <family val="2"/>
      </rPr>
      <t>REBOQUES/SEMI-REB. AUTOCARR.OU DESC. AGRÍC.</t>
    </r>
  </si>
  <si>
    <r>
      <rPr>
        <sz val="10.5"/>
        <color rgb="FF000080"/>
        <rFont val="Arial"/>
        <family val="2"/>
      </rPr>
      <t xml:space="preserve">OUTS. REBOQUES/SEMI-REB.
</t>
    </r>
    <r>
      <rPr>
        <sz val="10.5"/>
        <color rgb="FF000080"/>
        <rFont val="Arial"/>
        <family val="2"/>
      </rPr>
      <t>TRANSP. MERCADORIAS</t>
    </r>
  </si>
  <si>
    <r>
      <rPr>
        <sz val="10.5"/>
        <color rgb="FF000080"/>
        <rFont val="Arial"/>
        <family val="2"/>
      </rPr>
      <t>OUTROS REBOQUES E SEMI-REBOQUES</t>
    </r>
  </si>
  <si>
    <r>
      <rPr>
        <sz val="10.5"/>
        <color rgb="FF000080"/>
        <rFont val="Arial"/>
        <family val="2"/>
      </rPr>
      <t>OUTROS VEÍCULOS NÃO AUTOPROPULSORES</t>
    </r>
  </si>
  <si>
    <r>
      <rPr>
        <sz val="10.5"/>
        <color rgb="FF000080"/>
        <rFont val="Arial"/>
        <family val="2"/>
      </rPr>
      <t xml:space="preserve">OUTS.PARTES D/REBS/SEMI-
</t>
    </r>
    <r>
      <rPr>
        <sz val="10.5"/>
        <color rgb="FF000080"/>
        <rFont val="Arial"/>
        <family val="2"/>
      </rPr>
      <t>REBS/VEÍC. AUTOPROP.</t>
    </r>
  </si>
  <si>
    <r>
      <rPr>
        <sz val="10.5"/>
        <color rgb="FF000080"/>
        <rFont val="Arial"/>
        <family val="2"/>
      </rPr>
      <t>'-- De peso não superior a 2.000 kg, vazios (sem carga)</t>
    </r>
  </si>
  <si>
    <r>
      <rPr>
        <sz val="10.5"/>
        <color rgb="FF000080"/>
        <rFont val="Arial"/>
        <family val="2"/>
      </rPr>
      <t>'-- De peso máximo de decolagem não superior a 250 g</t>
    </r>
  </si>
  <si>
    <r>
      <rPr>
        <sz val="10.5"/>
        <color rgb="FF000080"/>
        <rFont val="Arial"/>
        <family val="2"/>
      </rPr>
      <t>'-- De peso máximo de decolagem superior a 250 g, mas nã</t>
    </r>
  </si>
  <si>
    <r>
      <rPr>
        <sz val="10.5"/>
        <color rgb="FF000080"/>
        <rFont val="Arial"/>
        <family val="2"/>
      </rPr>
      <t>'-- De peso máximo de decolagem superior a 7 kg, mas não</t>
    </r>
  </si>
  <si>
    <r>
      <rPr>
        <sz val="10.5"/>
        <color rgb="FF000080"/>
        <rFont val="Arial"/>
        <family val="2"/>
      </rPr>
      <t>'-- De peso máximo de decolagem superior a 25 kg, mas nã</t>
    </r>
  </si>
  <si>
    <r>
      <rPr>
        <sz val="10.5"/>
        <color rgb="FF000080"/>
        <rFont val="Arial"/>
        <family val="2"/>
      </rPr>
      <t>'- Hélices e rotores, e suas partes</t>
    </r>
  </si>
  <si>
    <r>
      <rPr>
        <sz val="10.5"/>
        <color rgb="FF000080"/>
        <rFont val="Arial"/>
        <family val="2"/>
      </rPr>
      <t>'- Trens de aterrissagem (aterragem) e suas partes</t>
    </r>
  </si>
  <si>
    <r>
      <rPr>
        <sz val="10.5"/>
        <color rgb="FF000080"/>
        <rFont val="Arial"/>
        <family val="2"/>
      </rPr>
      <t>'- Outras partes de aviões, de helicópteros ou de veícul</t>
    </r>
  </si>
  <si>
    <r>
      <rPr>
        <sz val="10.5"/>
        <color rgb="FF000080"/>
        <rFont val="Arial"/>
        <family val="2"/>
      </rPr>
      <t xml:space="preserve">'-- Equipados com um motor ou concebidos
</t>
    </r>
    <r>
      <rPr>
        <sz val="10.5"/>
        <color rgb="FF000080"/>
        <rFont val="Arial"/>
        <family val="2"/>
      </rPr>
      <t>para comportá-l</t>
    </r>
  </si>
  <si>
    <r>
      <rPr>
        <sz val="10.5"/>
        <color rgb="FF000080"/>
        <rFont val="Arial"/>
        <family val="2"/>
      </rPr>
      <t>'-- Não concebidos para serem utilizados com um motor e</t>
    </r>
  </si>
  <si>
    <r>
      <rPr>
        <sz val="10.5"/>
        <color rgb="FF000080"/>
        <rFont val="Arial"/>
        <family val="2"/>
      </rPr>
      <t>'-- De comprimento não superior a 7,5 m</t>
    </r>
  </si>
  <si>
    <r>
      <rPr>
        <sz val="10.5"/>
        <color rgb="FF000080"/>
        <rFont val="Arial"/>
        <family val="2"/>
      </rPr>
      <t xml:space="preserve">OUTS. BARCOS/EMBARCS/RE CREIO/ESPOR.
</t>
    </r>
    <r>
      <rPr>
        <sz val="10.5"/>
        <color rgb="FF000080"/>
        <rFont val="Arial"/>
        <family val="2"/>
      </rPr>
      <t>/CANOAS</t>
    </r>
  </si>
  <si>
    <r>
      <rPr>
        <sz val="10.5"/>
        <color rgb="FF000080"/>
        <rFont val="Arial"/>
        <family val="2"/>
      </rPr>
      <t xml:space="preserve">OUTS.EMBARC.INC. BARC.SALVA-VIDAS
</t>
    </r>
    <r>
      <rPr>
        <sz val="10.5"/>
        <color rgb="FF000080"/>
        <rFont val="Arial"/>
        <family val="2"/>
      </rPr>
      <t>EXC.B.REMO</t>
    </r>
  </si>
  <si>
    <r>
      <rPr>
        <sz val="10.5"/>
        <color rgb="FF000080"/>
        <rFont val="Arial"/>
        <family val="2"/>
      </rPr>
      <t>BALSAS INFLÁVEIS</t>
    </r>
  </si>
  <si>
    <r>
      <rPr>
        <sz val="10.5"/>
        <color rgb="FF000080"/>
        <rFont val="Arial"/>
        <family val="2"/>
      </rPr>
      <t xml:space="preserve">OUTS.ESTRUT.FLUT. (BALSAS,RESERV.,
</t>
    </r>
    <r>
      <rPr>
        <sz val="10.5"/>
        <color rgb="FF000080"/>
        <rFont val="Arial"/>
        <family val="2"/>
      </rPr>
      <t>BÓIAS,SEM.)</t>
    </r>
  </si>
  <si>
    <r>
      <rPr>
        <sz val="10.5"/>
        <color rgb="FF000080"/>
        <rFont val="Arial"/>
        <family val="2"/>
      </rPr>
      <t>De diâmetro de núcleo inferior a 11 micrômetros (mícron</t>
    </r>
  </si>
  <si>
    <r>
      <rPr>
        <sz val="10.5"/>
        <color rgb="FF000080"/>
        <rFont val="Arial"/>
        <family val="2"/>
      </rPr>
      <t xml:space="preserve">OUTS.FIBRAS ÓTICAS
</t>
    </r>
    <r>
      <rPr>
        <sz val="10.5"/>
        <color rgb="FF000080"/>
        <rFont val="Arial"/>
        <family val="2"/>
      </rPr>
      <t>EXC.POS.8544</t>
    </r>
  </si>
  <si>
    <r>
      <rPr>
        <sz val="10.5"/>
        <color rgb="FF000080"/>
        <rFont val="Arial"/>
        <family val="2"/>
      </rPr>
      <t>FEIXES E CABOS DE FIBRAS ÓPTICAS</t>
    </r>
  </si>
  <si>
    <r>
      <rPr>
        <sz val="10.5"/>
        <color rgb="FF000080"/>
        <rFont val="Arial"/>
        <family val="2"/>
      </rPr>
      <t xml:space="preserve">'- Matérias polarizantes
</t>
    </r>
    <r>
      <rPr>
        <sz val="10.5"/>
        <color rgb="FF000080"/>
        <rFont val="Arial"/>
        <family val="2"/>
      </rPr>
      <t>em folhas ou em placas</t>
    </r>
  </si>
  <si>
    <r>
      <rPr>
        <sz val="10.5"/>
        <color rgb="FF000080"/>
        <rFont val="Arial"/>
        <family val="2"/>
      </rPr>
      <t>LENTES DE VIDRO, P/ÓCULOS</t>
    </r>
  </si>
  <si>
    <r>
      <rPr>
        <sz val="10.5"/>
        <color rgb="FF000080"/>
        <rFont val="Arial"/>
        <family val="2"/>
      </rPr>
      <t xml:space="preserve">LENTES DE OUT.
</t>
    </r>
    <r>
      <rPr>
        <sz val="10.5"/>
        <color rgb="FF000080"/>
        <rFont val="Arial"/>
        <family val="2"/>
      </rPr>
      <t>MATÉRIAS,P/ÓCULOS</t>
    </r>
  </si>
  <si>
    <r>
      <rPr>
        <sz val="10.5"/>
        <color rgb="FF000080"/>
        <rFont val="Arial"/>
        <family val="2"/>
      </rPr>
      <t>OUTS.LENTES Ñ MONTADAS</t>
    </r>
  </si>
  <si>
    <r>
      <rPr>
        <sz val="10.5"/>
        <color rgb="FF000080"/>
        <rFont val="Arial"/>
        <family val="2"/>
      </rPr>
      <t xml:space="preserve">PRISMAS,ESPELH.
</t>
    </r>
    <r>
      <rPr>
        <sz val="10.5"/>
        <color rgb="FF000080"/>
        <rFont val="Arial"/>
        <family val="2"/>
      </rPr>
      <t>/OUTS.ELEMS. D/ÓPTICA Ñ MONTS.</t>
    </r>
  </si>
  <si>
    <r>
      <rPr>
        <sz val="10.5"/>
        <color rgb="FF000080"/>
        <rFont val="Arial"/>
        <family val="2"/>
      </rPr>
      <t>Para câmeras fotográficas</t>
    </r>
  </si>
  <si>
    <r>
      <rPr>
        <sz val="10.5"/>
        <color rgb="FF000080"/>
        <rFont val="Arial"/>
        <family val="2"/>
      </rPr>
      <t>OUTS.LENTES OBJET. MONTS.P/CÂMERAS, APR.FOT.</t>
    </r>
  </si>
  <si>
    <r>
      <rPr>
        <sz val="10.5"/>
        <color rgb="FF000080"/>
        <rFont val="Arial"/>
        <family val="2"/>
      </rPr>
      <t>OUTRAS LENTES OBJETIVAS MONTADAS</t>
    </r>
  </si>
  <si>
    <r>
      <rPr>
        <sz val="10.5"/>
        <color rgb="FF000080"/>
        <rFont val="Arial"/>
        <family val="2"/>
      </rPr>
      <t>FILTROS POLARIZANTES, MONTADOS</t>
    </r>
  </si>
  <si>
    <r>
      <rPr>
        <sz val="10.5"/>
        <color rgb="FF000080"/>
        <rFont val="Arial"/>
        <family val="2"/>
      </rPr>
      <t>OUTROS FILTROS ÓPTICOS,MONTADOS</t>
    </r>
  </si>
  <si>
    <r>
      <rPr>
        <sz val="10.5"/>
        <color rgb="FF000080"/>
        <rFont val="Arial"/>
        <family val="2"/>
      </rPr>
      <t>OUTS.LENTES, PRISMAS/ELEMS. D/ÓPTICA,MONT.</t>
    </r>
  </si>
  <si>
    <r>
      <rPr>
        <sz val="10.5"/>
        <color rgb="FF000080"/>
        <rFont val="Arial"/>
        <family val="2"/>
      </rPr>
      <t>'-- De plástico</t>
    </r>
  </si>
  <si>
    <r>
      <rPr>
        <sz val="10.5"/>
        <color rgb="FF000080"/>
        <rFont val="Arial"/>
        <family val="2"/>
      </rPr>
      <t xml:space="preserve">ARMAÇÕES D/METS. COMUNS,P/ÓCULOS,
</t>
    </r>
    <r>
      <rPr>
        <sz val="10.5"/>
        <color rgb="FF000080"/>
        <rFont val="Arial"/>
        <family val="2"/>
      </rPr>
      <t>FOLHEADOS, ETC.</t>
    </r>
  </si>
  <si>
    <r>
      <rPr>
        <sz val="10.5"/>
        <color rgb="FF000080"/>
        <rFont val="Arial"/>
        <family val="2"/>
      </rPr>
      <t>ARMAÇÕES D/OUTS. MATÉRIAS, PARA ÓCULOS</t>
    </r>
  </si>
  <si>
    <r>
      <rPr>
        <sz val="10.5"/>
        <color rgb="FF000080"/>
        <rFont val="Arial"/>
        <family val="2"/>
      </rPr>
      <t xml:space="preserve">CHARNEIRAS P/ARMAÇÕES DE
</t>
    </r>
    <r>
      <rPr>
        <sz val="10.5"/>
        <color rgb="FF000080"/>
        <rFont val="Arial"/>
        <family val="2"/>
      </rPr>
      <t>ÓCULOS</t>
    </r>
  </si>
  <si>
    <r>
      <rPr>
        <sz val="10.5"/>
        <color rgb="FF000080"/>
        <rFont val="Arial"/>
        <family val="2"/>
      </rPr>
      <t>OUTS.PARTES DE ARMAC.P/ÓCULOS ART.SEMELH.</t>
    </r>
  </si>
  <si>
    <r>
      <rPr>
        <sz val="10.5"/>
        <color rgb="FF000080"/>
        <rFont val="Arial"/>
        <family val="2"/>
      </rPr>
      <t>ÓCULOS DE SOL</t>
    </r>
  </si>
  <si>
    <r>
      <rPr>
        <sz val="10.5"/>
        <color rgb="FF000080"/>
        <rFont val="Arial"/>
        <family val="2"/>
      </rPr>
      <t>ÓCULOS P/CORREÇÃO</t>
    </r>
  </si>
  <si>
    <r>
      <rPr>
        <sz val="10.5"/>
        <color rgb="FF000080"/>
        <rFont val="Arial"/>
        <family val="2"/>
      </rPr>
      <t xml:space="preserve">ÓCULOS DE
</t>
    </r>
    <r>
      <rPr>
        <sz val="10.5"/>
        <color rgb="FF000080"/>
        <rFont val="Arial"/>
        <family val="2"/>
      </rPr>
      <t>SEGURANÇA</t>
    </r>
  </si>
  <si>
    <r>
      <rPr>
        <sz val="10.5"/>
        <color rgb="FF000080"/>
        <rFont val="Arial"/>
        <family val="2"/>
      </rPr>
      <t>QQ.OUTS.ÓCULOS PARA CORR., PROTEÇÃO,ETC</t>
    </r>
  </si>
  <si>
    <r>
      <rPr>
        <sz val="10.5"/>
        <color rgb="FF000080"/>
        <rFont val="Arial"/>
        <family val="2"/>
      </rPr>
      <t>BINÓCULOS</t>
    </r>
  </si>
  <si>
    <r>
      <rPr>
        <sz val="10.5"/>
        <color rgb="FF000080"/>
        <rFont val="Arial"/>
        <family val="2"/>
      </rPr>
      <t xml:space="preserve">LUNETAS E OUTS. INSTR.
</t>
    </r>
    <r>
      <rPr>
        <sz val="10.5"/>
        <color rgb="FF000080"/>
        <rFont val="Arial"/>
        <family val="2"/>
      </rPr>
      <t>D/ASTRONOMIA/ARMA ÇÕES</t>
    </r>
  </si>
  <si>
    <r>
      <rPr>
        <sz val="10.5"/>
        <color rgb="FF000080"/>
        <rFont val="Arial"/>
        <family val="2"/>
      </rPr>
      <t xml:space="preserve">PARTES E ACESSÓRIOS DE
</t>
    </r>
    <r>
      <rPr>
        <sz val="10.5"/>
        <color rgb="FF000080"/>
        <rFont val="Arial"/>
        <family val="2"/>
      </rPr>
      <t>BINÓCULOS</t>
    </r>
  </si>
  <si>
    <r>
      <rPr>
        <sz val="10.5"/>
        <color rgb="FF000080"/>
        <rFont val="Arial"/>
        <family val="2"/>
      </rPr>
      <t>OUTRAS PARTES DE LUNETAS, TELESCÓPIOS</t>
    </r>
  </si>
  <si>
    <r>
      <rPr>
        <sz val="10.5"/>
        <color rgb="FF000080"/>
        <rFont val="Arial"/>
        <family val="2"/>
      </rPr>
      <t xml:space="preserve">'- Câmeras fotográficas para filmes de revelação
</t>
    </r>
    <r>
      <rPr>
        <sz val="10.5"/>
        <color rgb="FF000080"/>
        <rFont val="Arial"/>
        <family val="2"/>
      </rPr>
      <t>e cópia</t>
    </r>
  </si>
  <si>
    <r>
      <rPr>
        <sz val="10.5"/>
        <color rgb="FF000080"/>
        <rFont val="Arial"/>
        <family val="2"/>
      </rPr>
      <t>'-- Aparelhos de tubo de descarga para produção de luz relâmp</t>
    </r>
  </si>
  <si>
    <r>
      <rPr>
        <sz val="10.5"/>
        <color rgb="FF000080"/>
        <rFont val="Arial"/>
        <family val="2"/>
      </rPr>
      <t>OUTS.APAR.E DISP.DE LUZ-RELÂMPAGO ("FLASH")</t>
    </r>
  </si>
  <si>
    <r>
      <rPr>
        <sz val="10.5"/>
        <color rgb="FF000080"/>
        <rFont val="Arial"/>
        <family val="2"/>
      </rPr>
      <t>CORPOS DE APARELHOS FOTOGRÁFICOS</t>
    </r>
  </si>
  <si>
    <r>
      <rPr>
        <sz val="10.5"/>
        <color rgb="FF000080"/>
        <rFont val="Arial"/>
        <family val="2"/>
      </rPr>
      <t>OUTS.PART.ACESS.DE APARELHOS FOTOGRÁFICOS</t>
    </r>
  </si>
  <si>
    <r>
      <rPr>
        <sz val="10.5"/>
        <color rgb="FF000080"/>
        <rFont val="Arial"/>
        <family val="2"/>
      </rPr>
      <t>OUTS.PART.ACESS. LÂMP.TUB.LUZ- RELÂMP.P/FOT.</t>
    </r>
  </si>
  <si>
    <r>
      <rPr>
        <sz val="10.5"/>
        <color rgb="FF000080"/>
        <rFont val="Arial"/>
        <family val="2"/>
      </rPr>
      <t xml:space="preserve">CÂMERAS CINEMATOGRÁFICAS, C/APARS.
</t>
    </r>
    <r>
      <rPr>
        <sz val="10.5"/>
        <color rgb="FF000080"/>
        <rFont val="Arial"/>
        <family val="2"/>
      </rPr>
      <t>D/GRAVAÇÃO/REPR. D/SOM</t>
    </r>
  </si>
  <si>
    <r>
      <rPr>
        <sz val="10.5"/>
        <color rgb="FF000080"/>
        <rFont val="Arial"/>
        <family val="2"/>
      </rPr>
      <t xml:space="preserve">Para filmes de largura igual ou superior a 35
</t>
    </r>
    <r>
      <rPr>
        <sz val="10.5"/>
        <color rgb="FF000080"/>
        <rFont val="Arial"/>
        <family val="2"/>
      </rPr>
      <t>mm, mas não su</t>
    </r>
  </si>
  <si>
    <r>
      <rPr>
        <sz val="10.5"/>
        <color rgb="FF000080"/>
        <rFont val="Arial"/>
        <family val="2"/>
      </rPr>
      <t>OUTROS PROJETORES CINEMATOGRÁFICOS</t>
    </r>
  </si>
  <si>
    <r>
      <rPr>
        <sz val="10.5"/>
        <color rgb="FF000080"/>
        <rFont val="Arial"/>
        <family val="2"/>
      </rPr>
      <t xml:space="preserve">PARTS.ACESS. P/CÂMARAS
</t>
    </r>
    <r>
      <rPr>
        <sz val="10.5"/>
        <color rgb="FF000080"/>
        <rFont val="Arial"/>
        <family val="2"/>
      </rPr>
      <t>CINEMATOGRÁFICOS</t>
    </r>
  </si>
  <si>
    <r>
      <rPr>
        <sz val="10.5"/>
        <color rgb="FF000080"/>
        <rFont val="Arial"/>
        <family val="2"/>
      </rPr>
      <t>PARTES/ACESS. P/PROJET. CINEMATOGRÁFICOS</t>
    </r>
  </si>
  <si>
    <r>
      <rPr>
        <sz val="10.5"/>
        <color rgb="FF000080"/>
        <rFont val="Arial"/>
        <family val="2"/>
      </rPr>
      <t xml:space="preserve">PROJETORES FIXOS, APARS.FOTOGR.
</t>
    </r>
    <r>
      <rPr>
        <sz val="10.5"/>
        <color rgb="FF000080"/>
        <rFont val="Arial"/>
        <family val="2"/>
      </rPr>
      <t>D/AMPLIFICAÇÃO/RED UÇÃO</t>
    </r>
  </si>
  <si>
    <r>
      <rPr>
        <sz val="10.5"/>
        <color rgb="FF000080"/>
        <rFont val="Arial"/>
        <family val="2"/>
      </rPr>
      <t>PARTES ACESS.APAR. PROJ.FIXA.AP.FOT. AMPL/RED</t>
    </r>
  </si>
  <si>
    <r>
      <rPr>
        <sz val="10.5"/>
        <color rgb="FF000080"/>
        <rFont val="Arial"/>
        <family val="2"/>
      </rPr>
      <t>OUTS.AP.MAT.REV. AUT.PELIC.FOTOGR. CINEM.COP.</t>
    </r>
  </si>
  <si>
    <r>
      <rPr>
        <sz val="10.5"/>
        <color rgb="FF000080"/>
        <rFont val="Arial"/>
        <family val="2"/>
      </rPr>
      <t>PROC.FOTOG.P/TRAT. ELETR.D/IMAGEM SAÍDA DIG.</t>
    </r>
  </si>
  <si>
    <r>
      <rPr>
        <sz val="10.5"/>
        <color rgb="FF000080"/>
        <rFont val="Arial"/>
        <family val="2"/>
      </rPr>
      <t>OUTS.APARS./MAT. P/LAB.FOT. CINEMATOGRÁF.ETC.</t>
    </r>
  </si>
  <si>
    <r>
      <rPr>
        <sz val="10.5"/>
        <color rgb="FF000080"/>
        <rFont val="Arial"/>
        <family val="2"/>
      </rPr>
      <t>TELAS P/PROJ. FOTOGRÁFICA/CINEMA TOGRÁFICA</t>
    </r>
  </si>
  <si>
    <r>
      <rPr>
        <sz val="10.5"/>
        <color rgb="FF000080"/>
        <rFont val="Arial"/>
        <family val="2"/>
      </rPr>
      <t>PARTS.ACESS.P/AP. REVEL.AUT.PELIC. FOTOGR.ETC.</t>
    </r>
  </si>
  <si>
    <r>
      <rPr>
        <sz val="10.5"/>
        <color rgb="FF000080"/>
        <rFont val="Arial"/>
        <family val="2"/>
      </rPr>
      <t>PARTS/ACES.P/OUTS. APS.UTIL.LABOR. FOTOGR.ETC.</t>
    </r>
  </si>
  <si>
    <r>
      <rPr>
        <sz val="10.5"/>
        <color rgb="FF000080"/>
        <rFont val="Arial"/>
        <family val="2"/>
      </rPr>
      <t>MICROSCÓPIOS ESTEREOSCÓPICOS</t>
    </r>
  </si>
  <si>
    <r>
      <rPr>
        <sz val="10.5"/>
        <color rgb="FF000080"/>
        <rFont val="Arial"/>
        <family val="2"/>
      </rPr>
      <t>MICROSCÓPIOS P/FOTOMICROGRAFIA</t>
    </r>
  </si>
  <si>
    <r>
      <rPr>
        <sz val="10.5"/>
        <color rgb="FF000080"/>
        <rFont val="Arial"/>
        <family val="2"/>
      </rPr>
      <t>MICROSCÓPIOS P/CINEFOTOMICROGR AFIA</t>
    </r>
  </si>
  <si>
    <r>
      <rPr>
        <sz val="10.5"/>
        <color rgb="FF000080"/>
        <rFont val="Arial"/>
        <family val="2"/>
      </rPr>
      <t>MICROSCÓPIOS P/MICROPROJEÇÃO</t>
    </r>
  </si>
  <si>
    <r>
      <rPr>
        <sz val="10.5"/>
        <color rgb="FF000080"/>
        <rFont val="Arial"/>
        <family val="2"/>
      </rPr>
      <t>MICROSCÓPIOS BINOCULARES DE PLATINA MÓVEL</t>
    </r>
  </si>
  <si>
    <r>
      <rPr>
        <sz val="10.5"/>
        <color rgb="FF000080"/>
        <rFont val="Arial"/>
        <family val="2"/>
      </rPr>
      <t>OUTS.MICROSCÓPIOS ÓPTICOS</t>
    </r>
  </si>
  <si>
    <r>
      <rPr>
        <sz val="10.5"/>
        <color rgb="FF000080"/>
        <rFont val="Arial"/>
        <family val="2"/>
      </rPr>
      <t xml:space="preserve">PART./ACESS. P/MICROSCS.
</t>
    </r>
    <r>
      <rPr>
        <sz val="10.5"/>
        <color rgb="FF000080"/>
        <rFont val="Arial"/>
        <family val="2"/>
      </rPr>
      <t>P/FOTOMICROGRAF. ETC.</t>
    </r>
  </si>
  <si>
    <r>
      <rPr>
        <sz val="10.5"/>
        <color rgb="FF000080"/>
        <rFont val="Arial"/>
        <family val="2"/>
      </rPr>
      <t xml:space="preserve">PARTES E ACESS. P/MICROSCÓPIOS
</t>
    </r>
    <r>
      <rPr>
        <sz val="10.5"/>
        <color rgb="FF000080"/>
        <rFont val="Arial"/>
        <family val="2"/>
      </rPr>
      <t>ÓPTICOS</t>
    </r>
  </si>
  <si>
    <r>
      <rPr>
        <sz val="10.5"/>
        <color rgb="FF000080"/>
        <rFont val="Arial"/>
        <family val="2"/>
      </rPr>
      <t>MICROSCÓPIOS ELETRÔNICOS</t>
    </r>
  </si>
  <si>
    <r>
      <rPr>
        <sz val="10.5"/>
        <color rgb="FF000080"/>
        <rFont val="Arial"/>
        <family val="2"/>
      </rPr>
      <t xml:space="preserve">OUTS.MICROSCÓP. (EXC.ÓPTICOS);
</t>
    </r>
    <r>
      <rPr>
        <sz val="10.5"/>
        <color rgb="FF000080"/>
        <rFont val="Arial"/>
        <family val="2"/>
      </rPr>
      <t>DIFRATÓGRAFOS</t>
    </r>
  </si>
  <si>
    <r>
      <rPr>
        <sz val="10.5"/>
        <color rgb="FF000080"/>
        <rFont val="Arial"/>
        <family val="2"/>
      </rPr>
      <t>PARTS/ACESS. P/MICROSCÓPIOS ELETRÔNICOS</t>
    </r>
  </si>
  <si>
    <r>
      <rPr>
        <sz val="10.5"/>
        <color rgb="FF000080"/>
        <rFont val="Arial"/>
        <family val="2"/>
      </rPr>
      <t xml:space="preserve">PARTES/ACESS. P/OUTS.MICROSC.;
</t>
    </r>
    <r>
      <rPr>
        <sz val="10.5"/>
        <color rgb="FF000080"/>
        <rFont val="Arial"/>
        <family val="2"/>
      </rPr>
      <t>DIFRATÓGRAFOS</t>
    </r>
  </si>
  <si>
    <r>
      <rPr>
        <sz val="10.5"/>
        <color rgb="FF000080"/>
        <rFont val="Arial"/>
        <family val="2"/>
      </rPr>
      <t>MIRAS TELESCÓPICAS P/ARMAS</t>
    </r>
  </si>
  <si>
    <r>
      <rPr>
        <sz val="10.5"/>
        <color rgb="FF000080"/>
        <rFont val="Arial"/>
        <family val="2"/>
      </rPr>
      <t xml:space="preserve">PERISCÓPIOS,LUNETA P/MÁQS.AP./INSTR.
</t>
    </r>
    <r>
      <rPr>
        <sz val="10.5"/>
        <color rgb="FF000080"/>
        <rFont val="Arial"/>
        <family val="2"/>
      </rPr>
      <t>ÓPTICOS</t>
    </r>
  </si>
  <si>
    <r>
      <rPr>
        <sz val="10.5"/>
        <color rgb="FF000080"/>
        <rFont val="Arial"/>
        <family val="2"/>
      </rPr>
      <t>"LASERS", EXCETO DIODOS "LASER"</t>
    </r>
  </si>
  <si>
    <r>
      <rPr>
        <sz val="10.5"/>
        <color rgb="FF000080"/>
        <rFont val="Arial"/>
        <family val="2"/>
      </rPr>
      <t xml:space="preserve">'- Outros dispositivos,
</t>
    </r>
    <r>
      <rPr>
        <sz val="10.5"/>
        <color rgb="FF000080"/>
        <rFont val="Arial"/>
        <family val="2"/>
      </rPr>
      <t>aparelhos e instrumentos</t>
    </r>
  </si>
  <si>
    <r>
      <rPr>
        <sz val="10.5"/>
        <color rgb="FF000080"/>
        <rFont val="Arial"/>
        <family val="2"/>
      </rPr>
      <t>PART./ACESSÓRIOS D/MIRAS TELESCÓPICAS,ETC.</t>
    </r>
  </si>
  <si>
    <r>
      <rPr>
        <sz val="10.5"/>
        <color rgb="FF000080"/>
        <rFont val="Arial"/>
        <family val="2"/>
      </rPr>
      <t xml:space="preserve">BÚSSOLAS,INCL.
</t>
    </r>
    <r>
      <rPr>
        <sz val="10.5"/>
        <color rgb="FF000080"/>
        <rFont val="Arial"/>
        <family val="2"/>
      </rPr>
      <t>AGULHAS DE MAREAR</t>
    </r>
  </si>
  <si>
    <r>
      <rPr>
        <sz val="10.5"/>
        <color rgb="FF000080"/>
        <rFont val="Arial"/>
        <family val="2"/>
      </rPr>
      <t>ALTÍMETROS P/NAVEGAÇÃO AÉREA OU ESPACIAL</t>
    </r>
  </si>
  <si>
    <r>
      <rPr>
        <sz val="10.5"/>
        <color rgb="FF000080"/>
        <rFont val="Arial"/>
        <family val="2"/>
      </rPr>
      <t xml:space="preserve">PILOTOS AUTOMÁTICOS
</t>
    </r>
    <r>
      <rPr>
        <sz val="10.5"/>
        <color rgb="FF000080"/>
        <rFont val="Arial"/>
        <family val="2"/>
      </rPr>
      <t>P/NAVEG. AÉREA/ESPACIAL</t>
    </r>
  </si>
  <si>
    <r>
      <rPr>
        <sz val="10.5"/>
        <color rgb="FF000080"/>
        <rFont val="Arial"/>
        <family val="2"/>
      </rPr>
      <t>INCLINÔMETROS P/NAVEGAÇÃO AÉREA/ESPACIAL</t>
    </r>
  </si>
  <si>
    <r>
      <rPr>
        <sz val="10.5"/>
        <color rgb="FF000080"/>
        <rFont val="Arial"/>
        <family val="2"/>
      </rPr>
      <t>OUTS.INSTR.APAR. NAV.AÉR.,ESPAC.EXC. BÚSSOLAS</t>
    </r>
  </si>
  <si>
    <r>
      <rPr>
        <sz val="10.5"/>
        <color rgb="FF000080"/>
        <rFont val="Arial"/>
        <family val="2"/>
      </rPr>
      <t>SOND.ACÚST./ULTRA- SONS (ECOB.SONAR, SEMELH.)</t>
    </r>
  </si>
  <si>
    <r>
      <rPr>
        <sz val="10.5"/>
        <color rgb="FF000080"/>
        <rFont val="Arial"/>
        <family val="2"/>
      </rPr>
      <t>OUTS.APARELH.E INSTRUMENTOS P/NAVEGAÇÃO</t>
    </r>
  </si>
  <si>
    <r>
      <rPr>
        <sz val="10.5"/>
        <color rgb="FF000080"/>
        <rFont val="Arial"/>
        <family val="2"/>
      </rPr>
      <t>PARTS/ACESS. P/INSTRUMS./APARS. P/NAVEGAÇÃO</t>
    </r>
  </si>
  <si>
    <r>
      <rPr>
        <sz val="10.5"/>
        <color rgb="FF000080"/>
        <rFont val="Arial"/>
        <family val="2"/>
      </rPr>
      <t>TELÊMETROS</t>
    </r>
  </si>
  <si>
    <r>
      <rPr>
        <sz val="10.5"/>
        <color rgb="FF000080"/>
        <rFont val="Arial"/>
        <family val="2"/>
      </rPr>
      <t>TEODOLITOS, TAQUEÔM.SIST.LEIT. PRIS.MICRÔMETRO</t>
    </r>
  </si>
  <si>
    <r>
      <rPr>
        <sz val="10.5"/>
        <color rgb="FF000080"/>
        <rFont val="Arial"/>
        <family val="2"/>
      </rPr>
      <t xml:space="preserve">OUTROS TEODOLITOS
</t>
    </r>
    <r>
      <rPr>
        <sz val="10.5"/>
        <color rgb="FF000080"/>
        <rFont val="Arial"/>
        <family val="2"/>
      </rPr>
      <t>E TAQUEÔMETROS</t>
    </r>
  </si>
  <si>
    <r>
      <rPr>
        <sz val="10.5"/>
        <color rgb="FF000080"/>
        <rFont val="Arial"/>
        <family val="2"/>
      </rPr>
      <t>NÍVEIS</t>
    </r>
  </si>
  <si>
    <r>
      <rPr>
        <sz val="10.5"/>
        <color rgb="FF000080"/>
        <rFont val="Arial"/>
        <family val="2"/>
      </rPr>
      <t>OUTS.INSTR. E APARS. D/GEODÉSIA., TOPOGR.,ETC.</t>
    </r>
  </si>
  <si>
    <r>
      <rPr>
        <sz val="10.5"/>
        <color rgb="FF000080"/>
        <rFont val="Arial"/>
        <family val="2"/>
      </rPr>
      <t>PARTES/ACESS. D/INSTRUM./APRS. D/GEODÉSIA,ETC.</t>
    </r>
  </si>
  <si>
    <r>
      <rPr>
        <sz val="10.5"/>
        <color rgb="FF000080"/>
        <rFont val="Arial"/>
        <family val="2"/>
      </rPr>
      <t xml:space="preserve">BALANÇAS SENSÍVEIS A PESOS Ñ SUPER.A
</t>
    </r>
    <r>
      <rPr>
        <sz val="10.5"/>
        <color rgb="FF000080"/>
        <rFont val="Arial"/>
        <family val="2"/>
      </rPr>
      <t>0,2 MG</t>
    </r>
  </si>
  <si>
    <r>
      <rPr>
        <sz val="10.5"/>
        <color rgb="FF000080"/>
        <rFont val="Arial"/>
        <family val="2"/>
      </rPr>
      <t>BALANÇAS SENS.A 0.2 MG&lt;P&lt;=50MG,C/SEM PESOS</t>
    </r>
  </si>
  <si>
    <r>
      <rPr>
        <sz val="10.5"/>
        <color rgb="FF000080"/>
        <rFont val="Arial"/>
        <family val="2"/>
      </rPr>
      <t xml:space="preserve">MESAS E MÁQ.DE DESENHAR MMO
</t>
    </r>
    <r>
      <rPr>
        <sz val="10.5"/>
        <color rgb="FF000080"/>
        <rFont val="Arial"/>
        <family val="2"/>
      </rPr>
      <t>AUTOMÁTICAS</t>
    </r>
  </si>
  <si>
    <r>
      <rPr>
        <sz val="10.5"/>
        <color rgb="FF000080"/>
        <rFont val="Arial"/>
        <family val="2"/>
      </rPr>
      <t>OUTS.MESAS E MÁQUINAS DE DESENHAR</t>
    </r>
  </si>
  <si>
    <r>
      <rPr>
        <sz val="10.5"/>
        <color rgb="FF000080"/>
        <rFont val="Arial"/>
        <family val="2"/>
      </rPr>
      <t xml:space="preserve">OUTS.INSTR. DESENHO,TRAÇADO
</t>
    </r>
    <r>
      <rPr>
        <sz val="10.5"/>
        <color rgb="FF000080"/>
        <rFont val="Arial"/>
        <family val="2"/>
      </rPr>
      <t>OU DE CÁLCULO</t>
    </r>
  </si>
  <si>
    <r>
      <rPr>
        <sz val="10.5"/>
        <color rgb="FF000080"/>
        <rFont val="Arial"/>
        <family val="2"/>
      </rPr>
      <t>MICRÔMETROS</t>
    </r>
  </si>
  <si>
    <r>
      <rPr>
        <sz val="10.5"/>
        <color rgb="FF000080"/>
        <rFont val="Arial"/>
        <family val="2"/>
      </rPr>
      <t>PAQUÍMETROS</t>
    </r>
  </si>
  <si>
    <r>
      <rPr>
        <sz val="10.5"/>
        <color rgb="FF000080"/>
        <rFont val="Arial"/>
        <family val="2"/>
      </rPr>
      <t xml:space="preserve">OUTROS CALIBRES E
</t>
    </r>
    <r>
      <rPr>
        <sz val="10.5"/>
        <color rgb="FF000080"/>
        <rFont val="Arial"/>
        <family val="2"/>
      </rPr>
      <t>SEMELHANTES</t>
    </r>
  </si>
  <si>
    <r>
      <rPr>
        <sz val="10.5"/>
        <color rgb="FF000080"/>
        <rFont val="Arial"/>
        <family val="2"/>
      </rPr>
      <t>Metros</t>
    </r>
  </si>
  <si>
    <r>
      <rPr>
        <sz val="10.5"/>
        <color rgb="FF000080"/>
        <rFont val="Arial"/>
        <family val="2"/>
      </rPr>
      <t>OUTS.INST.DESENHO, TRAÇ.CÁLC.MED.DIST. MANUAL</t>
    </r>
  </si>
  <si>
    <r>
      <rPr>
        <sz val="10.5"/>
        <color rgb="FF000080"/>
        <rFont val="Arial"/>
        <family val="2"/>
      </rPr>
      <t>PART.ACESS. D/MESAS/MÁQ. DESENHAR AUTOMÁT.</t>
    </r>
  </si>
  <si>
    <r>
      <rPr>
        <sz val="10.5"/>
        <color rgb="FF000080"/>
        <rFont val="Arial"/>
        <family val="2"/>
      </rPr>
      <t>PART./ACESS.DE OUTS.INSTR.DE DESEN.,MED.,ETC.</t>
    </r>
  </si>
  <si>
    <r>
      <rPr>
        <sz val="10.5"/>
        <color rgb="FF000080"/>
        <rFont val="Arial"/>
        <family val="2"/>
      </rPr>
      <t>ELETROCARDIÓGRAF OS</t>
    </r>
  </si>
  <si>
    <r>
      <rPr>
        <sz val="10.5"/>
        <color rgb="FF000080"/>
        <rFont val="Arial"/>
        <family val="2"/>
      </rPr>
      <t>ECÓGRAFOS COM ANÁLISE ESPECTRAL DOPPLER</t>
    </r>
  </si>
  <si>
    <r>
      <rPr>
        <sz val="10.5"/>
        <color rgb="FF000080"/>
        <rFont val="Arial"/>
        <family val="2"/>
      </rPr>
      <t>OUTS.APAR.D/DIAG. P/VARREDURA ULTRA- SÔNICA</t>
    </r>
  </si>
  <si>
    <r>
      <rPr>
        <sz val="10.5"/>
        <color rgb="FF000080"/>
        <rFont val="Arial"/>
        <family val="2"/>
      </rPr>
      <t>'-- Aparelhos de diagnóstico de imagem por ressonância magnét</t>
    </r>
  </si>
  <si>
    <r>
      <rPr>
        <sz val="10.5"/>
        <color rgb="FF000080"/>
        <rFont val="Arial"/>
        <family val="2"/>
      </rPr>
      <t>ENDOSCÓPIOS</t>
    </r>
  </si>
  <si>
    <r>
      <rPr>
        <sz val="10.5"/>
        <color rgb="FF000080"/>
        <rFont val="Arial"/>
        <family val="2"/>
      </rPr>
      <t>OUTROS APARELHOS DE ELETRODIAGNÓSTICO</t>
    </r>
  </si>
  <si>
    <r>
      <rPr>
        <sz val="10.5"/>
        <color rgb="FF000080"/>
        <rFont val="Arial"/>
        <family val="2"/>
      </rPr>
      <t xml:space="preserve">PARTES D/APARELHOS D/ELETRODIAGNÓSTIC
</t>
    </r>
    <r>
      <rPr>
        <sz val="10.5"/>
        <color rgb="FF000080"/>
        <rFont val="Arial"/>
        <family val="2"/>
      </rPr>
      <t>O</t>
    </r>
  </si>
  <si>
    <r>
      <rPr>
        <sz val="10.5"/>
        <color rgb="FF000080"/>
        <rFont val="Arial"/>
        <family val="2"/>
      </rPr>
      <t>OUTS.APARS.D/RAIOS ULTRAVIOLETA OU INFRAV.</t>
    </r>
  </si>
  <si>
    <r>
      <rPr>
        <sz val="10.5"/>
        <color rgb="FF000080"/>
        <rFont val="Arial"/>
        <family val="2"/>
      </rPr>
      <t xml:space="preserve">De capacidade inferior ou
</t>
    </r>
    <r>
      <rPr>
        <sz val="10.5"/>
        <color rgb="FF000080"/>
        <rFont val="Arial"/>
        <family val="2"/>
      </rPr>
      <t>igual a 2 cm3</t>
    </r>
  </si>
  <si>
    <r>
      <rPr>
        <sz val="10.5"/>
        <color rgb="FF000080"/>
        <rFont val="Arial"/>
        <family val="2"/>
      </rPr>
      <t xml:space="preserve">OUTS.SERINGAS PLÁSTICAS,MESMO
</t>
    </r>
    <r>
      <rPr>
        <sz val="10.5"/>
        <color rgb="FF000080"/>
        <rFont val="Arial"/>
        <family val="2"/>
      </rPr>
      <t>C/AGULHAS</t>
    </r>
  </si>
  <si>
    <r>
      <rPr>
        <sz val="10.5"/>
        <color rgb="FF000080"/>
        <rFont val="Arial"/>
        <family val="2"/>
      </rPr>
      <t>OUTS.SERINGAS, MESMO C/AGULHAS</t>
    </r>
  </si>
  <si>
    <r>
      <rPr>
        <sz val="10.5"/>
        <color rgb="FF000080"/>
        <rFont val="Arial"/>
        <family val="2"/>
      </rPr>
      <t xml:space="preserve">AGULHAS TUBULARES
</t>
    </r>
    <r>
      <rPr>
        <sz val="10.5"/>
        <color rgb="FF000080"/>
        <rFont val="Arial"/>
        <family val="2"/>
      </rPr>
      <t>DE METAL,GENGIVAIS</t>
    </r>
  </si>
  <si>
    <r>
      <rPr>
        <sz val="10.5"/>
        <color rgb="FF000080"/>
        <rFont val="Arial"/>
        <family val="2"/>
      </rPr>
      <t>De aço cromo-níquel, bisel trifacetado e diâmetro exterior i</t>
    </r>
  </si>
  <si>
    <r>
      <rPr>
        <sz val="10.5"/>
        <color rgb="FF000080"/>
        <rFont val="Arial"/>
        <family val="2"/>
      </rPr>
      <t xml:space="preserve">OUTS.AGULHAS
</t>
    </r>
    <r>
      <rPr>
        <sz val="10.5"/>
        <color rgb="FF000080"/>
        <rFont val="Arial"/>
        <family val="2"/>
      </rPr>
      <t>TUBULARES DE METAL</t>
    </r>
  </si>
  <si>
    <r>
      <rPr>
        <sz val="10.5"/>
        <color rgb="FF000080"/>
        <rFont val="Arial"/>
        <family val="2"/>
      </rPr>
      <t>AGULHAS PARA SUTURAS</t>
    </r>
  </si>
  <si>
    <r>
      <rPr>
        <sz val="10.5"/>
        <color rgb="FF000080"/>
        <rFont val="Arial"/>
        <family val="2"/>
      </rPr>
      <t xml:space="preserve">QUALQUER OUTRA
</t>
    </r>
    <r>
      <rPr>
        <sz val="10.5"/>
        <color rgb="FF000080"/>
        <rFont val="Arial"/>
        <family val="2"/>
      </rPr>
      <t>AGULHA</t>
    </r>
  </si>
  <si>
    <r>
      <rPr>
        <sz val="10.5"/>
        <color rgb="FF000080"/>
        <rFont val="Arial"/>
        <family val="2"/>
      </rPr>
      <t>SONDAS,CATETERES, CÂNULAS DE BORRACHA</t>
    </r>
  </si>
  <si>
    <r>
      <rPr>
        <sz val="10.5"/>
        <color rgb="FF000080"/>
        <rFont val="Arial"/>
        <family val="2"/>
      </rPr>
      <t xml:space="preserve">CATETERES D/PVC P/EMBOLECTOMIA
</t>
    </r>
    <r>
      <rPr>
        <sz val="10.5"/>
        <color rgb="FF000080"/>
        <rFont val="Arial"/>
        <family val="2"/>
      </rPr>
      <t>ARTERIAL</t>
    </r>
  </si>
  <si>
    <r>
      <rPr>
        <sz val="10.5"/>
        <color rgb="FF000080"/>
        <rFont val="Arial"/>
        <family val="2"/>
      </rPr>
      <t xml:space="preserve">CATETERES INTRAVENOSOS
</t>
    </r>
    <r>
      <rPr>
        <sz val="10.5"/>
        <color rgb="FF000080"/>
        <rFont val="Arial"/>
        <family val="2"/>
      </rPr>
      <t>PERIFÉRICOS, DE PLÁSTICO</t>
    </r>
  </si>
  <si>
    <r>
      <rPr>
        <sz val="10.5"/>
        <color rgb="FF000080"/>
        <rFont val="Arial"/>
        <family val="2"/>
      </rPr>
      <t>OUTS.SONDAS, CATETERES E CÂNULAS</t>
    </r>
  </si>
  <si>
    <r>
      <rPr>
        <sz val="10.5"/>
        <color rgb="FF000080"/>
        <rFont val="Arial"/>
        <family val="2"/>
      </rPr>
      <t>ARTIGO P/FISTOLA ARTERIOV.CONT. AGULHA,BASE,ETC</t>
    </r>
  </si>
  <si>
    <r>
      <rPr>
        <sz val="10.5"/>
        <color rgb="FF000080"/>
        <rFont val="Arial"/>
        <family val="2"/>
      </rPr>
      <t>OUTS. SERINGA, AGULHAS, CATET. CAN. INST. SEMELH.</t>
    </r>
  </si>
  <si>
    <r>
      <rPr>
        <sz val="10.5"/>
        <color rgb="FF000080"/>
        <rFont val="Arial"/>
        <family val="2"/>
      </rPr>
      <t>APAR.DENT.D/BROCAR C/OUTS EQUIP. DENTÁRIOS</t>
    </r>
  </si>
  <si>
    <r>
      <rPr>
        <sz val="10.5"/>
        <color rgb="FF000080"/>
        <rFont val="Arial"/>
        <family val="2"/>
      </rPr>
      <t>BROCAS CARBONETO TUNGSTÊNIO P/DENTISTA</t>
    </r>
  </si>
  <si>
    <r>
      <rPr>
        <sz val="10.5"/>
        <color rgb="FF000080"/>
        <rFont val="Arial"/>
        <family val="2"/>
      </rPr>
      <t>QUALQUER OUTRA BROCA PARA DENTISTA</t>
    </r>
  </si>
  <si>
    <r>
      <rPr>
        <sz val="10.5"/>
        <color rgb="FF000080"/>
        <rFont val="Arial"/>
        <family val="2"/>
      </rPr>
      <t>LIMAS P/ODONTOLOGIA</t>
    </r>
  </si>
  <si>
    <r>
      <rPr>
        <sz val="10.5"/>
        <color rgb="FF000080"/>
        <rFont val="Arial"/>
        <family val="2"/>
      </rPr>
      <t>AP.P/DESEN./CONSTR. PEÇA CERÂM.DENT. COMPUT.</t>
    </r>
  </si>
  <si>
    <r>
      <rPr>
        <sz val="10.5"/>
        <color rgb="FF000080"/>
        <rFont val="Arial"/>
        <family val="2"/>
      </rPr>
      <t>OUTS.INSTRUMENTOS E APARS. P/ODONTOLOGIA</t>
    </r>
  </si>
  <si>
    <r>
      <rPr>
        <sz val="10.5"/>
        <color rgb="FF000080"/>
        <rFont val="Arial"/>
        <family val="2"/>
      </rPr>
      <t xml:space="preserve">OUTS.INSTRUMENTOS E APARS.
</t>
    </r>
    <r>
      <rPr>
        <sz val="10.5"/>
        <color rgb="FF000080"/>
        <rFont val="Arial"/>
        <family val="2"/>
      </rPr>
      <t>P/OFTALMOLOGIA</t>
    </r>
  </si>
  <si>
    <r>
      <rPr>
        <sz val="10.5"/>
        <color rgb="FF000080"/>
        <rFont val="Arial"/>
        <family val="2"/>
      </rPr>
      <t>INSTR.AP.P/TRANSF. SANGUE/INFUSÃO INTRAVEN.</t>
    </r>
  </si>
  <si>
    <r>
      <rPr>
        <sz val="10.5"/>
        <color rgb="FF000080"/>
        <rFont val="Arial"/>
        <family val="2"/>
      </rPr>
      <t>BISTURIS ELÉTRICOS</t>
    </r>
  </si>
  <si>
    <r>
      <rPr>
        <sz val="10.5"/>
        <color rgb="FF000080"/>
        <rFont val="Arial"/>
        <family val="2"/>
      </rPr>
      <t>OUTROS BISTURIS</t>
    </r>
  </si>
  <si>
    <r>
      <rPr>
        <sz val="10.5"/>
        <color rgb="FF000080"/>
        <rFont val="Arial"/>
        <family val="2"/>
      </rPr>
      <t>INCUBADORAS PARA BEBÊS</t>
    </r>
  </si>
  <si>
    <r>
      <rPr>
        <sz val="10.5"/>
        <color rgb="FF000080"/>
        <rFont val="Arial"/>
        <family val="2"/>
      </rPr>
      <t>GRAMPOS,CLIPES, SEUS APLICAD.E EXTRATORES</t>
    </r>
  </si>
  <si>
    <r>
      <rPr>
        <sz val="10.5"/>
        <color rgb="FF000080"/>
        <rFont val="Arial"/>
        <family val="2"/>
      </rPr>
      <t xml:space="preserve">Desfibriladores externos que operem unicamente
</t>
    </r>
    <r>
      <rPr>
        <sz val="10.5"/>
        <color rgb="FF000080"/>
        <rFont val="Arial"/>
        <family val="2"/>
      </rPr>
      <t>em modo autom</t>
    </r>
  </si>
  <si>
    <r>
      <rPr>
        <sz val="10.5"/>
        <color rgb="FF000080"/>
        <rFont val="Arial"/>
        <family val="2"/>
      </rPr>
      <t xml:space="preserve">OUTRS.INSTRS.
</t>
    </r>
    <r>
      <rPr>
        <sz val="10.5"/>
        <color rgb="FF000080"/>
        <rFont val="Arial"/>
        <family val="2"/>
      </rPr>
      <t>/APARS.P/MEDICINA, CIRURGIA,ETC.</t>
    </r>
  </si>
  <si>
    <r>
      <rPr>
        <sz val="10.5"/>
        <color rgb="FF000080"/>
        <rFont val="Arial"/>
        <family val="2"/>
      </rPr>
      <t xml:space="preserve">APARS.MECANOTER./. MASSAGEM,/.
</t>
    </r>
    <r>
      <rPr>
        <sz val="10.5"/>
        <color rgb="FF000080"/>
        <rFont val="Arial"/>
        <family val="2"/>
      </rPr>
      <t>PSICOTÉCNICA</t>
    </r>
  </si>
  <si>
    <r>
      <rPr>
        <sz val="10.5"/>
        <color rgb="FF000080"/>
        <rFont val="Arial"/>
        <family val="2"/>
      </rPr>
      <t>APARELHOS DE OXIGENOTERAPIA</t>
    </r>
  </si>
  <si>
    <r>
      <rPr>
        <sz val="10.5"/>
        <color rgb="FF000080"/>
        <rFont val="Arial"/>
        <family val="2"/>
      </rPr>
      <t xml:space="preserve">APARELHOS DE
</t>
    </r>
    <r>
      <rPr>
        <sz val="10.5"/>
        <color rgb="FF000080"/>
        <rFont val="Arial"/>
        <family val="2"/>
      </rPr>
      <t>AEROSSOLTERAPIA</t>
    </r>
  </si>
  <si>
    <r>
      <rPr>
        <sz val="10.5"/>
        <color rgb="FF000080"/>
        <rFont val="Arial"/>
        <family val="2"/>
      </rPr>
      <t>APARELHOS RESPIRATÓRIOS DE REANIMAÇÃO</t>
    </r>
  </si>
  <si>
    <r>
      <rPr>
        <sz val="10.5"/>
        <color rgb="FF000080"/>
        <rFont val="Arial"/>
        <family val="2"/>
      </rPr>
      <t xml:space="preserve">RESPIRADORES AUTOMÁTICOS
</t>
    </r>
    <r>
      <rPr>
        <sz val="10.5"/>
        <color rgb="FF000080"/>
        <rFont val="Arial"/>
        <family val="2"/>
      </rPr>
      <t>(PULMÕES DE AÇO)</t>
    </r>
  </si>
  <si>
    <r>
      <rPr>
        <sz val="10.5"/>
        <color rgb="FF000080"/>
        <rFont val="Arial"/>
        <family val="2"/>
      </rPr>
      <t>OUTROS APARELHOS TERAPIA RESPIRATÓRIA</t>
    </r>
  </si>
  <si>
    <r>
      <rPr>
        <sz val="10.5"/>
        <color rgb="FF000080"/>
        <rFont val="Arial"/>
        <family val="2"/>
      </rPr>
      <t xml:space="preserve">MÁSCARAS CONTRA
</t>
    </r>
    <r>
      <rPr>
        <sz val="10.5"/>
        <color rgb="FF000080"/>
        <rFont val="Arial"/>
        <family val="2"/>
      </rPr>
      <t>GASES</t>
    </r>
  </si>
  <si>
    <r>
      <rPr>
        <sz val="10.5"/>
        <color rgb="FF000080"/>
        <rFont val="Arial"/>
        <family val="2"/>
      </rPr>
      <t>OUTS.APAR.RESP.EXC MÁSC.PROT.S/MEC.EL. FILTR.</t>
    </r>
  </si>
  <si>
    <r>
      <rPr>
        <sz val="10.5"/>
        <color rgb="FF000080"/>
        <rFont val="Arial"/>
        <family val="2"/>
      </rPr>
      <t xml:space="preserve">ARTIGOS E APARELHOS
</t>
    </r>
    <r>
      <rPr>
        <sz val="10.5"/>
        <color rgb="FF000080"/>
        <rFont val="Arial"/>
        <family val="2"/>
      </rPr>
      <t>ORTOPÉDICOS</t>
    </r>
  </si>
  <si>
    <r>
      <rPr>
        <sz val="10.5"/>
        <color rgb="FF000080"/>
        <rFont val="Arial"/>
        <family val="2"/>
      </rPr>
      <t>ARTIGOS E APARELHOS PARA FRATURAS</t>
    </r>
  </si>
  <si>
    <r>
      <rPr>
        <sz val="10.5"/>
        <color rgb="FF000080"/>
        <rFont val="Arial"/>
        <family val="2"/>
      </rPr>
      <t xml:space="preserve">PART.E ACES.D/ARTIG. P/APAR.D/ORTOPÉD.
</t>
    </r>
    <r>
      <rPr>
        <sz val="10.5"/>
        <color rgb="FF000080"/>
        <rFont val="Arial"/>
        <family val="2"/>
      </rPr>
      <t>ARTICUL.</t>
    </r>
  </si>
  <si>
    <r>
      <rPr>
        <sz val="10.5"/>
        <color rgb="FF000080"/>
        <rFont val="Arial"/>
        <family val="2"/>
      </rPr>
      <t>OUTS.PART.E ACES. P/APAR.ORTOP.OU P/FRATURA</t>
    </r>
  </si>
  <si>
    <r>
      <rPr>
        <sz val="10.5"/>
        <color rgb="FF000080"/>
        <rFont val="Arial"/>
        <family val="2"/>
      </rPr>
      <t xml:space="preserve">DENTES ARTIFICIAIS
</t>
    </r>
    <r>
      <rPr>
        <sz val="10.5"/>
        <color rgb="FF000080"/>
        <rFont val="Arial"/>
        <family val="2"/>
      </rPr>
      <t>DE ACRÍLICO</t>
    </r>
  </si>
  <si>
    <r>
      <rPr>
        <sz val="10.5"/>
        <color rgb="FF000080"/>
        <rFont val="Arial"/>
        <family val="2"/>
      </rPr>
      <t>OUTRAS PRÓTESES ARTICULARES</t>
    </r>
  </si>
  <si>
    <r>
      <rPr>
        <sz val="10.5"/>
        <color rgb="FF000080"/>
        <rFont val="Arial"/>
        <family val="2"/>
      </rPr>
      <t xml:space="preserve">OUTROS ARTIGOS E APARELHOS DE
</t>
    </r>
    <r>
      <rPr>
        <sz val="10.5"/>
        <color rgb="FF000080"/>
        <rFont val="Arial"/>
        <family val="2"/>
      </rPr>
      <t>PRÓTESE</t>
    </r>
  </si>
  <si>
    <r>
      <rPr>
        <sz val="10.5"/>
        <color rgb="FF000080"/>
        <rFont val="Arial"/>
        <family val="2"/>
      </rPr>
      <t>PART.D/PRÓTESES MODULARES SUBSTIT. MEMBROS</t>
    </r>
  </si>
  <si>
    <r>
      <rPr>
        <sz val="10.5"/>
        <color rgb="FF000080"/>
        <rFont val="Arial"/>
        <family val="2"/>
      </rPr>
      <t xml:space="preserve">OUTS.PARTES,ACESS. DE APARELHOS
</t>
    </r>
    <r>
      <rPr>
        <sz val="10.5"/>
        <color rgb="FF000080"/>
        <rFont val="Arial"/>
        <family val="2"/>
      </rPr>
      <t>D/PRÓTESES</t>
    </r>
  </si>
  <si>
    <r>
      <rPr>
        <sz val="10.5"/>
        <color rgb="FF000080"/>
        <rFont val="Arial"/>
        <family val="2"/>
      </rPr>
      <t>APAR.P/ FACILITAR AUDIÇÃO SURDOS EXC.PARTES</t>
    </r>
  </si>
  <si>
    <r>
      <rPr>
        <sz val="10.5"/>
        <color rgb="FF000080"/>
        <rFont val="Arial"/>
        <family val="2"/>
      </rPr>
      <t>APARELHOS D/TOMOGRAFIA COMPUTADORIZADA</t>
    </r>
  </si>
  <si>
    <r>
      <rPr>
        <sz val="10.5"/>
        <color rgb="FF000080"/>
        <rFont val="Arial"/>
        <family val="2"/>
      </rPr>
      <t>OUTS.APARS.D/RAIOS X,P/DIAG. P/ODONTOLOGIA</t>
    </r>
  </si>
  <si>
    <r>
      <rPr>
        <sz val="10.5"/>
        <color rgb="FF000080"/>
        <rFont val="Arial"/>
        <family val="2"/>
      </rPr>
      <t>APAR.MÉDIC.CIRÚRG. VETER.P/DIAG. P/ANGIOGRAFIA</t>
    </r>
  </si>
  <si>
    <r>
      <rPr>
        <sz val="10.5"/>
        <color rgb="FF000080"/>
        <rFont val="Arial"/>
        <family val="2"/>
      </rPr>
      <t>OUTS.APS.D/RAIOS X, P/DIAG.MÉDICO, CIRÚRG.ETC.</t>
    </r>
  </si>
  <si>
    <r>
      <rPr>
        <sz val="10.5"/>
        <color rgb="FF000080"/>
        <rFont val="Arial"/>
        <family val="2"/>
      </rPr>
      <t>OUTS.APS.D/RAIOS X, USO MÉDICO,CIRÚRG. VETER.</t>
    </r>
  </si>
  <si>
    <r>
      <rPr>
        <sz val="10.5"/>
        <color rgb="FF000080"/>
        <rFont val="Arial"/>
        <family val="2"/>
      </rPr>
      <t xml:space="preserve">OUTS.APS.D/RAIOS X, RADIOFOTOGR.
</t>
    </r>
    <r>
      <rPr>
        <sz val="10.5"/>
        <color rgb="FF000080"/>
        <rFont val="Arial"/>
        <family val="2"/>
      </rPr>
      <t>/RADIOTERAPIA</t>
    </r>
  </si>
  <si>
    <r>
      <rPr>
        <sz val="10.5"/>
        <color rgb="FF000080"/>
        <rFont val="Arial"/>
        <family val="2"/>
      </rPr>
      <t>OUTS.AP.D/RADIAÇÃO ALFA,BETA,GAMA, P/MED.ETC</t>
    </r>
  </si>
  <si>
    <r>
      <rPr>
        <sz val="10.5"/>
        <color rgb="FF000080"/>
        <rFont val="Arial"/>
        <family val="2"/>
      </rPr>
      <t>TUBOS DE RAIOS X</t>
    </r>
  </si>
  <si>
    <r>
      <rPr>
        <sz val="10.5"/>
        <color rgb="FF000080"/>
        <rFont val="Arial"/>
        <family val="2"/>
      </rPr>
      <t>Geradores de tensão</t>
    </r>
  </si>
  <si>
    <r>
      <rPr>
        <sz val="10.5"/>
        <color rgb="FF000080"/>
        <rFont val="Arial"/>
        <family val="2"/>
      </rPr>
      <t>Outros, excluindo as partes e acessórios</t>
    </r>
  </si>
  <si>
    <r>
      <rPr>
        <sz val="10.5"/>
        <color rgb="FF000080"/>
        <rFont val="Arial"/>
        <family val="2"/>
      </rPr>
      <t>De aparelhos de raios X</t>
    </r>
  </si>
  <si>
    <r>
      <rPr>
        <sz val="10.5"/>
        <color rgb="FF000080"/>
        <rFont val="Arial"/>
        <family val="2"/>
      </rPr>
      <t>INSTR.,AP.,MOD. P/DEMONSTRAÇÃO,Ñ D/OUTS.USOS</t>
    </r>
  </si>
  <si>
    <r>
      <rPr>
        <sz val="10.5"/>
        <color rgb="FF000080"/>
        <rFont val="Arial"/>
        <family val="2"/>
      </rPr>
      <t>MÁQS.AP.P/ENSAIOS TRAÇÃO./COMPRESS. METAIS</t>
    </r>
  </si>
  <si>
    <r>
      <rPr>
        <sz val="10.5"/>
        <color rgb="FF000080"/>
        <rFont val="Arial"/>
        <family val="2"/>
      </rPr>
      <t>MÁQS.E AP.P/ENSAIOS D/DUREZA D/METAIS</t>
    </r>
  </si>
  <si>
    <r>
      <rPr>
        <sz val="10.5"/>
        <color rgb="FF000080"/>
        <rFont val="Arial"/>
        <family val="2"/>
      </rPr>
      <t xml:space="preserve">OUTS.MÁQS.E APARELHOS
</t>
    </r>
    <r>
      <rPr>
        <sz val="10.5"/>
        <color rgb="FF000080"/>
        <rFont val="Arial"/>
        <family val="2"/>
      </rPr>
      <t>P/ENSAIOS DE METAIS</t>
    </r>
  </si>
  <si>
    <r>
      <rPr>
        <sz val="10.5"/>
        <color rgb="FF000080"/>
        <rFont val="Arial"/>
        <family val="2"/>
      </rPr>
      <t>MÁQS.E AP.P/ENSAIOS D/TÊXTEIS, AUTOMÁTICOS</t>
    </r>
  </si>
  <si>
    <r>
      <rPr>
        <sz val="10.5"/>
        <color rgb="FF000080"/>
        <rFont val="Arial"/>
        <family val="2"/>
      </rPr>
      <t xml:space="preserve">OUTS.MÁQS.AP. P/ENSAIOS DE
</t>
    </r>
    <r>
      <rPr>
        <sz val="10.5"/>
        <color rgb="FF000080"/>
        <rFont val="Arial"/>
        <family val="2"/>
      </rPr>
      <t>TÊXTEIS</t>
    </r>
  </si>
  <si>
    <r>
      <rPr>
        <sz val="10.5"/>
        <color rgb="FF000080"/>
        <rFont val="Arial"/>
        <family val="2"/>
      </rPr>
      <t>MÁQS.AP.ENSAIOS D/PAPÉIS LINÓLEO, PLÁST.BORR</t>
    </r>
  </si>
  <si>
    <r>
      <rPr>
        <sz val="10.5"/>
        <color rgb="FF000080"/>
        <rFont val="Arial"/>
        <family val="2"/>
      </rPr>
      <t xml:space="preserve">QQ.OUTS.MÁQ.AP. ENSAIOS PROPRIED.
</t>
    </r>
    <r>
      <rPr>
        <sz val="10.5"/>
        <color rgb="FF000080"/>
        <rFont val="Arial"/>
        <family val="2"/>
      </rPr>
      <t>MECÂN.MAT.</t>
    </r>
  </si>
  <si>
    <r>
      <rPr>
        <sz val="10.5"/>
        <color rgb="FF000080"/>
        <rFont val="Arial"/>
        <family val="2"/>
      </rPr>
      <t>PART.ACESS.MÁQ. ENSAIOS PROP.MEC. MATERIAIS</t>
    </r>
  </si>
  <si>
    <r>
      <rPr>
        <sz val="10.5"/>
        <color rgb="FF000080"/>
        <rFont val="Arial"/>
        <family val="2"/>
      </rPr>
      <t>Que contenham mercúrio</t>
    </r>
  </si>
  <si>
    <r>
      <rPr>
        <sz val="10.5"/>
        <color rgb="FF000080"/>
        <rFont val="Arial"/>
        <family val="2"/>
      </rPr>
      <t>PIRÔMETROS ÓPTICOS</t>
    </r>
  </si>
  <si>
    <r>
      <rPr>
        <sz val="10.5"/>
        <color rgb="FF000080"/>
        <rFont val="Arial"/>
        <family val="2"/>
      </rPr>
      <t>OUTROS TERMÔMETROS E PIRÔMETROS</t>
    </r>
  </si>
  <si>
    <r>
      <rPr>
        <sz val="10.5"/>
        <color rgb="FF000080"/>
        <rFont val="Arial"/>
        <family val="2"/>
      </rPr>
      <t xml:space="preserve">DENSÍMETROS, AERÔMETROS,ETC.
</t>
    </r>
    <r>
      <rPr>
        <sz val="10.5"/>
        <color rgb="FF000080"/>
        <rFont val="Arial"/>
        <family val="2"/>
      </rPr>
      <t>/OUTS.INSTRUMS.</t>
    </r>
  </si>
  <si>
    <r>
      <rPr>
        <sz val="10.5"/>
        <color rgb="FF000080"/>
        <rFont val="Arial"/>
        <family val="2"/>
      </rPr>
      <t>PARTES/ACESSÓRIOS DE TERMÔMETROS</t>
    </r>
  </si>
  <si>
    <r>
      <rPr>
        <sz val="10.5"/>
        <color rgb="FF000080"/>
        <rFont val="Arial"/>
        <family val="2"/>
      </rPr>
      <t xml:space="preserve">PARTES/ACESSÓRIOS D/DENSÍMETROS/OUTS
</t>
    </r>
    <r>
      <rPr>
        <sz val="10.5"/>
        <color rgb="FF000080"/>
        <rFont val="Arial"/>
        <family val="2"/>
      </rPr>
      <t>.INSTR.</t>
    </r>
  </si>
  <si>
    <r>
      <rPr>
        <sz val="10.5"/>
        <color rgb="FF000080"/>
        <rFont val="Arial"/>
        <family val="2"/>
      </rPr>
      <t>MEDIDORES- TRANSMIS.ELETR, P/INDUÇÃO ELETROM.</t>
    </r>
  </si>
  <si>
    <r>
      <rPr>
        <sz val="10.5"/>
        <color rgb="FF000080"/>
        <rFont val="Arial"/>
        <family val="2"/>
      </rPr>
      <t>OUTS.INSTR./AP. P/MEDIDA OU CONTROLE DE VAZÃO</t>
    </r>
  </si>
  <si>
    <r>
      <rPr>
        <sz val="10.5"/>
        <color rgb="FF000080"/>
        <rFont val="Arial"/>
        <family val="2"/>
      </rPr>
      <t>INSTR./APAR. P/MEDIDA/CONTR.DO NÍVEL,DE METAIS</t>
    </r>
  </si>
  <si>
    <r>
      <rPr>
        <sz val="10.5"/>
        <color rgb="FF000080"/>
        <rFont val="Arial"/>
        <family val="2"/>
      </rPr>
      <t>OUTS.INSTR/AP. P/MEDIDA OU CONTROLE DO NÍVEL</t>
    </r>
  </si>
  <si>
    <r>
      <rPr>
        <sz val="10.5"/>
        <color rgb="FF000080"/>
        <rFont val="Arial"/>
        <family val="2"/>
      </rPr>
      <t>MANÔMETROS</t>
    </r>
  </si>
  <si>
    <r>
      <rPr>
        <sz val="10.5"/>
        <color rgb="FF000080"/>
        <rFont val="Arial"/>
        <family val="2"/>
      </rPr>
      <t>OUTS.AP/INSTR. P/MEDIDA DA PRESSÃO</t>
    </r>
  </si>
  <si>
    <r>
      <rPr>
        <sz val="10.5"/>
        <color rgb="FF000080"/>
        <rFont val="Arial"/>
        <family val="2"/>
      </rPr>
      <t xml:space="preserve">OUTS.INSTRS.E APRS. P/MEDIDA/CONTR.
</t>
    </r>
    <r>
      <rPr>
        <sz val="10.5"/>
        <color rgb="FF000080"/>
        <rFont val="Arial"/>
        <family val="2"/>
      </rPr>
      <t>D/LÍQ.ETC.</t>
    </r>
  </si>
  <si>
    <r>
      <rPr>
        <sz val="10.5"/>
        <color rgb="FF000080"/>
        <rFont val="Arial"/>
        <family val="2"/>
      </rPr>
      <t xml:space="preserve">PART./ACESS.P/INSTR. E APAR.
</t>
    </r>
    <r>
      <rPr>
        <sz val="10.5"/>
        <color rgb="FF000080"/>
        <rFont val="Arial"/>
        <family val="2"/>
      </rPr>
      <t>MEDIDA/CONTR.NÍVEL</t>
    </r>
  </si>
  <si>
    <r>
      <rPr>
        <sz val="10.5"/>
        <color rgb="FF000080"/>
        <rFont val="Arial"/>
        <family val="2"/>
      </rPr>
      <t>PARTES/ACESSÓRIOS P/MANÔMETROS</t>
    </r>
  </si>
  <si>
    <r>
      <rPr>
        <sz val="10.5"/>
        <color rgb="FF000080"/>
        <rFont val="Arial"/>
        <family val="2"/>
      </rPr>
      <t xml:space="preserve">PARTS/ACESS.P/OUT. INSTR./AP.
</t>
    </r>
    <r>
      <rPr>
        <sz val="10.5"/>
        <color rgb="FF000080"/>
        <rFont val="Arial"/>
        <family val="2"/>
      </rPr>
      <t>D/MEDIDA/CONTROL.</t>
    </r>
  </si>
  <si>
    <r>
      <rPr>
        <sz val="10.5"/>
        <color rgb="FF000080"/>
        <rFont val="Arial"/>
        <family val="2"/>
      </rPr>
      <t>'- Analisadores de gás ou de fumaça (fumos)</t>
    </r>
  </si>
  <si>
    <r>
      <rPr>
        <sz val="10.5"/>
        <color rgb="FF000080"/>
        <rFont val="Arial"/>
        <family val="2"/>
      </rPr>
      <t xml:space="preserve">CROMATÓGRAFOS DE
</t>
    </r>
    <r>
      <rPr>
        <sz val="10.5"/>
        <color rgb="FF000080"/>
        <rFont val="Arial"/>
        <family val="2"/>
      </rPr>
      <t>FASE GASOSA</t>
    </r>
  </si>
  <si>
    <r>
      <rPr>
        <sz val="10.5"/>
        <color rgb="FF000080"/>
        <rFont val="Arial"/>
        <family val="2"/>
      </rPr>
      <t>CROMATÓGRAFOS DE FASE LÍQUIDA</t>
    </r>
  </si>
  <si>
    <r>
      <rPr>
        <sz val="10.5"/>
        <color rgb="FF000080"/>
        <rFont val="Arial"/>
        <family val="2"/>
      </rPr>
      <t xml:space="preserve">QUAISQUER OUTROS
</t>
    </r>
    <r>
      <rPr>
        <sz val="10.5"/>
        <color rgb="FF000080"/>
        <rFont val="Arial"/>
        <family val="2"/>
      </rPr>
      <t>CROMATÓGRAFOS</t>
    </r>
  </si>
  <si>
    <r>
      <rPr>
        <sz val="10.5"/>
        <color rgb="FF000080"/>
        <rFont val="Arial"/>
        <family val="2"/>
      </rPr>
      <t>OUTROS APARELHOS DE ELETROFORESE</t>
    </r>
  </si>
  <si>
    <r>
      <rPr>
        <sz val="10.5"/>
        <color rgb="FF000080"/>
        <rFont val="Arial"/>
        <family val="2"/>
      </rPr>
      <t xml:space="preserve">OUTROS
</t>
    </r>
    <r>
      <rPr>
        <sz val="10.5"/>
        <color rgb="FF000080"/>
        <rFont val="Arial"/>
        <family val="2"/>
      </rPr>
      <t>ESPECTRÔMETROS</t>
    </r>
  </si>
  <si>
    <r>
      <rPr>
        <sz val="10.5"/>
        <color rgb="FF000080"/>
        <rFont val="Arial"/>
        <family val="2"/>
      </rPr>
      <t>ESPECTROFOTÔMETR OS</t>
    </r>
  </si>
  <si>
    <r>
      <rPr>
        <sz val="10.5"/>
        <color rgb="FF000080"/>
        <rFont val="Arial"/>
        <family val="2"/>
      </rPr>
      <t>COLORÍMETROS</t>
    </r>
  </si>
  <si>
    <r>
      <rPr>
        <sz val="10.5"/>
        <color rgb="FF000080"/>
        <rFont val="Arial"/>
        <family val="2"/>
      </rPr>
      <t>FOTÔMETROS</t>
    </r>
  </si>
  <si>
    <r>
      <rPr>
        <sz val="10.5"/>
        <color rgb="FF000080"/>
        <rFont val="Arial"/>
        <family val="2"/>
      </rPr>
      <t>REFRATÔMETROS</t>
    </r>
  </si>
  <si>
    <r>
      <rPr>
        <sz val="10.5"/>
        <color rgb="FF000080"/>
        <rFont val="Arial"/>
        <family val="2"/>
      </rPr>
      <t>SACARÍMETROS</t>
    </r>
  </si>
  <si>
    <r>
      <rPr>
        <sz val="10.5"/>
        <color rgb="FF000080"/>
        <rFont val="Arial"/>
        <family val="2"/>
      </rPr>
      <t xml:space="preserve">OUTS.AP/INSTR.UTILIZ. RADIAÇÕES ÓPTICAS
</t>
    </r>
    <r>
      <rPr>
        <sz val="10.5"/>
        <color rgb="FF000080"/>
        <rFont val="Arial"/>
        <family val="2"/>
      </rPr>
      <t>(UV,IV)</t>
    </r>
  </si>
  <si>
    <r>
      <rPr>
        <sz val="10.5"/>
        <color rgb="FF000080"/>
        <rFont val="Arial"/>
        <family val="2"/>
      </rPr>
      <t>'-- Espectrômetros de massa</t>
    </r>
  </si>
  <si>
    <r>
      <rPr>
        <sz val="10.5"/>
        <color rgb="FF000080"/>
        <rFont val="Arial"/>
        <family val="2"/>
      </rPr>
      <t>Calorímetros</t>
    </r>
  </si>
  <si>
    <r>
      <rPr>
        <sz val="10.5"/>
        <color rgb="FF000080"/>
        <rFont val="Arial"/>
        <family val="2"/>
      </rPr>
      <t>Viscosímetros</t>
    </r>
  </si>
  <si>
    <r>
      <rPr>
        <sz val="10.5"/>
        <color rgb="FF000080"/>
        <rFont val="Arial"/>
        <family val="2"/>
      </rPr>
      <t>Densitômetros</t>
    </r>
  </si>
  <si>
    <r>
      <rPr>
        <sz val="10.5"/>
        <color rgb="FF000080"/>
        <rFont val="Arial"/>
        <family val="2"/>
      </rPr>
      <t>Aparelhos medidores de pH</t>
    </r>
  </si>
  <si>
    <r>
      <rPr>
        <sz val="10.5"/>
        <color rgb="FF000080"/>
        <rFont val="Arial"/>
        <family val="2"/>
      </rPr>
      <t>Exposímetros</t>
    </r>
  </si>
  <si>
    <r>
      <rPr>
        <sz val="10.5"/>
        <color rgb="FF000080"/>
        <rFont val="Arial"/>
        <family val="2"/>
      </rPr>
      <t>MICRÓTOMOS</t>
    </r>
  </si>
  <si>
    <r>
      <rPr>
        <sz val="10.5"/>
        <color rgb="FF000080"/>
        <rFont val="Arial"/>
        <family val="2"/>
      </rPr>
      <t xml:space="preserve">PARTS.ACESS. D/ESPECTRÔM.
</t>
    </r>
    <r>
      <rPr>
        <sz val="10.5"/>
        <color rgb="FF000080"/>
        <rFont val="Arial"/>
        <family val="2"/>
      </rPr>
      <t>D/EMISSÃO ATÔMICA</t>
    </r>
  </si>
  <si>
    <r>
      <rPr>
        <sz val="10.5"/>
        <color rgb="FF000080"/>
        <rFont val="Arial"/>
        <family val="2"/>
      </rPr>
      <t>OUTS.PART.,ACESS. D/APAR.P/ANÁL.FÍS., QUÍMICAS</t>
    </r>
  </si>
  <si>
    <r>
      <rPr>
        <sz val="10.5"/>
        <color rgb="FF000080"/>
        <rFont val="Arial"/>
        <family val="2"/>
      </rPr>
      <t xml:space="preserve">OUTS.CONTAD.D/GÁS NAT.,COMPR.,
</t>
    </r>
    <r>
      <rPr>
        <sz val="10.5"/>
        <color rgb="FF000080"/>
        <rFont val="Arial"/>
        <family val="2"/>
      </rPr>
      <t>ELETRÔNICOS</t>
    </r>
  </si>
  <si>
    <r>
      <rPr>
        <sz val="10.5"/>
        <color rgb="FF000080"/>
        <rFont val="Arial"/>
        <family val="2"/>
      </rPr>
      <t>OUTROS CONTADORES DE GASES</t>
    </r>
  </si>
  <si>
    <r>
      <rPr>
        <sz val="10.5"/>
        <color rgb="FF000080"/>
        <rFont val="Arial"/>
        <family val="2"/>
      </rPr>
      <t xml:space="preserve">De peso inferior ou igual
</t>
    </r>
    <r>
      <rPr>
        <sz val="10.5"/>
        <color rgb="FF000080"/>
        <rFont val="Arial"/>
        <family val="2"/>
      </rPr>
      <t>a 50 kg</t>
    </r>
  </si>
  <si>
    <r>
      <rPr>
        <sz val="10.5"/>
        <color rgb="FF000080"/>
        <rFont val="Arial"/>
        <family val="2"/>
      </rPr>
      <t>De peso superior a 50 kg</t>
    </r>
  </si>
  <si>
    <r>
      <rPr>
        <sz val="10.5"/>
        <color rgb="FF000080"/>
        <rFont val="Arial"/>
        <family val="2"/>
      </rPr>
      <t xml:space="preserve">C/ELETR. MONOFÁSICOS,
</t>
    </r>
    <r>
      <rPr>
        <sz val="10.5"/>
        <color rgb="FF000080"/>
        <rFont val="Arial"/>
        <family val="2"/>
      </rPr>
      <t>DIGITAIS P/CORR. ALTERN.</t>
    </r>
  </si>
  <si>
    <r>
      <rPr>
        <sz val="10.5"/>
        <color rgb="FF000080"/>
        <rFont val="Arial"/>
        <family val="2"/>
      </rPr>
      <t>OUTS.C/ELETR. MONOFÁSICOS P/CORR.ALTERNADA</t>
    </r>
  </si>
  <si>
    <r>
      <rPr>
        <sz val="10.5"/>
        <color rgb="FF000080"/>
        <rFont val="Arial"/>
        <family val="2"/>
      </rPr>
      <t xml:space="preserve">CONTADORES BIFÁSICOS
</t>
    </r>
    <r>
      <rPr>
        <sz val="10.5"/>
        <color rgb="FF000080"/>
        <rFont val="Arial"/>
        <family val="2"/>
      </rPr>
      <t>D/ELETRICIDADE, DIGITAIS</t>
    </r>
  </si>
  <si>
    <r>
      <rPr>
        <sz val="10.5"/>
        <color rgb="FF000080"/>
        <rFont val="Arial"/>
        <family val="2"/>
      </rPr>
      <t xml:space="preserve">CONTADORES TRIFÁSICOS
</t>
    </r>
    <r>
      <rPr>
        <sz val="10.5"/>
        <color rgb="FF000080"/>
        <rFont val="Arial"/>
        <family val="2"/>
      </rPr>
      <t>D/ELETRICIDADE, DIGITAIS</t>
    </r>
  </si>
  <si>
    <r>
      <rPr>
        <sz val="10.5"/>
        <color rgb="FF000080"/>
        <rFont val="Arial"/>
        <family val="2"/>
      </rPr>
      <t>QUAISQUER OUTS. CONTADORES DE ELETRICIDADE</t>
    </r>
  </si>
  <si>
    <r>
      <rPr>
        <sz val="10.5"/>
        <color rgb="FF000080"/>
        <rFont val="Arial"/>
        <family val="2"/>
      </rPr>
      <t>PARTES/ACESS.DE CONTADORES DE ELETRICIDADE</t>
    </r>
  </si>
  <si>
    <r>
      <rPr>
        <sz val="10.5"/>
        <color rgb="FF000080"/>
        <rFont val="Arial"/>
        <family val="2"/>
      </rPr>
      <t>PARTES/ACESS. P/CONTADORES D/GASES/LÍQUIDOS</t>
    </r>
  </si>
  <si>
    <r>
      <rPr>
        <sz val="10.5"/>
        <color rgb="FF000080"/>
        <rFont val="Arial"/>
        <family val="2"/>
      </rPr>
      <t xml:space="preserve">CONTADORES DE VOLTAS, D/PROD.
</t>
    </r>
    <r>
      <rPr>
        <sz val="10.5"/>
        <color rgb="FF000080"/>
        <rFont val="Arial"/>
        <family val="2"/>
      </rPr>
      <t>/D/HORAS TRAB.</t>
    </r>
  </si>
  <si>
    <r>
      <rPr>
        <sz val="10.5"/>
        <color rgb="FF000080"/>
        <rFont val="Arial"/>
        <family val="2"/>
      </rPr>
      <t>TAXÍMETROS, TOTALIZ.D/CAMINHO PERCORRIDO</t>
    </r>
  </si>
  <si>
    <r>
      <rPr>
        <sz val="10.5"/>
        <color rgb="FF000080"/>
        <rFont val="Arial"/>
        <family val="2"/>
      </rPr>
      <t>IND.VEL.(VELOCIM.) TACÔMETROS (TAQUIM)VEÍCULOS</t>
    </r>
  </si>
  <si>
    <r>
      <rPr>
        <sz val="10.5"/>
        <color rgb="FF000080"/>
        <rFont val="Arial"/>
        <family val="2"/>
      </rPr>
      <t>ESTROBOSCÓPIOS</t>
    </r>
  </si>
  <si>
    <r>
      <rPr>
        <sz val="10.5"/>
        <color rgb="FF000080"/>
        <rFont val="Arial"/>
        <family val="2"/>
      </rPr>
      <t xml:space="preserve">PART.ACESS.IND.VEL. (VELOC.)TACÔMETROS
</t>
    </r>
    <r>
      <rPr>
        <sz val="10.5"/>
        <color rgb="FF000080"/>
        <rFont val="Arial"/>
        <family val="2"/>
      </rPr>
      <t>P/VEÍC.</t>
    </r>
  </si>
  <si>
    <r>
      <rPr>
        <sz val="10.5"/>
        <color rgb="FF000080"/>
        <rFont val="Arial"/>
        <family val="2"/>
      </rPr>
      <t xml:space="preserve">PART./ACESS.P/OUTS. CONTADS.
</t>
    </r>
    <r>
      <rPr>
        <sz val="10.5"/>
        <color rgb="FF000080"/>
        <rFont val="Arial"/>
        <family val="2"/>
      </rPr>
      <t>/ESTROBOSCÓPIOS</t>
    </r>
  </si>
  <si>
    <r>
      <rPr>
        <sz val="10.5"/>
        <color rgb="FF000080"/>
        <rFont val="Arial"/>
        <family val="2"/>
      </rPr>
      <t xml:space="preserve">OUTS.INST.APAR.MED. DETECÇÃO D/RAD.
</t>
    </r>
    <r>
      <rPr>
        <sz val="10.5"/>
        <color rgb="FF000080"/>
        <rFont val="Arial"/>
        <family val="2"/>
      </rPr>
      <t>IONIZANTES</t>
    </r>
  </si>
  <si>
    <r>
      <rPr>
        <sz val="10.5"/>
        <color rgb="FF000080"/>
        <rFont val="Arial"/>
        <family val="2"/>
      </rPr>
      <t>OSCILOSCÓPIOS DIGITAIS</t>
    </r>
  </si>
  <si>
    <r>
      <rPr>
        <sz val="10.5"/>
        <color rgb="FF000080"/>
        <rFont val="Arial"/>
        <family val="2"/>
      </rPr>
      <t>OSCILÓGRAFOS</t>
    </r>
  </si>
  <si>
    <r>
      <rPr>
        <sz val="10.5"/>
        <color rgb="FF000080"/>
        <rFont val="Arial"/>
        <family val="2"/>
      </rPr>
      <t>MULTÍMETROS, SEM DISPOSITIVO REGISTRADOR</t>
    </r>
  </si>
  <si>
    <r>
      <rPr>
        <sz val="10.5"/>
        <color rgb="FF000080"/>
        <rFont val="Arial"/>
        <family val="2"/>
      </rPr>
      <t>Multímetros com dispositivo registrador</t>
    </r>
  </si>
  <si>
    <r>
      <rPr>
        <sz val="10.5"/>
        <color rgb="FF000080"/>
        <rFont val="Arial"/>
        <family val="2"/>
      </rPr>
      <t>Voltímetros digitais</t>
    </r>
  </si>
  <si>
    <r>
      <rPr>
        <sz val="10.5"/>
        <color rgb="FF000080"/>
        <rFont val="Arial"/>
        <family val="2"/>
      </rPr>
      <t>Qualquer outro voltímetro</t>
    </r>
  </si>
  <si>
    <r>
      <rPr>
        <sz val="10.5"/>
        <color rgb="FF000080"/>
        <rFont val="Arial"/>
        <family val="2"/>
      </rPr>
      <t xml:space="preserve">Do tipo utilizado em
</t>
    </r>
    <r>
      <rPr>
        <sz val="10.5"/>
        <color rgb="FF000080"/>
        <rFont val="Arial"/>
        <family val="2"/>
      </rPr>
      <t>veículos automóveis</t>
    </r>
  </si>
  <si>
    <r>
      <rPr>
        <sz val="10.5"/>
        <color rgb="FF000080"/>
        <rFont val="Arial"/>
        <family val="2"/>
      </rPr>
      <t>OUTS.AMPERÍMETROS S/DISPOSIT. REGISTRADOR</t>
    </r>
  </si>
  <si>
    <r>
      <rPr>
        <sz val="10.5"/>
        <color rgb="FF000080"/>
        <rFont val="Arial"/>
        <family val="2"/>
      </rPr>
      <t xml:space="preserve">OUTS.APRS./INSTR. P/MED.CONTR.
</t>
    </r>
    <r>
      <rPr>
        <sz val="10.5"/>
        <color rgb="FF000080"/>
        <rFont val="Arial"/>
        <family val="2"/>
      </rPr>
      <t>TENSãO/POTêNCIA</t>
    </r>
  </si>
  <si>
    <r>
      <rPr>
        <sz val="10.5"/>
        <color rgb="FF000080"/>
        <rFont val="Arial"/>
        <family val="2"/>
      </rPr>
      <t>INST.AP.C/DISP.REG. D/TESTE D/CIRCUITOS IMPRES.</t>
    </r>
  </si>
  <si>
    <r>
      <rPr>
        <sz val="10.5"/>
        <color rgb="FF000080"/>
        <rFont val="Arial"/>
        <family val="2"/>
      </rPr>
      <t xml:space="preserve">OUTS.APAR.INST.MED. CONTR.TENSÃO
</t>
    </r>
    <r>
      <rPr>
        <sz val="10.5"/>
        <color rgb="FF000080"/>
        <rFont val="Arial"/>
        <family val="2"/>
      </rPr>
      <t>INTEN.RESIS.</t>
    </r>
  </si>
  <si>
    <r>
      <rPr>
        <sz val="10.5"/>
        <color rgb="FF000080"/>
        <rFont val="Arial"/>
        <family val="2"/>
      </rPr>
      <t>OUTS.APAR.TELECOM. EX:DIAFONÔM.MED. D/GANHO</t>
    </r>
  </si>
  <si>
    <r>
      <rPr>
        <sz val="10.5"/>
        <color rgb="FF000080"/>
        <rFont val="Arial"/>
        <family val="2"/>
      </rPr>
      <t xml:space="preserve">OUTS.INST.,APAR. P/MED./CONTR.D/DISC.
</t>
    </r>
    <r>
      <rPr>
        <sz val="10.5"/>
        <color rgb="FF000080"/>
        <rFont val="Arial"/>
        <family val="2"/>
      </rPr>
      <t>/SEMICOND.</t>
    </r>
  </si>
  <si>
    <r>
      <rPr>
        <sz val="10.5"/>
        <color rgb="FF000080"/>
        <rFont val="Arial"/>
        <family val="2"/>
      </rPr>
      <t>OUTS.INST.APAR. C/DISP.REG.D/TEST. AUT.D/CIRC.IMPRESSO</t>
    </r>
  </si>
  <si>
    <r>
      <rPr>
        <sz val="10.5"/>
        <color rgb="FF000080"/>
        <rFont val="Arial"/>
        <family val="2"/>
      </rPr>
      <t xml:space="preserve">OUTS.INST.APAR. C/DISP.REG.D/MED.
</t>
    </r>
    <r>
      <rPr>
        <sz val="10.5"/>
        <color rgb="FF000080"/>
        <rFont val="Arial"/>
        <family val="2"/>
      </rPr>
      <t>D/PAR.D/SIN.TELEV., VÍD.</t>
    </r>
  </si>
  <si>
    <r>
      <rPr>
        <sz val="10.5"/>
        <color rgb="FF000080"/>
        <rFont val="Arial"/>
        <family val="2"/>
      </rPr>
      <t xml:space="preserve">OUTROS INSTRS.
</t>
    </r>
    <r>
      <rPr>
        <sz val="10.5"/>
        <color rgb="FF000080"/>
        <rFont val="Arial"/>
        <family val="2"/>
      </rPr>
      <t>/APARS.C/DISPOS. REGISTRADOR</t>
    </r>
  </si>
  <si>
    <r>
      <rPr>
        <sz val="10.5"/>
        <color rgb="FF000080"/>
        <rFont val="Arial"/>
        <family val="2"/>
      </rPr>
      <t>ANALISADORES LÓGICO DE CIRCUITOS DIGITAIS</t>
    </r>
  </si>
  <si>
    <r>
      <rPr>
        <sz val="10.5"/>
        <color rgb="FF000080"/>
        <rFont val="Arial"/>
        <family val="2"/>
      </rPr>
      <t>ANALISADORES DE ESPECTRO DE FREQÜÊNCIA</t>
    </r>
  </si>
  <si>
    <r>
      <rPr>
        <sz val="10.5"/>
        <color rgb="FF000080"/>
        <rFont val="Arial"/>
        <family val="2"/>
      </rPr>
      <t>FREQÜENCÍMETROS</t>
    </r>
  </si>
  <si>
    <r>
      <rPr>
        <sz val="10.5"/>
        <color rgb="FF000080"/>
        <rFont val="Arial"/>
        <family val="2"/>
      </rPr>
      <t>FASÍMETROS</t>
    </r>
  </si>
  <si>
    <r>
      <rPr>
        <sz val="10.5"/>
        <color rgb="FF000080"/>
        <rFont val="Arial"/>
        <family val="2"/>
      </rPr>
      <t>OUTS.INSTR.APAR. P/MEDIDA/CONTROLE ELETR.</t>
    </r>
  </si>
  <si>
    <r>
      <rPr>
        <sz val="10.5"/>
        <color rgb="FF000080"/>
        <rFont val="Arial"/>
        <family val="2"/>
      </rPr>
      <t>PART/ACESS.P/AP. D/MEDIDA,RADIAÇÃO IONIZANTE</t>
    </r>
  </si>
  <si>
    <r>
      <rPr>
        <sz val="10.5"/>
        <color rgb="FF000080"/>
        <rFont val="Arial"/>
        <family val="2"/>
      </rPr>
      <t>PART/ACESS. OSCILOSCÓPIOS, OSCILÓGRAFOS,ETC.</t>
    </r>
  </si>
  <si>
    <r>
      <rPr>
        <sz val="10.5"/>
        <color rgb="FF000080"/>
        <rFont val="Arial"/>
        <family val="2"/>
      </rPr>
      <t>MÁQS.DE EQUILIBRAR PEÇAS MECÂNICAS</t>
    </r>
  </si>
  <si>
    <r>
      <rPr>
        <sz val="10.5"/>
        <color rgb="FF000080"/>
        <rFont val="Arial"/>
        <family val="2"/>
      </rPr>
      <t>BANCOS DE ENSAIO PARA MOTORES</t>
    </r>
  </si>
  <si>
    <r>
      <rPr>
        <sz val="10.5"/>
        <color rgb="FF000080"/>
        <rFont val="Arial"/>
        <family val="2"/>
      </rPr>
      <t>OUTS. BANCOS D/ENSAIO,EXC. P/MOTORES</t>
    </r>
  </si>
  <si>
    <r>
      <rPr>
        <sz val="10.5"/>
        <color rgb="FF000080"/>
        <rFont val="Arial"/>
        <family val="2"/>
      </rPr>
      <t xml:space="preserve">APAR.P/MED.D/PARÂM. DIM.D/FIB.D/CELUL.
</t>
    </r>
    <r>
      <rPr>
        <sz val="10.5"/>
        <color rgb="FF000080"/>
        <rFont val="Arial"/>
        <family val="2"/>
      </rPr>
      <t>P/LASER</t>
    </r>
  </si>
  <si>
    <r>
      <rPr>
        <sz val="10.5"/>
        <color rgb="FF000080"/>
        <rFont val="Arial"/>
        <family val="2"/>
      </rPr>
      <t>APAR.P/MED. D/ESPESS.D/PNEUM. D/AUTO P/LASER</t>
    </r>
  </si>
  <si>
    <r>
      <rPr>
        <sz val="10.5"/>
        <color rgb="FF000080"/>
        <rFont val="Arial"/>
        <family val="2"/>
      </rPr>
      <t xml:space="preserve">OUTS.INSTRUMENTOS
</t>
    </r>
    <r>
      <rPr>
        <sz val="10.5"/>
        <color rgb="FF000080"/>
        <rFont val="Arial"/>
        <family val="2"/>
      </rPr>
      <t>APARELHOS ÓTICOS</t>
    </r>
  </si>
  <si>
    <r>
      <rPr>
        <sz val="10.5"/>
        <color rgb="FF000080"/>
        <rFont val="Arial"/>
        <family val="2"/>
      </rPr>
      <t>DINAMÔMETROS</t>
    </r>
  </si>
  <si>
    <r>
      <rPr>
        <sz val="10.5"/>
        <color rgb="FF000080"/>
        <rFont val="Arial"/>
        <family val="2"/>
      </rPr>
      <t>RUGOSÍMETROS</t>
    </r>
  </si>
  <si>
    <r>
      <rPr>
        <sz val="10.5"/>
        <color rgb="FF000080"/>
        <rFont val="Arial"/>
        <family val="2"/>
      </rPr>
      <t xml:space="preserve">MÁQUINAS PARA MEDIÇÃO
</t>
    </r>
    <r>
      <rPr>
        <sz val="10.5"/>
        <color rgb="FF000080"/>
        <rFont val="Arial"/>
        <family val="2"/>
      </rPr>
      <t>TRIDIMENSIONAL</t>
    </r>
  </si>
  <si>
    <r>
      <rPr>
        <sz val="10.5"/>
        <color rgb="FF000080"/>
        <rFont val="Arial"/>
        <family val="2"/>
      </rPr>
      <t>METROS PADRÕES</t>
    </r>
  </si>
  <si>
    <r>
      <rPr>
        <sz val="10.5"/>
        <color rgb="FF000080"/>
        <rFont val="Arial"/>
        <family val="2"/>
      </rPr>
      <t xml:space="preserve">AP.DIG.,USO AUTOMÓVEL
</t>
    </r>
    <r>
      <rPr>
        <sz val="10.5"/>
        <color rgb="FF000080"/>
        <rFont val="Arial"/>
        <family val="2"/>
      </rPr>
      <t>(COMPUTADOR DE BORDO)</t>
    </r>
  </si>
  <si>
    <r>
      <rPr>
        <sz val="10.5"/>
        <color rgb="FF000080"/>
        <rFont val="Arial"/>
        <family val="2"/>
      </rPr>
      <t>CÉLULAS DE CARGA</t>
    </r>
  </si>
  <si>
    <r>
      <rPr>
        <sz val="10.5"/>
        <color rgb="FF000080"/>
        <rFont val="Arial"/>
        <family val="2"/>
      </rPr>
      <t>INSTS.APARS.MAQS. P/CONTR.DIMENS. D/PNEUMáTICOS</t>
    </r>
  </si>
  <si>
    <r>
      <rPr>
        <sz val="10.5"/>
        <color rgb="FF000080"/>
        <rFont val="Arial"/>
        <family val="2"/>
      </rPr>
      <t xml:space="preserve">OUTS. INSTRUMENTOS,
</t>
    </r>
    <r>
      <rPr>
        <sz val="10.5"/>
        <color rgb="FF000080"/>
        <rFont val="Arial"/>
        <family val="2"/>
      </rPr>
      <t>APARS. E MáQUINAS POS. 9031</t>
    </r>
  </si>
  <si>
    <r>
      <rPr>
        <sz val="10.5"/>
        <color rgb="FF000080"/>
        <rFont val="Arial"/>
        <family val="2"/>
      </rPr>
      <t xml:space="preserve">PARTES/ACESS.DE
</t>
    </r>
    <r>
      <rPr>
        <sz val="10.5"/>
        <color rgb="FF000080"/>
        <rFont val="Arial"/>
        <family val="2"/>
      </rPr>
      <t>BANCOS DE ENSAIO</t>
    </r>
  </si>
  <si>
    <r>
      <rPr>
        <sz val="10.5"/>
        <color rgb="FF000080"/>
        <rFont val="Arial"/>
        <family val="2"/>
      </rPr>
      <t xml:space="preserve">PART/ACESS.P/OUTS. INSTR/APRS.MED.
</t>
    </r>
    <r>
      <rPr>
        <sz val="10.5"/>
        <color rgb="FF000080"/>
        <rFont val="Arial"/>
        <family val="2"/>
      </rPr>
      <t>/CONTROLE</t>
    </r>
  </si>
  <si>
    <r>
      <rPr>
        <sz val="10.5"/>
        <color rgb="FF000080"/>
        <rFont val="Arial"/>
        <family val="2"/>
      </rPr>
      <t xml:space="preserve">TERMOSTATOS DE EXPANSÃO DE
</t>
    </r>
    <r>
      <rPr>
        <sz val="10.5"/>
        <color rgb="FF000080"/>
        <rFont val="Arial"/>
        <family val="2"/>
      </rPr>
      <t>FLUIDOS</t>
    </r>
  </si>
  <si>
    <r>
      <rPr>
        <sz val="10.5"/>
        <color rgb="FF000080"/>
        <rFont val="Arial"/>
        <family val="2"/>
      </rPr>
      <t>OUTS.TERMOSTATOS AUTOMÁTICOS</t>
    </r>
  </si>
  <si>
    <r>
      <rPr>
        <sz val="10.5"/>
        <color rgb="FF000080"/>
        <rFont val="Arial"/>
        <family val="2"/>
      </rPr>
      <t xml:space="preserve">MANOSTATOS
</t>
    </r>
    <r>
      <rPr>
        <sz val="10.5"/>
        <color rgb="FF000080"/>
        <rFont val="Arial"/>
        <family val="2"/>
      </rPr>
      <t>(PRESSOSTATOS)</t>
    </r>
  </si>
  <si>
    <r>
      <rPr>
        <sz val="10.5"/>
        <color rgb="FF000080"/>
        <rFont val="Arial"/>
        <family val="2"/>
      </rPr>
      <t xml:space="preserve">OUTS.INSTR.AP. REGUL.
</t>
    </r>
    <r>
      <rPr>
        <sz val="10.5"/>
        <color rgb="FF000080"/>
        <rFont val="Arial"/>
        <family val="2"/>
      </rPr>
      <t>HIDRÁULICOS/PNEUMÁ TICOS</t>
    </r>
  </si>
  <si>
    <r>
      <rPr>
        <sz val="10.5"/>
        <color rgb="FF000080"/>
        <rFont val="Arial"/>
        <family val="2"/>
      </rPr>
      <t>REGUL.ELETRÔNICOS D/VOLTAGEM, AUTOMÁTICOS</t>
    </r>
  </si>
  <si>
    <r>
      <rPr>
        <sz val="10.5"/>
        <color rgb="FF000080"/>
        <rFont val="Arial"/>
        <family val="2"/>
      </rPr>
      <t>OUTS.REGULADORES DE VOLTAGEM, AUTOMÁTICOS</t>
    </r>
  </si>
  <si>
    <r>
      <rPr>
        <sz val="10.5"/>
        <color rgb="FF000080"/>
        <rFont val="Arial"/>
        <family val="2"/>
      </rPr>
      <t>De sistemas antibloqueantes de freio (travão) (ABS)</t>
    </r>
  </si>
  <si>
    <r>
      <rPr>
        <sz val="10.5"/>
        <color rgb="FF000080"/>
        <rFont val="Arial"/>
        <family val="2"/>
      </rPr>
      <t>CONTROL.ELETR. P/SIST.D/SUSPENSÃO, AUTOMÁTICO</t>
    </r>
  </si>
  <si>
    <r>
      <rPr>
        <sz val="10.5"/>
        <color rgb="FF000080"/>
        <rFont val="Arial"/>
        <family val="2"/>
      </rPr>
      <t xml:space="preserve">CONTROL.ELETR. P/SIST.
</t>
    </r>
    <r>
      <rPr>
        <sz val="10.5"/>
        <color rgb="FF000080"/>
        <rFont val="Arial"/>
        <family val="2"/>
      </rPr>
      <t>D/TRANSMISSÃO, AUTOMÁT.</t>
    </r>
  </si>
  <si>
    <r>
      <rPr>
        <sz val="10.5"/>
        <color rgb="FF000080"/>
        <rFont val="Arial"/>
        <family val="2"/>
      </rPr>
      <t>CONTROL.ELETR. P/SIST.D/IGNIÇÃO, AUTOMÁTICOS</t>
    </r>
  </si>
  <si>
    <r>
      <rPr>
        <sz val="10.5"/>
        <color rgb="FF000080"/>
        <rFont val="Arial"/>
        <family val="2"/>
      </rPr>
      <t>CONTROL.ELETR. P/SIST.D/INJEÇÃO, AUTOMÁTICOS</t>
    </r>
  </si>
  <si>
    <r>
      <rPr>
        <sz val="10.5"/>
        <color rgb="FF000080"/>
        <rFont val="Arial"/>
        <family val="2"/>
      </rPr>
      <t>QQ.OUTS.INSTR.AP. REG.CONTROLE ELETR.P/VEÍC.</t>
    </r>
  </si>
  <si>
    <r>
      <rPr>
        <sz val="10.5"/>
        <color rgb="FF000080"/>
        <rFont val="Arial"/>
        <family val="2"/>
      </rPr>
      <t>EQUIP.DIGITAL AUTOM.P/CONTR. VEÍCULOS FERROV.</t>
    </r>
  </si>
  <si>
    <r>
      <rPr>
        <sz val="10.5"/>
        <color rgb="FF000080"/>
        <rFont val="Arial"/>
        <family val="2"/>
      </rPr>
      <t>INSTR./AP.AUTOM. P/CONTR.D/PRESS.Ñ ELÉTRICOS</t>
    </r>
  </si>
  <si>
    <r>
      <rPr>
        <sz val="10.5"/>
        <color rgb="FF000080"/>
        <rFont val="Arial"/>
        <family val="2"/>
      </rPr>
      <t xml:space="preserve">INSTR./AP. AUTOMÁTICOS
</t>
    </r>
    <r>
      <rPr>
        <sz val="10.5"/>
        <color rgb="FF000080"/>
        <rFont val="Arial"/>
        <family val="2"/>
      </rPr>
      <t>P/CONTR. D/TEMPERATURA</t>
    </r>
  </si>
  <si>
    <r>
      <rPr>
        <sz val="10.5"/>
        <color rgb="FF000080"/>
        <rFont val="Arial"/>
        <family val="2"/>
      </rPr>
      <t xml:space="preserve">INSTR./AP. AUTOMÁTICOS
</t>
    </r>
    <r>
      <rPr>
        <sz val="10.5"/>
        <color rgb="FF000080"/>
        <rFont val="Arial"/>
        <family val="2"/>
      </rPr>
      <t>P/CONTROL.DE UMIDADE</t>
    </r>
  </si>
  <si>
    <r>
      <rPr>
        <sz val="10.5"/>
        <color rgb="FF000080"/>
        <rFont val="Arial"/>
        <family val="2"/>
      </rPr>
      <t>OUTS.AP.D/VELOC. P/MOT.ELÉT.P/VAR. FREQÜÊNCIA</t>
    </r>
  </si>
  <si>
    <r>
      <rPr>
        <sz val="10.5"/>
        <color rgb="FF000080"/>
        <rFont val="Arial"/>
        <family val="2"/>
      </rPr>
      <t>OUTS.INSTR/AP. P/REG.,CONTR.GRAND. Ñ/ELÉTRICAS</t>
    </r>
  </si>
  <si>
    <r>
      <rPr>
        <sz val="10.5"/>
        <color rgb="FF000080"/>
        <rFont val="Arial"/>
        <family val="2"/>
      </rPr>
      <t>OUTS.INSTR/AP. REGUL.CONTROLE AUTOMÁTICOS</t>
    </r>
  </si>
  <si>
    <r>
      <rPr>
        <sz val="10.5"/>
        <color rgb="FF000080"/>
        <rFont val="Arial"/>
        <family val="2"/>
      </rPr>
      <t>CIRC.IMPRES.MONT., P/AP.AUTOMÁT. REGULAÇÃO</t>
    </r>
  </si>
  <si>
    <r>
      <rPr>
        <sz val="10.5"/>
        <color rgb="FF000080"/>
        <rFont val="Arial"/>
        <family val="2"/>
      </rPr>
      <t>PARTES/ACESS. P/TERMOSTATOS AUTOMÁTICOS</t>
    </r>
  </si>
  <si>
    <r>
      <rPr>
        <sz val="10.5"/>
        <color rgb="FF000080"/>
        <rFont val="Arial"/>
        <family val="2"/>
      </rPr>
      <t>PART./ACESS.P/OUTS. AP./AUTOM. P/REGULAÇÃO</t>
    </r>
  </si>
  <si>
    <r>
      <rPr>
        <sz val="10.5"/>
        <color rgb="FF000080"/>
        <rFont val="Arial"/>
        <family val="2"/>
      </rPr>
      <t>PARTES/ACESS. P/OUTS.MÁQ.APAR. INST.D/ÓPTICA</t>
    </r>
  </si>
  <si>
    <r>
      <rPr>
        <sz val="10.5"/>
        <color rgb="FF000080"/>
        <rFont val="Arial"/>
        <family val="2"/>
      </rPr>
      <t>REL.PULSO,CX.MET. PREC.FUNC.ELETR. MOSTR.MEC.</t>
    </r>
  </si>
  <si>
    <r>
      <rPr>
        <sz val="10.5"/>
        <color rgb="FF000080"/>
        <rFont val="Arial"/>
        <family val="2"/>
      </rPr>
      <t>OUT.RELÓG.PUL.CX. METAL PREC.ETC. FUNC.ELETR.</t>
    </r>
  </si>
  <si>
    <r>
      <rPr>
        <sz val="10.5"/>
        <color rgb="FF000080"/>
        <rFont val="Arial"/>
        <family val="2"/>
      </rPr>
      <t xml:space="preserve">OUTS.RELÓGIOS D/PULSO,CX.METAL
</t>
    </r>
    <r>
      <rPr>
        <sz val="10.5"/>
        <color rgb="FF000080"/>
        <rFont val="Arial"/>
        <family val="2"/>
      </rPr>
      <t>PREC.ETC.</t>
    </r>
  </si>
  <si>
    <r>
      <rPr>
        <sz val="10.5"/>
        <color rgb="FF000080"/>
        <rFont val="Arial"/>
        <family val="2"/>
      </rPr>
      <t>OUTS.REL.D/BOLSO, SEMELH.CX.METAL PREC.ETC.</t>
    </r>
  </si>
  <si>
    <r>
      <rPr>
        <sz val="10.5"/>
        <color rgb="FF000080"/>
        <rFont val="Arial"/>
        <family val="2"/>
      </rPr>
      <t xml:space="preserve">REL.PUL.CX.MET. COMUM,FUNC.ELET.
</t>
    </r>
    <r>
      <rPr>
        <sz val="10.5"/>
        <color rgb="FF000080"/>
        <rFont val="Arial"/>
        <family val="2"/>
      </rPr>
      <t>MOST.MECÂN.</t>
    </r>
  </si>
  <si>
    <r>
      <rPr>
        <sz val="10.5"/>
        <color rgb="FF000080"/>
        <rFont val="Arial"/>
        <family val="2"/>
      </rPr>
      <t>OUTS.REL.PULSO FUNC.ELETR.MOSTR. MECÂNICO</t>
    </r>
  </si>
  <si>
    <r>
      <rPr>
        <sz val="10.5"/>
        <color rgb="FF000080"/>
        <rFont val="Arial"/>
        <family val="2"/>
      </rPr>
      <t xml:space="preserve">REL.PUL.CX.MET. COMUM,FUNC.ELET.
</t>
    </r>
    <r>
      <rPr>
        <sz val="10.5"/>
        <color rgb="FF000080"/>
        <rFont val="Arial"/>
        <family val="2"/>
      </rPr>
      <t>MOST.OPTOEL.</t>
    </r>
  </si>
  <si>
    <r>
      <rPr>
        <sz val="10.5"/>
        <color rgb="FF000080"/>
        <rFont val="Arial"/>
        <family val="2"/>
      </rPr>
      <t>REL.PUL.CX.PLÁST. FUNC.ELET.MOSTR. OPTOELETR.</t>
    </r>
  </si>
  <si>
    <r>
      <rPr>
        <sz val="10.5"/>
        <color rgb="FF000080"/>
        <rFont val="Arial"/>
        <family val="2"/>
      </rPr>
      <t xml:space="preserve">OUTS.REL.PUL.FUNC. ELETR.MOSTR.
</t>
    </r>
    <r>
      <rPr>
        <sz val="10.5"/>
        <color rgb="FF000080"/>
        <rFont val="Arial"/>
        <family val="2"/>
      </rPr>
      <t>OPTOELETR.</t>
    </r>
  </si>
  <si>
    <r>
      <rPr>
        <sz val="10.5"/>
        <color rgb="FF000080"/>
        <rFont val="Arial"/>
        <family val="2"/>
      </rPr>
      <t>OUTS.RELÓGIOS D/PULSO,FUNÇÃO ELÉTRICA</t>
    </r>
  </si>
  <si>
    <r>
      <rPr>
        <sz val="10.5"/>
        <color rgb="FF000080"/>
        <rFont val="Arial"/>
        <family val="2"/>
      </rPr>
      <t xml:space="preserve">RELÓGIOS D/PULSO, D/CORDA
</t>
    </r>
    <r>
      <rPr>
        <sz val="10.5"/>
        <color rgb="FF000080"/>
        <rFont val="Arial"/>
        <family val="2"/>
      </rPr>
      <t>AUTOMÁTICA</t>
    </r>
  </si>
  <si>
    <r>
      <rPr>
        <sz val="10.5"/>
        <color rgb="FF000080"/>
        <rFont val="Arial"/>
        <family val="2"/>
      </rPr>
      <t>OUTROS RELÓGIOS DE PULSO</t>
    </r>
  </si>
  <si>
    <r>
      <rPr>
        <sz val="10.5"/>
        <color rgb="FF000080"/>
        <rFont val="Arial"/>
        <family val="2"/>
      </rPr>
      <t xml:space="preserve">RELÓGIOS D/BOLSO, SEMELH.FUNÇÃO
</t>
    </r>
    <r>
      <rPr>
        <sz val="10.5"/>
        <color rgb="FF000080"/>
        <rFont val="Arial"/>
        <family val="2"/>
      </rPr>
      <t>ELÉTRICA</t>
    </r>
  </si>
  <si>
    <r>
      <rPr>
        <sz val="10.5"/>
        <color rgb="FF000080"/>
        <rFont val="Arial"/>
        <family val="2"/>
      </rPr>
      <t>OUTROS RELÓGIOS D/PULSO/BOLSO, SEMELHANTES</t>
    </r>
  </si>
  <si>
    <r>
      <rPr>
        <sz val="10.5"/>
        <color rgb="FF000080"/>
        <rFont val="Arial"/>
        <family val="2"/>
      </rPr>
      <t xml:space="preserve">DESP./OUTS. RELÓGIOS MAQ.PEQ.
</t>
    </r>
    <r>
      <rPr>
        <sz val="10.5"/>
        <color rgb="FF000080"/>
        <rFont val="Arial"/>
        <family val="2"/>
      </rPr>
      <t>VOL.FUNC.ELETR.</t>
    </r>
  </si>
  <si>
    <r>
      <rPr>
        <sz val="10.5"/>
        <color rgb="FF000080"/>
        <rFont val="Arial"/>
        <family val="2"/>
      </rPr>
      <t xml:space="preserve">OUTS.DESPERT, RELÓGIOS,
</t>
    </r>
    <r>
      <rPr>
        <sz val="10.5"/>
        <color rgb="FF000080"/>
        <rFont val="Arial"/>
        <family val="2"/>
      </rPr>
      <t>C/MAQUINISMO PEQ. VOL.</t>
    </r>
  </si>
  <si>
    <r>
      <rPr>
        <sz val="10.5"/>
        <color rgb="FF000080"/>
        <rFont val="Arial"/>
        <family val="2"/>
      </rPr>
      <t>RELÓGIOS P/PAINÉIS D/INSTRUM.PARA VEÍCULOS</t>
    </r>
  </si>
  <si>
    <r>
      <rPr>
        <sz val="10.5"/>
        <color rgb="FF000080"/>
        <rFont val="Arial"/>
        <family val="2"/>
      </rPr>
      <t>OUTS.DESPERT.FUNC. ELETR.EXC.MAQ.PEQ. VOLUME</t>
    </r>
  </si>
  <si>
    <r>
      <rPr>
        <sz val="10.5"/>
        <color rgb="FF000080"/>
        <rFont val="Arial"/>
        <family val="2"/>
      </rPr>
      <t>OUTS.DESPERT.EXC. C/MECANISMO PEQUENO VOL.</t>
    </r>
  </si>
  <si>
    <r>
      <rPr>
        <sz val="10.5"/>
        <color rgb="FF000080"/>
        <rFont val="Arial"/>
        <family val="2"/>
      </rPr>
      <t>PÊNDULAS/REL. PARED.FUNC.EL.EXC. MAQ.PEQ.VOL.</t>
    </r>
  </si>
  <si>
    <r>
      <rPr>
        <sz val="10.5"/>
        <color rgb="FF000080"/>
        <rFont val="Arial"/>
        <family val="2"/>
      </rPr>
      <t xml:space="preserve">OUTS.PÊNDULAS E
</t>
    </r>
    <r>
      <rPr>
        <sz val="10.5"/>
        <color rgb="FF000080"/>
        <rFont val="Arial"/>
        <family val="2"/>
      </rPr>
      <t>RELÓGIOS DE PAREDE</t>
    </r>
  </si>
  <si>
    <r>
      <rPr>
        <sz val="10.5"/>
        <color rgb="FF000080"/>
        <rFont val="Arial"/>
        <family val="2"/>
      </rPr>
      <t>OUTS.AP.RELOJOARIA, FUNC.EL.EXC.MAQ. PEQ.VOL.</t>
    </r>
  </si>
  <si>
    <r>
      <rPr>
        <sz val="10.5"/>
        <color rgb="FF000080"/>
        <rFont val="Arial"/>
        <family val="2"/>
      </rPr>
      <t xml:space="preserve">OUTS.DESPERT.,REL., AP.RELOG.EXC.PEQ.
</t>
    </r>
    <r>
      <rPr>
        <sz val="10.5"/>
        <color rgb="FF000080"/>
        <rFont val="Arial"/>
        <family val="2"/>
      </rPr>
      <t>VOLUME</t>
    </r>
  </si>
  <si>
    <r>
      <rPr>
        <sz val="10.5"/>
        <color rgb="FF000080"/>
        <rFont val="Arial"/>
        <family val="2"/>
      </rPr>
      <t>REL.PONTO,RELÓG. DATADORES, CONTADOR HORAS</t>
    </r>
  </si>
  <si>
    <r>
      <rPr>
        <sz val="10.5"/>
        <color rgb="FF000080"/>
        <rFont val="Arial"/>
        <family val="2"/>
      </rPr>
      <t xml:space="preserve">OUTROS APARELHOS DE CONTROLE DE
</t>
    </r>
    <r>
      <rPr>
        <sz val="10.5"/>
        <color rgb="FF000080"/>
        <rFont val="Arial"/>
        <family val="2"/>
      </rPr>
      <t>TEMPO</t>
    </r>
  </si>
  <si>
    <r>
      <rPr>
        <sz val="10.5"/>
        <color rgb="FF000080"/>
        <rFont val="Arial"/>
        <family val="2"/>
      </rPr>
      <t>INTERRUPTORES HORÁRIOS</t>
    </r>
  </si>
  <si>
    <r>
      <rPr>
        <sz val="10.5"/>
        <color rgb="FF000080"/>
        <rFont val="Arial"/>
        <family val="2"/>
      </rPr>
      <t xml:space="preserve">OUTS.APARELHOS C/MAQUINISMO DE
</t>
    </r>
    <r>
      <rPr>
        <sz val="10.5"/>
        <color rgb="FF000080"/>
        <rFont val="Arial"/>
        <family val="2"/>
      </rPr>
      <t>RELÓGIOS</t>
    </r>
  </si>
  <si>
    <r>
      <rPr>
        <sz val="10.5"/>
        <color rgb="FF000080"/>
        <rFont val="Arial"/>
        <family val="2"/>
      </rPr>
      <t>OUTS.MAQUIN.D/PEQ. VOL.P/RELÓG.COMPL. E MONT.</t>
    </r>
  </si>
  <si>
    <r>
      <rPr>
        <sz val="10.5"/>
        <color rgb="FF000080"/>
        <rFont val="Arial"/>
        <family val="2"/>
      </rPr>
      <t xml:space="preserve">MAQUINISMO ART. RELOJ.MONTADS.
</t>
    </r>
    <r>
      <rPr>
        <sz val="10.5"/>
        <color rgb="FF000080"/>
        <rFont val="Arial"/>
        <family val="2"/>
      </rPr>
      <t>EXCETO PEQ.VOL. FUNC.ELETRI</t>
    </r>
  </si>
  <si>
    <r>
      <rPr>
        <sz val="10.5"/>
        <color rgb="FF000080"/>
        <rFont val="Arial"/>
        <family val="2"/>
      </rPr>
      <t>OUTS.MAQUINISMOS EXCETO OS DE PEQ. VOLUME</t>
    </r>
  </si>
  <si>
    <r>
      <rPr>
        <sz val="10.5"/>
        <color rgb="FF000080"/>
        <rFont val="Arial"/>
        <family val="2"/>
      </rPr>
      <t>MAQ.Ñ MONT.COMPL. P/REL.D/PULSO, BOLSO,ETC.</t>
    </r>
  </si>
  <si>
    <r>
      <rPr>
        <sz val="10.5"/>
        <color rgb="FF000080"/>
        <rFont val="Arial"/>
        <family val="2"/>
      </rPr>
      <t>MAQUIN.Ñ MONT. COMPL.P/OUTS.REL., PEQ.VOL.</t>
    </r>
  </si>
  <si>
    <r>
      <rPr>
        <sz val="10.5"/>
        <color rgb="FF000080"/>
        <rFont val="Arial"/>
        <family val="2"/>
      </rPr>
      <t>MAQUIN.Ñ MONT. COMPL.P/AP.RELOJ. EXC.PEQ.VOL.</t>
    </r>
  </si>
  <si>
    <r>
      <rPr>
        <sz val="10.5"/>
        <color rgb="FF000080"/>
        <rFont val="Arial"/>
        <family val="2"/>
      </rPr>
      <t xml:space="preserve">OUTS.CXS.REL.MET. COMUM,MMO DOUR.
</t>
    </r>
    <r>
      <rPr>
        <sz val="10.5"/>
        <color rgb="FF000080"/>
        <rFont val="Arial"/>
        <family val="2"/>
      </rPr>
      <t>/PRATEADA</t>
    </r>
  </si>
  <si>
    <r>
      <rPr>
        <sz val="10.5"/>
        <color rgb="FF000080"/>
        <rFont val="Arial"/>
        <family val="2"/>
      </rPr>
      <t>CAIXAS P/REL. D/PULSO/BOLSO, D/OUTS.MATÉRIAS</t>
    </r>
  </si>
  <si>
    <r>
      <rPr>
        <sz val="10.5"/>
        <color rgb="FF000080"/>
        <rFont val="Arial"/>
        <family val="2"/>
      </rPr>
      <t>FUNDOS P/CX.D/REL. PULSO/BOLSO,D/MET. COMUNS</t>
    </r>
  </si>
  <si>
    <r>
      <rPr>
        <sz val="10.5"/>
        <color rgb="FF000080"/>
        <rFont val="Arial"/>
        <family val="2"/>
      </rPr>
      <t>OUTS.PARTES D/CAIXA D/RELÓGIO D/PULSO/BOLSO</t>
    </r>
  </si>
  <si>
    <r>
      <rPr>
        <sz val="10.5"/>
        <color rgb="FF000080"/>
        <rFont val="Arial"/>
        <family val="2"/>
      </rPr>
      <t>PULSEIRA REL.MET. COMUM,MMO DOURADO/PRAT.</t>
    </r>
  </si>
  <si>
    <r>
      <rPr>
        <sz val="10.5"/>
        <color rgb="FF000080"/>
        <rFont val="Arial"/>
        <family val="2"/>
      </rPr>
      <t xml:space="preserve">OUTS.PULSEIRAS DE RELÓGIOS,E SUAS
</t>
    </r>
    <r>
      <rPr>
        <sz val="10.5"/>
        <color rgb="FF000080"/>
        <rFont val="Arial"/>
        <family val="2"/>
      </rPr>
      <t>PARTES</t>
    </r>
  </si>
  <si>
    <r>
      <rPr>
        <sz val="10.5"/>
        <color rgb="FF000080"/>
        <rFont val="Arial"/>
        <family val="2"/>
      </rPr>
      <t>QUADRANTES PARA RELÓGIOS</t>
    </r>
  </si>
  <si>
    <r>
      <rPr>
        <sz val="10.5"/>
        <color rgb="FF000080"/>
        <rFont val="Arial"/>
        <family val="2"/>
      </rPr>
      <t>PIANOS VERTICAIS</t>
    </r>
  </si>
  <si>
    <r>
      <rPr>
        <sz val="10.5"/>
        <color rgb="FF000080"/>
        <rFont val="Arial"/>
        <family val="2"/>
      </rPr>
      <t>PIANOS DE CAUDA</t>
    </r>
  </si>
  <si>
    <r>
      <rPr>
        <sz val="10.5"/>
        <color rgb="FF000080"/>
        <rFont val="Arial"/>
        <family val="2"/>
      </rPr>
      <t>OUTROS INSTRUMENTOS DE CORDA COM TECLADO</t>
    </r>
  </si>
  <si>
    <r>
      <rPr>
        <sz val="10.5"/>
        <color rgb="FF000080"/>
        <rFont val="Arial"/>
        <family val="2"/>
      </rPr>
      <t>OUTS.INSTR.MUSICAIS DE CORDA TOCADOS C/ARCO</t>
    </r>
  </si>
  <si>
    <r>
      <rPr>
        <sz val="10.5"/>
        <color rgb="FF000080"/>
        <rFont val="Arial"/>
        <family val="2"/>
      </rPr>
      <t>OUTS.INSTRUMENTOS MUSICAIS DE CORDAS</t>
    </r>
  </si>
  <si>
    <r>
      <rPr>
        <sz val="10.5"/>
        <color rgb="FF000080"/>
        <rFont val="Arial"/>
        <family val="2"/>
      </rPr>
      <t>'- Instrumentos denominados "metais"</t>
    </r>
  </si>
  <si>
    <r>
      <rPr>
        <sz val="10.5"/>
        <color rgb="FF000080"/>
        <rFont val="Arial"/>
        <family val="2"/>
      </rPr>
      <t>OUTS.INSTR.MUSICAIS DE SOPRO Ñ CIT. ANTERIORM.</t>
    </r>
  </si>
  <si>
    <r>
      <rPr>
        <sz val="10.5"/>
        <color rgb="FF000080"/>
        <rFont val="Arial"/>
        <family val="2"/>
      </rPr>
      <t>INSTRUMENTOS MUSICAIS DE PERCUSSÃO</t>
    </r>
  </si>
  <si>
    <r>
      <rPr>
        <sz val="10.5"/>
        <color rgb="FF000080"/>
        <rFont val="Arial"/>
        <family val="2"/>
      </rPr>
      <t>Sintetizadores</t>
    </r>
  </si>
  <si>
    <r>
      <rPr>
        <sz val="10.5"/>
        <color rgb="FF000080"/>
        <rFont val="Arial"/>
        <family val="2"/>
      </rPr>
      <t xml:space="preserve">OUTS.INSTRUMENTOS
</t>
    </r>
    <r>
      <rPr>
        <sz val="10.5"/>
        <color rgb="FF000080"/>
        <rFont val="Arial"/>
        <family val="2"/>
      </rPr>
      <t>MUSICAIS D/TECLADO</t>
    </r>
  </si>
  <si>
    <r>
      <rPr>
        <sz val="10.5"/>
        <color rgb="FF000080"/>
        <rFont val="Arial"/>
        <family val="2"/>
      </rPr>
      <t>GUITARRA E CONTRABAIXO</t>
    </r>
  </si>
  <si>
    <r>
      <rPr>
        <sz val="10.5"/>
        <color rgb="FF000080"/>
        <rFont val="Arial"/>
        <family val="2"/>
      </rPr>
      <t xml:space="preserve">OUTS.INSTR. MUSICAIS,SOM
</t>
    </r>
    <r>
      <rPr>
        <sz val="10.5"/>
        <color rgb="FF000080"/>
        <rFont val="Arial"/>
        <family val="2"/>
      </rPr>
      <t>PROD/AMPL.MEIO ELÉT.</t>
    </r>
  </si>
  <si>
    <r>
      <rPr>
        <sz val="10.5"/>
        <color rgb="FF000080"/>
        <rFont val="Arial"/>
        <family val="2"/>
      </rPr>
      <t>CAIXAS DE MÚSICA</t>
    </r>
  </si>
  <si>
    <r>
      <rPr>
        <sz val="10.5"/>
        <color rgb="FF000080"/>
        <rFont val="Arial"/>
        <family val="2"/>
      </rPr>
      <t xml:space="preserve">ORGÃOS MECÂN. D/FEIRA E OUTS.
</t>
    </r>
    <r>
      <rPr>
        <sz val="10.5"/>
        <color rgb="FF000080"/>
        <rFont val="Arial"/>
        <family val="2"/>
      </rPr>
      <t>INSTR.MUSICAIS</t>
    </r>
  </si>
  <si>
    <r>
      <rPr>
        <sz val="10.5"/>
        <color rgb="FF000080"/>
        <rFont val="Arial"/>
        <family val="2"/>
      </rPr>
      <t>CORDAS P/INSTRUMENTOS MUSICAIS</t>
    </r>
  </si>
  <si>
    <r>
      <rPr>
        <sz val="10.5"/>
        <color rgb="FF000080"/>
        <rFont val="Arial"/>
        <family val="2"/>
      </rPr>
      <t xml:space="preserve">PARTES E ACESSÓRIOS DE
</t>
    </r>
    <r>
      <rPr>
        <sz val="10.5"/>
        <color rgb="FF000080"/>
        <rFont val="Arial"/>
        <family val="2"/>
      </rPr>
      <t>PIANOS</t>
    </r>
  </si>
  <si>
    <r>
      <rPr>
        <sz val="10.5"/>
        <color rgb="FF000080"/>
        <rFont val="Arial"/>
        <family val="2"/>
      </rPr>
      <t>PARTES/ACESS. P/INSTRUMS.MUSICAIS D/CORDAS</t>
    </r>
  </si>
  <si>
    <r>
      <rPr>
        <sz val="10.5"/>
        <color rgb="FF000080"/>
        <rFont val="Arial"/>
        <family val="2"/>
      </rPr>
      <t xml:space="preserve">PARTS/ACES.P/INST. MUSICS/SOM AMPL.
</t>
    </r>
    <r>
      <rPr>
        <sz val="10.5"/>
        <color rgb="FF000080"/>
        <rFont val="Arial"/>
        <family val="2"/>
      </rPr>
      <t>MEIO ELÉT.</t>
    </r>
  </si>
  <si>
    <r>
      <rPr>
        <sz val="10.5"/>
        <color rgb="FF000080"/>
        <rFont val="Arial"/>
        <family val="2"/>
      </rPr>
      <t xml:space="preserve">PARTES/ACESS. P/OUTS.
</t>
    </r>
    <r>
      <rPr>
        <sz val="10.5"/>
        <color rgb="FF000080"/>
        <rFont val="Arial"/>
        <family val="2"/>
      </rPr>
      <t>INSTRUMENTOS MUSICAIS</t>
    </r>
  </si>
  <si>
    <r>
      <rPr>
        <sz val="10.5"/>
        <color rgb="FF000080"/>
        <rFont val="Arial"/>
        <family val="2"/>
      </rPr>
      <t xml:space="preserve">PARTES ACESSÓRIOS D/ESPINGARDAS CARABINAS D/POS.
</t>
    </r>
    <r>
      <rPr>
        <sz val="10.5"/>
        <color rgb="FF000080"/>
        <rFont val="Arial"/>
        <family val="2"/>
      </rPr>
      <t>9303</t>
    </r>
  </si>
  <si>
    <r>
      <rPr>
        <sz val="10.5"/>
        <color rgb="FF000080"/>
        <rFont val="Arial"/>
        <family val="2"/>
      </rPr>
      <t>OUTS.PARTS.E ACESS. DA POSIÇÃO 93.01 A 93.04</t>
    </r>
  </si>
  <si>
    <r>
      <rPr>
        <sz val="10.5"/>
        <color rgb="FF000080"/>
        <rFont val="Arial"/>
        <family val="2"/>
      </rPr>
      <t>CHUMBO P/CARAB.AR COMPRIM.,PART. P/CARTUCHO</t>
    </r>
  </si>
  <si>
    <r>
      <rPr>
        <sz val="10.5"/>
        <color rgb="FF000080"/>
        <rFont val="Arial"/>
        <family val="2"/>
      </rPr>
      <t>OUTROS CARTUCHOS E SUAS PARTES</t>
    </r>
  </si>
  <si>
    <r>
      <rPr>
        <sz val="10.5"/>
        <color rgb="FF000080"/>
        <rFont val="Arial"/>
        <family val="2"/>
      </rPr>
      <t>SABRES,ESPADAS, LANÇAS,OUTS.ARM. BRAN.PARTS</t>
    </r>
  </si>
  <si>
    <r>
      <rPr>
        <sz val="10.5"/>
        <color rgb="FF000080"/>
        <rFont val="Arial"/>
        <family val="2"/>
      </rPr>
      <t xml:space="preserve">OUTS.ASSENTOS UTILIZADOS VEÍCULOS
</t>
    </r>
    <r>
      <rPr>
        <sz val="10.5"/>
        <color rgb="FF000080"/>
        <rFont val="Arial"/>
        <family val="2"/>
      </rPr>
      <t>AÉREOS</t>
    </r>
  </si>
  <si>
    <r>
      <rPr>
        <sz val="10.5"/>
        <color rgb="FF000080"/>
        <rFont val="Arial"/>
        <family val="2"/>
      </rPr>
      <t>'- Assentos do tipo utilizado em veículos automóveis</t>
    </r>
  </si>
  <si>
    <r>
      <rPr>
        <sz val="10.5"/>
        <color rgb="FF000080"/>
        <rFont val="Arial"/>
        <family val="2"/>
      </rPr>
      <t>'-- De madeira</t>
    </r>
  </si>
  <si>
    <r>
      <rPr>
        <sz val="10.5"/>
        <color rgb="FF000080"/>
        <rFont val="Arial"/>
        <family val="2"/>
      </rPr>
      <t>'-- De rotim</t>
    </r>
  </si>
  <si>
    <r>
      <rPr>
        <sz val="10.5"/>
        <color rgb="FF000080"/>
        <rFont val="Arial"/>
        <family val="2"/>
      </rPr>
      <t>Outs.assentos d/ratã, bambu matér, semelhantes</t>
    </r>
  </si>
  <si>
    <r>
      <rPr>
        <sz val="10.5"/>
        <color rgb="FF000080"/>
        <rFont val="Arial"/>
        <family val="2"/>
      </rPr>
      <t xml:space="preserve">ESTOFADOS C/ARMAÇÃO DE
</t>
    </r>
    <r>
      <rPr>
        <sz val="10.5"/>
        <color rgb="FF000080"/>
        <rFont val="Arial"/>
        <family val="2"/>
      </rPr>
      <t>MADEIRA</t>
    </r>
  </si>
  <si>
    <r>
      <rPr>
        <sz val="10.5"/>
        <color rgb="FF000080"/>
        <rFont val="Arial"/>
        <family val="2"/>
      </rPr>
      <t>OUTS.ASSENTOS C/ARMAÇÃO DE MADEIRA</t>
    </r>
  </si>
  <si>
    <r>
      <rPr>
        <sz val="10.5"/>
        <color rgb="FF000080"/>
        <rFont val="Arial"/>
        <family val="2"/>
      </rPr>
      <t xml:space="preserve">ESTOFADOS
</t>
    </r>
    <r>
      <rPr>
        <sz val="10.5"/>
        <color rgb="FF000080"/>
        <rFont val="Arial"/>
        <family val="2"/>
      </rPr>
      <t>C/ARMAÇÃO DE METAL</t>
    </r>
  </si>
  <si>
    <r>
      <rPr>
        <sz val="10.5"/>
        <color rgb="FF000080"/>
        <rFont val="Arial"/>
        <family val="2"/>
      </rPr>
      <t>OUTS.ASSENTOS C/ARMAÇÃO DE METAL</t>
    </r>
  </si>
  <si>
    <r>
      <rPr>
        <sz val="10.5"/>
        <color rgb="FF000080"/>
        <rFont val="Arial"/>
        <family val="2"/>
      </rPr>
      <t xml:space="preserve">OUTS.ASSENTOS Ñ CITADOS
</t>
    </r>
    <r>
      <rPr>
        <sz val="10.5"/>
        <color rgb="FF000080"/>
        <rFont val="Arial"/>
        <family val="2"/>
      </rPr>
      <t>ANTERIORMENTE</t>
    </r>
  </si>
  <si>
    <r>
      <rPr>
        <sz val="10.5"/>
        <color rgb="FF000080"/>
        <rFont val="Arial"/>
        <family val="2"/>
      </rPr>
      <t xml:space="preserve">'- Cadeiras odontológicas, cadeiras
</t>
    </r>
    <r>
      <rPr>
        <sz val="10.5"/>
        <color rgb="FF000080"/>
        <rFont val="Arial"/>
        <family val="2"/>
      </rPr>
      <t>para salões de cabeleirei</t>
    </r>
  </si>
  <si>
    <r>
      <rPr>
        <sz val="10.5"/>
        <color rgb="FF000080"/>
        <rFont val="Arial"/>
        <family val="2"/>
      </rPr>
      <t>MESAS PARA OPERAÇÃO CIRÚRGICA</t>
    </r>
  </si>
  <si>
    <r>
      <rPr>
        <sz val="10.5"/>
        <color rgb="FF000080"/>
        <rFont val="Arial"/>
        <family val="2"/>
      </rPr>
      <t xml:space="preserve">CAMAS DOTADAS D/MECANISMOS
</t>
    </r>
    <r>
      <rPr>
        <sz val="10.5"/>
        <color rgb="FF000080"/>
        <rFont val="Arial"/>
        <family val="2"/>
      </rPr>
      <t>P/USOS CLÍNICOS</t>
    </r>
  </si>
  <si>
    <r>
      <rPr>
        <sz val="10.5"/>
        <color rgb="FF000080"/>
        <rFont val="Arial"/>
        <family val="2"/>
      </rPr>
      <t>OUTS.MOBILIÁRIOS P/MEDIC.CIRURG. ODONTOL.ETC.</t>
    </r>
  </si>
  <si>
    <r>
      <rPr>
        <sz val="10.5"/>
        <color rgb="FF000080"/>
        <rFont val="Arial"/>
        <family val="2"/>
      </rPr>
      <t xml:space="preserve">MÓVEIS DE METAL
</t>
    </r>
    <r>
      <rPr>
        <sz val="10.5"/>
        <color rgb="FF000080"/>
        <rFont val="Arial"/>
        <family val="2"/>
      </rPr>
      <t>PARA ESCRITÓRIOS</t>
    </r>
  </si>
  <si>
    <r>
      <rPr>
        <sz val="10.5"/>
        <color rgb="FF000080"/>
        <rFont val="Arial"/>
        <family val="2"/>
      </rPr>
      <t>DO TIPO UTILIZADO EM COZINHAS</t>
    </r>
  </si>
  <si>
    <r>
      <rPr>
        <sz val="10.5"/>
        <color rgb="FF000080"/>
        <rFont val="Arial"/>
        <family val="2"/>
      </rPr>
      <t>MÓVEIS DE MADEIRA PARA ESCRITÓRIO</t>
    </r>
  </si>
  <si>
    <r>
      <rPr>
        <sz val="10.5"/>
        <color rgb="FF000080"/>
        <rFont val="Arial"/>
        <family val="2"/>
      </rPr>
      <t>MÓVEIS DE MADEIRA PARA COZINHAS</t>
    </r>
  </si>
  <si>
    <r>
      <rPr>
        <sz val="10.5"/>
        <color rgb="FF000080"/>
        <rFont val="Arial"/>
        <family val="2"/>
      </rPr>
      <t>MÓVEIS DE MADEIRA PARA QUARTOS DE DORMIR</t>
    </r>
  </si>
  <si>
    <r>
      <rPr>
        <sz val="10.5"/>
        <color rgb="FF000080"/>
        <rFont val="Arial"/>
        <family val="2"/>
      </rPr>
      <t>OUTROS MÓVEIS DE MADEIRA</t>
    </r>
  </si>
  <si>
    <r>
      <rPr>
        <sz val="10.5"/>
        <color rgb="FF000080"/>
        <rFont val="Arial"/>
        <family val="2"/>
      </rPr>
      <t>'- Móveis de plástico</t>
    </r>
  </si>
  <si>
    <r>
      <rPr>
        <sz val="10.5"/>
        <color rgb="FF000080"/>
        <rFont val="Arial"/>
        <family val="2"/>
      </rPr>
      <t xml:space="preserve">MÓVEIS OUTS.MAT, INCL.RATÃ,VIME,
</t>
    </r>
    <r>
      <rPr>
        <sz val="10.5"/>
        <color rgb="FF000080"/>
        <rFont val="Arial"/>
        <family val="2"/>
      </rPr>
      <t>BAMBU,SEMEL.</t>
    </r>
  </si>
  <si>
    <r>
      <rPr>
        <sz val="10.5"/>
        <color rgb="FF000080"/>
        <rFont val="Arial"/>
        <family val="2"/>
      </rPr>
      <t xml:space="preserve">SUPORTES ELÁSTICOS
</t>
    </r>
    <r>
      <rPr>
        <sz val="10.5"/>
        <color rgb="FF000080"/>
        <rFont val="Arial"/>
        <family val="2"/>
      </rPr>
      <t>PARA CAMAS</t>
    </r>
  </si>
  <si>
    <r>
      <rPr>
        <sz val="10.5"/>
        <color rgb="FF000080"/>
        <rFont val="Arial"/>
        <family val="2"/>
      </rPr>
      <t>'-- De borracha alveolar ou de plástico alveolar, mesmo</t>
    </r>
  </si>
  <si>
    <r>
      <rPr>
        <sz val="10.5"/>
        <color rgb="FF000080"/>
        <rFont val="Arial"/>
        <family val="2"/>
      </rPr>
      <t xml:space="preserve">COLCHÕES DE
</t>
    </r>
    <r>
      <rPr>
        <sz val="10.5"/>
        <color rgb="FF000080"/>
        <rFont val="Arial"/>
        <family val="2"/>
      </rPr>
      <t>OUTRAS MATÉRIAS</t>
    </r>
  </si>
  <si>
    <r>
      <rPr>
        <sz val="10.5"/>
        <color rgb="FF000080"/>
        <rFont val="Arial"/>
        <family val="2"/>
      </rPr>
      <t>SACOS DE DORMIR</t>
    </r>
  </si>
  <si>
    <r>
      <rPr>
        <sz val="10.5"/>
        <color rgb="FF000080"/>
        <rFont val="Arial"/>
        <family val="2"/>
      </rPr>
      <t>'- Colchas, edredões e artigos semelhantes</t>
    </r>
  </si>
  <si>
    <r>
      <rPr>
        <sz val="10.5"/>
        <color rgb="FF000080"/>
        <rFont val="Arial"/>
        <family val="2"/>
      </rPr>
      <t>OUTS.COLCHÕES, ALMOFADAS, ART. SEMELHANTES</t>
    </r>
  </si>
  <si>
    <r>
      <rPr>
        <sz val="10.5"/>
        <color rgb="FF000080"/>
        <rFont val="Arial"/>
        <family val="2"/>
      </rPr>
      <t>Focos cirúrgicos (luzes sem sombra, do tipo utilizado e</t>
    </r>
  </si>
  <si>
    <r>
      <rPr>
        <sz val="10.5"/>
        <color rgb="FF000080"/>
        <rFont val="Arial"/>
        <family val="2"/>
      </rPr>
      <t>'-- Concebidos para serem utilizados unicamente com font</t>
    </r>
  </si>
  <si>
    <r>
      <rPr>
        <sz val="10.5"/>
        <color rgb="FF000080"/>
        <rFont val="Arial"/>
        <family val="2"/>
      </rPr>
      <t>'-- Concebidas para serem utilizadas unicamente com font</t>
    </r>
  </si>
  <si>
    <r>
      <rPr>
        <sz val="10.5"/>
        <color rgb="FF000080"/>
        <rFont val="Arial"/>
        <family val="2"/>
      </rPr>
      <t xml:space="preserve">'-- Fotovoltaicos, concebidos para serem
</t>
    </r>
    <r>
      <rPr>
        <sz val="10.5"/>
        <color rgb="FF000080"/>
        <rFont val="Arial"/>
        <family val="2"/>
      </rPr>
      <t>utilizados unic</t>
    </r>
  </si>
  <si>
    <r>
      <rPr>
        <sz val="10.5"/>
        <color rgb="FF000080"/>
        <rFont val="Arial"/>
        <family val="2"/>
      </rPr>
      <t>'-- Outros, concebidos para serem utilizados unicamente</t>
    </r>
  </si>
  <si>
    <r>
      <rPr>
        <sz val="10.5"/>
        <color rgb="FF000080"/>
        <rFont val="Arial"/>
        <family val="2"/>
      </rPr>
      <t>'- Luminárias e aparelhos de iluminação, não elétricos</t>
    </r>
  </si>
  <si>
    <r>
      <rPr>
        <sz val="10.5"/>
        <color rgb="FF000080"/>
        <rFont val="Arial"/>
        <family val="2"/>
      </rPr>
      <t>PARTES DE VIDRO D/ANÚN.PLACAS LETR. LUMIN.ETC</t>
    </r>
  </si>
  <si>
    <r>
      <rPr>
        <sz val="10.5"/>
        <color rgb="FF000080"/>
        <rFont val="Arial"/>
        <family val="2"/>
      </rPr>
      <t>PARTES P/APARS. D/ILUMINAÇÃO, D/OUTS.MATÉRIAS</t>
    </r>
  </si>
  <si>
    <r>
      <rPr>
        <sz val="10.5"/>
        <color rgb="FF000080"/>
        <rFont val="Arial"/>
        <family val="2"/>
      </rPr>
      <t xml:space="preserve">'- Unidades de construção modulares,
</t>
    </r>
    <r>
      <rPr>
        <sz val="10.5"/>
        <color rgb="FF000080"/>
        <rFont val="Arial"/>
        <family val="2"/>
      </rPr>
      <t>de aço</t>
    </r>
  </si>
  <si>
    <r>
      <rPr>
        <sz val="10.5"/>
        <color rgb="FF000080"/>
        <rFont val="Arial"/>
        <family val="2"/>
      </rPr>
      <t>Com estrutura de ferro ou aço e paredes exteriores cons</t>
    </r>
  </si>
  <si>
    <r>
      <rPr>
        <sz val="10.5"/>
        <color rgb="FF000080"/>
        <rFont val="Arial"/>
        <family val="2"/>
      </rPr>
      <t>BRINQ.D/RODA P/CRIANÇA/CARRINHO S P/BONECOS</t>
    </r>
  </si>
  <si>
    <r>
      <rPr>
        <sz val="10.5"/>
        <color rgb="FF000080"/>
        <rFont val="Arial"/>
        <family val="2"/>
      </rPr>
      <t xml:space="preserve">BONECOS ACION. MECANISMO DE
</t>
    </r>
    <r>
      <rPr>
        <sz val="10.5"/>
        <color rgb="FF000080"/>
        <rFont val="Arial"/>
        <family val="2"/>
      </rPr>
      <t>CORDA/ELÉTRICO</t>
    </r>
  </si>
  <si>
    <r>
      <rPr>
        <sz val="10.5"/>
        <color rgb="FF000080"/>
        <rFont val="Arial"/>
        <family val="2"/>
      </rPr>
      <t>OUTROS BONECOS, MESMO VESTIDOS</t>
    </r>
  </si>
  <si>
    <r>
      <rPr>
        <sz val="10.5"/>
        <color rgb="FF000080"/>
        <rFont val="Arial"/>
        <family val="2"/>
      </rPr>
      <t xml:space="preserve">OUTRAS PARTES E ACESSÓRIOS DE
</t>
    </r>
    <r>
      <rPr>
        <sz val="10.5"/>
        <color rgb="FF000080"/>
        <rFont val="Arial"/>
        <family val="2"/>
      </rPr>
      <t>BONECOS</t>
    </r>
  </si>
  <si>
    <r>
      <rPr>
        <sz val="10.5"/>
        <color rgb="FF000080"/>
        <rFont val="Arial"/>
        <family val="2"/>
      </rPr>
      <t>BRINQ.REPRES. ANIMAIS CRIAT.Ñ HUM. C/ENCHIM</t>
    </r>
  </si>
  <si>
    <r>
      <rPr>
        <sz val="10.5"/>
        <color rgb="FF000080"/>
        <rFont val="Arial"/>
        <family val="2"/>
      </rPr>
      <t xml:space="preserve">OUTS.BRINQ.REPRES. ANIM.,CRIATURAS Ñ
</t>
    </r>
    <r>
      <rPr>
        <sz val="10.5"/>
        <color rgb="FF000080"/>
        <rFont val="Arial"/>
        <family val="2"/>
      </rPr>
      <t>HUMANAS</t>
    </r>
  </si>
  <si>
    <r>
      <rPr>
        <sz val="10.5"/>
        <color rgb="FF000080"/>
        <rFont val="Arial"/>
        <family val="2"/>
      </rPr>
      <t>TRENS ELÉT.D/BRINQ., INCL.TRILHOS,SINAIS, ACESS.</t>
    </r>
  </si>
  <si>
    <r>
      <rPr>
        <sz val="10.5"/>
        <color rgb="FF000080"/>
        <rFont val="Arial"/>
        <family val="2"/>
      </rPr>
      <t xml:space="preserve">MODELO REDUZ. D/BRINQ.EM CONJ.
</t>
    </r>
    <r>
      <rPr>
        <sz val="10.5"/>
        <color rgb="FF000080"/>
        <rFont val="Arial"/>
        <family val="2"/>
      </rPr>
      <t>P/MONTAGEM</t>
    </r>
  </si>
  <si>
    <r>
      <rPr>
        <sz val="10.5"/>
        <color rgb="FF000080"/>
        <rFont val="Arial"/>
        <family val="2"/>
      </rPr>
      <t xml:space="preserve">OUTS CONJ. E BRINQUEDOS,
</t>
    </r>
    <r>
      <rPr>
        <sz val="10.5"/>
        <color rgb="FF000080"/>
        <rFont val="Arial"/>
        <family val="2"/>
      </rPr>
      <t>P/CONSTRUÇÃO</t>
    </r>
  </si>
  <si>
    <r>
      <rPr>
        <sz val="10.5"/>
        <color rgb="FF000080"/>
        <rFont val="Arial"/>
        <family val="2"/>
      </rPr>
      <t>Quebra-cabeças ("puzzles")</t>
    </r>
  </si>
  <si>
    <r>
      <rPr>
        <sz val="10.5"/>
        <color rgb="FF000080"/>
        <rFont val="Arial"/>
        <family val="2"/>
      </rPr>
      <t xml:space="preserve">OUTS.BRINQ.APRES. EM SORTIDOS OU
</t>
    </r>
    <r>
      <rPr>
        <sz val="10.5"/>
        <color rgb="FF000080"/>
        <rFont val="Arial"/>
        <family val="2"/>
      </rPr>
      <t>PANÓPLIAS</t>
    </r>
  </si>
  <si>
    <r>
      <rPr>
        <sz val="10.5"/>
        <color rgb="FF000080"/>
        <rFont val="Arial"/>
        <family val="2"/>
      </rPr>
      <t>INSTRUM. E APARELHOS MUSICAIS DE BRINQUEDO</t>
    </r>
  </si>
  <si>
    <r>
      <rPr>
        <sz val="10.5"/>
        <color rgb="FF000080"/>
        <rFont val="Arial"/>
        <family val="2"/>
      </rPr>
      <t xml:space="preserve">OUTROS BRINQUEDOS COM MOTOR
</t>
    </r>
    <r>
      <rPr>
        <sz val="10.5"/>
        <color rgb="FF000080"/>
        <rFont val="Arial"/>
        <family val="2"/>
      </rPr>
      <t>ELéTRICO</t>
    </r>
  </si>
  <si>
    <r>
      <rPr>
        <sz val="10.5"/>
        <color rgb="FF000080"/>
        <rFont val="Arial"/>
        <family val="2"/>
      </rPr>
      <t>OUTROS BRINQUEDOS, COM MOTOR NãO ELéTRICO</t>
    </r>
  </si>
  <si>
    <r>
      <rPr>
        <sz val="10.5"/>
        <color rgb="FF000080"/>
        <rFont val="Arial"/>
        <family val="2"/>
      </rPr>
      <t xml:space="preserve">OUTROS BRINQUEDOS
</t>
    </r>
    <r>
      <rPr>
        <sz val="10.5"/>
        <color rgb="FF000080"/>
        <rFont val="Arial"/>
        <family val="2"/>
      </rPr>
      <t>DE QUALQUER TIPO</t>
    </r>
  </si>
  <si>
    <r>
      <rPr>
        <sz val="10.5"/>
        <color rgb="FF000080"/>
        <rFont val="Arial"/>
        <family val="2"/>
      </rPr>
      <t>'- Bilhares de qualquer espécie e seus acessórios</t>
    </r>
  </si>
  <si>
    <r>
      <rPr>
        <sz val="10.5"/>
        <color rgb="FF000080"/>
        <rFont val="Arial"/>
        <family val="2"/>
      </rPr>
      <t xml:space="preserve">'- Outros jogos que funcionem por introdução
</t>
    </r>
    <r>
      <rPr>
        <sz val="10.5"/>
        <color rgb="FF000080"/>
        <rFont val="Arial"/>
        <family val="2"/>
      </rPr>
      <t>de moedas, notas</t>
    </r>
  </si>
  <si>
    <r>
      <rPr>
        <sz val="10.5"/>
        <color rgb="FF000080"/>
        <rFont val="Arial"/>
        <family val="2"/>
      </rPr>
      <t>CARTAS DE JOGAR</t>
    </r>
  </si>
  <si>
    <r>
      <rPr>
        <sz val="10.5"/>
        <color rgb="FF000080"/>
        <rFont val="Arial"/>
        <family val="2"/>
      </rPr>
      <t xml:space="preserve">CONSOLES/MÁQS. JOGOS VÍDEOS,
</t>
    </r>
    <r>
      <rPr>
        <sz val="10.5"/>
        <color rgb="FF000080"/>
        <rFont val="Arial"/>
        <family val="2"/>
      </rPr>
      <t>EXCETO SUBPOSIÇÃO 9504.30</t>
    </r>
  </si>
  <si>
    <r>
      <rPr>
        <sz val="10.5"/>
        <color rgb="FF000080"/>
        <rFont val="Arial"/>
        <family val="2"/>
      </rPr>
      <t>Jogos de balizas (pinos) automáticos (boliche)</t>
    </r>
  </si>
  <si>
    <r>
      <rPr>
        <sz val="10.5"/>
        <color rgb="FF000080"/>
        <rFont val="Arial"/>
        <family val="2"/>
      </rPr>
      <t xml:space="preserve">OUTROS ARTIGOS PARA JOGOS DE
</t>
    </r>
    <r>
      <rPr>
        <sz val="10.5"/>
        <color rgb="FF000080"/>
        <rFont val="Arial"/>
        <family val="2"/>
      </rPr>
      <t>SALÃO</t>
    </r>
  </si>
  <si>
    <r>
      <rPr>
        <sz val="10.5"/>
        <color rgb="FF000080"/>
        <rFont val="Arial"/>
        <family val="2"/>
      </rPr>
      <t>ARTIGOS PARA FESTAS DE NATAL</t>
    </r>
  </si>
  <si>
    <r>
      <rPr>
        <sz val="10.5"/>
        <color rgb="FF000080"/>
        <rFont val="Arial"/>
        <family val="2"/>
      </rPr>
      <t xml:space="preserve">OUTS.ARTS.P/FESTAS, CARNAVAL,OUTS.
</t>
    </r>
    <r>
      <rPr>
        <sz val="10.5"/>
        <color rgb="FF000080"/>
        <rFont val="Arial"/>
        <family val="2"/>
      </rPr>
      <t>DIVERTIM..</t>
    </r>
  </si>
  <si>
    <r>
      <rPr>
        <sz val="10.5"/>
        <color rgb="FF000080"/>
        <rFont val="Arial"/>
        <family val="2"/>
      </rPr>
      <t>OUTROS EQUIPAMENTOS PARA ESQUIAR NA NEVE</t>
    </r>
  </si>
  <si>
    <r>
      <rPr>
        <sz val="10.5"/>
        <color rgb="FF000080"/>
        <rFont val="Arial"/>
        <family val="2"/>
      </rPr>
      <t xml:space="preserve">OUTS.EQUIP. P/PRÁTICA DE
</t>
    </r>
    <r>
      <rPr>
        <sz val="10.5"/>
        <color rgb="FF000080"/>
        <rFont val="Arial"/>
        <family val="2"/>
      </rPr>
      <t>ESPORTES AQUÁTICOS</t>
    </r>
  </si>
  <si>
    <r>
      <rPr>
        <sz val="10.5"/>
        <color rgb="FF000080"/>
        <rFont val="Arial"/>
        <family val="2"/>
      </rPr>
      <t>TACOS COMPLETOS PARA GOLFE</t>
    </r>
  </si>
  <si>
    <r>
      <rPr>
        <sz val="10.5"/>
        <color rgb="FF000080"/>
        <rFont val="Arial"/>
        <family val="2"/>
      </rPr>
      <t>BOLAS PARA GOLFE</t>
    </r>
  </si>
  <si>
    <r>
      <rPr>
        <sz val="10.5"/>
        <color rgb="FF000080"/>
        <rFont val="Arial"/>
        <family val="2"/>
      </rPr>
      <t>OUTROS EQUIPAMENTOS PARA GOLFE</t>
    </r>
  </si>
  <si>
    <r>
      <rPr>
        <sz val="10.5"/>
        <color rgb="FF000080"/>
        <rFont val="Arial"/>
        <family val="2"/>
      </rPr>
      <t xml:space="preserve">ARTIGOS EQUIP.
</t>
    </r>
    <r>
      <rPr>
        <sz val="10.5"/>
        <color rgb="FF000080"/>
        <rFont val="Arial"/>
        <family val="2"/>
      </rPr>
      <t>P/TÊNIS DE MESA</t>
    </r>
  </si>
  <si>
    <r>
      <rPr>
        <sz val="10.5"/>
        <color rgb="FF000080"/>
        <rFont val="Arial"/>
        <family val="2"/>
      </rPr>
      <t>RAQUETES DE TÊNIS, MESMO NÃO ENCORDOADAS</t>
    </r>
  </si>
  <si>
    <r>
      <rPr>
        <sz val="10.5"/>
        <color rgb="FF000080"/>
        <rFont val="Arial"/>
        <family val="2"/>
      </rPr>
      <t xml:space="preserve">RAQUETES DE "BADMINTON" E
</t>
    </r>
    <r>
      <rPr>
        <sz val="10.5"/>
        <color rgb="FF000080"/>
        <rFont val="Arial"/>
        <family val="2"/>
      </rPr>
      <t>RAQUETES SEMELH.</t>
    </r>
  </si>
  <si>
    <r>
      <rPr>
        <sz val="10.5"/>
        <color rgb="FF000080"/>
        <rFont val="Arial"/>
        <family val="2"/>
      </rPr>
      <t>BOLAS DE TÊNIS</t>
    </r>
  </si>
  <si>
    <r>
      <rPr>
        <sz val="10.5"/>
        <color rgb="FF000080"/>
        <rFont val="Arial"/>
        <family val="2"/>
      </rPr>
      <t>BOLAS INFLÁVEIS EXCETO GOLFE,OU TÊNIS MESA</t>
    </r>
  </si>
  <si>
    <r>
      <rPr>
        <sz val="10.5"/>
        <color rgb="FF000080"/>
        <rFont val="Arial"/>
        <family val="2"/>
      </rPr>
      <t>OUTRAS BOLAS, EXCETO P/GOLFE OU TÊNIS MESA</t>
    </r>
  </si>
  <si>
    <r>
      <rPr>
        <sz val="10.5"/>
        <color rgb="FF000080"/>
        <rFont val="Arial"/>
        <family val="2"/>
      </rPr>
      <t>'- Patins para gelo e patins de rodas, incluindo os fixa</t>
    </r>
  </si>
  <si>
    <r>
      <rPr>
        <sz val="10.5"/>
        <color rgb="FF000080"/>
        <rFont val="Arial"/>
        <family val="2"/>
      </rPr>
      <t>ARTS.EQUIP. P/CULTURA FÍSICA, GINÁST./ATLETISMO</t>
    </r>
  </si>
  <si>
    <r>
      <rPr>
        <sz val="10.5"/>
        <color rgb="FF000080"/>
        <rFont val="Arial"/>
        <family val="2"/>
      </rPr>
      <t>OUTROS ARTIGOS PARA GINÁSTICA OU ESPORTES</t>
    </r>
  </si>
  <si>
    <r>
      <rPr>
        <sz val="10.5"/>
        <color rgb="FF000080"/>
        <rFont val="Arial"/>
        <family val="2"/>
      </rPr>
      <t>'- Varas (Canas*) de pesca</t>
    </r>
  </si>
  <si>
    <r>
      <rPr>
        <sz val="10.5"/>
        <color rgb="FF000080"/>
        <rFont val="Arial"/>
        <family val="2"/>
      </rPr>
      <t>'- Anzóis, mesmo montados em sedelas</t>
    </r>
  </si>
  <si>
    <r>
      <rPr>
        <sz val="10.5"/>
        <color rgb="FF000080"/>
        <rFont val="Arial"/>
        <family val="2"/>
      </rPr>
      <t>'- Carretilhas e molinetes (Carretes*), de pesca</t>
    </r>
  </si>
  <si>
    <r>
      <rPr>
        <sz val="10.5"/>
        <color rgb="FF000080"/>
        <rFont val="Arial"/>
        <family val="2"/>
      </rPr>
      <t>OUTS.ART.P/PESCA A LINHA,PUÇAS,REDES, ETC.</t>
    </r>
  </si>
  <si>
    <r>
      <rPr>
        <sz val="10.5"/>
        <color rgb="FF000080"/>
        <rFont val="Arial"/>
        <family val="2"/>
      </rPr>
      <t>CIRCOS E COLEÇÕES DE ANIMAIS AMBULANTES</t>
    </r>
  </si>
  <si>
    <r>
      <rPr>
        <sz val="10.5"/>
        <color rgb="FF000080"/>
        <rFont val="Arial"/>
        <family val="2"/>
      </rPr>
      <t xml:space="preserve">Carrosséis, mesmo dotados de dispositivo de
</t>
    </r>
    <r>
      <rPr>
        <sz val="10.5"/>
        <color rgb="FF000080"/>
        <rFont val="Arial"/>
        <family val="2"/>
      </rPr>
      <t>elevação, d</t>
    </r>
  </si>
  <si>
    <r>
      <rPr>
        <sz val="10.5"/>
        <color rgb="FF000080"/>
        <rFont val="Arial"/>
        <family val="2"/>
      </rPr>
      <t>'-- Carrinhos de choque</t>
    </r>
  </si>
  <si>
    <r>
      <rPr>
        <sz val="10.5"/>
        <color rgb="FF000080"/>
        <rFont val="Arial"/>
        <family val="2"/>
      </rPr>
      <t xml:space="preserve">'-- Simuladores de movimentos e cinemas
</t>
    </r>
    <r>
      <rPr>
        <sz val="10.5"/>
        <color rgb="FF000080"/>
        <rFont val="Arial"/>
        <family val="2"/>
      </rPr>
      <t>dinâmicos</t>
    </r>
  </si>
  <si>
    <r>
      <rPr>
        <sz val="10.5"/>
        <color rgb="FF000080"/>
        <rFont val="Arial"/>
        <family val="2"/>
      </rPr>
      <t>'-- Equipamentos para parques aquáticos</t>
    </r>
  </si>
  <si>
    <r>
      <rPr>
        <sz val="10.5"/>
        <color rgb="FF000080"/>
        <rFont val="Arial"/>
        <family val="2"/>
      </rPr>
      <t>'- Atrações de parques e feiras</t>
    </r>
  </si>
  <si>
    <r>
      <rPr>
        <sz val="10.5"/>
        <color rgb="FF000080"/>
        <rFont val="Arial"/>
        <family val="2"/>
      </rPr>
      <t>'- Teatros ambulantes</t>
    </r>
  </si>
  <si>
    <r>
      <rPr>
        <sz val="10.5"/>
        <color rgb="FF000080"/>
        <rFont val="Arial"/>
        <family val="2"/>
      </rPr>
      <t xml:space="preserve">OUTS.MATÉRIAS ANIMAIS P/ENTALHAR,
</t>
    </r>
    <r>
      <rPr>
        <sz val="10.5"/>
        <color rgb="FF000080"/>
        <rFont val="Arial"/>
        <family val="2"/>
      </rPr>
      <t>TRABALHAR</t>
    </r>
  </si>
  <si>
    <r>
      <rPr>
        <sz val="10.5"/>
        <color rgb="FF000080"/>
        <rFont val="Arial"/>
        <family val="2"/>
      </rPr>
      <t xml:space="preserve">CÁPSULAS DE GELATINAS
</t>
    </r>
    <r>
      <rPr>
        <sz val="10.5"/>
        <color rgb="FF000080"/>
        <rFont val="Arial"/>
        <family val="2"/>
      </rPr>
      <t>DIGERÍVEIS</t>
    </r>
  </si>
  <si>
    <r>
      <rPr>
        <sz val="10.5"/>
        <color rgb="FF000080"/>
        <rFont val="Arial"/>
        <family val="2"/>
      </rPr>
      <t>OUTS.MATÉRIAS VEGET./MINER. D/ENTALHAR,ETC.</t>
    </r>
  </si>
  <si>
    <r>
      <rPr>
        <sz val="10.5"/>
        <color rgb="FF000080"/>
        <rFont val="Arial"/>
        <family val="2"/>
      </rPr>
      <t xml:space="preserve">'- Vassouras e escovas constituídas por
</t>
    </r>
    <r>
      <rPr>
        <sz val="10.5"/>
        <color rgb="FF000080"/>
        <rFont val="Arial"/>
        <family val="2"/>
      </rPr>
      <t>pequenos ramos o</t>
    </r>
  </si>
  <si>
    <r>
      <rPr>
        <sz val="10.5"/>
        <color rgb="FF000080"/>
        <rFont val="Arial"/>
        <family val="2"/>
      </rPr>
      <t>ESCOVAS D/DENTES, INCL.ESCOVAS P/DENTADURAS</t>
    </r>
  </si>
  <si>
    <r>
      <rPr>
        <sz val="10.5"/>
        <color rgb="FF000080"/>
        <rFont val="Arial"/>
        <family val="2"/>
      </rPr>
      <t xml:space="preserve">ESC./PINCÉIS D/BARBA,ESCOVAS
</t>
    </r>
    <r>
      <rPr>
        <sz val="10.5"/>
        <color rgb="FF000080"/>
        <rFont val="Arial"/>
        <family val="2"/>
      </rPr>
      <t>P/CABELOS,ETC.</t>
    </r>
  </si>
  <si>
    <r>
      <rPr>
        <sz val="10.5"/>
        <color rgb="FF000080"/>
        <rFont val="Arial"/>
        <family val="2"/>
      </rPr>
      <t>PINCÉIS,ESCOVS. P/ARTIST.P/PRODS. COSMÉTS.ETC.</t>
    </r>
  </si>
  <si>
    <r>
      <rPr>
        <sz val="10.5"/>
        <color rgb="FF000080"/>
        <rFont val="Arial"/>
        <family val="2"/>
      </rPr>
      <t>ROLOS P/PINTURA</t>
    </r>
  </si>
  <si>
    <r>
      <rPr>
        <sz val="10.5"/>
        <color rgb="FF000080"/>
        <rFont val="Arial"/>
        <family val="2"/>
      </rPr>
      <t>ESCOVAS/PINCÉIS P/PINTAR,CAIAR,ETC. BONECAS</t>
    </r>
  </si>
  <si>
    <r>
      <rPr>
        <sz val="10.5"/>
        <color rgb="FF000080"/>
        <rFont val="Arial"/>
        <family val="2"/>
      </rPr>
      <t>'- Outras escovas que constituam partes de máquinas, de apare</t>
    </r>
  </si>
  <si>
    <r>
      <rPr>
        <sz val="10.5"/>
        <color rgb="FF000080"/>
        <rFont val="Arial"/>
        <family val="2"/>
      </rPr>
      <t>OUTS.VASSOURAS, ESCOVAS,PINCÉIS, RODOS,ETC.</t>
    </r>
  </si>
  <si>
    <r>
      <rPr>
        <sz val="10.5"/>
        <color rgb="FF000080"/>
        <rFont val="Arial"/>
        <family val="2"/>
      </rPr>
      <t>PENEIRAS E CRIVOS, MANUAIS</t>
    </r>
  </si>
  <si>
    <r>
      <rPr>
        <sz val="10.5"/>
        <color rgb="FF000080"/>
        <rFont val="Arial"/>
        <family val="2"/>
      </rPr>
      <t>Conjuntos de viagem para toucador de pessoas, para costura o</t>
    </r>
  </si>
  <si>
    <r>
      <rPr>
        <sz val="10.5"/>
        <color rgb="FF000080"/>
        <rFont val="Arial"/>
        <family val="2"/>
      </rPr>
      <t>BOTÕES DE PRESSÃO E SUAS PARTES</t>
    </r>
  </si>
  <si>
    <r>
      <rPr>
        <sz val="10.5"/>
        <color rgb="FF000080"/>
        <rFont val="Arial"/>
        <family val="2"/>
      </rPr>
      <t>'-- De plástico, não recobertos de matérias têxteis</t>
    </r>
  </si>
  <si>
    <r>
      <rPr>
        <sz val="10.5"/>
        <color rgb="FF000080"/>
        <rFont val="Arial"/>
        <family val="2"/>
      </rPr>
      <t>BOTÕES METAIS COMUNS Ñ RECOB. MAT.TÊXTEIS</t>
    </r>
  </si>
  <si>
    <r>
      <rPr>
        <sz val="10.5"/>
        <color rgb="FF000080"/>
        <rFont val="Arial"/>
        <family val="2"/>
      </rPr>
      <t>OUTROS BOTÕES</t>
    </r>
  </si>
  <si>
    <r>
      <rPr>
        <sz val="10.5"/>
        <color rgb="FF000080"/>
        <rFont val="Arial"/>
        <family val="2"/>
      </rPr>
      <t>FORMAS,OUTS.PART., BOTÕES;ESBOÇOS D/BOTÕES</t>
    </r>
  </si>
  <si>
    <r>
      <rPr>
        <sz val="10.5"/>
        <color rgb="FF000080"/>
        <rFont val="Arial"/>
        <family val="2"/>
      </rPr>
      <t xml:space="preserve">FECHOS ECLER C/GRAMPOS DE METAL
</t>
    </r>
    <r>
      <rPr>
        <sz val="10.5"/>
        <color rgb="FF000080"/>
        <rFont val="Arial"/>
        <family val="2"/>
      </rPr>
      <t>COMUM</t>
    </r>
  </si>
  <si>
    <r>
      <rPr>
        <sz val="10.5"/>
        <color rgb="FF000080"/>
        <rFont val="Arial"/>
        <family val="2"/>
      </rPr>
      <t>OUTROS FECHOS ECLER</t>
    </r>
  </si>
  <si>
    <r>
      <rPr>
        <sz val="10.5"/>
        <color rgb="FF000080"/>
        <rFont val="Arial"/>
        <family val="2"/>
      </rPr>
      <t xml:space="preserve">PARTES DE FECHOS
</t>
    </r>
    <r>
      <rPr>
        <sz val="10.5"/>
        <color rgb="FF000080"/>
        <rFont val="Arial"/>
        <family val="2"/>
      </rPr>
      <t>ECLER</t>
    </r>
  </si>
  <si>
    <r>
      <rPr>
        <sz val="10.5"/>
        <color rgb="FF000080"/>
        <rFont val="Arial"/>
        <family val="2"/>
      </rPr>
      <t>CANETAS ESFEROGRÁFICAS</t>
    </r>
  </si>
  <si>
    <r>
      <rPr>
        <sz val="10.5"/>
        <color rgb="FF000080"/>
        <rFont val="Arial"/>
        <family val="2"/>
      </rPr>
      <t xml:space="preserve">CANETAS /MARCAD., C/PT.D/FELTRO/POT.
</t>
    </r>
    <r>
      <rPr>
        <sz val="10.5"/>
        <color rgb="FF000080"/>
        <rFont val="Arial"/>
        <family val="2"/>
      </rPr>
      <t>POROSAS</t>
    </r>
  </si>
  <si>
    <r>
      <rPr>
        <sz val="10.5"/>
        <color rgb="FF000080"/>
        <rFont val="Arial"/>
        <family val="2"/>
      </rPr>
      <t>'- Canetas-tinteiro (Canetas de tinta permanente*) e out</t>
    </r>
  </si>
  <si>
    <r>
      <rPr>
        <sz val="10.5"/>
        <color rgb="FF000080"/>
        <rFont val="Arial"/>
        <family val="2"/>
      </rPr>
      <t>LAPISEIRAS</t>
    </r>
  </si>
  <si>
    <r>
      <rPr>
        <sz val="10.5"/>
        <color rgb="FF000080"/>
        <rFont val="Arial"/>
        <family val="2"/>
      </rPr>
      <t>SORTIDOS DE CANETAS COM LAPISEIRAS</t>
    </r>
  </si>
  <si>
    <r>
      <rPr>
        <sz val="10.5"/>
        <color rgb="FF000080"/>
        <rFont val="Arial"/>
        <family val="2"/>
      </rPr>
      <t>CARGAS C/PTA, P/CANETAS ESFEROGRÁFICAS</t>
    </r>
  </si>
  <si>
    <r>
      <rPr>
        <sz val="10.5"/>
        <color rgb="FF000080"/>
        <rFont val="Arial"/>
        <family val="2"/>
      </rPr>
      <t>'-- Penas (aparos) e suas pontas</t>
    </r>
  </si>
  <si>
    <r>
      <rPr>
        <sz val="10.5"/>
        <color rgb="FF000080"/>
        <rFont val="Arial"/>
        <family val="2"/>
      </rPr>
      <t xml:space="preserve">PONTAS POROSAS P/ART.SUBPOS.
</t>
    </r>
    <r>
      <rPr>
        <sz val="10.5"/>
        <color rgb="FF000080"/>
        <rFont val="Arial"/>
        <family val="2"/>
      </rPr>
      <t>9608.20</t>
    </r>
  </si>
  <si>
    <r>
      <rPr>
        <sz val="10.5"/>
        <color rgb="FF000080"/>
        <rFont val="Arial"/>
        <family val="2"/>
      </rPr>
      <t>OUTS.PARTES P/CANETAS, LAPISEIRAS, ETC.</t>
    </r>
  </si>
  <si>
    <r>
      <rPr>
        <sz val="10.5"/>
        <color rgb="FF000080"/>
        <rFont val="Arial"/>
        <family val="2"/>
      </rPr>
      <t>ESTILETES P/DUPL., PORTA-LÁPIS,ARTS. SEMELHANT.</t>
    </r>
  </si>
  <si>
    <r>
      <rPr>
        <sz val="10.5"/>
        <color rgb="FF000080"/>
        <rFont val="Arial"/>
        <family val="2"/>
      </rPr>
      <t>LÁPIS</t>
    </r>
  </si>
  <si>
    <r>
      <rPr>
        <sz val="10.5"/>
        <color rgb="FF000080"/>
        <rFont val="Arial"/>
        <family val="2"/>
      </rPr>
      <t>MINAS PARA LÁPIS OU LAPISEIRAS</t>
    </r>
  </si>
  <si>
    <r>
      <rPr>
        <sz val="10.5"/>
        <color rgb="FF000080"/>
        <rFont val="Arial"/>
        <family val="2"/>
      </rPr>
      <t xml:space="preserve">OUTS.PASTÉIS, CARVÕES,GIZES
</t>
    </r>
    <r>
      <rPr>
        <sz val="10.5"/>
        <color rgb="FF000080"/>
        <rFont val="Arial"/>
        <family val="2"/>
      </rPr>
      <t>P/ESCR.,P/ALF.</t>
    </r>
  </si>
  <si>
    <r>
      <rPr>
        <sz val="10.5"/>
        <color rgb="FF000080"/>
        <rFont val="Arial"/>
        <family val="2"/>
      </rPr>
      <t>LOUSAS/ QUAD. ESCREVER MESMO EMOLDURADOS</t>
    </r>
  </si>
  <si>
    <r>
      <rPr>
        <sz val="10.5"/>
        <color rgb="FF000080"/>
        <rFont val="Arial"/>
        <family val="2"/>
      </rPr>
      <t xml:space="preserve">CARIMBOS,ART.SEM. DISP.MANUAIS COMP.
</t>
    </r>
    <r>
      <rPr>
        <sz val="10.5"/>
        <color rgb="FF000080"/>
        <rFont val="Arial"/>
        <family val="2"/>
      </rPr>
      <t>TIPOGR.</t>
    </r>
  </si>
  <si>
    <r>
      <rPr>
        <sz val="10.5"/>
        <color rgb="FF000080"/>
        <rFont val="Arial"/>
        <family val="2"/>
      </rPr>
      <t>'- Fitas impressoras</t>
    </r>
  </si>
  <si>
    <r>
      <rPr>
        <sz val="10.5"/>
        <color rgb="FF000080"/>
        <rFont val="Arial"/>
        <family val="2"/>
      </rPr>
      <t>ALMOFADAS DE CARIMBO</t>
    </r>
  </si>
  <si>
    <r>
      <rPr>
        <sz val="10.5"/>
        <color rgb="FF000080"/>
        <rFont val="Arial"/>
        <family val="2"/>
      </rPr>
      <t>OUTS.ISQUEIROS BOLSO GÁS Ñ RECARREGÁVEIS</t>
    </r>
  </si>
  <si>
    <r>
      <rPr>
        <sz val="10.5"/>
        <color rgb="FF000080"/>
        <rFont val="Arial"/>
        <family val="2"/>
      </rPr>
      <t>OUTS.ISQUEIROS BOLSO RECARREGÁVEIS</t>
    </r>
  </si>
  <si>
    <r>
      <rPr>
        <sz val="10.5"/>
        <color rgb="FF000080"/>
        <rFont val="Arial"/>
        <family val="2"/>
      </rPr>
      <t>QUALQUER OUTRO ACENDEDOR</t>
    </r>
  </si>
  <si>
    <r>
      <rPr>
        <sz val="10.5"/>
        <color rgb="FF000080"/>
        <rFont val="Arial"/>
        <family val="2"/>
      </rPr>
      <t>PARTES DE ISQUEIROS E ACENDEDORES</t>
    </r>
  </si>
  <si>
    <r>
      <rPr>
        <sz val="10.5"/>
        <color rgb="FF000080"/>
        <rFont val="Arial"/>
        <family val="2"/>
      </rPr>
      <t>CACHIMBOS, PITEIRAS P/CIGAR.SUAS PARTES</t>
    </r>
  </si>
  <si>
    <r>
      <rPr>
        <sz val="10.5"/>
        <color rgb="FF000080"/>
        <rFont val="Arial"/>
        <family val="2"/>
      </rPr>
      <t>'-- De borracha endurecida ou de plástico</t>
    </r>
  </si>
  <si>
    <r>
      <rPr>
        <sz val="10.5"/>
        <color rgb="FF000080"/>
        <rFont val="Arial"/>
        <family val="2"/>
      </rPr>
      <t xml:space="preserve">OUTROS PENTES E TRAVESSAS
</t>
    </r>
    <r>
      <rPr>
        <sz val="10.5"/>
        <color rgb="FF000080"/>
        <rFont val="Arial"/>
        <family val="2"/>
      </rPr>
      <t>P/CABELOS</t>
    </r>
  </si>
  <si>
    <r>
      <rPr>
        <sz val="10.5"/>
        <color rgb="FF000080"/>
        <rFont val="Arial"/>
        <family val="2"/>
      </rPr>
      <t>OUTS.ARTEF. P/PENTEADOS E SUAS PARTES</t>
    </r>
  </si>
  <si>
    <r>
      <rPr>
        <sz val="10.5"/>
        <color rgb="FF000080"/>
        <rFont val="Arial"/>
        <family val="2"/>
      </rPr>
      <t xml:space="preserve">VAPORIZ.D/TOUC., ARM.,CABEÇA
</t>
    </r>
    <r>
      <rPr>
        <sz val="10.5"/>
        <color rgb="FF000080"/>
        <rFont val="Arial"/>
        <family val="2"/>
      </rPr>
      <t>D/ARMAÇÕES</t>
    </r>
  </si>
  <si>
    <r>
      <rPr>
        <sz val="10.5"/>
        <color rgb="FF000080"/>
        <rFont val="Arial"/>
        <family val="2"/>
      </rPr>
      <t>BORLAS/ESPONJ. P/PÓS/APLIC.COSM. PROD.TOUC.</t>
    </r>
  </si>
  <si>
    <r>
      <rPr>
        <sz val="10.5"/>
        <color rgb="FF000080"/>
        <rFont val="Arial"/>
        <family val="2"/>
      </rPr>
      <t xml:space="preserve">GARRAFAS TÉRMICAS E OUTS.RECIP.
</t>
    </r>
    <r>
      <rPr>
        <sz val="10.5"/>
        <color rgb="FF000080"/>
        <rFont val="Arial"/>
        <family val="2"/>
      </rPr>
      <t>ISOTÉRMICOS</t>
    </r>
  </si>
  <si>
    <r>
      <rPr>
        <sz val="10.5"/>
        <color rgb="FF000080"/>
        <rFont val="Arial"/>
        <family val="2"/>
      </rPr>
      <t>PARTS.GARRAFA TÉRM.E OUTS.RECIP. ISOTÉRMICOS</t>
    </r>
  </si>
  <si>
    <r>
      <rPr>
        <sz val="10.5"/>
        <color rgb="FF000080"/>
        <rFont val="Arial"/>
        <family val="2"/>
      </rPr>
      <t xml:space="preserve">MANEQUINS, AUTÔMATOS P/VITR. E
</t>
    </r>
    <r>
      <rPr>
        <sz val="10.5"/>
        <color rgb="FF000080"/>
        <rFont val="Arial"/>
        <family val="2"/>
      </rPr>
      <t>MOSTRUÁRIOS</t>
    </r>
  </si>
  <si>
    <r>
      <rPr>
        <sz val="10.5"/>
        <color rgb="FF000080"/>
        <rFont val="Arial"/>
        <family val="2"/>
      </rPr>
      <t>Absorventes (Pensos*) e tampões higiênicos, cueiros, fraldas</t>
    </r>
  </si>
  <si>
    <r>
      <rPr>
        <sz val="10.5"/>
        <color rgb="FF000080"/>
        <rFont val="Arial"/>
        <family val="2"/>
      </rPr>
      <t xml:space="preserve">Monopés, bipés, tripés e
</t>
    </r>
    <r>
      <rPr>
        <sz val="10.5"/>
        <color rgb="FF000080"/>
        <rFont val="Arial"/>
        <family val="2"/>
      </rPr>
      <t>artigos semelhantes.</t>
    </r>
  </si>
  <si>
    <r>
      <rPr>
        <sz val="10.5"/>
        <color rgb="FF000080"/>
        <rFont val="Arial"/>
        <family val="2"/>
      </rPr>
      <t>'-- Quadros, pinturas e desenhos</t>
    </r>
  </si>
  <si>
    <r>
      <rPr>
        <sz val="10.5"/>
        <color rgb="FF000080"/>
        <rFont val="Arial"/>
        <family val="2"/>
      </rPr>
      <t>'-- Mosaicos</t>
    </r>
  </si>
  <si>
    <t>ID</t>
  </si>
  <si>
    <t>Dólar</t>
  </si>
  <si>
    <t>Câmbio</t>
  </si>
  <si>
    <t>FOB USADO</t>
  </si>
  <si>
    <t>Capa de Celular</t>
  </si>
  <si>
    <t>Plastic Lid</t>
  </si>
  <si>
    <t>Carpa</t>
  </si>
  <si>
    <t>Sardinha</t>
  </si>
  <si>
    <t>Fones de Ouvido Rio de Janeiro</t>
  </si>
  <si>
    <t>Fones de Ouvido Navegantes</t>
  </si>
  <si>
    <t>TESTE</t>
  </si>
  <si>
    <t>MEXILÃO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</si>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</sst>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"/>
    <numFmt numFmtId="165" formatCode="_-* #,##0.00_-;\-* #,##0.00_-;_-* &quot;-&quot;????_-;_-@_-"/>
    <numFmt numFmtId="166" formatCode="_-* #,##0_-;\-* #,##0_-;_-* &quot;-&quot;??_-;_-@_-"/>
    <numFmt numFmtId="167" formatCode="_-[$R$-416]\ * #,##0.00_-;\-[$R$-416]\ * #,##0.00_-;_-[$R$-416]\ * &quot;-&quot;??_-;_-@_-"/>
    <numFmt numFmtId="168" formatCode="#,##0\P\C\S"/>
    <numFmt numFmtId="169" formatCode="[$R$-416]\ #,##0.00;[Red]\-[$R$-416]\ #,##0.00"/>
    <numFmt numFmtId="170" formatCode="#,##0.00\K\G\S"/>
    <numFmt numFmtId="171" formatCode="_-* #,##0.0000_-;\-* #,##0.0000_-;_-* &quot;-&quot;????_-;_-@_-"/>
    <numFmt numFmtId="172" formatCode="_-* #,##0.0000_-;\-* #,##0.0000_-;_-* &quot;-&quot;??_-;_-@_-"/>
    <numFmt numFmtId="173" formatCode="00000000"/>
    <numFmt numFmtId="174" formatCode="00,000"/>
    <numFmt numFmtId="175" formatCode="0.000"/>
    <numFmt numFmtId="176" formatCode="#,##0.0000"/>
    <numFmt numFmtId="177" formatCode="[$$-409]#,##0.0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宋体"/>
      <charset val="134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.5"/>
      <color rgb="FF000080"/>
      <name val="Arial"/>
      <family val="2"/>
    </font>
    <font>
      <sz val="10.5"/>
      <name val="Arial"/>
      <family val="2"/>
    </font>
    <font>
      <sz val="10.5"/>
      <color rgb="FF000000"/>
      <name val="Arial"/>
      <family val="2"/>
    </font>
    <font>
      <sz val="11"/>
      <color theme="1"/>
      <name val="Calibri"/>
      <family val="2"/>
    </font>
    <font>
      <sz val="10.5"/>
      <name val="Arial"/>
      <family val="2"/>
    </font>
    <font>
      <sz val="10"/>
      <color rgb="FF000000"/>
      <name val="Arial"/>
      <family val="2"/>
    </font>
    <font>
      <b/>
      <sz val="10.5"/>
      <color rgb="FF000000"/>
      <name val="Arial"/>
      <family val="2"/>
    </font>
    <font>
      <sz val="10.5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FFFFFF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/>
      <top style="thin">
        <color rgb="FFC0C0C0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0C0C0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>
      <alignment vertical="center"/>
    </xf>
    <xf numFmtId="0" fontId="8" fillId="0" borderId="0">
      <alignment vertical="center"/>
    </xf>
    <xf numFmtId="0" fontId="8" fillId="0" borderId="0"/>
    <xf numFmtId="43" fontId="1" fillId="0" borderId="0" applyFont="0" applyFill="0" applyBorder="0" applyAlignment="0" applyProtection="0"/>
  </cellStyleXfs>
  <cellXfs count="32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3" fontId="0" fillId="0" borderId="4" xfId="0" applyNumberFormat="1" applyBorder="1" applyAlignment="1">
      <alignment horizontal="center" vertical="center"/>
    </xf>
    <xf numFmtId="164" fontId="0" fillId="0" borderId="1" xfId="0" applyNumberFormat="1" applyBorder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43" fontId="0" fillId="0" borderId="1" xfId="1" applyFont="1" applyBorder="1"/>
    <xf numFmtId="0" fontId="0" fillId="0" borderId="6" xfId="0" applyBorder="1" applyAlignment="1">
      <alignment horizontal="center"/>
    </xf>
    <xf numFmtId="10" fontId="0" fillId="0" borderId="6" xfId="0" applyNumberFormat="1" applyBorder="1" applyAlignment="1">
      <alignment horizontal="right"/>
    </xf>
    <xf numFmtId="43" fontId="0" fillId="0" borderId="0" xfId="0" applyNumberFormat="1"/>
    <xf numFmtId="10" fontId="0" fillId="0" borderId="0" xfId="0" applyNumberFormat="1" applyAlignment="1">
      <alignment horizontal="right"/>
    </xf>
    <xf numFmtId="0" fontId="2" fillId="0" borderId="0" xfId="0" applyFont="1" applyAlignment="1">
      <alignment horizontal="left"/>
    </xf>
    <xf numFmtId="43" fontId="3" fillId="2" borderId="6" xfId="0" applyNumberFormat="1" applyFont="1" applyFill="1" applyBorder="1"/>
    <xf numFmtId="0" fontId="0" fillId="3" borderId="0" xfId="0" applyFill="1"/>
    <xf numFmtId="3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43" fontId="2" fillId="2" borderId="1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/>
    </xf>
    <xf numFmtId="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10" fontId="0" fillId="0" borderId="5" xfId="0" applyNumberFormat="1" applyBorder="1"/>
    <xf numFmtId="0" fontId="0" fillId="0" borderId="6" xfId="0" applyBorder="1"/>
    <xf numFmtId="0" fontId="2" fillId="2" borderId="6" xfId="0" applyFont="1" applyFill="1" applyBorder="1" applyAlignment="1">
      <alignment horizontal="left"/>
    </xf>
    <xf numFmtId="10" fontId="0" fillId="0" borderId="1" xfId="0" applyNumberFormat="1" applyBorder="1" applyAlignment="1">
      <alignment horizontal="right"/>
    </xf>
    <xf numFmtId="2" fontId="0" fillId="0" borderId="6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164" fontId="0" fillId="0" borderId="0" xfId="2" applyNumberFormat="1" applyFont="1"/>
    <xf numFmtId="43" fontId="2" fillId="2" borderId="11" xfId="1" applyFont="1" applyFill="1" applyBorder="1" applyAlignment="1">
      <alignment horizontal="center"/>
    </xf>
    <xf numFmtId="43" fontId="2" fillId="2" borderId="7" xfId="1" applyFont="1" applyFill="1" applyBorder="1" applyAlignment="1">
      <alignment horizontal="center"/>
    </xf>
    <xf numFmtId="43" fontId="3" fillId="0" borderId="6" xfId="1" applyFont="1" applyFill="1" applyBorder="1" applyAlignment="1"/>
    <xf numFmtId="43" fontId="3" fillId="0" borderId="1" xfId="0" applyNumberFormat="1" applyFont="1" applyBorder="1"/>
    <xf numFmtId="0" fontId="10" fillId="4" borderId="1" xfId="0" applyFont="1" applyFill="1" applyBorder="1" applyAlignment="1">
      <alignment horizontal="center" vertical="center"/>
    </xf>
    <xf numFmtId="43" fontId="10" fillId="4" borderId="3" xfId="0" applyNumberFormat="1" applyFont="1" applyFill="1" applyBorder="1"/>
    <xf numFmtId="0" fontId="3" fillId="0" borderId="6" xfId="0" applyFont="1" applyBorder="1"/>
    <xf numFmtId="10" fontId="0" fillId="0" borderId="9" xfId="0" applyNumberForma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1" fillId="0" borderId="0" xfId="0" applyFont="1"/>
    <xf numFmtId="43" fontId="11" fillId="0" borderId="0" xfId="0" applyNumberFormat="1" applyFont="1"/>
    <xf numFmtId="0" fontId="11" fillId="0" borderId="0" xfId="0" applyFont="1" applyAlignment="1">
      <alignment horizontal="center"/>
    </xf>
    <xf numFmtId="10" fontId="11" fillId="0" borderId="0" xfId="0" applyNumberFormat="1" applyFont="1" applyAlignment="1">
      <alignment horizontal="center"/>
    </xf>
    <xf numFmtId="10" fontId="11" fillId="3" borderId="0" xfId="0" applyNumberFormat="1" applyFont="1" applyFill="1" applyAlignment="1">
      <alignment horizontal="center"/>
    </xf>
    <xf numFmtId="43" fontId="11" fillId="0" borderId="0" xfId="1" applyFont="1"/>
    <xf numFmtId="167" fontId="11" fillId="0" borderId="0" xfId="0" applyNumberFormat="1" applyFont="1" applyAlignment="1">
      <alignment horizontal="center"/>
    </xf>
    <xf numFmtId="165" fontId="11" fillId="0" borderId="0" xfId="0" applyNumberFormat="1" applyFont="1"/>
    <xf numFmtId="43" fontId="11" fillId="0" borderId="0" xfId="1" applyFont="1" applyAlignment="1">
      <alignment horizontal="center"/>
    </xf>
    <xf numFmtId="165" fontId="11" fillId="0" borderId="0" xfId="0" applyNumberFormat="1" applyFont="1" applyAlignment="1">
      <alignment horizontal="center"/>
    </xf>
    <xf numFmtId="43" fontId="11" fillId="0" borderId="0" xfId="0" applyNumberFormat="1" applyFont="1" applyAlignment="1">
      <alignment horizontal="center"/>
    </xf>
    <xf numFmtId="2" fontId="11" fillId="0" borderId="0" xfId="0" applyNumberFormat="1" applyFont="1"/>
    <xf numFmtId="166" fontId="0" fillId="0" borderId="0" xfId="0" applyNumberFormat="1"/>
    <xf numFmtId="166" fontId="11" fillId="0" borderId="0" xfId="0" applyNumberFormat="1" applyFont="1" applyAlignment="1">
      <alignment horizontal="center"/>
    </xf>
    <xf numFmtId="165" fontId="0" fillId="0" borderId="0" xfId="0" applyNumberFormat="1"/>
    <xf numFmtId="4" fontId="0" fillId="0" borderId="0" xfId="0" applyNumberFormat="1"/>
    <xf numFmtId="164" fontId="0" fillId="0" borderId="0" xfId="0" applyNumberFormat="1"/>
    <xf numFmtId="171" fontId="0" fillId="0" borderId="0" xfId="0" applyNumberFormat="1"/>
    <xf numFmtId="171" fontId="11" fillId="0" borderId="0" xfId="0" applyNumberFormat="1" applyFont="1"/>
    <xf numFmtId="43" fontId="0" fillId="0" borderId="0" xfId="1" applyFont="1"/>
    <xf numFmtId="4" fontId="11" fillId="0" borderId="0" xfId="0" applyNumberFormat="1" applyFont="1"/>
    <xf numFmtId="164" fontId="11" fillId="0" borderId="0" xfId="0" applyNumberFormat="1" applyFont="1"/>
    <xf numFmtId="9" fontId="0" fillId="0" borderId="6" xfId="2" applyFont="1" applyBorder="1" applyAlignment="1">
      <alignment horizontal="right"/>
    </xf>
    <xf numFmtId="171" fontId="0" fillId="0" borderId="0" xfId="0" applyNumberFormat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9" fontId="12" fillId="2" borderId="6" xfId="0" applyNumberFormat="1" applyFont="1" applyFill="1" applyBorder="1"/>
    <xf numFmtId="0" fontId="2" fillId="2" borderId="4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0" xfId="0" applyFill="1"/>
    <xf numFmtId="0" fontId="0" fillId="2" borderId="12" xfId="0" applyFill="1" applyBorder="1"/>
    <xf numFmtId="0" fontId="0" fillId="2" borderId="2" xfId="0" applyFill="1" applyBorder="1"/>
    <xf numFmtId="0" fontId="0" fillId="2" borderId="12" xfId="0" applyFill="1" applyBorder="1" applyAlignment="1">
      <alignment horizontal="center" vertical="center" wrapText="1"/>
    </xf>
    <xf numFmtId="43" fontId="3" fillId="0" borderId="1" xfId="1" applyFont="1" applyBorder="1"/>
    <xf numFmtId="166" fontId="3" fillId="0" borderId="1" xfId="1" applyNumberFormat="1" applyFont="1" applyBorder="1"/>
    <xf numFmtId="43" fontId="3" fillId="2" borderId="1" xfId="1" applyFont="1" applyFill="1" applyBorder="1"/>
    <xf numFmtId="10" fontId="3" fillId="0" borderId="1" xfId="2" applyNumberFormat="1" applyFont="1" applyBorder="1" applyAlignment="1">
      <alignment horizontal="center"/>
    </xf>
    <xf numFmtId="0" fontId="3" fillId="0" borderId="0" xfId="0" applyFont="1"/>
    <xf numFmtId="0" fontId="0" fillId="6" borderId="1" xfId="0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0" fillId="2" borderId="7" xfId="0" applyFill="1" applyBorder="1"/>
    <xf numFmtId="2" fontId="0" fillId="2" borderId="3" xfId="0" applyNumberFormat="1" applyFill="1" applyBorder="1" applyAlignment="1">
      <alignment horizontal="center" vertical="center" wrapText="1"/>
    </xf>
    <xf numFmtId="43" fontId="3" fillId="0" borderId="0" xfId="0" applyNumberFormat="1" applyFont="1"/>
    <xf numFmtId="16" fontId="11" fillId="0" borderId="0" xfId="0" applyNumberFormat="1" applyFont="1"/>
    <xf numFmtId="9" fontId="3" fillId="0" borderId="6" xfId="1" applyNumberFormat="1" applyFont="1" applyFill="1" applyBorder="1" applyAlignment="1"/>
    <xf numFmtId="167" fontId="11" fillId="0" borderId="0" xfId="1" applyNumberFormat="1" applyFont="1"/>
    <xf numFmtId="43" fontId="15" fillId="2" borderId="0" xfId="1" applyFont="1" applyFill="1"/>
    <xf numFmtId="0" fontId="15" fillId="2" borderId="0" xfId="0" applyFont="1" applyFill="1"/>
    <xf numFmtId="167" fontId="15" fillId="2" borderId="0" xfId="1" applyNumberFormat="1" applyFont="1" applyFill="1"/>
    <xf numFmtId="169" fontId="3" fillId="0" borderId="1" xfId="0" applyNumberFormat="1" applyFont="1" applyBorder="1"/>
    <xf numFmtId="169" fontId="10" fillId="4" borderId="3" xfId="0" applyNumberFormat="1" applyFont="1" applyFill="1" applyBorder="1"/>
    <xf numFmtId="43" fontId="11" fillId="0" borderId="1" xfId="1" applyFont="1" applyFill="1" applyBorder="1"/>
    <xf numFmtId="10" fontId="11" fillId="0" borderId="1" xfId="2" applyNumberFormat="1" applyFont="1" applyFill="1" applyBorder="1" applyAlignment="1">
      <alignment horizontal="center"/>
    </xf>
    <xf numFmtId="43" fontId="11" fillId="0" borderId="1" xfId="1" applyFont="1" applyFill="1" applyBorder="1" applyAlignment="1">
      <alignment horizontal="center"/>
    </xf>
    <xf numFmtId="168" fontId="15" fillId="0" borderId="1" xfId="5" applyNumberFormat="1" applyFont="1" applyBorder="1" applyAlignment="1">
      <alignment horizontal="center" vertical="center" wrapText="1"/>
    </xf>
    <xf numFmtId="170" fontId="11" fillId="0" borderId="1" xfId="0" applyNumberFormat="1" applyFont="1" applyBorder="1" applyAlignment="1">
      <alignment horizontal="center" vertical="center"/>
    </xf>
    <xf numFmtId="43" fontId="0" fillId="0" borderId="1" xfId="1" applyFont="1" applyFill="1" applyBorder="1"/>
    <xf numFmtId="172" fontId="11" fillId="0" borderId="0" xfId="0" applyNumberFormat="1" applyFont="1"/>
    <xf numFmtId="43" fontId="11" fillId="2" borderId="1" xfId="1" applyFont="1" applyFill="1" applyBorder="1"/>
    <xf numFmtId="43" fontId="11" fillId="2" borderId="1" xfId="0" applyNumberFormat="1" applyFont="1" applyFill="1" applyBorder="1"/>
    <xf numFmtId="4" fontId="3" fillId="2" borderId="1" xfId="1" applyNumberFormat="1" applyFont="1" applyFill="1" applyBorder="1"/>
    <xf numFmtId="9" fontId="0" fillId="0" borderId="1" xfId="1" applyNumberFormat="1" applyFont="1" applyBorder="1"/>
    <xf numFmtId="43" fontId="3" fillId="0" borderId="1" xfId="1" applyFont="1" applyBorder="1" applyAlignment="1">
      <alignment horizontal="right" vertical="center"/>
    </xf>
    <xf numFmtId="43" fontId="3" fillId="0" borderId="6" xfId="1" applyFont="1" applyBorder="1" applyAlignment="1">
      <alignment horizontal="right" vertical="center"/>
    </xf>
    <xf numFmtId="43" fontId="3" fillId="0" borderId="3" xfId="1" applyFont="1" applyBorder="1" applyAlignment="1">
      <alignment horizontal="right" vertical="center"/>
    </xf>
    <xf numFmtId="173" fontId="17" fillId="0" borderId="19" xfId="0" applyNumberFormat="1" applyFont="1" applyBorder="1" applyAlignment="1">
      <alignment horizontal="left" vertical="center" shrinkToFit="1"/>
    </xf>
    <xf numFmtId="173" fontId="17" fillId="0" borderId="23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center"/>
    </xf>
    <xf numFmtId="0" fontId="18" fillId="0" borderId="24" xfId="0" applyFont="1" applyBorder="1" applyAlignment="1">
      <alignment horizontal="left" vertical="top" wrapText="1"/>
    </xf>
    <xf numFmtId="0" fontId="18" fillId="0" borderId="25" xfId="0" applyFont="1" applyBorder="1" applyAlignment="1">
      <alignment horizontal="left" vertical="top" wrapText="1"/>
    </xf>
    <xf numFmtId="0" fontId="18" fillId="0" borderId="20" xfId="0" applyFont="1" applyBorder="1" applyAlignment="1">
      <alignment horizontal="left" vertical="top" wrapText="1"/>
    </xf>
    <xf numFmtId="0" fontId="18" fillId="0" borderId="2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/>
    </xf>
    <xf numFmtId="174" fontId="2" fillId="0" borderId="0" xfId="0" applyNumberFormat="1" applyFont="1" applyAlignment="1">
      <alignment horizontal="center"/>
    </xf>
    <xf numFmtId="1" fontId="17" fillId="0" borderId="27" xfId="0" applyNumberFormat="1" applyFont="1" applyBorder="1" applyAlignment="1">
      <alignment horizontal="left" vertical="top" shrinkToFit="1"/>
    </xf>
    <xf numFmtId="0" fontId="21" fillId="0" borderId="28" xfId="0" applyFont="1" applyBorder="1" applyAlignment="1">
      <alignment horizontal="left" vertical="top" wrapText="1"/>
    </xf>
    <xf numFmtId="0" fontId="21" fillId="0" borderId="26" xfId="0" applyFont="1" applyBorder="1" applyAlignment="1">
      <alignment horizontal="left" vertical="top" wrapText="1"/>
    </xf>
    <xf numFmtId="0" fontId="21" fillId="0" borderId="28" xfId="0" quotePrefix="1" applyFont="1" applyBorder="1" applyAlignment="1">
      <alignment horizontal="left" vertical="top" wrapText="1"/>
    </xf>
    <xf numFmtId="49" fontId="0" fillId="0" borderId="5" xfId="0" applyNumberFormat="1" applyBorder="1"/>
    <xf numFmtId="49" fontId="0" fillId="0" borderId="6" xfId="0" applyNumberFormat="1" applyBorder="1"/>
    <xf numFmtId="2" fontId="20" fillId="0" borderId="29" xfId="0" applyNumberFormat="1" applyFont="1" applyBorder="1" applyAlignment="1">
      <alignment wrapText="1"/>
    </xf>
    <xf numFmtId="1" fontId="17" fillId="0" borderId="23" xfId="0" applyNumberFormat="1" applyFont="1" applyBorder="1" applyAlignment="1">
      <alignment horizontal="left" vertical="top" shrinkToFit="1"/>
    </xf>
    <xf numFmtId="164" fontId="22" fillId="0" borderId="30" xfId="0" applyNumberFormat="1" applyFont="1" applyBorder="1" applyAlignment="1">
      <alignment horizontal="center" vertical="top" wrapText="1"/>
    </xf>
    <xf numFmtId="0" fontId="3" fillId="0" borderId="6" xfId="1" applyNumberFormat="1" applyFont="1" applyFill="1" applyBorder="1" applyAlignment="1"/>
    <xf numFmtId="0" fontId="2" fillId="0" borderId="0" xfId="0" applyFont="1"/>
    <xf numFmtId="164" fontId="23" fillId="0" borderId="22" xfId="0" applyNumberFormat="1" applyFont="1" applyBorder="1" applyAlignment="1">
      <alignment horizontal="center" vertical="top" shrinkToFit="1"/>
    </xf>
    <xf numFmtId="0" fontId="2" fillId="0" borderId="0" xfId="0" applyFont="1" applyAlignment="1">
      <alignment vertical="center"/>
    </xf>
    <xf numFmtId="164" fontId="23" fillId="0" borderId="23" xfId="0" applyNumberFormat="1" applyFont="1" applyBorder="1" applyAlignment="1">
      <alignment horizontal="center" vertical="center" shrinkToFit="1"/>
    </xf>
    <xf numFmtId="173" fontId="17" fillId="0" borderId="23" xfId="0" applyNumberFormat="1" applyFont="1" applyBorder="1" applyAlignment="1">
      <alignment horizontal="left" vertical="top" shrinkToFit="1"/>
    </xf>
    <xf numFmtId="164" fontId="23" fillId="0" borderId="23" xfId="0" applyNumberFormat="1" applyFont="1" applyBorder="1" applyAlignment="1">
      <alignment horizontal="center" vertical="top" shrinkToFit="1"/>
    </xf>
    <xf numFmtId="0" fontId="0" fillId="0" borderId="24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2" fillId="0" borderId="0" xfId="0" applyFont="1" applyAlignment="1">
      <alignment horizontal="left" indent="6"/>
    </xf>
    <xf numFmtId="0" fontId="2" fillId="0" borderId="0" xfId="0" applyFont="1" applyAlignment="1">
      <alignment horizontal="left" indent="7"/>
    </xf>
    <xf numFmtId="0" fontId="7" fillId="0" borderId="0" xfId="0" applyFont="1" applyAlignment="1">
      <alignment horizontal="left" indent="9"/>
    </xf>
    <xf numFmtId="0" fontId="2" fillId="0" borderId="0" xfId="0" applyFont="1" applyAlignment="1">
      <alignment horizontal="left" indent="9"/>
    </xf>
    <xf numFmtId="1" fontId="17" fillId="0" borderId="23" xfId="0" applyNumberFormat="1" applyFont="1" applyBorder="1" applyAlignment="1">
      <alignment horizontal="left" vertical="center" shrinkToFit="1"/>
    </xf>
    <xf numFmtId="0" fontId="18" fillId="0" borderId="24" xfId="0" applyFont="1" applyBorder="1" applyAlignment="1">
      <alignment horizontal="center" vertical="top" wrapText="1"/>
    </xf>
    <xf numFmtId="0" fontId="18" fillId="0" borderId="25" xfId="0" applyFont="1" applyBorder="1" applyAlignment="1">
      <alignment horizontal="center" vertical="top" wrapText="1"/>
    </xf>
    <xf numFmtId="176" fontId="23" fillId="0" borderId="23" xfId="0" applyNumberFormat="1" applyFont="1" applyBorder="1" applyAlignment="1">
      <alignment horizontal="center" vertical="center" shrinkToFit="1"/>
    </xf>
    <xf numFmtId="176" fontId="23" fillId="0" borderId="23" xfId="0" applyNumberFormat="1" applyFont="1" applyBorder="1" applyAlignment="1">
      <alignment horizontal="center" vertical="top" shrinkToFit="1"/>
    </xf>
    <xf numFmtId="0" fontId="0" fillId="0" borderId="26" xfId="0" applyBorder="1" applyAlignment="1">
      <alignment horizontal="left" vertical="center" wrapText="1"/>
    </xf>
    <xf numFmtId="1" fontId="17" fillId="0" borderId="19" xfId="0" applyNumberFormat="1" applyFont="1" applyBorder="1" applyAlignment="1">
      <alignment horizontal="left" vertical="top" shrinkToFit="1"/>
    </xf>
    <xf numFmtId="0" fontId="18" fillId="0" borderId="24" xfId="0" applyFont="1" applyBorder="1" applyAlignment="1">
      <alignment horizontal="left" vertical="top"/>
    </xf>
    <xf numFmtId="0" fontId="18" fillId="0" borderId="25" xfId="0" applyFont="1" applyBorder="1" applyAlignment="1">
      <alignment horizontal="left" vertical="top"/>
    </xf>
    <xf numFmtId="0" fontId="0" fillId="8" borderId="0" xfId="0" applyFill="1"/>
    <xf numFmtId="0" fontId="0" fillId="2" borderId="1" xfId="0" applyFill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2" fontId="19" fillId="0" borderId="23" xfId="0" applyNumberFormat="1" applyFont="1" applyBorder="1" applyAlignment="1">
      <alignment horizontal="center" vertical="top" shrinkToFit="1"/>
    </xf>
    <xf numFmtId="0" fontId="0" fillId="0" borderId="0" xfId="0" quotePrefix="1"/>
    <xf numFmtId="4" fontId="3" fillId="0" borderId="1" xfId="0" applyNumberFormat="1" applyFont="1" applyBorder="1" applyAlignment="1">
      <alignment horizontal="left" vertical="center"/>
    </xf>
    <xf numFmtId="4" fontId="15" fillId="0" borderId="1" xfId="5" applyNumberFormat="1" applyFont="1" applyBorder="1" applyAlignment="1">
      <alignment horizontal="center" vertical="center" wrapText="1"/>
    </xf>
    <xf numFmtId="4" fontId="11" fillId="0" borderId="1" xfId="0" applyNumberFormat="1" applyFont="1" applyBorder="1" applyAlignment="1">
      <alignment horizontal="center" vertical="center"/>
    </xf>
    <xf numFmtId="10" fontId="0" fillId="0" borderId="1" xfId="1" applyNumberFormat="1" applyFont="1" applyFill="1" applyBorder="1"/>
    <xf numFmtId="4" fontId="11" fillId="2" borderId="1" xfId="1" applyNumberFormat="1" applyFont="1" applyFill="1" applyBorder="1"/>
    <xf numFmtId="4" fontId="11" fillId="0" borderId="1" xfId="1" applyNumberFormat="1" applyFont="1" applyFill="1" applyBorder="1"/>
    <xf numFmtId="4" fontId="11" fillId="2" borderId="1" xfId="0" applyNumberFormat="1" applyFont="1" applyFill="1" applyBorder="1"/>
    <xf numFmtId="4" fontId="11" fillId="0" borderId="1" xfId="1" applyNumberFormat="1" applyFont="1" applyFill="1" applyBorder="1" applyAlignment="1">
      <alignment horizontal="center"/>
    </xf>
    <xf numFmtId="175" fontId="11" fillId="0" borderId="1" xfId="1" applyNumberFormat="1" applyFont="1" applyFill="1" applyBorder="1" applyAlignment="1">
      <alignment vertical="top"/>
    </xf>
    <xf numFmtId="175" fontId="11" fillId="0" borderId="1" xfId="0" quotePrefix="1" applyNumberFormat="1" applyFont="1" applyBorder="1" applyAlignment="1">
      <alignment horizontal="left" vertical="center"/>
    </xf>
    <xf numFmtId="175" fontId="13" fillId="6" borderId="1" xfId="0" applyNumberFormat="1" applyFont="1" applyFill="1" applyBorder="1" applyAlignment="1">
      <alignment vertical="center"/>
    </xf>
    <xf numFmtId="175" fontId="13" fillId="7" borderId="1" xfId="0" applyNumberFormat="1" applyFont="1" applyFill="1" applyBorder="1" applyAlignment="1">
      <alignment vertical="center"/>
    </xf>
    <xf numFmtId="175" fontId="11" fillId="0" borderId="1" xfId="0" applyNumberFormat="1" applyFont="1" applyBorder="1" applyAlignment="1">
      <alignment horizontal="center" vertical="center" wrapText="1"/>
    </xf>
    <xf numFmtId="4" fontId="3" fillId="0" borderId="1" xfId="0" quotePrefix="1" applyNumberFormat="1" applyFont="1" applyBorder="1" applyAlignment="1">
      <alignment horizontal="left" vertical="center"/>
    </xf>
    <xf numFmtId="175" fontId="11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175" fontId="3" fillId="0" borderId="1" xfId="0" applyNumberFormat="1" applyFont="1" applyBorder="1"/>
    <xf numFmtId="175" fontId="3" fillId="0" borderId="1" xfId="0" applyNumberFormat="1" applyFont="1" applyBorder="1" applyAlignment="1">
      <alignment horizontal="left" vertical="center"/>
    </xf>
    <xf numFmtId="175" fontId="3" fillId="0" borderId="1" xfId="0" applyNumberFormat="1" applyFont="1" applyBorder="1" applyAlignment="1">
      <alignment vertical="center"/>
    </xf>
    <xf numFmtId="175" fontId="3" fillId="0" borderId="1" xfId="1" applyNumberFormat="1" applyFont="1" applyBorder="1"/>
    <xf numFmtId="175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4" fontId="13" fillId="6" borderId="1" xfId="0" applyNumberFormat="1" applyFont="1" applyFill="1" applyBorder="1" applyAlignment="1">
      <alignment vertical="center"/>
    </xf>
    <xf numFmtId="4" fontId="13" fillId="7" borderId="1" xfId="0" applyNumberFormat="1" applyFont="1" applyFill="1" applyBorder="1" applyAlignment="1">
      <alignment vertical="center"/>
    </xf>
    <xf numFmtId="4" fontId="11" fillId="0" borderId="1" xfId="0" applyNumberFormat="1" applyFont="1" applyBorder="1" applyAlignment="1">
      <alignment horizontal="center" vertical="center" wrapText="1"/>
    </xf>
    <xf numFmtId="0" fontId="18" fillId="0" borderId="24" xfId="0" quotePrefix="1" applyFont="1" applyBorder="1" applyAlignment="1">
      <alignment horizontal="left" vertical="top" wrapText="1"/>
    </xf>
    <xf numFmtId="175" fontId="20" fillId="0" borderId="29" xfId="0" applyNumberFormat="1" applyFont="1" applyBorder="1" applyAlignment="1">
      <alignment wrapText="1"/>
    </xf>
    <xf numFmtId="0" fontId="24" fillId="0" borderId="24" xfId="0" quotePrefix="1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10" fontId="0" fillId="0" borderId="0" xfId="0" applyNumberFormat="1"/>
    <xf numFmtId="164" fontId="13" fillId="6" borderId="1" xfId="0" applyNumberFormat="1" applyFont="1" applyFill="1" applyBorder="1" applyAlignment="1">
      <alignment vertical="center"/>
    </xf>
    <xf numFmtId="164" fontId="13" fillId="6" borderId="6" xfId="0" applyNumberFormat="1" applyFont="1" applyFill="1" applyBorder="1" applyAlignment="1">
      <alignment vertical="center"/>
    </xf>
    <xf numFmtId="164" fontId="13" fillId="7" borderId="6" xfId="0" applyNumberFormat="1" applyFont="1" applyFill="1" applyBorder="1" applyAlignment="1">
      <alignment vertical="center"/>
    </xf>
    <xf numFmtId="177" fontId="11" fillId="0" borderId="1" xfId="0" applyNumberFormat="1" applyFont="1" applyBorder="1" applyAlignment="1">
      <alignment horizontal="center" vertical="center" wrapText="1"/>
    </xf>
    <xf numFmtId="43" fontId="11" fillId="0" borderId="1" xfId="0" applyNumberFormat="1" applyFont="1" applyBorder="1"/>
    <xf numFmtId="0" fontId="11" fillId="0" borderId="0" xfId="0" applyFont="1" applyAlignment="1">
      <alignment horizontal="right"/>
    </xf>
    <xf numFmtId="1" fontId="3" fillId="0" borderId="12" xfId="0" applyNumberFormat="1" applyFont="1" applyBorder="1" applyAlignment="1">
      <alignment horizontal="left"/>
    </xf>
    <xf numFmtId="1" fontId="3" fillId="0" borderId="2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165" fontId="10" fillId="4" borderId="5" xfId="0" applyNumberFormat="1" applyFont="1" applyFill="1" applyBorder="1" applyAlignment="1">
      <alignment horizontal="center"/>
    </xf>
    <xf numFmtId="43" fontId="11" fillId="0" borderId="9" xfId="1" applyFont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65" fontId="3" fillId="2" borderId="4" xfId="0" applyNumberFormat="1" applyFont="1" applyFill="1" applyBorder="1" applyAlignment="1">
      <alignment horizontal="center"/>
    </xf>
    <xf numFmtId="165" fontId="3" fillId="2" borderId="6" xfId="0" applyNumberFormat="1" applyFont="1" applyFill="1" applyBorder="1" applyAlignment="1">
      <alignment horizontal="center"/>
    </xf>
    <xf numFmtId="165" fontId="3" fillId="2" borderId="5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169" fontId="9" fillId="4" borderId="4" xfId="0" applyNumberFormat="1" applyFont="1" applyFill="1" applyBorder="1" applyAlignment="1">
      <alignment horizontal="center"/>
    </xf>
    <xf numFmtId="169" fontId="9" fillId="4" borderId="5" xfId="0" applyNumberFormat="1" applyFont="1" applyFill="1" applyBorder="1" applyAlignment="1">
      <alignment horizontal="center"/>
    </xf>
    <xf numFmtId="169" fontId="9" fillId="4" borderId="6" xfId="0" applyNumberFormat="1" applyFont="1" applyFill="1" applyBorder="1" applyAlignment="1">
      <alignment horizontal="center"/>
    </xf>
    <xf numFmtId="0" fontId="4" fillId="5" borderId="16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18" xfId="0" applyFont="1" applyFill="1" applyBorder="1" applyAlignment="1">
      <alignment horizontal="center"/>
    </xf>
    <xf numFmtId="0" fontId="0" fillId="0" borderId="15" xfId="0" applyBorder="1" applyAlignment="1">
      <alignment horizontal="left"/>
    </xf>
    <xf numFmtId="167" fontId="5" fillId="0" borderId="1" xfId="0" applyNumberFormat="1" applyFont="1" applyBorder="1" applyAlignment="1">
      <alignment horizontal="center"/>
    </xf>
    <xf numFmtId="167" fontId="0" fillId="0" borderId="1" xfId="1" applyNumberFormat="1" applyFont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167" fontId="9" fillId="2" borderId="1" xfId="0" applyNumberFormat="1" applyFont="1" applyFill="1" applyBorder="1" applyAlignment="1">
      <alignment horizontal="center"/>
    </xf>
    <xf numFmtId="167" fontId="6" fillId="2" borderId="1" xfId="1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7" fontId="0" fillId="0" borderId="4" xfId="1" applyNumberFormat="1" applyFont="1" applyBorder="1" applyAlignment="1">
      <alignment horizontal="center"/>
    </xf>
    <xf numFmtId="167" fontId="0" fillId="0" borderId="6" xfId="1" applyNumberFormat="1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3" fontId="2" fillId="2" borderId="1" xfId="1" applyFont="1" applyFill="1" applyBorder="1" applyAlignment="1">
      <alignment horizontal="center"/>
    </xf>
    <xf numFmtId="43" fontId="7" fillId="4" borderId="1" xfId="1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43" fontId="2" fillId="2" borderId="4" xfId="0" applyNumberFormat="1" applyFont="1" applyFill="1" applyBorder="1" applyAlignment="1">
      <alignment horizontal="center"/>
    </xf>
    <xf numFmtId="43" fontId="2" fillId="2" borderId="6" xfId="0" applyNumberFormat="1" applyFont="1" applyFill="1" applyBorder="1" applyAlignment="1">
      <alignment horizontal="center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43" fontId="0" fillId="0" borderId="1" xfId="1" applyFont="1" applyBorder="1" applyAlignment="1">
      <alignment horizontal="center"/>
    </xf>
    <xf numFmtId="43" fontId="0" fillId="0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  <xf numFmtId="43" fontId="0" fillId="0" borderId="4" xfId="1" applyFont="1" applyBorder="1" applyAlignment="1">
      <alignment horizontal="center"/>
    </xf>
    <xf numFmtId="43" fontId="0" fillId="0" borderId="6" xfId="1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4" fontId="0" fillId="0" borderId="1" xfId="0" applyNumberFormat="1" applyBorder="1" applyAlignment="1">
      <alignment horizontal="right"/>
    </xf>
    <xf numFmtId="4" fontId="2" fillId="2" borderId="1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49" fontId="0" fillId="0" borderId="4" xfId="0" applyNumberFormat="1" applyBorder="1" applyAlignment="1">
      <alignment horizontal="left" vertical="center"/>
    </xf>
    <xf numFmtId="44" fontId="0" fillId="0" borderId="5" xfId="0" applyNumberFormat="1" applyBorder="1" applyAlignment="1">
      <alignment horizontal="left" vertical="center"/>
    </xf>
    <xf numFmtId="44" fontId="0" fillId="0" borderId="6" xfId="0" applyNumberFormat="1" applyBorder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0" fontId="10" fillId="4" borderId="5" xfId="0" applyFont="1" applyFill="1" applyBorder="1" applyAlignment="1">
      <alignment horizontal="center"/>
    </xf>
    <xf numFmtId="43" fontId="2" fillId="2" borderId="4" xfId="1" applyFont="1" applyFill="1" applyBorder="1" applyAlignment="1">
      <alignment horizontal="center"/>
    </xf>
    <xf numFmtId="43" fontId="2" fillId="2" borderId="6" xfId="1" applyFont="1" applyFill="1" applyBorder="1" applyAlignment="1">
      <alignment horizontal="center"/>
    </xf>
    <xf numFmtId="167" fontId="5" fillId="0" borderId="1" xfId="1" applyNumberFormat="1" applyFont="1" applyBorder="1" applyAlignment="1">
      <alignment horizontal="center"/>
    </xf>
    <xf numFmtId="167" fontId="5" fillId="0" borderId="4" xfId="0" applyNumberFormat="1" applyFont="1" applyBorder="1" applyAlignment="1">
      <alignment horizontal="center"/>
    </xf>
    <xf numFmtId="167" fontId="5" fillId="0" borderId="6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0" borderId="1" xfId="1" applyNumberFormat="1" applyFont="1" applyBorder="1" applyAlignment="1">
      <alignment horizontal="center"/>
    </xf>
    <xf numFmtId="49" fontId="0" fillId="0" borderId="5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9" fontId="0" fillId="2" borderId="4" xfId="2" applyFont="1" applyFill="1" applyBorder="1" applyAlignment="1">
      <alignment horizontal="center" vertical="center"/>
    </xf>
    <xf numFmtId="9" fontId="0" fillId="2" borderId="6" xfId="2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8" fillId="0" borderId="24" xfId="0" applyFont="1" applyBorder="1" applyAlignment="1">
      <alignment horizontal="left" vertical="top" wrapText="1"/>
    </xf>
    <xf numFmtId="0" fontId="18" fillId="0" borderId="25" xfId="0" applyFont="1" applyBorder="1" applyAlignment="1">
      <alignment horizontal="left" vertical="top" wrapText="1"/>
    </xf>
    <xf numFmtId="0" fontId="0" fillId="2" borderId="3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</cellXfs>
  <cellStyles count="7">
    <cellStyle name="Normal" xfId="0" builtinId="0"/>
    <cellStyle name="Porcentagem" xfId="2" builtinId="5"/>
    <cellStyle name="Vírgula" xfId="1" builtinId="3"/>
    <cellStyle name="Vírgula 2" xfId="6" xr:uid="{CB204622-A26D-4299-A134-680E39E4431F}"/>
    <cellStyle name="常规 14 3" xfId="3" xr:uid="{00000000-0005-0000-0000-000003000000}"/>
    <cellStyle name="常规 2" xfId="4" xr:uid="{00000000-0005-0000-0000-000004000000}"/>
    <cellStyle name="常规_Sheet1" xfId="5" xr:uid="{00000000-0005-0000-0000-000005000000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4" formatCode="0.0000"/>
      <alignment horizontal="center" vertical="top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0C0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numFmt numFmtId="2" formatCode="0.00"/>
      <alignment horizontal="center" vertical="top" textRotation="0" wrapText="0" indent="0" justifyLastLine="0" shrinkToFit="1" readingOrder="0"/>
      <border diagonalUp="0" diagonalDown="0" outline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rgb="FFC0C0C0"/>
        </left>
        <right/>
        <top style="thin">
          <color rgb="FFC0C0C0"/>
        </top>
        <bottom style="thin">
          <color rgb="FFC0C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000080"/>
        <name val="Arial"/>
        <family val="2"/>
        <scheme val="none"/>
      </font>
      <numFmt numFmtId="1" formatCode="0"/>
      <alignment horizontal="left" vertical="top" textRotation="0" wrapText="0" indent="0" justifyLastLine="0" shrinkToFit="1" readingOrder="0"/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numFmt numFmtId="164" formatCode="0.0000"/>
      <alignment horizontal="center" vertical="top" textRotation="0" wrapText="0" indent="0" justifyLastLine="0" shrinkToFit="1" readingOrder="0"/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numFmt numFmtId="164" formatCode="0.0000"/>
      <alignment horizontal="center" vertical="top" textRotation="0" wrapText="0" indent="0" justifyLastLine="0" shrinkToFit="1" readingOrder="0"/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/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rgb="FFC0C0C0"/>
        </left>
        <right/>
        <top style="thin">
          <color rgb="FFC0C0C0"/>
        </top>
        <bottom style="thin">
          <color rgb="FFC0C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000080"/>
        <name val="Arial"/>
        <family val="2"/>
        <scheme val="none"/>
      </font>
      <numFmt numFmtId="1" formatCode="0"/>
      <alignment horizontal="left" vertical="top" textRotation="0" wrapText="0" indent="0" justifyLastLine="0" shrinkToFit="1" readingOrder="0"/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533400</xdr:colOff>
      <xdr:row>0</xdr:row>
      <xdr:rowOff>47625</xdr:rowOff>
    </xdr:from>
    <xdr:to>
      <xdr:col>10</xdr:col>
      <xdr:colOff>1000125</xdr:colOff>
      <xdr:row>1</xdr:row>
      <xdr:rowOff>161925</xdr:rowOff>
    </xdr:to>
    <xdr:sp macro="[0]!ExportarNumerarioPDF" textlink="">
      <xdr:nvSpPr>
        <xdr:cNvPr id="2" name="Retângulo 1">
          <a:extLst>
            <a:ext uri="{FF2B5EF4-FFF2-40B4-BE49-F238E27FC236}">
              <a16:creationId xmlns:a16="http://schemas.microsoft.com/office/drawing/2014/main" id="{F37BC546-9C58-46ED-B2BD-A39722751106}"/>
            </a:ext>
          </a:extLst>
        </xdr:cNvPr>
        <xdr:cNvSpPr/>
      </xdr:nvSpPr>
      <xdr:spPr>
        <a:xfrm>
          <a:off x="7353300" y="47625"/>
          <a:ext cx="1419225" cy="38100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1"/>
            <a:t>Imprimir Relatório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1224643</xdr:colOff>
      <xdr:row>2</xdr:row>
      <xdr:rowOff>57379</xdr:rowOff>
    </xdr:to>
    <xdr:sp macro="[0]!Formulario1" textlink="">
      <xdr:nvSpPr>
        <xdr:cNvPr id="2" name="Retângulo 1">
          <a:extLst>
            <a:ext uri="{FF2B5EF4-FFF2-40B4-BE49-F238E27FC236}">
              <a16:creationId xmlns:a16="http://schemas.microsoft.com/office/drawing/2014/main" id="{5DAE36DD-C938-30E1-5D91-46E808457519}"/>
            </a:ext>
          </a:extLst>
        </xdr:cNvPr>
        <xdr:cNvSpPr/>
      </xdr:nvSpPr>
      <xdr:spPr>
        <a:xfrm>
          <a:off x="0" y="0"/>
          <a:ext cx="1224643" cy="4383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Abrir Formulário</a:t>
          </a:r>
        </a:p>
      </xdr:txBody>
    </xdr:sp>
    <xdr:clientData/>
  </xdr:twoCellAnchor>
  <xdr:twoCellAnchor>
    <xdr:from>
      <xdr:col>0</xdr:col>
      <xdr:colOff>1377864</xdr:colOff>
      <xdr:row>0</xdr:row>
      <xdr:rowOff>0</xdr:rowOff>
    </xdr:from>
    <xdr:to>
      <xdr:col>2</xdr:col>
      <xdr:colOff>478103</xdr:colOff>
      <xdr:row>2</xdr:row>
      <xdr:rowOff>66261</xdr:rowOff>
    </xdr:to>
    <xdr:sp macro="[0]!LimparMapaNacionalizacao" textlink="">
      <xdr:nvSpPr>
        <xdr:cNvPr id="4" name="Retângulo 3">
          <a:extLst>
            <a:ext uri="{FF2B5EF4-FFF2-40B4-BE49-F238E27FC236}">
              <a16:creationId xmlns:a16="http://schemas.microsoft.com/office/drawing/2014/main" id="{B0115140-E6B5-458C-849B-1DAA073ED414}"/>
            </a:ext>
          </a:extLst>
        </xdr:cNvPr>
        <xdr:cNvSpPr/>
      </xdr:nvSpPr>
      <xdr:spPr>
        <a:xfrm>
          <a:off x="1377864" y="0"/>
          <a:ext cx="1568456" cy="44726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</a:t>
          </a:r>
        </a:p>
      </xdr:txBody>
    </xdr:sp>
    <xdr:clientData/>
  </xdr:twoCellAnchor>
  <xdr:twoCellAnchor>
    <xdr:from>
      <xdr:col>3</xdr:col>
      <xdr:colOff>33124</xdr:colOff>
      <xdr:row>0</xdr:row>
      <xdr:rowOff>0</xdr:rowOff>
    </xdr:from>
    <xdr:to>
      <xdr:col>4</xdr:col>
      <xdr:colOff>985630</xdr:colOff>
      <xdr:row>2</xdr:row>
      <xdr:rowOff>57379</xdr:rowOff>
    </xdr:to>
    <xdr:sp macro="[0]!Formulario2" textlink="">
      <xdr:nvSpPr>
        <xdr:cNvPr id="5" name="Retângulo 4">
          <a:extLst>
            <a:ext uri="{FF2B5EF4-FFF2-40B4-BE49-F238E27FC236}">
              <a16:creationId xmlns:a16="http://schemas.microsoft.com/office/drawing/2014/main" id="{CE5D621E-DA9B-47EA-B01B-BE4C9E9A2F4E}"/>
            </a:ext>
          </a:extLst>
        </xdr:cNvPr>
        <xdr:cNvSpPr/>
      </xdr:nvSpPr>
      <xdr:spPr>
        <a:xfrm flipH="1">
          <a:off x="3172233" y="0"/>
          <a:ext cx="1581984" cy="4383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Inserir</a:t>
          </a:r>
          <a:r>
            <a:rPr lang="pt-BR" sz="1100" b="1" baseline="0">
              <a:solidFill>
                <a:sysClr val="windowText" lastClr="000000"/>
              </a:solidFill>
            </a:rPr>
            <a:t>/Atualizar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4</xdr:col>
      <xdr:colOff>590550</xdr:colOff>
      <xdr:row>2</xdr:row>
      <xdr:rowOff>0</xdr:rowOff>
    </xdr:to>
    <xdr:sp macro="[0]!AtualizarTabelaNCM" textlink="">
      <xdr:nvSpPr>
        <xdr:cNvPr id="2" name="Retângulo 1">
          <a:extLst>
            <a:ext uri="{FF2B5EF4-FFF2-40B4-BE49-F238E27FC236}">
              <a16:creationId xmlns:a16="http://schemas.microsoft.com/office/drawing/2014/main" id="{0879B71D-4DB3-D6C6-DC5D-4CD012B9A665}"/>
            </a:ext>
          </a:extLst>
        </xdr:cNvPr>
        <xdr:cNvSpPr/>
      </xdr:nvSpPr>
      <xdr:spPr>
        <a:xfrm>
          <a:off x="6105525" y="0"/>
          <a:ext cx="1419225" cy="38100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1"/>
            <a:t>Importar Base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D97157-23FF-49E1-AE3D-5ADA0844714A}" name="Dados" displayName="Dados" ref="A4:I5972" totalsRowShown="0" headerRowDxfId="20" dataDxfId="19">
  <autoFilter ref="A4:I5972" xr:uid="{DCD97157-23FF-49E1-AE3D-5ADA0844714A}"/>
  <tableColumns count="9">
    <tableColumn id="1" xr3:uid="{046BCFBF-0D5D-44A6-81F9-A93D9C68DE0D}" name="NCM" dataDxfId="18"/>
    <tableColumn id="2" xr3:uid="{08EEA953-FFFC-41F8-AD41-126A8A97B7CC}" name="Descrição" dataDxfId="17"/>
    <tableColumn id="3" xr3:uid="{6AE9AF68-10CC-4315-A450-9E450AA25B9A}" name="Coluna1" dataDxfId="16"/>
    <tableColumn id="4" xr3:uid="{9146F26F-4A75-437A-9DC6-4ABEA28075FA}" name="Minimo" dataDxfId="15"/>
    <tableColumn id="5" xr3:uid="{A311D59B-0E33-4CF3-B942-8E56A09C331E}" name="Máximo" dataDxfId="14"/>
    <tableColumn id="6" xr3:uid="{5EFE98A7-4165-402C-8940-B0DAC8EEB0BF}" name="I.I" dataDxfId="13"/>
    <tableColumn id="7" xr3:uid="{44C72BB9-6E52-420F-8DCA-6F6D15071CA1}" name="IPI" dataDxfId="12"/>
    <tableColumn id="8" xr3:uid="{1006BB6B-52AB-431D-8EB3-A3901F88099D}" name="PIS" dataDxfId="11"/>
    <tableColumn id="9" xr3:uid="{F1178652-4885-4441-B2A7-E1223AC385AB}" name="COFINS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7CB530-2217-48AC-B0FC-C6CD8BF32953}" name="Tabela2" displayName="Tabela2" ref="A4:J5980" totalsRowShown="0" headerRowDxfId="9">
  <autoFilter ref="A4:J5980" xr:uid="{037CB530-2217-48AC-B0FC-C6CD8BF32953}"/>
  <tableColumns count="10">
    <tableColumn id="1" xr3:uid="{37D46967-BE8D-4EF8-BA49-6A2F8A9CDA8A}" name="NCM" dataDxfId="8"/>
    <tableColumn id="2" xr3:uid="{CF3388C3-4C98-4618-BCE6-8FAD89461A91}" name="Descrição" dataDxfId="7"/>
    <tableColumn id="3" xr3:uid="{C3162FEB-A2B5-480A-81C8-06D7761E3F4F}" name="Coluna1" dataDxfId="6"/>
    <tableColumn id="4" xr3:uid="{F107C9B4-2643-49C3-AAAF-260540733510}" name="Mínimo" dataDxfId="5"/>
    <tableColumn id="5" xr3:uid="{F97F87C5-1AD2-4886-9913-873C1A0E24FF}" name="Máximo" dataDxfId="4"/>
    <tableColumn id="6" xr3:uid="{3E900F07-14DB-4185-970F-679457CC8492}" name="I.I" dataDxfId="3"/>
    <tableColumn id="7" xr3:uid="{6C000771-04A2-4558-9176-5AE64188E0B2}" name="IPI" dataDxfId="2"/>
    <tableColumn id="8" xr3:uid="{4F767F70-DF76-4A45-A07A-61A63C2AF0E7}" name="PIS" dataDxfId="1"/>
    <tableColumn id="9" xr3:uid="{B85D8020-BCA9-4089-BDB6-DDA28277CE8F}" name="COFINS" dataDxfId="0"/>
    <tableColumn id="10" xr3:uid="{5EAE4EAB-9EE6-47DF-80F1-48A24D1330D3}" name="ICM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6610D-F2E8-428C-AF75-F20996EB0F9D}">
  <sheetPr codeName="Planilha3">
    <pageSetUpPr fitToPage="1"/>
  </sheetPr>
  <dimension ref="A1:AH102"/>
  <sheetViews>
    <sheetView view="pageBreakPreview" zoomScaleNormal="58" zoomScaleSheetLayoutView="100" workbookViewId="0">
      <pane xSplit="9" topLeftCell="J1" activePane="topRight" state="frozen"/>
      <selection pane="topRight" activeCell="J3" sqref="J3"/>
    </sheetView>
  </sheetViews>
  <sheetFormatPr defaultRowHeight="15"/>
  <cols>
    <col min="1" max="1" width="11.85546875" customWidth="1"/>
    <col min="3" max="3" width="11.85546875" bestFit="1" customWidth="1"/>
    <col min="4" max="4" width="9.85546875" bestFit="1" customWidth="1"/>
    <col min="5" max="5" width="10.85546875" bestFit="1" customWidth="1"/>
    <col min="7" max="7" width="11.140625" bestFit="1" customWidth="1"/>
    <col min="8" max="8" width="13.28515625" bestFit="1" customWidth="1"/>
    <col min="9" max="9" width="22.5703125" bestFit="1" customWidth="1"/>
    <col min="10" max="10" width="14.28515625" style="48" bestFit="1" customWidth="1"/>
    <col min="11" max="11" width="17.85546875" style="46" bestFit="1" customWidth="1"/>
    <col min="12" max="12" width="14.7109375" bestFit="1" customWidth="1"/>
    <col min="13" max="13" width="15" bestFit="1" customWidth="1"/>
    <col min="14" max="14" width="13.85546875" bestFit="1" customWidth="1"/>
    <col min="15" max="15" width="15.140625" bestFit="1" customWidth="1"/>
    <col min="16" max="16" width="11.140625" bestFit="1" customWidth="1"/>
    <col min="17" max="17" width="9.28515625" bestFit="1" customWidth="1"/>
    <col min="18" max="18" width="11.140625" bestFit="1" customWidth="1"/>
    <col min="19" max="19" width="10.140625" bestFit="1" customWidth="1"/>
    <col min="20" max="20" width="11.140625" bestFit="1" customWidth="1"/>
    <col min="21" max="21" width="9.5703125" bestFit="1" customWidth="1"/>
    <col min="22" max="22" width="10.5703125" bestFit="1" customWidth="1"/>
    <col min="23" max="23" width="11.140625" bestFit="1" customWidth="1"/>
    <col min="24" max="24" width="11.28515625" bestFit="1" customWidth="1"/>
    <col min="25" max="25" width="10.7109375" bestFit="1" customWidth="1"/>
    <col min="26" max="26" width="10.7109375" customWidth="1"/>
    <col min="27" max="27" width="10.7109375" bestFit="1" customWidth="1"/>
    <col min="28" max="28" width="10.7109375" customWidth="1"/>
    <col min="29" max="29" width="9.7109375" bestFit="1" customWidth="1"/>
    <col min="30" max="30" width="10.140625" bestFit="1" customWidth="1"/>
    <col min="31" max="31" width="9.7109375" bestFit="1" customWidth="1"/>
    <col min="32" max="32" width="10.140625" bestFit="1" customWidth="1"/>
    <col min="33" max="33" width="10.7109375" bestFit="1" customWidth="1"/>
    <col min="34" max="34" width="10.5703125" bestFit="1" customWidth="1"/>
  </cols>
  <sheetData>
    <row r="1" spans="1:10" ht="21">
      <c r="A1" s="259" t="s">
        <v>70</v>
      </c>
      <c r="B1" s="259"/>
      <c r="C1" s="259"/>
      <c r="D1" s="259"/>
      <c r="E1" s="259"/>
      <c r="F1" s="259"/>
      <c r="G1" s="259"/>
      <c r="H1" s="259"/>
      <c r="I1" s="259"/>
      <c r="J1" s="46"/>
    </row>
    <row r="2" spans="1:10" ht="6.95" customHeight="1">
      <c r="J2" s="46"/>
    </row>
    <row r="3" spans="1:10">
      <c r="A3" s="1" t="s">
        <v>0</v>
      </c>
      <c r="B3" s="269" t="str">
        <f>'NUMERARIO COMPOSTO'!B3</f>
        <v>TESTE</v>
      </c>
      <c r="C3" s="270"/>
      <c r="D3" s="270"/>
      <c r="E3" s="270"/>
      <c r="F3" s="270"/>
      <c r="G3" s="270"/>
      <c r="H3" s="270"/>
      <c r="I3" s="271"/>
      <c r="J3" s="46"/>
    </row>
    <row r="4" spans="1:10">
      <c r="A4" s="272" t="s">
        <v>56</v>
      </c>
      <c r="B4" s="273"/>
      <c r="C4" s="274">
        <f>'NUMERARIO COMPOSTO'!C4</f>
        <v>0</v>
      </c>
      <c r="D4" s="275"/>
      <c r="E4" s="276"/>
      <c r="F4" s="272" t="s">
        <v>1</v>
      </c>
      <c r="G4" s="273"/>
      <c r="H4" s="274">
        <f>'NUMERARIO COMPOSTO'!H4</f>
        <v>0</v>
      </c>
      <c r="I4" s="276"/>
      <c r="J4" s="46"/>
    </row>
    <row r="5" spans="1:10" ht="6.95" customHeight="1">
      <c r="J5" s="46"/>
    </row>
    <row r="6" spans="1:10" ht="21" customHeight="1">
      <c r="A6" s="259" t="s">
        <v>2</v>
      </c>
      <c r="B6" s="259"/>
      <c r="C6" s="259"/>
      <c r="D6" s="259"/>
      <c r="E6" s="259"/>
      <c r="F6" s="259"/>
      <c r="G6" s="259"/>
      <c r="H6" s="259"/>
      <c r="I6" s="259"/>
      <c r="J6" s="46"/>
    </row>
    <row r="7" spans="1:10" ht="6.95" customHeight="1">
      <c r="J7" s="46"/>
    </row>
    <row r="8" spans="1:10" ht="15.75">
      <c r="A8" s="19" t="s">
        <v>4</v>
      </c>
      <c r="B8" s="199">
        <f>'NUMERARIO COMPOSTO'!B8</f>
        <v>0</v>
      </c>
      <c r="C8" s="200"/>
      <c r="D8" s="200"/>
      <c r="E8" s="200"/>
      <c r="F8" s="201"/>
      <c r="G8" s="1" t="s">
        <v>3</v>
      </c>
      <c r="H8" s="127"/>
      <c r="I8" s="128"/>
      <c r="J8" s="46"/>
    </row>
    <row r="9" spans="1:10">
      <c r="A9" s="1" t="s">
        <v>5</v>
      </c>
      <c r="B9" s="3">
        <f>'NUMERARIO COMPOSTO'!B9</f>
        <v>0</v>
      </c>
      <c r="C9" s="3" t="str">
        <f>'NUMERARIO COMPOSTO'!C9</f>
        <v>UNID</v>
      </c>
      <c r="D9" s="1" t="s">
        <v>6</v>
      </c>
      <c r="E9" s="22">
        <f>'MAPA DE NACIONALIZAÇÃO'!L23</f>
        <v>2000</v>
      </c>
      <c r="F9" s="8" t="s">
        <v>23</v>
      </c>
      <c r="G9" s="265" t="s">
        <v>57</v>
      </c>
      <c r="H9" s="266"/>
      <c r="I9" s="21"/>
      <c r="J9" s="46"/>
    </row>
    <row r="10" spans="1:10" ht="15.75" customHeight="1">
      <c r="A10" s="1" t="s">
        <v>24</v>
      </c>
      <c r="B10" s="267" t="str">
        <f>'NUMERARIO COMPOSTO'!B10</f>
        <v>MARITIMO</v>
      </c>
      <c r="C10" s="267"/>
      <c r="D10" s="1" t="s">
        <v>25</v>
      </c>
      <c r="E10" s="15">
        <f>'NUMERARIO COMPOSTO'!E10</f>
        <v>0</v>
      </c>
      <c r="F10" s="15" t="str">
        <f>'NUMERARIO COMPOSTO'!F10</f>
        <v>CNTR</v>
      </c>
      <c r="G10" s="268" t="s">
        <v>7</v>
      </c>
      <c r="H10" s="268"/>
      <c r="I10" s="4">
        <f>'MAPA DE NACIONALIZAÇÃO'!R3</f>
        <v>5.7</v>
      </c>
      <c r="J10" s="46"/>
    </row>
    <row r="11" spans="1:10" ht="5.25" customHeight="1">
      <c r="J11" s="46"/>
    </row>
    <row r="12" spans="1:10" ht="15.75" customHeight="1">
      <c r="A12" s="255" t="s">
        <v>8</v>
      </c>
      <c r="B12" s="255"/>
      <c r="C12" s="255"/>
      <c r="D12" s="1" t="s">
        <v>9</v>
      </c>
      <c r="E12" s="263">
        <f>'MAPA DE NACIONALIZAÇÃO'!O23</f>
        <v>6012</v>
      </c>
      <c r="F12" s="263"/>
      <c r="G12" s="1" t="s">
        <v>10</v>
      </c>
      <c r="H12" s="263">
        <f>E12*I10</f>
        <v>34268.400000000001</v>
      </c>
      <c r="I12" s="263"/>
      <c r="J12" s="46"/>
    </row>
    <row r="13" spans="1:10">
      <c r="A13" s="255" t="s">
        <v>11</v>
      </c>
      <c r="B13" s="255"/>
      <c r="C13" s="255"/>
      <c r="D13" s="16" t="s">
        <v>9</v>
      </c>
      <c r="E13" s="263">
        <f>'MAPA DE NACIONALIZAÇÃO'!P23</f>
        <v>8000</v>
      </c>
      <c r="F13" s="263"/>
      <c r="G13" s="16" t="s">
        <v>10</v>
      </c>
      <c r="H13" s="263">
        <f>'NUMERARIO COMPOSTO'!H13</f>
        <v>45600</v>
      </c>
      <c r="I13" s="263"/>
      <c r="J13" s="46"/>
    </row>
    <row r="14" spans="1:10" ht="15.75" customHeight="1">
      <c r="A14" s="255" t="s">
        <v>12</v>
      </c>
      <c r="B14" s="255"/>
      <c r="C14" s="255"/>
      <c r="D14" s="16" t="s">
        <v>9</v>
      </c>
      <c r="E14" s="263">
        <v>0</v>
      </c>
      <c r="F14" s="263"/>
      <c r="G14" s="16" t="s">
        <v>10</v>
      </c>
      <c r="H14" s="263">
        <f>E14*I10</f>
        <v>0</v>
      </c>
      <c r="I14" s="263"/>
      <c r="J14" s="46"/>
    </row>
    <row r="15" spans="1:10">
      <c r="A15" s="240" t="s">
        <v>13</v>
      </c>
      <c r="B15" s="240"/>
      <c r="C15" s="240"/>
      <c r="D15" s="5" t="s">
        <v>9</v>
      </c>
      <c r="E15" s="264">
        <f>SUM(E12:F14)</f>
        <v>14012</v>
      </c>
      <c r="F15" s="264"/>
      <c r="G15" s="5" t="s">
        <v>10</v>
      </c>
      <c r="H15" s="264">
        <f>SUM(H12:I14)</f>
        <v>79868.399999999994</v>
      </c>
      <c r="I15" s="264"/>
      <c r="J15" s="46"/>
    </row>
    <row r="16" spans="1:10" ht="5.0999999999999996" customHeight="1">
      <c r="J16" s="46"/>
    </row>
    <row r="17" spans="1:11" ht="15" customHeight="1">
      <c r="A17" s="259" t="s">
        <v>14</v>
      </c>
      <c r="B17" s="259"/>
      <c r="C17" s="259"/>
      <c r="D17" s="259"/>
      <c r="E17" s="259"/>
      <c r="F17" s="259"/>
      <c r="G17" s="259"/>
      <c r="H17" s="259"/>
      <c r="I17" s="259"/>
      <c r="J17" s="46"/>
    </row>
    <row r="18" spans="1:11" ht="5.0999999999999996" customHeight="1">
      <c r="J18" s="46"/>
    </row>
    <row r="19" spans="1:11" ht="15.75" customHeight="1">
      <c r="A19" s="240" t="s">
        <v>20</v>
      </c>
      <c r="B19" s="240"/>
      <c r="C19" s="9">
        <f>'MAPA DE NACIONALIZAÇÃO'!S23</f>
        <v>8.9999630846469045E-2</v>
      </c>
      <c r="D19" s="16" t="s">
        <v>9</v>
      </c>
      <c r="E19" s="253">
        <f>H19/I10</f>
        <v>1283.1578947368421</v>
      </c>
      <c r="F19" s="253"/>
      <c r="G19" s="16" t="s">
        <v>10</v>
      </c>
      <c r="H19" s="253">
        <f>'MAPA DE NACIONALIZAÇÃO'!T23</f>
        <v>7314</v>
      </c>
      <c r="I19" s="253"/>
      <c r="J19" s="47"/>
    </row>
    <row r="20" spans="1:11" ht="15.75" customHeight="1">
      <c r="A20" s="240" t="s">
        <v>15</v>
      </c>
      <c r="B20" s="240"/>
      <c r="C20" s="9">
        <f>'MAPA DE NACIONALIZAÇÃO'!U23</f>
        <v>4.6894932321829737E-2</v>
      </c>
      <c r="D20" s="16" t="s">
        <v>9</v>
      </c>
      <c r="E20" s="253">
        <f>H20/I10</f>
        <v>728.77192982456143</v>
      </c>
      <c r="F20" s="253"/>
      <c r="G20" s="16" t="s">
        <v>10</v>
      </c>
      <c r="H20" s="253">
        <f>'MAPA DE NACIONALIZAÇÃO'!V23</f>
        <v>4154</v>
      </c>
      <c r="I20" s="253"/>
      <c r="J20" s="47"/>
    </row>
    <row r="21" spans="1:11" ht="15.75" customHeight="1">
      <c r="A21" s="240" t="s">
        <v>16</v>
      </c>
      <c r="B21" s="240"/>
      <c r="C21" s="9">
        <f>'MAPA DE NACIONALIZAÇÃO'!W23</f>
        <v>4.6894803548795945E-2</v>
      </c>
      <c r="D21" s="16" t="s">
        <v>9</v>
      </c>
      <c r="E21" s="253">
        <f>H21/I10</f>
        <v>668.59649122807014</v>
      </c>
      <c r="F21" s="253"/>
      <c r="G21" s="16" t="s">
        <v>10</v>
      </c>
      <c r="H21" s="253">
        <f>'MAPA DE NACIONALIZAÇÃO'!X23</f>
        <v>3811</v>
      </c>
      <c r="I21" s="253"/>
      <c r="J21" s="51"/>
    </row>
    <row r="22" spans="1:11" ht="15.75" customHeight="1">
      <c r="A22" s="240" t="s">
        <v>17</v>
      </c>
      <c r="B22" s="240"/>
      <c r="C22" s="9">
        <f>'MAPA DE NACIONALIZAÇÃO'!Y23</f>
        <v>4.6894803548795945E-2</v>
      </c>
      <c r="D22" s="16" t="s">
        <v>9</v>
      </c>
      <c r="E22" s="253">
        <f>H22/I10</f>
        <v>668.59649122807014</v>
      </c>
      <c r="F22" s="253"/>
      <c r="G22" s="16" t="s">
        <v>10</v>
      </c>
      <c r="H22" s="253">
        <f>'MAPA DE NACIONALIZAÇÃO'!Z23</f>
        <v>3811</v>
      </c>
      <c r="I22" s="253"/>
      <c r="J22" s="47"/>
      <c r="K22" s="47"/>
    </row>
    <row r="23" spans="1:11" ht="15.75" customHeight="1">
      <c r="A23" s="240" t="s">
        <v>18</v>
      </c>
      <c r="B23" s="240"/>
      <c r="C23" s="9">
        <f>'MAPA DE NACIONALIZAÇÃO'!AA23</f>
        <v>0</v>
      </c>
      <c r="D23" s="16" t="s">
        <v>9</v>
      </c>
      <c r="E23" s="253">
        <f>H23/I10</f>
        <v>0</v>
      </c>
      <c r="F23" s="253"/>
      <c r="G23" s="16" t="s">
        <v>10</v>
      </c>
      <c r="H23" s="253">
        <f>'MAPA DE NACIONALIZAÇÃO'!AB23</f>
        <v>0</v>
      </c>
      <c r="I23" s="253"/>
      <c r="J23" s="47"/>
    </row>
    <row r="24" spans="1:11" ht="15.75" hidden="1" customHeight="1">
      <c r="A24" s="240" t="s">
        <v>19</v>
      </c>
      <c r="B24" s="240"/>
      <c r="C24" s="7"/>
      <c r="D24" s="16" t="s">
        <v>9</v>
      </c>
      <c r="E24" s="253">
        <f>H24/I10</f>
        <v>27.057894736842101</v>
      </c>
      <c r="F24" s="253"/>
      <c r="G24" s="16" t="s">
        <v>10</v>
      </c>
      <c r="H24" s="253">
        <v>154.22999999999999</v>
      </c>
      <c r="I24" s="253"/>
      <c r="J24" s="46"/>
    </row>
    <row r="25" spans="1:11" ht="15.75" hidden="1" customHeight="1">
      <c r="A25" s="73" t="s">
        <v>83</v>
      </c>
      <c r="B25" s="30"/>
      <c r="C25" s="110">
        <v>0.09</v>
      </c>
      <c r="D25" s="16" t="s">
        <v>9</v>
      </c>
      <c r="E25" s="260">
        <f>E13*C25</f>
        <v>720</v>
      </c>
      <c r="F25" s="261"/>
      <c r="G25" s="16" t="s">
        <v>10</v>
      </c>
      <c r="H25" s="260">
        <f>E25*I10</f>
        <v>4104</v>
      </c>
      <c r="I25" s="261"/>
      <c r="J25" s="46"/>
      <c r="K25" s="47"/>
    </row>
    <row r="26" spans="1:11" ht="15.75" hidden="1" customHeight="1">
      <c r="A26" s="246" t="s">
        <v>72</v>
      </c>
      <c r="B26" s="262"/>
      <c r="C26" s="262"/>
      <c r="D26" s="262"/>
      <c r="E26" s="262"/>
      <c r="F26" s="262"/>
      <c r="G26" s="262"/>
      <c r="H26" s="262"/>
      <c r="I26" s="247"/>
      <c r="J26" s="46"/>
    </row>
    <row r="27" spans="1:11" ht="15.75" hidden="1" customHeight="1">
      <c r="A27" s="240" t="s">
        <v>20</v>
      </c>
      <c r="B27" s="240"/>
      <c r="C27" s="7"/>
      <c r="D27" s="16"/>
      <c r="E27" s="260"/>
      <c r="F27" s="261"/>
      <c r="G27" s="16"/>
      <c r="H27" s="260">
        <v>0</v>
      </c>
      <c r="I27" s="261"/>
      <c r="J27" s="46"/>
    </row>
    <row r="28" spans="1:11" ht="15.75" hidden="1" customHeight="1">
      <c r="A28" s="240" t="s">
        <v>15</v>
      </c>
      <c r="B28" s="240"/>
      <c r="C28" s="7"/>
      <c r="D28" s="16"/>
      <c r="E28" s="260"/>
      <c r="F28" s="261"/>
      <c r="G28" s="16"/>
      <c r="H28" s="260">
        <v>0</v>
      </c>
      <c r="I28" s="261"/>
      <c r="J28" s="46"/>
    </row>
    <row r="29" spans="1:11" ht="15.75" hidden="1" customHeight="1">
      <c r="A29" s="240" t="s">
        <v>16</v>
      </c>
      <c r="B29" s="240"/>
      <c r="C29" s="7"/>
      <c r="D29" s="16"/>
      <c r="E29" s="260"/>
      <c r="F29" s="261"/>
      <c r="G29" s="16"/>
      <c r="H29" s="260">
        <v>0</v>
      </c>
      <c r="I29" s="261"/>
      <c r="J29" s="46"/>
    </row>
    <row r="30" spans="1:11" ht="15.75" hidden="1" customHeight="1">
      <c r="A30" s="240" t="s">
        <v>17</v>
      </c>
      <c r="B30" s="240"/>
      <c r="C30" s="7"/>
      <c r="D30" s="16"/>
      <c r="E30" s="260"/>
      <c r="F30" s="261"/>
      <c r="G30" s="16"/>
      <c r="H30" s="260">
        <v>0</v>
      </c>
      <c r="I30" s="261"/>
      <c r="J30" s="46"/>
    </row>
    <row r="31" spans="1:11" ht="15.75" hidden="1" customHeight="1">
      <c r="A31" s="240" t="s">
        <v>18</v>
      </c>
      <c r="B31" s="240"/>
      <c r="C31" s="7"/>
      <c r="D31" s="16"/>
      <c r="E31" s="260"/>
      <c r="F31" s="261"/>
      <c r="G31" s="16"/>
      <c r="H31" s="260">
        <v>0</v>
      </c>
      <c r="I31" s="261"/>
      <c r="J31" s="46"/>
    </row>
    <row r="32" spans="1:11" ht="15.75" customHeight="1">
      <c r="A32" s="6" t="s">
        <v>21</v>
      </c>
      <c r="B32" s="6"/>
      <c r="C32" s="6"/>
      <c r="D32" s="5" t="s">
        <v>9</v>
      </c>
      <c r="E32" s="241">
        <f>SUM(E19:F24)</f>
        <v>3376.1807017543861</v>
      </c>
      <c r="F32" s="241"/>
      <c r="G32" s="5" t="s">
        <v>10</v>
      </c>
      <c r="H32" s="242">
        <f>'NUMERARIO COMPOSTO'!H32</f>
        <v>23348.23</v>
      </c>
      <c r="I32" s="242"/>
      <c r="J32" s="46"/>
    </row>
    <row r="33" spans="1:10" ht="5.0999999999999996" customHeight="1">
      <c r="J33" s="46"/>
    </row>
    <row r="34" spans="1:10" ht="15.75" customHeight="1">
      <c r="A34" s="240" t="s">
        <v>29</v>
      </c>
      <c r="B34" s="240"/>
      <c r="C34" s="240"/>
      <c r="D34" s="5" t="s">
        <v>9</v>
      </c>
      <c r="E34" s="241">
        <f>E32+E15</f>
        <v>17388.180701754387</v>
      </c>
      <c r="F34" s="241"/>
      <c r="G34" s="5" t="s">
        <v>10</v>
      </c>
      <c r="H34" s="241">
        <f>H32+H15</f>
        <v>103216.62999999999</v>
      </c>
      <c r="I34" s="241"/>
      <c r="J34" s="46"/>
    </row>
    <row r="35" spans="1:10" ht="5.0999999999999996" customHeight="1">
      <c r="J35" s="46"/>
    </row>
    <row r="36" spans="1:10" ht="15" customHeight="1">
      <c r="A36" s="259" t="s">
        <v>27</v>
      </c>
      <c r="B36" s="259"/>
      <c r="C36" s="259"/>
      <c r="D36" s="259"/>
      <c r="E36" s="259"/>
      <c r="F36" s="259"/>
      <c r="G36" s="259"/>
      <c r="H36" s="259"/>
      <c r="I36" s="259"/>
      <c r="J36" s="46"/>
    </row>
    <row r="37" spans="1:10" ht="5.0999999999999996" customHeight="1">
      <c r="J37" s="46"/>
    </row>
    <row r="38" spans="1:10" ht="15.75" customHeight="1">
      <c r="A38" s="255" t="s">
        <v>94</v>
      </c>
      <c r="B38" s="255"/>
      <c r="C38" s="255"/>
      <c r="D38" s="16" t="s">
        <v>9</v>
      </c>
      <c r="E38" s="253">
        <f>H38/I10</f>
        <v>61.403508771929822</v>
      </c>
      <c r="F38" s="253"/>
      <c r="G38" s="16" t="s">
        <v>10</v>
      </c>
      <c r="H38" s="254">
        <v>350</v>
      </c>
      <c r="I38" s="254"/>
      <c r="J38" s="47"/>
    </row>
    <row r="39" spans="1:10" ht="15.75" hidden="1" customHeight="1">
      <c r="A39" s="256" t="s">
        <v>69</v>
      </c>
      <c r="B39" s="257"/>
      <c r="C39" s="258"/>
      <c r="D39" s="16" t="s">
        <v>9</v>
      </c>
      <c r="E39" s="253">
        <f>H39/I10</f>
        <v>0</v>
      </c>
      <c r="F39" s="253"/>
      <c r="G39" s="16" t="s">
        <v>10</v>
      </c>
      <c r="H39" s="254">
        <v>0</v>
      </c>
      <c r="I39" s="254"/>
      <c r="J39" s="46"/>
    </row>
    <row r="40" spans="1:10" ht="15.75" hidden="1" customHeight="1">
      <c r="A40" s="70" t="s">
        <v>83</v>
      </c>
      <c r="B40" s="71"/>
      <c r="C40" s="72">
        <v>0.25</v>
      </c>
      <c r="D40" s="16" t="s">
        <v>9</v>
      </c>
      <c r="E40" s="253">
        <f>J40</f>
        <v>0</v>
      </c>
      <c r="F40" s="253"/>
      <c r="G40" s="16" t="s">
        <v>10</v>
      </c>
      <c r="H40" s="254">
        <v>0</v>
      </c>
      <c r="I40" s="254"/>
      <c r="J40" s="51"/>
    </row>
    <row r="41" spans="1:10" ht="15.75" customHeight="1">
      <c r="A41" s="256" t="s">
        <v>84</v>
      </c>
      <c r="B41" s="257"/>
      <c r="C41" s="258"/>
      <c r="D41" s="16" t="s">
        <v>9</v>
      </c>
      <c r="E41" s="253">
        <f>H41/I10</f>
        <v>17.543859649122805</v>
      </c>
      <c r="F41" s="253"/>
      <c r="G41" s="16" t="s">
        <v>10</v>
      </c>
      <c r="H41" s="254">
        <v>100</v>
      </c>
      <c r="I41" s="254"/>
      <c r="J41" s="46"/>
    </row>
    <row r="42" spans="1:10" ht="15.75" customHeight="1">
      <c r="A42" s="255" t="s">
        <v>85</v>
      </c>
      <c r="B42" s="255"/>
      <c r="C42" s="255"/>
      <c r="D42" s="16" t="s">
        <v>9</v>
      </c>
      <c r="E42" s="253">
        <v>500</v>
      </c>
      <c r="F42" s="253"/>
      <c r="G42" s="16" t="s">
        <v>10</v>
      </c>
      <c r="H42" s="254">
        <v>8500</v>
      </c>
      <c r="I42" s="254"/>
      <c r="J42" s="46"/>
    </row>
    <row r="43" spans="1:10" ht="15.75" hidden="1" customHeight="1">
      <c r="A43" s="255" t="s">
        <v>91</v>
      </c>
      <c r="B43" s="255"/>
      <c r="C43" s="255"/>
      <c r="D43" s="16" t="s">
        <v>9</v>
      </c>
      <c r="E43" s="253">
        <v>1300</v>
      </c>
      <c r="F43" s="253"/>
      <c r="G43" s="16" t="s">
        <v>10</v>
      </c>
      <c r="H43" s="254">
        <v>0</v>
      </c>
      <c r="I43" s="254"/>
      <c r="J43" s="46"/>
    </row>
    <row r="44" spans="1:10" ht="15.75" customHeight="1">
      <c r="A44" s="255" t="s">
        <v>86</v>
      </c>
      <c r="B44" s="255"/>
      <c r="C44" s="255"/>
      <c r="D44" s="16" t="s">
        <v>9</v>
      </c>
      <c r="E44" s="253">
        <f>H44/I10</f>
        <v>761.66666666666663</v>
      </c>
      <c r="F44" s="253"/>
      <c r="G44" s="16" t="s">
        <v>10</v>
      </c>
      <c r="H44" s="254">
        <v>4341.5</v>
      </c>
      <c r="I44" s="254"/>
      <c r="J44" s="46"/>
    </row>
    <row r="45" spans="1:10" ht="15.75" customHeight="1">
      <c r="A45" s="255" t="s">
        <v>77</v>
      </c>
      <c r="B45" s="255"/>
      <c r="C45" s="255"/>
      <c r="D45" s="16" t="s">
        <v>9</v>
      </c>
      <c r="E45" s="253">
        <f>H45/I10</f>
        <v>1578.9473684210525</v>
      </c>
      <c r="F45" s="253"/>
      <c r="G45" s="16" t="s">
        <v>10</v>
      </c>
      <c r="H45" s="254">
        <v>9000</v>
      </c>
      <c r="I45" s="254"/>
      <c r="J45" s="46"/>
    </row>
    <row r="46" spans="1:10" ht="15.75" hidden="1" customHeight="1">
      <c r="A46" s="255" t="s">
        <v>78</v>
      </c>
      <c r="B46" s="255"/>
      <c r="C46" s="255"/>
      <c r="D46" s="16" t="s">
        <v>9</v>
      </c>
      <c r="E46" s="253">
        <f>H46/I10</f>
        <v>0</v>
      </c>
      <c r="F46" s="253"/>
      <c r="G46" s="16" t="s">
        <v>10</v>
      </c>
      <c r="H46" s="254">
        <v>0</v>
      </c>
      <c r="I46" s="254"/>
      <c r="J46" s="46"/>
    </row>
    <row r="47" spans="1:10" ht="15.75" hidden="1" customHeight="1">
      <c r="A47" s="255" t="s">
        <v>90</v>
      </c>
      <c r="B47" s="255"/>
      <c r="C47" s="255"/>
      <c r="D47" s="16" t="s">
        <v>9</v>
      </c>
      <c r="E47" s="253">
        <f>H47/I10</f>
        <v>0</v>
      </c>
      <c r="F47" s="253"/>
      <c r="G47" s="16" t="s">
        <v>10</v>
      </c>
      <c r="H47" s="254">
        <v>0</v>
      </c>
      <c r="I47" s="254"/>
      <c r="J47" s="46"/>
    </row>
    <row r="48" spans="1:10" ht="15.75" customHeight="1">
      <c r="A48" s="255" t="s">
        <v>68</v>
      </c>
      <c r="B48" s="255"/>
      <c r="C48" s="255"/>
      <c r="D48" s="16" t="s">
        <v>9</v>
      </c>
      <c r="E48" s="253">
        <f>H48/I10</f>
        <v>350.87719298245611</v>
      </c>
      <c r="F48" s="253"/>
      <c r="G48" s="16" t="s">
        <v>10</v>
      </c>
      <c r="H48" s="254">
        <v>2000</v>
      </c>
      <c r="I48" s="254"/>
      <c r="J48" s="46"/>
    </row>
    <row r="49" spans="1:34" ht="15.75" hidden="1" customHeight="1">
      <c r="A49" s="250"/>
      <c r="B49" s="251"/>
      <c r="C49" s="252"/>
      <c r="D49" s="16" t="s">
        <v>9</v>
      </c>
      <c r="E49" s="253">
        <f>H49/I10</f>
        <v>0</v>
      </c>
      <c r="F49" s="253"/>
      <c r="G49" s="16" t="s">
        <v>10</v>
      </c>
      <c r="H49" s="254">
        <v>0</v>
      </c>
      <c r="I49" s="254"/>
      <c r="J49" s="46"/>
    </row>
    <row r="50" spans="1:34" hidden="1">
      <c r="A50" s="255"/>
      <c r="B50" s="255"/>
      <c r="C50" s="255"/>
      <c r="D50" s="16" t="s">
        <v>9</v>
      </c>
      <c r="E50" s="253">
        <f>H50/I10</f>
        <v>0</v>
      </c>
      <c r="F50" s="253"/>
      <c r="G50" s="16" t="s">
        <v>10</v>
      </c>
      <c r="H50" s="254">
        <v>0</v>
      </c>
      <c r="I50" s="254"/>
      <c r="J50" s="46"/>
    </row>
    <row r="51" spans="1:34">
      <c r="A51" s="240" t="s">
        <v>28</v>
      </c>
      <c r="B51" s="240"/>
      <c r="C51" s="240"/>
      <c r="D51" s="5" t="s">
        <v>9</v>
      </c>
      <c r="E51" s="241">
        <f>SUM(E38:F50)</f>
        <v>4570.4385964912271</v>
      </c>
      <c r="F51" s="241"/>
      <c r="G51" s="5" t="s">
        <v>10</v>
      </c>
      <c r="H51" s="242">
        <f>SUM(H38:I48)</f>
        <v>24291.5</v>
      </c>
      <c r="I51" s="242"/>
      <c r="J51" s="64"/>
    </row>
    <row r="52" spans="1:34" ht="6.95" customHeight="1">
      <c r="J52" s="46"/>
    </row>
    <row r="53" spans="1:34">
      <c r="A53" s="243" t="s">
        <v>29</v>
      </c>
      <c r="B53" s="244"/>
      <c r="C53" s="245"/>
      <c r="D53" s="5" t="s">
        <v>9</v>
      </c>
      <c r="E53" s="246"/>
      <c r="F53" s="247"/>
      <c r="G53" s="5" t="s">
        <v>10</v>
      </c>
      <c r="H53" s="248">
        <f>H15+H32</f>
        <v>103216.62999999999</v>
      </c>
      <c r="I53" s="249"/>
      <c r="J53" s="46"/>
    </row>
    <row r="54" spans="1:34" ht="6.95" customHeight="1"/>
    <row r="55" spans="1:34" s="14" customFormat="1" ht="5.0999999999999996" customHeight="1">
      <c r="J55" s="50"/>
      <c r="K55" s="46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ht="18.75">
      <c r="A56" s="237" t="s">
        <v>46</v>
      </c>
      <c r="B56" s="237"/>
      <c r="C56" s="237"/>
      <c r="D56" s="237"/>
      <c r="E56" s="237"/>
      <c r="F56" s="237"/>
      <c r="G56" s="237"/>
      <c r="H56" s="237"/>
      <c r="I56" s="237"/>
    </row>
    <row r="57" spans="1:34">
      <c r="A57" s="238" t="s">
        <v>47</v>
      </c>
      <c r="B57" s="238"/>
      <c r="C57" s="238"/>
      <c r="D57" s="238"/>
      <c r="E57" s="238"/>
      <c r="F57" s="239" t="s">
        <v>48</v>
      </c>
      <c r="G57" s="239"/>
      <c r="H57" s="239" t="s">
        <v>49</v>
      </c>
      <c r="I57" s="239"/>
    </row>
    <row r="58" spans="1:34" hidden="1">
      <c r="A58" s="231" t="s">
        <v>58</v>
      </c>
      <c r="B58" s="231"/>
      <c r="C58" s="231"/>
      <c r="D58" s="231"/>
      <c r="E58" s="231"/>
      <c r="F58" s="222">
        <v>0</v>
      </c>
      <c r="G58" s="222"/>
      <c r="H58" s="223">
        <v>0</v>
      </c>
      <c r="I58" s="223"/>
    </row>
    <row r="59" spans="1:34" hidden="1">
      <c r="A59" s="231" t="s">
        <v>50</v>
      </c>
      <c r="B59" s="231"/>
      <c r="C59" s="231"/>
      <c r="D59" s="231"/>
      <c r="E59" s="231"/>
      <c r="F59" s="222">
        <v>0</v>
      </c>
      <c r="G59" s="222"/>
      <c r="H59" s="223">
        <v>0</v>
      </c>
      <c r="I59" s="223"/>
    </row>
    <row r="60" spans="1:34" hidden="1">
      <c r="A60" s="231" t="s">
        <v>60</v>
      </c>
      <c r="B60" s="231"/>
      <c r="C60" s="231"/>
      <c r="D60" s="231"/>
      <c r="E60" s="231"/>
      <c r="F60" s="222">
        <v>0</v>
      </c>
      <c r="G60" s="222"/>
      <c r="H60" s="223">
        <v>0</v>
      </c>
      <c r="I60" s="223"/>
    </row>
    <row r="61" spans="1:34" hidden="1">
      <c r="A61" s="231" t="s">
        <v>59</v>
      </c>
      <c r="B61" s="231"/>
      <c r="C61" s="231"/>
      <c r="D61" s="231"/>
      <c r="E61" s="231"/>
      <c r="F61" s="222"/>
      <c r="G61" s="222"/>
      <c r="H61" s="223">
        <v>0</v>
      </c>
      <c r="I61" s="223"/>
    </row>
    <row r="62" spans="1:34" hidden="1">
      <c r="A62" s="231" t="s">
        <v>51</v>
      </c>
      <c r="B62" s="231"/>
      <c r="C62" s="231"/>
      <c r="D62" s="231"/>
      <c r="E62" s="231"/>
      <c r="F62" s="222">
        <v>0</v>
      </c>
      <c r="G62" s="222"/>
      <c r="H62" s="223">
        <v>0</v>
      </c>
      <c r="I62" s="223"/>
    </row>
    <row r="63" spans="1:34">
      <c r="A63" s="231" t="s">
        <v>52</v>
      </c>
      <c r="B63" s="231"/>
      <c r="C63" s="231"/>
      <c r="D63" s="231"/>
      <c r="E63" s="231"/>
      <c r="F63" s="222">
        <f>'NUMERARIO COMPOSTO'!F89</f>
        <v>23348.23</v>
      </c>
      <c r="G63" s="222"/>
      <c r="H63" s="223">
        <f>'NUMERARIO COMPOSTO'!H89</f>
        <v>0</v>
      </c>
      <c r="I63" s="223"/>
    </row>
    <row r="64" spans="1:34">
      <c r="A64" s="231" t="s">
        <v>53</v>
      </c>
      <c r="B64" s="231"/>
      <c r="C64" s="231"/>
      <c r="D64" s="231"/>
      <c r="E64" s="231"/>
      <c r="F64" s="222">
        <f>'NUMERARIO COMPOSTO'!F90</f>
        <v>24291.5</v>
      </c>
      <c r="G64" s="222"/>
      <c r="H64" s="223">
        <f>'NUMERARIO COMPOSTO'!H90</f>
        <v>0</v>
      </c>
      <c r="I64" s="223"/>
    </row>
    <row r="65" spans="1:12">
      <c r="A65" s="232" t="s">
        <v>61</v>
      </c>
      <c r="B65" s="233"/>
      <c r="C65" s="233"/>
      <c r="D65" s="233"/>
      <c r="E65" s="234"/>
      <c r="F65" s="222">
        <f>'NUMERARIO COMPOSTO'!F91</f>
        <v>0</v>
      </c>
      <c r="G65" s="222"/>
      <c r="H65" s="235"/>
      <c r="I65" s="236"/>
    </row>
    <row r="66" spans="1:12">
      <c r="A66" s="26" t="s">
        <v>62</v>
      </c>
      <c r="B66" s="27"/>
      <c r="C66" s="27"/>
      <c r="D66" s="28">
        <f>'NUMERARIO COMPOSTO'!C70/100</f>
        <v>1.6500000000000001E-2</v>
      </c>
      <c r="E66" s="29"/>
      <c r="F66" s="222">
        <f>'NUMERARIO COMPOSTO'!F92</f>
        <v>-1550.3392387830004</v>
      </c>
      <c r="G66" s="222"/>
      <c r="H66" s="223">
        <f>'NUMERARIO COMPOSTO'!H92</f>
        <v>0</v>
      </c>
      <c r="I66" s="223"/>
    </row>
    <row r="67" spans="1:12">
      <c r="A67" s="26" t="s">
        <v>63</v>
      </c>
      <c r="B67" s="27"/>
      <c r="C67" s="27"/>
      <c r="D67" s="28">
        <f>'NUMERARIO COMPOSTO'!C71/100</f>
        <v>7.5999999999999998E-2</v>
      </c>
      <c r="E67" s="29"/>
      <c r="F67" s="222">
        <f>'NUMERARIO COMPOSTO'!F93</f>
        <v>6601.7404759086039</v>
      </c>
      <c r="G67" s="222"/>
      <c r="H67" s="223">
        <f>'NUMERARIO COMPOSTO'!H93</f>
        <v>0</v>
      </c>
      <c r="I67" s="223"/>
    </row>
    <row r="68" spans="1:12">
      <c r="A68" s="26" t="s">
        <v>64</v>
      </c>
      <c r="B68" s="27"/>
      <c r="C68" s="27"/>
      <c r="D68" s="28">
        <f>'NUMERARIO COMPOSTO'!C72/100</f>
        <v>2.2799999999999997E-2</v>
      </c>
      <c r="E68" s="29"/>
      <c r="F68" s="222">
        <f>'NUMERARIO COMPOSTO'!F94</f>
        <v>3123.8221427725816</v>
      </c>
      <c r="G68" s="222"/>
      <c r="H68" s="223">
        <f>'NUMERARIO COMPOSTO'!H94</f>
        <v>0</v>
      </c>
      <c r="I68" s="223"/>
    </row>
    <row r="69" spans="1:12">
      <c r="A69" s="26" t="s">
        <v>65</v>
      </c>
      <c r="B69" s="27"/>
      <c r="C69" s="27"/>
      <c r="D69" s="28">
        <f>'NUMERARIO COMPOSTO'!C77</f>
        <v>4.6894932321829737E-2</v>
      </c>
      <c r="E69" s="29"/>
      <c r="F69" s="222">
        <f>'NUMERARIO COMPOSTO'!F95</f>
        <v>2271.0626302962</v>
      </c>
      <c r="G69" s="222"/>
      <c r="H69" s="223">
        <f>'NUMERARIO COMPOSTO'!H95</f>
        <v>0</v>
      </c>
      <c r="I69" s="223"/>
    </row>
    <row r="70" spans="1:12">
      <c r="A70" s="43" t="s">
        <v>66</v>
      </c>
      <c r="B70" s="44"/>
      <c r="C70" s="44"/>
      <c r="D70" s="42">
        <f>'NUMERARIO COMPOSTO'!C73/100</f>
        <v>0.04</v>
      </c>
      <c r="E70" s="45"/>
      <c r="F70" s="222">
        <f>'NUMERARIO COMPOSTO'!F96</f>
        <v>5737.3922293742717</v>
      </c>
      <c r="G70" s="222"/>
      <c r="H70" s="223">
        <f>'NUMERARIO COMPOSTO'!H96</f>
        <v>0</v>
      </c>
      <c r="I70" s="223"/>
      <c r="K70" s="51"/>
    </row>
    <row r="71" spans="1:12">
      <c r="A71" s="229" t="s">
        <v>67</v>
      </c>
      <c r="B71" s="230"/>
      <c r="C71" s="230"/>
      <c r="D71" s="28">
        <f>'NUMERARIO COMPOSTO'!D97</f>
        <v>0.04</v>
      </c>
      <c r="E71" s="29"/>
      <c r="F71" s="222">
        <f>'NUMERARIO COMPOSTO'!F97</f>
        <v>5737.3922293742717</v>
      </c>
      <c r="G71" s="222"/>
      <c r="H71" s="223">
        <f>'NUMERARIO COMPOSTO'!H97</f>
        <v>0</v>
      </c>
      <c r="I71" s="223"/>
      <c r="J71" s="52"/>
      <c r="K71" s="51"/>
    </row>
    <row r="72" spans="1:12">
      <c r="A72" s="221"/>
      <c r="B72" s="221"/>
      <c r="C72" s="221"/>
      <c r="D72" s="221"/>
      <c r="E72" s="221"/>
      <c r="F72" s="222"/>
      <c r="G72" s="222"/>
      <c r="H72" s="223">
        <f>'NUMERARIO COMPOSTO'!H98</f>
        <v>0</v>
      </c>
      <c r="I72" s="223"/>
      <c r="K72" s="47"/>
      <c r="L72" s="10"/>
    </row>
    <row r="73" spans="1:12" ht="18.75">
      <c r="A73" s="224" t="s">
        <v>54</v>
      </c>
      <c r="B73" s="225"/>
      <c r="C73" s="225"/>
      <c r="D73" s="225"/>
      <c r="E73" s="226"/>
      <c r="F73" s="227">
        <f>SUM('NUMERARIO COMPOSTO'!F86:'NUMERARIO COMPOSTO'!G98)</f>
        <v>69560.800468942922</v>
      </c>
      <c r="G73" s="227"/>
      <c r="H73" s="228">
        <f>SUM('NUMERARIO COMPOSTO'!H86:'NUMERARIO COMPOSTO'!I98)</f>
        <v>0</v>
      </c>
      <c r="I73" s="228"/>
    </row>
    <row r="74" spans="1:12" ht="18.75">
      <c r="A74" s="213" t="s">
        <v>55</v>
      </c>
      <c r="B74" s="213"/>
      <c r="C74" s="213"/>
      <c r="D74" s="213"/>
      <c r="E74" s="214"/>
      <c r="F74" s="215">
        <f>'NUMERARIO COMPOSTO'!H99-'NUMERARIO COMPOSTO'!F99</f>
        <v>-69560.800468942922</v>
      </c>
      <c r="G74" s="216"/>
      <c r="H74" s="216"/>
      <c r="I74" s="217"/>
      <c r="J74" s="52"/>
    </row>
    <row r="75" spans="1:12" ht="5.0999999999999996" customHeight="1" thickBot="1"/>
    <row r="76" spans="1:12" ht="21.75" thickBot="1">
      <c r="A76" s="218" t="s">
        <v>79</v>
      </c>
      <c r="B76" s="219"/>
      <c r="C76" s="219"/>
      <c r="D76" s="219"/>
      <c r="E76" s="219"/>
      <c r="F76" s="219"/>
      <c r="G76" s="219"/>
      <c r="H76" s="219"/>
      <c r="I76" s="220"/>
    </row>
    <row r="77" spans="1:12" ht="5.0999999999999996" customHeight="1"/>
    <row r="78" spans="1:12" ht="15.75">
      <c r="A78" s="206" t="s">
        <v>54</v>
      </c>
      <c r="B78" s="207"/>
      <c r="C78" s="207"/>
      <c r="D78" s="41"/>
      <c r="E78" s="18" t="s">
        <v>9</v>
      </c>
      <c r="F78" s="210">
        <f>'NUMERARIO COMPOSTO'!I104/'NUMERARIO COMPOSTO'!I10</f>
        <v>12203.649205077705</v>
      </c>
      <c r="G78" s="210"/>
      <c r="H78" s="18" t="s">
        <v>10</v>
      </c>
      <c r="I78" s="98">
        <f>'NUMERARIO COMPOSTO'!F99</f>
        <v>69560.800468942922</v>
      </c>
    </row>
    <row r="79" spans="1:12" ht="15.75">
      <c r="A79" s="206" t="s">
        <v>99</v>
      </c>
      <c r="B79" s="207"/>
      <c r="C79" s="207"/>
      <c r="D79" s="37">
        <v>0</v>
      </c>
      <c r="E79" s="18" t="s">
        <v>9</v>
      </c>
      <c r="F79" s="210">
        <f>'NUMERARIO COMPOSTO'!I105/'NUMERARIO COMPOSTO'!I10</f>
        <v>175.43859649122805</v>
      </c>
      <c r="G79" s="210"/>
      <c r="H79" s="18" t="s">
        <v>10</v>
      </c>
      <c r="I79" s="111">
        <f>'NUMERARIO COMPOSTO'!I105</f>
        <v>1000</v>
      </c>
    </row>
    <row r="80" spans="1:12" ht="15.75">
      <c r="A80" s="206" t="s">
        <v>80</v>
      </c>
      <c r="B80" s="207"/>
      <c r="C80" s="207"/>
      <c r="D80" s="37">
        <f>'NUMERARIO COMPOSTO'!D106</f>
        <v>0.57017543859649122</v>
      </c>
      <c r="E80" s="18" t="s">
        <v>9</v>
      </c>
      <c r="F80" s="210">
        <f>'NUMERARIO COMPOSTO'!I106/'NUMERARIO COMPOSTO'!I10</f>
        <v>1140.3508771929824</v>
      </c>
      <c r="G80" s="210"/>
      <c r="H80" s="18" t="s">
        <v>10</v>
      </c>
      <c r="I80" s="111">
        <f>'NUMERARIO COMPOSTO'!I106</f>
        <v>6500</v>
      </c>
    </row>
    <row r="81" spans="1:26" ht="15.75">
      <c r="A81" s="211" t="s">
        <v>106</v>
      </c>
      <c r="B81" s="212"/>
      <c r="C81" s="212"/>
      <c r="D81" s="37">
        <v>0</v>
      </c>
      <c r="E81" s="18" t="s">
        <v>9</v>
      </c>
      <c r="F81" s="210">
        <f>'NUMERARIO COMPOSTO'!I107/'NUMERARIO COMPOSTO'!I10</f>
        <v>561.40350877192975</v>
      </c>
      <c r="G81" s="210"/>
      <c r="H81" s="18" t="s">
        <v>10</v>
      </c>
      <c r="I81" s="111">
        <f>'NUMERARIO COMPOSTO'!I107</f>
        <v>3200</v>
      </c>
    </row>
    <row r="82" spans="1:26" ht="15.75">
      <c r="A82" s="206" t="s">
        <v>107</v>
      </c>
      <c r="B82" s="207"/>
      <c r="C82" s="207"/>
      <c r="D82" s="93"/>
      <c r="E82" s="18" t="s">
        <v>9</v>
      </c>
      <c r="F82" s="210">
        <f>'NUMERARIO COMPOSTO'!I108/'NUMERARIO COMPOSTO'!I10</f>
        <v>350.87719298245611</v>
      </c>
      <c r="G82" s="210"/>
      <c r="H82" s="18" t="s">
        <v>10</v>
      </c>
      <c r="I82" s="111">
        <f>'NUMERARIO COMPOSTO'!I108</f>
        <v>2000</v>
      </c>
      <c r="J82" s="56"/>
    </row>
    <row r="83" spans="1:26" ht="15.75">
      <c r="A83" s="206" t="s">
        <v>110</v>
      </c>
      <c r="B83" s="207"/>
      <c r="C83" s="207"/>
      <c r="D83" s="37"/>
      <c r="E83" s="18"/>
      <c r="F83" s="208">
        <f>I83/I10</f>
        <v>0</v>
      </c>
      <c r="G83" s="209"/>
      <c r="H83" s="18" t="s">
        <v>10</v>
      </c>
      <c r="I83" s="113">
        <v>0</v>
      </c>
    </row>
    <row r="84" spans="1:26" ht="15.75">
      <c r="A84" s="202" t="s">
        <v>81</v>
      </c>
      <c r="B84" s="202"/>
      <c r="C84" s="202"/>
      <c r="D84" s="202"/>
      <c r="E84" s="39" t="s">
        <v>9</v>
      </c>
      <c r="F84" s="203">
        <f>SUM('NUMERARIO COMPOSTO'!F104:'NUMERARIO COMPOSTO'!G109)</f>
        <v>14431.719380516302</v>
      </c>
      <c r="G84" s="203"/>
      <c r="H84" s="39" t="s">
        <v>10</v>
      </c>
      <c r="I84" s="99">
        <f>SUM('NUMERARIO COMPOSTO'!I104:'NUMERARIO COMPOSTO'!I109)</f>
        <v>82260.800468942922</v>
      </c>
      <c r="J84" s="56"/>
      <c r="K84" s="47"/>
      <c r="L84" s="10"/>
    </row>
    <row r="85" spans="1:26" ht="15.75">
      <c r="A85" s="202" t="s">
        <v>89</v>
      </c>
      <c r="B85" s="202"/>
      <c r="C85" s="202"/>
      <c r="D85" s="202"/>
      <c r="E85" s="39" t="s">
        <v>9</v>
      </c>
      <c r="F85" s="203">
        <f>'NUMERARIO COMPOSTO'!F111</f>
        <v>7.2158596902581511</v>
      </c>
      <c r="G85" s="203"/>
      <c r="H85" s="39" t="s">
        <v>10</v>
      </c>
      <c r="I85" s="40">
        <f>'NUMERARIO COMPOSTO'!I111</f>
        <v>41.130400234471459</v>
      </c>
      <c r="J85" s="54"/>
      <c r="L85" s="65"/>
    </row>
    <row r="86" spans="1:26" ht="15.75">
      <c r="A86" s="202" t="s">
        <v>88</v>
      </c>
      <c r="B86" s="202"/>
      <c r="C86" s="202"/>
      <c r="D86" s="202"/>
      <c r="E86" s="39" t="s">
        <v>9</v>
      </c>
      <c r="F86" s="203">
        <f>'NUMERARIO COMPOSTO'!F112</f>
        <v>7.2158596902581511</v>
      </c>
      <c r="G86" s="203"/>
      <c r="H86" s="39" t="s">
        <v>10</v>
      </c>
      <c r="I86" s="40">
        <f>'NUMERARIO COMPOSTO'!I112</f>
        <v>41.130400234471459</v>
      </c>
      <c r="J86" s="54"/>
      <c r="K86" s="48"/>
      <c r="L86" s="69"/>
      <c r="M86" s="23"/>
      <c r="N86" s="23"/>
      <c r="O86" s="23"/>
    </row>
    <row r="87" spans="1:26" ht="15.75" hidden="1">
      <c r="A87" s="202" t="s">
        <v>82</v>
      </c>
      <c r="B87" s="202"/>
      <c r="C87" s="202"/>
      <c r="D87" s="202"/>
      <c r="E87" s="39" t="s">
        <v>9</v>
      </c>
      <c r="F87" s="203">
        <f>F86-F84</f>
        <v>-14424.503520826045</v>
      </c>
      <c r="G87" s="203"/>
      <c r="H87" s="39" t="s">
        <v>10</v>
      </c>
      <c r="I87" s="40">
        <f>I86-I84</f>
        <v>-82219.670068708452</v>
      </c>
      <c r="J87" s="54"/>
      <c r="K87" s="53"/>
      <c r="L87" s="61"/>
      <c r="M87" s="10"/>
      <c r="N87" s="62"/>
      <c r="O87" s="63"/>
    </row>
    <row r="88" spans="1:26" s="46" customFormat="1">
      <c r="F88" s="204">
        <v>0</v>
      </c>
      <c r="G88" s="204"/>
      <c r="J88" s="48"/>
      <c r="K88" s="47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s="46" customFormat="1">
      <c r="A89" s="205"/>
      <c r="B89" s="205"/>
      <c r="C89" s="205"/>
      <c r="D89" s="205"/>
      <c r="E89" s="46" t="s">
        <v>108</v>
      </c>
      <c r="F89" s="48" t="s">
        <v>9</v>
      </c>
      <c r="G89" s="47">
        <f>'NUMERARIO COMPOSTO'!F112</f>
        <v>7.2158596902581511</v>
      </c>
      <c r="H89" s="67">
        <f>'NUMERARIO COMPOSTO'!I10</f>
        <v>5.7</v>
      </c>
      <c r="I89" s="94">
        <f>'NUMERARIO COMPOSTO'!I115</f>
        <v>41.130400234471466</v>
      </c>
      <c r="J89" s="55"/>
      <c r="K89" s="66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s="46" customFormat="1">
      <c r="A90" s="205"/>
      <c r="B90" s="205"/>
      <c r="C90" s="205"/>
      <c r="D90" s="205"/>
      <c r="E90" s="92"/>
      <c r="F90" s="198"/>
      <c r="G90" s="198"/>
      <c r="H90" s="198"/>
      <c r="I90" s="94">
        <v>0</v>
      </c>
      <c r="J90" s="56"/>
      <c r="K90" s="66"/>
      <c r="L90" s="6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s="46" customFormat="1">
      <c r="D91" s="53"/>
      <c r="E91" s="92"/>
      <c r="F91" s="198"/>
      <c r="G91" s="198"/>
      <c r="H91" s="198"/>
      <c r="I91" s="94">
        <v>0</v>
      </c>
      <c r="J91" s="54"/>
      <c r="K91" s="5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s="46" customFormat="1">
      <c r="D92" s="57"/>
      <c r="E92" s="92"/>
      <c r="I92" s="94">
        <v>0</v>
      </c>
      <c r="J92" s="48"/>
      <c r="K92" s="51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s="46" customFormat="1">
      <c r="E93" s="92"/>
      <c r="I93" s="94">
        <v>0</v>
      </c>
      <c r="J93" s="48"/>
      <c r="K93" s="67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s="46" customFormat="1">
      <c r="E94" s="92"/>
      <c r="G94" s="51"/>
      <c r="I94" s="94">
        <v>0</v>
      </c>
      <c r="J94" s="48"/>
      <c r="K94" s="67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s="46" customFormat="1">
      <c r="E95" s="92"/>
      <c r="G95" s="51"/>
      <c r="I95" s="94">
        <v>0</v>
      </c>
      <c r="J95" s="48"/>
      <c r="K95" s="67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s="46" customFormat="1">
      <c r="E96" s="92"/>
      <c r="G96" s="51"/>
      <c r="I96" s="94">
        <v>0</v>
      </c>
      <c r="J96" s="48"/>
      <c r="K96" s="51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7:26" s="46" customFormat="1">
      <c r="G97" s="95" t="s">
        <v>109</v>
      </c>
      <c r="H97" s="96"/>
      <c r="I97" s="97">
        <f>SUM('NUMERARIO COMPOSTO'!I115:'NUMERARIO COMPOSTO'!I122)</f>
        <v>41.130400234471466</v>
      </c>
      <c r="J97" s="48"/>
      <c r="K97" s="51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7:26" s="46" customFormat="1">
      <c r="G98" s="51"/>
      <c r="J98" s="4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7:26" s="46" customFormat="1">
      <c r="G99" s="51"/>
      <c r="J99" s="48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7:26" s="46" customFormat="1">
      <c r="J100" s="48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7:26" s="46" customFormat="1">
      <c r="G101" s="47"/>
      <c r="J101" s="48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7:26">
      <c r="G102" s="58"/>
      <c r="J102" s="59"/>
    </row>
  </sheetData>
  <mergeCells count="184">
    <mergeCell ref="A1:I1"/>
    <mergeCell ref="B3:I3"/>
    <mergeCell ref="A4:B4"/>
    <mergeCell ref="C4:E4"/>
    <mergeCell ref="F4:G4"/>
    <mergeCell ref="H4:I4"/>
    <mergeCell ref="A12:C12"/>
    <mergeCell ref="E12:F12"/>
    <mergeCell ref="H12:I12"/>
    <mergeCell ref="A13:C13"/>
    <mergeCell ref="E13:F13"/>
    <mergeCell ref="H13:I13"/>
    <mergeCell ref="A6:I6"/>
    <mergeCell ref="G9:H9"/>
    <mergeCell ref="B10:C10"/>
    <mergeCell ref="G10:H10"/>
    <mergeCell ref="A17:I17"/>
    <mergeCell ref="A19:B19"/>
    <mergeCell ref="E19:F19"/>
    <mergeCell ref="H19:I19"/>
    <mergeCell ref="A20:B20"/>
    <mergeCell ref="E20:F20"/>
    <mergeCell ref="H20:I20"/>
    <mergeCell ref="A14:C14"/>
    <mergeCell ref="E14:F14"/>
    <mergeCell ref="H14:I14"/>
    <mergeCell ref="A15:C15"/>
    <mergeCell ref="E15:F15"/>
    <mergeCell ref="H15:I15"/>
    <mergeCell ref="A23:B23"/>
    <mergeCell ref="E23:F23"/>
    <mergeCell ref="H23:I23"/>
    <mergeCell ref="A24:B24"/>
    <mergeCell ref="E24:F24"/>
    <mergeCell ref="H24:I24"/>
    <mergeCell ref="A21:B21"/>
    <mergeCell ref="E21:F21"/>
    <mergeCell ref="H21:I21"/>
    <mergeCell ref="A22:B22"/>
    <mergeCell ref="E22:F22"/>
    <mergeCell ref="H22:I22"/>
    <mergeCell ref="A28:B28"/>
    <mergeCell ref="E28:F28"/>
    <mergeCell ref="H28:I28"/>
    <mergeCell ref="A29:B29"/>
    <mergeCell ref="E29:F29"/>
    <mergeCell ref="H29:I29"/>
    <mergeCell ref="E25:F25"/>
    <mergeCell ref="H25:I25"/>
    <mergeCell ref="A26:I26"/>
    <mergeCell ref="A27:B27"/>
    <mergeCell ref="E27:F27"/>
    <mergeCell ref="H27:I27"/>
    <mergeCell ref="E32:F32"/>
    <mergeCell ref="H32:I32"/>
    <mergeCell ref="A34:C34"/>
    <mergeCell ref="E34:F34"/>
    <mergeCell ref="H34:I34"/>
    <mergeCell ref="A36:I36"/>
    <mergeCell ref="A30:B30"/>
    <mergeCell ref="E30:F30"/>
    <mergeCell ref="H30:I30"/>
    <mergeCell ref="A31:B31"/>
    <mergeCell ref="E31:F31"/>
    <mergeCell ref="H31:I31"/>
    <mergeCell ref="E40:F40"/>
    <mergeCell ref="H40:I40"/>
    <mergeCell ref="A41:C41"/>
    <mergeCell ref="E41:F41"/>
    <mergeCell ref="H41:I41"/>
    <mergeCell ref="A42:C42"/>
    <mergeCell ref="E42:F42"/>
    <mergeCell ref="H42:I42"/>
    <mergeCell ref="A38:C38"/>
    <mergeCell ref="E38:F38"/>
    <mergeCell ref="H38:I38"/>
    <mergeCell ref="A39:C39"/>
    <mergeCell ref="E39:F39"/>
    <mergeCell ref="H39:I39"/>
    <mergeCell ref="A45:C45"/>
    <mergeCell ref="E45:F45"/>
    <mergeCell ref="H45:I45"/>
    <mergeCell ref="A46:C46"/>
    <mergeCell ref="E46:F46"/>
    <mergeCell ref="H46:I46"/>
    <mergeCell ref="A43:C43"/>
    <mergeCell ref="E43:F43"/>
    <mergeCell ref="H43:I43"/>
    <mergeCell ref="A44:C44"/>
    <mergeCell ref="E44:F44"/>
    <mergeCell ref="H44:I44"/>
    <mergeCell ref="A49:C49"/>
    <mergeCell ref="E49:F49"/>
    <mergeCell ref="H49:I49"/>
    <mergeCell ref="A50:C50"/>
    <mergeCell ref="E50:F50"/>
    <mergeCell ref="H50:I50"/>
    <mergeCell ref="A47:C47"/>
    <mergeCell ref="E47:F47"/>
    <mergeCell ref="H47:I47"/>
    <mergeCell ref="A48:C48"/>
    <mergeCell ref="E48:F48"/>
    <mergeCell ref="H48:I48"/>
    <mergeCell ref="A56:I56"/>
    <mergeCell ref="A57:E57"/>
    <mergeCell ref="F57:G57"/>
    <mergeCell ref="H57:I57"/>
    <mergeCell ref="A51:C51"/>
    <mergeCell ref="E51:F51"/>
    <mergeCell ref="H51:I51"/>
    <mergeCell ref="A53:C53"/>
    <mergeCell ref="E53:F53"/>
    <mergeCell ref="H53:I53"/>
    <mergeCell ref="A60:E60"/>
    <mergeCell ref="F60:G60"/>
    <mergeCell ref="H60:I60"/>
    <mergeCell ref="A61:E61"/>
    <mergeCell ref="F61:G61"/>
    <mergeCell ref="H61:I61"/>
    <mergeCell ref="A58:E58"/>
    <mergeCell ref="F58:G58"/>
    <mergeCell ref="H58:I58"/>
    <mergeCell ref="A59:E59"/>
    <mergeCell ref="F59:G59"/>
    <mergeCell ref="H59:I59"/>
    <mergeCell ref="A64:E64"/>
    <mergeCell ref="F64:G64"/>
    <mergeCell ref="H64:I64"/>
    <mergeCell ref="A65:E65"/>
    <mergeCell ref="F65:G65"/>
    <mergeCell ref="H65:I65"/>
    <mergeCell ref="A62:E62"/>
    <mergeCell ref="F62:G62"/>
    <mergeCell ref="H62:I62"/>
    <mergeCell ref="A63:E63"/>
    <mergeCell ref="F63:G63"/>
    <mergeCell ref="H63:I63"/>
    <mergeCell ref="F69:G69"/>
    <mergeCell ref="H69:I69"/>
    <mergeCell ref="F70:G70"/>
    <mergeCell ref="H70:I70"/>
    <mergeCell ref="A71:C71"/>
    <mergeCell ref="F71:G71"/>
    <mergeCell ref="H71:I71"/>
    <mergeCell ref="F66:G66"/>
    <mergeCell ref="H66:I66"/>
    <mergeCell ref="F67:G67"/>
    <mergeCell ref="H67:I67"/>
    <mergeCell ref="F68:G68"/>
    <mergeCell ref="H68:I68"/>
    <mergeCell ref="A78:C78"/>
    <mergeCell ref="F78:G78"/>
    <mergeCell ref="A79:C79"/>
    <mergeCell ref="F79:G79"/>
    <mergeCell ref="A72:E72"/>
    <mergeCell ref="F72:G72"/>
    <mergeCell ref="H72:I72"/>
    <mergeCell ref="A73:E73"/>
    <mergeCell ref="F73:G73"/>
    <mergeCell ref="H73:I73"/>
    <mergeCell ref="F91:H91"/>
    <mergeCell ref="B8:F8"/>
    <mergeCell ref="A86:D86"/>
    <mergeCell ref="F86:G86"/>
    <mergeCell ref="A87:D87"/>
    <mergeCell ref="F87:G87"/>
    <mergeCell ref="F88:G88"/>
    <mergeCell ref="A89:D90"/>
    <mergeCell ref="F90:H90"/>
    <mergeCell ref="A83:C83"/>
    <mergeCell ref="F83:G83"/>
    <mergeCell ref="A84:D84"/>
    <mergeCell ref="F84:G84"/>
    <mergeCell ref="A85:D85"/>
    <mergeCell ref="F85:G85"/>
    <mergeCell ref="A80:C80"/>
    <mergeCell ref="F80:G80"/>
    <mergeCell ref="A81:C81"/>
    <mergeCell ref="F81:G81"/>
    <mergeCell ref="A82:C82"/>
    <mergeCell ref="F82:G82"/>
    <mergeCell ref="A74:E74"/>
    <mergeCell ref="F74:I74"/>
    <mergeCell ref="A76:I76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fitToHeight="0" orientation="portrait" r:id="rId1"/>
  <rowBreaks count="1" manualBreakCount="1">
    <brk id="7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AG128"/>
  <sheetViews>
    <sheetView view="pageBreakPreview" zoomScaleNormal="82" zoomScaleSheetLayoutView="100" workbookViewId="0">
      <pane xSplit="9" topLeftCell="J1" activePane="topRight" state="frozen"/>
      <selection pane="topRight" activeCell="D9" sqref="D9"/>
    </sheetView>
  </sheetViews>
  <sheetFormatPr defaultRowHeight="15"/>
  <cols>
    <col min="1" max="1" width="44.140625" bestFit="1" customWidth="1"/>
    <col min="3" max="3" width="7.7109375" bestFit="1" customWidth="1"/>
    <col min="4" max="4" width="18.42578125" bestFit="1" customWidth="1"/>
    <col min="5" max="5" width="13.42578125" bestFit="1" customWidth="1"/>
    <col min="6" max="6" width="12.28515625" bestFit="1" customWidth="1"/>
    <col min="7" max="7" width="29.85546875" bestFit="1" customWidth="1"/>
    <col min="8" max="8" width="7.7109375" bestFit="1" customWidth="1"/>
    <col min="9" max="9" width="20.7109375" bestFit="1" customWidth="1"/>
    <col min="10" max="10" width="11" style="48" bestFit="1" customWidth="1"/>
    <col min="11" max="11" width="17.85546875" style="46" bestFit="1" customWidth="1"/>
    <col min="12" max="12" width="14.7109375" bestFit="1" customWidth="1"/>
    <col min="13" max="13" width="36.28515625" bestFit="1" customWidth="1"/>
    <col min="14" max="14" width="24.140625" bestFit="1" customWidth="1"/>
    <col min="15" max="15" width="37" bestFit="1" customWidth="1"/>
    <col min="16" max="16" width="32.28515625" bestFit="1" customWidth="1"/>
    <col min="17" max="17" width="7" bestFit="1" customWidth="1"/>
    <col min="18" max="18" width="30.85546875" bestFit="1" customWidth="1"/>
    <col min="19" max="19" width="32" bestFit="1" customWidth="1"/>
    <col min="20" max="20" width="29.85546875" bestFit="1" customWidth="1"/>
    <col min="21" max="21" width="41.140625" customWidth="1"/>
    <col min="22" max="22" width="11.140625" bestFit="1" customWidth="1"/>
    <col min="23" max="23" width="11.28515625" bestFit="1" customWidth="1"/>
    <col min="24" max="24" width="10.7109375" bestFit="1" customWidth="1"/>
    <col min="25" max="25" width="10.7109375" customWidth="1"/>
    <col min="26" max="26" width="10.7109375" bestFit="1" customWidth="1"/>
    <col min="27" max="27" width="10.7109375" customWidth="1"/>
    <col min="28" max="28" width="9.7109375" bestFit="1" customWidth="1"/>
    <col min="29" max="29" width="10.140625" bestFit="1" customWidth="1"/>
    <col min="30" max="30" width="9.7109375" bestFit="1" customWidth="1"/>
    <col min="31" max="31" width="10.140625" bestFit="1" customWidth="1"/>
    <col min="32" max="32" width="10.7109375" bestFit="1" customWidth="1"/>
    <col min="33" max="33" width="10.5703125" bestFit="1" customWidth="1"/>
  </cols>
  <sheetData>
    <row r="1" spans="1:19" ht="21">
      <c r="A1" s="259" t="s">
        <v>70</v>
      </c>
      <c r="B1" s="259"/>
      <c r="C1" s="259"/>
      <c r="D1" s="259"/>
      <c r="E1" s="259"/>
      <c r="F1" s="259"/>
      <c r="G1" s="259"/>
      <c r="H1" s="259"/>
      <c r="I1" s="259"/>
      <c r="J1" s="46"/>
    </row>
    <row r="2" spans="1:19">
      <c r="J2" s="46"/>
    </row>
    <row r="3" spans="1:19">
      <c r="A3" s="1" t="s">
        <v>0</v>
      </c>
      <c r="B3" s="269" t="str">
        <f>Cliente</f>
        <v>TESTE</v>
      </c>
      <c r="C3" s="288"/>
      <c r="D3" s="288"/>
      <c r="E3" s="288"/>
      <c r="F3" s="288"/>
      <c r="G3" s="288"/>
      <c r="H3" s="288"/>
      <c r="I3" s="289"/>
      <c r="J3" s="46"/>
    </row>
    <row r="4" spans="1:19">
      <c r="A4" s="272" t="s">
        <v>56</v>
      </c>
      <c r="B4" s="273"/>
      <c r="C4" s="274"/>
      <c r="D4" s="275"/>
      <c r="E4" s="276"/>
      <c r="F4" s="272" t="s">
        <v>1</v>
      </c>
      <c r="G4" s="273"/>
      <c r="H4" s="274"/>
      <c r="I4" s="276"/>
      <c r="J4" s="46"/>
    </row>
    <row r="5" spans="1:19">
      <c r="J5" s="46"/>
    </row>
    <row r="6" spans="1:19" ht="21">
      <c r="A6" s="259" t="s">
        <v>2</v>
      </c>
      <c r="B6" s="259"/>
      <c r="C6" s="259"/>
      <c r="D6" s="259"/>
      <c r="E6" s="259"/>
      <c r="F6" s="259"/>
      <c r="G6" s="259"/>
      <c r="H6" s="259"/>
      <c r="I6" s="259"/>
      <c r="J6" s="46"/>
    </row>
    <row r="7" spans="1:19">
      <c r="J7" s="46"/>
    </row>
    <row r="8" spans="1:19" ht="15.75">
      <c r="A8" s="19" t="s">
        <v>4</v>
      </c>
      <c r="B8" s="277"/>
      <c r="C8" s="278"/>
      <c r="D8" s="278"/>
      <c r="E8" s="279"/>
      <c r="F8" s="1" t="s">
        <v>3</v>
      </c>
      <c r="G8" s="127"/>
      <c r="H8" s="127"/>
      <c r="I8" s="128"/>
      <c r="J8" s="46"/>
      <c r="O8" t="str">
        <f t="shared" ref="O8:O62" ca="1" si="0">_xlfn.FORMULATEXT(E9)</f>
        <v>=TotalBru</v>
      </c>
    </row>
    <row r="9" spans="1:19">
      <c r="A9" s="1" t="s">
        <v>5</v>
      </c>
      <c r="B9" s="3"/>
      <c r="C9" s="8" t="s">
        <v>22</v>
      </c>
      <c r="D9" s="1" t="s">
        <v>6</v>
      </c>
      <c r="E9" s="22">
        <f>TotalBru</f>
        <v>2000</v>
      </c>
      <c r="F9" s="8" t="s">
        <v>23</v>
      </c>
      <c r="G9" s="265" t="s">
        <v>57</v>
      </c>
      <c r="H9" s="266"/>
      <c r="I9" s="21"/>
      <c r="J9" s="46"/>
      <c r="S9" t="str">
        <f t="shared" ref="S9:S63" ca="1" si="1">_xlfn.FORMULATEXT(I10)</f>
        <v>=cambio</v>
      </c>
    </row>
    <row r="10" spans="1:19">
      <c r="A10" s="1" t="s">
        <v>24</v>
      </c>
      <c r="B10" s="267" t="s">
        <v>87</v>
      </c>
      <c r="C10" s="267"/>
      <c r="D10" s="1" t="s">
        <v>25</v>
      </c>
      <c r="E10" s="15">
        <v>0</v>
      </c>
      <c r="F10" s="2" t="s">
        <v>26</v>
      </c>
      <c r="G10" s="268" t="s">
        <v>7</v>
      </c>
      <c r="H10" s="268"/>
      <c r="I10" s="4">
        <f>cambio</f>
        <v>5.7</v>
      </c>
      <c r="J10" s="46"/>
    </row>
    <row r="11" spans="1:19">
      <c r="J11" s="46"/>
      <c r="O11" t="str">
        <f t="shared" ca="1" si="0"/>
        <v>=FobTot</v>
      </c>
      <c r="R11" s="154" t="str">
        <f t="shared" ref="R11:R64" ca="1" si="2">_xlfn.FORMULATEXT(H12)</f>
        <v>=E12*I10</v>
      </c>
    </row>
    <row r="12" spans="1:19">
      <c r="A12" s="255" t="s">
        <v>8</v>
      </c>
      <c r="B12" s="255"/>
      <c r="C12" s="255"/>
      <c r="D12" s="1" t="s">
        <v>9</v>
      </c>
      <c r="E12" s="263">
        <f>FobTot</f>
        <v>6012</v>
      </c>
      <c r="F12" s="263"/>
      <c r="G12" s="1" t="s">
        <v>10</v>
      </c>
      <c r="H12" s="263">
        <f>E12*I10</f>
        <v>34268.400000000001</v>
      </c>
      <c r="I12" s="263"/>
      <c r="J12" s="46"/>
      <c r="O12" t="str">
        <f t="shared" ca="1" si="0"/>
        <v>=frete</v>
      </c>
      <c r="R12" s="154" t="str">
        <f t="shared" ca="1" si="2"/>
        <v>=SEERRO(E13*I10;"")</v>
      </c>
    </row>
    <row r="13" spans="1:19">
      <c r="A13" s="255" t="s">
        <v>11</v>
      </c>
      <c r="B13" s="255"/>
      <c r="C13" s="255"/>
      <c r="D13" s="16" t="s">
        <v>9</v>
      </c>
      <c r="E13" s="263">
        <f>frete</f>
        <v>8000</v>
      </c>
      <c r="F13" s="263"/>
      <c r="G13" s="16" t="s">
        <v>10</v>
      </c>
      <c r="H13" s="263">
        <f>IFERROR(E13*I10,"")</f>
        <v>45600</v>
      </c>
      <c r="I13" s="263"/>
      <c r="J13" s="46"/>
      <c r="R13" s="154" t="str">
        <f t="shared" ca="1" si="2"/>
        <v>=E14*I10</v>
      </c>
    </row>
    <row r="14" spans="1:19">
      <c r="A14" s="255" t="s">
        <v>12</v>
      </c>
      <c r="B14" s="255"/>
      <c r="C14" s="255"/>
      <c r="D14" s="16" t="s">
        <v>9</v>
      </c>
      <c r="E14" s="263">
        <v>0</v>
      </c>
      <c r="F14" s="263"/>
      <c r="G14" s="16" t="s">
        <v>10</v>
      </c>
      <c r="H14" s="263">
        <f>E14*I10</f>
        <v>0</v>
      </c>
      <c r="I14" s="263"/>
      <c r="J14" s="46"/>
      <c r="O14" t="str">
        <f t="shared" ca="1" si="0"/>
        <v>=SOMA(E12:F14)</v>
      </c>
      <c r="R14" s="154" t="str">
        <f t="shared" ca="1" si="2"/>
        <v>=SEERRO(SOMA(H12:I14);"")</v>
      </c>
    </row>
    <row r="15" spans="1:19">
      <c r="A15" s="240" t="s">
        <v>13</v>
      </c>
      <c r="B15" s="240"/>
      <c r="C15" s="240"/>
      <c r="D15" s="5" t="s">
        <v>9</v>
      </c>
      <c r="E15" s="264">
        <f>SUM(E12:F14)</f>
        <v>14012</v>
      </c>
      <c r="F15" s="264"/>
      <c r="G15" s="5" t="s">
        <v>10</v>
      </c>
      <c r="H15" s="264">
        <f>IFERROR(SUM(H12:I14),"")</f>
        <v>79868.399999999994</v>
      </c>
      <c r="I15" s="264"/>
      <c r="J15" s="46"/>
      <c r="R15" s="154"/>
    </row>
    <row r="16" spans="1:19">
      <c r="J16" s="46"/>
      <c r="R16" s="154"/>
    </row>
    <row r="17" spans="1:20" ht="21">
      <c r="A17" s="259" t="s">
        <v>14</v>
      </c>
      <c r="B17" s="259"/>
      <c r="C17" s="259"/>
      <c r="D17" s="259"/>
      <c r="E17" s="259"/>
      <c r="F17" s="259"/>
      <c r="G17" s="259"/>
      <c r="H17" s="259"/>
      <c r="I17" s="259"/>
      <c r="J17" s="46"/>
      <c r="R17" s="154"/>
    </row>
    <row r="18" spans="1:20">
      <c r="J18" s="46"/>
      <c r="M18" t="str">
        <f t="shared" ref="M18:M59" ca="1" si="3">_xlfn.FORMULATEXT(C19)</f>
        <v>=TotalII_per</v>
      </c>
      <c r="O18" t="str">
        <f t="shared" ca="1" si="0"/>
        <v>=H19/I10</v>
      </c>
      <c r="R18" s="154" t="str">
        <f t="shared" ca="1" si="2"/>
        <v>=intervalo_totalII</v>
      </c>
      <c r="T18" t="str">
        <f t="shared" ref="T18:T21" ca="1" si="4">_xlfn.FORMULATEXT(J19)</f>
        <v>=SEERRO(H15*C19;"")</v>
      </c>
    </row>
    <row r="19" spans="1:20">
      <c r="A19" s="240" t="s">
        <v>20</v>
      </c>
      <c r="B19" s="240"/>
      <c r="C19" s="9">
        <f>TotalII_per</f>
        <v>8.9999630846469045E-2</v>
      </c>
      <c r="D19" s="16" t="s">
        <v>9</v>
      </c>
      <c r="E19" s="253">
        <f>H19/I10</f>
        <v>1283.1578947368421</v>
      </c>
      <c r="F19" s="253"/>
      <c r="G19" s="16" t="s">
        <v>10</v>
      </c>
      <c r="H19" s="253">
        <f>intervalo_totalII</f>
        <v>7314</v>
      </c>
      <c r="I19" s="253"/>
      <c r="J19" s="47">
        <f>IFERROR(H15*C19,"")</f>
        <v>7188.1265162981281</v>
      </c>
      <c r="M19" t="str">
        <f t="shared" ca="1" si="3"/>
        <v>=TotalIPI_per</v>
      </c>
      <c r="O19" t="str">
        <f t="shared" ca="1" si="0"/>
        <v>=H20/I10</v>
      </c>
      <c r="R19" s="154" t="str">
        <f t="shared" ca="1" si="2"/>
        <v>=intervalototal_IPI</v>
      </c>
      <c r="T19" t="str">
        <f t="shared" ca="1" si="4"/>
        <v>=SEERRO((H15+J19)*C20;"")</v>
      </c>
    </row>
    <row r="20" spans="1:20">
      <c r="A20" s="240" t="s">
        <v>15</v>
      </c>
      <c r="B20" s="240"/>
      <c r="C20" s="9">
        <f>TotalIPI_per</f>
        <v>4.6894932321829737E-2</v>
      </c>
      <c r="D20" s="16" t="s">
        <v>9</v>
      </c>
      <c r="E20" s="253">
        <f>H20/I10</f>
        <v>728.77192982456143</v>
      </c>
      <c r="F20" s="253"/>
      <c r="G20" s="16" t="s">
        <v>10</v>
      </c>
      <c r="H20" s="253">
        <f>intervalototal_IPI</f>
        <v>4154</v>
      </c>
      <c r="I20" s="253"/>
      <c r="J20" s="47">
        <f>IFERROR((H15+J19)*C20,"")</f>
        <v>4082.5099191553763</v>
      </c>
      <c r="M20" t="str">
        <f t="shared" ca="1" si="3"/>
        <v>=totalPis_per</v>
      </c>
      <c r="O20" t="str">
        <f t="shared" ca="1" si="0"/>
        <v>=H21/I10</v>
      </c>
      <c r="R20" s="154" t="str">
        <f t="shared" ca="1" si="2"/>
        <v>=intervalototal_PIS</v>
      </c>
      <c r="T20" t="str">
        <f t="shared" ca="1" si="4"/>
        <v>=SEERRO(H15*C21;"")</v>
      </c>
    </row>
    <row r="21" spans="1:20">
      <c r="A21" s="240" t="s">
        <v>16</v>
      </c>
      <c r="B21" s="240"/>
      <c r="C21" s="9">
        <f>totalPis_per</f>
        <v>4.6894803548795945E-2</v>
      </c>
      <c r="D21" s="16" t="s">
        <v>9</v>
      </c>
      <c r="E21" s="253">
        <f>H21/I10</f>
        <v>668.59649122807014</v>
      </c>
      <c r="F21" s="253"/>
      <c r="G21" s="16" t="s">
        <v>10</v>
      </c>
      <c r="H21" s="253">
        <f>intervalototal_PIS</f>
        <v>3811</v>
      </c>
      <c r="I21" s="253"/>
      <c r="J21" s="51">
        <f>IFERROR(H15*C21,"")</f>
        <v>3745.412927756654</v>
      </c>
      <c r="M21" t="str">
        <f t="shared" ca="1" si="3"/>
        <v>=totalcofins_Per</v>
      </c>
      <c r="O21" t="str">
        <f t="shared" ca="1" si="0"/>
        <v>=H22/I10</v>
      </c>
      <c r="R21" s="154" t="str">
        <f t="shared" ca="1" si="2"/>
        <v>=intervalototal_cofins</v>
      </c>
      <c r="T21" t="str">
        <f t="shared" ca="1" si="4"/>
        <v>=SEERRO(H15*C22;"")</v>
      </c>
    </row>
    <row r="22" spans="1:20">
      <c r="A22" s="240" t="s">
        <v>17</v>
      </c>
      <c r="B22" s="240"/>
      <c r="C22" s="9">
        <f>totalcofins_Per</f>
        <v>4.6894803548795945E-2</v>
      </c>
      <c r="D22" s="16" t="s">
        <v>9</v>
      </c>
      <c r="E22" s="253">
        <f>H22/I10</f>
        <v>668.59649122807014</v>
      </c>
      <c r="F22" s="253"/>
      <c r="G22" s="16" t="s">
        <v>10</v>
      </c>
      <c r="H22" s="253">
        <f>intervalototal_cofins</f>
        <v>3811</v>
      </c>
      <c r="I22" s="253"/>
      <c r="J22" s="47">
        <f>IFERROR(H15*C22,"")</f>
        <v>3745.412927756654</v>
      </c>
      <c r="K22" s="47"/>
      <c r="M22" t="str">
        <f t="shared" ca="1" si="3"/>
        <v>=Totalicm_per</v>
      </c>
      <c r="O22" t="str">
        <f t="shared" ca="1" si="0"/>
        <v>=H23/I10</v>
      </c>
      <c r="R22" s="154" t="str">
        <f t="shared" ca="1" si="2"/>
        <v>=intervalototal_ICMS</v>
      </c>
    </row>
    <row r="23" spans="1:20">
      <c r="A23" s="240" t="s">
        <v>18</v>
      </c>
      <c r="B23" s="240"/>
      <c r="C23" s="9">
        <f>Totalicm_per</f>
        <v>0</v>
      </c>
      <c r="D23" s="16" t="s">
        <v>9</v>
      </c>
      <c r="E23" s="253">
        <f>H23/I10</f>
        <v>0</v>
      </c>
      <c r="F23" s="253"/>
      <c r="G23" s="16" t="s">
        <v>10</v>
      </c>
      <c r="H23" s="253">
        <f>intervalototal_ICMS</f>
        <v>0</v>
      </c>
      <c r="I23" s="253"/>
      <c r="J23" s="47">
        <v>0</v>
      </c>
      <c r="O23" t="str">
        <f t="shared" ca="1" si="0"/>
        <v>=H24/I10</v>
      </c>
      <c r="R23" s="154"/>
    </row>
    <row r="24" spans="1:20">
      <c r="A24" s="240" t="s">
        <v>19</v>
      </c>
      <c r="B24" s="240"/>
      <c r="C24" s="7"/>
      <c r="D24" s="16" t="s">
        <v>9</v>
      </c>
      <c r="E24" s="253">
        <f>H24/I10</f>
        <v>27.057894736842101</v>
      </c>
      <c r="F24" s="253"/>
      <c r="G24" s="16" t="s">
        <v>10</v>
      </c>
      <c r="H24" s="253">
        <v>154.22999999999999</v>
      </c>
      <c r="I24" s="253"/>
      <c r="J24" s="46"/>
      <c r="O24" t="str">
        <f t="shared" ca="1" si="0"/>
        <v>=SEERRO(E13*C25;"")</v>
      </c>
      <c r="R24" s="154" t="str">
        <f t="shared" ca="1" si="2"/>
        <v>=SEERRO(E25*I10;"")</v>
      </c>
    </row>
    <row r="25" spans="1:20">
      <c r="A25" s="73" t="s">
        <v>83</v>
      </c>
      <c r="B25" s="30"/>
      <c r="C25" s="110">
        <v>0.09</v>
      </c>
      <c r="D25" s="16" t="s">
        <v>9</v>
      </c>
      <c r="E25" s="260">
        <f>IFERROR(E13*C25,"")</f>
        <v>720</v>
      </c>
      <c r="F25" s="261"/>
      <c r="G25" s="16" t="s">
        <v>10</v>
      </c>
      <c r="H25" s="260">
        <f>IFERROR(E25*I10,"")</f>
        <v>4104</v>
      </c>
      <c r="I25" s="261"/>
      <c r="J25" s="46"/>
      <c r="K25" s="47"/>
    </row>
    <row r="26" spans="1:20">
      <c r="A26" s="246" t="s">
        <v>72</v>
      </c>
      <c r="B26" s="262"/>
      <c r="C26" s="262"/>
      <c r="D26" s="262"/>
      <c r="E26" s="262"/>
      <c r="F26" s="262"/>
      <c r="G26" s="262"/>
      <c r="H26" s="262"/>
      <c r="I26" s="247"/>
      <c r="J26" s="46"/>
    </row>
    <row r="27" spans="1:20">
      <c r="A27" s="240" t="s">
        <v>20</v>
      </c>
      <c r="B27" s="240"/>
      <c r="C27" s="7"/>
      <c r="D27" s="16"/>
      <c r="E27" s="260"/>
      <c r="F27" s="261"/>
      <c r="G27" s="16"/>
      <c r="H27" s="260">
        <v>0</v>
      </c>
      <c r="I27" s="261"/>
      <c r="J27" s="46"/>
    </row>
    <row r="28" spans="1:20">
      <c r="A28" s="240" t="s">
        <v>15</v>
      </c>
      <c r="B28" s="240"/>
      <c r="C28" s="7"/>
      <c r="D28" s="16"/>
      <c r="E28" s="260"/>
      <c r="F28" s="261"/>
      <c r="G28" s="16"/>
      <c r="H28" s="260">
        <v>0</v>
      </c>
      <c r="I28" s="261"/>
      <c r="J28" s="46"/>
    </row>
    <row r="29" spans="1:20">
      <c r="A29" s="240" t="s">
        <v>16</v>
      </c>
      <c r="B29" s="240"/>
      <c r="C29" s="7"/>
      <c r="D29" s="16"/>
      <c r="E29" s="260"/>
      <c r="F29" s="261"/>
      <c r="G29" s="16"/>
      <c r="H29" s="260">
        <v>0</v>
      </c>
      <c r="I29" s="261"/>
      <c r="J29" s="46"/>
    </row>
    <row r="30" spans="1:20">
      <c r="A30" s="240" t="s">
        <v>17</v>
      </c>
      <c r="B30" s="240"/>
      <c r="C30" s="7"/>
      <c r="D30" s="16"/>
      <c r="E30" s="260"/>
      <c r="F30" s="261"/>
      <c r="G30" s="16"/>
      <c r="H30" s="260">
        <v>0</v>
      </c>
      <c r="I30" s="261"/>
      <c r="J30" s="46"/>
    </row>
    <row r="31" spans="1:20">
      <c r="A31" s="240" t="s">
        <v>18</v>
      </c>
      <c r="B31" s="240"/>
      <c r="C31" s="7"/>
      <c r="D31" s="16"/>
      <c r="E31" s="260"/>
      <c r="F31" s="261"/>
      <c r="G31" s="16"/>
      <c r="H31" s="260">
        <v>0</v>
      </c>
      <c r="I31" s="261"/>
      <c r="J31" s="46"/>
      <c r="O31" t="str">
        <f t="shared" ca="1" si="0"/>
        <v>=SOMA(E19:F24)</v>
      </c>
      <c r="R31" t="str">
        <f t="shared" ca="1" si="2"/>
        <v>=SOMA(H19:I25)</v>
      </c>
    </row>
    <row r="32" spans="1:20">
      <c r="A32" s="6" t="s">
        <v>21</v>
      </c>
      <c r="B32" s="6"/>
      <c r="C32" s="6"/>
      <c r="D32" s="5" t="s">
        <v>9</v>
      </c>
      <c r="E32" s="241">
        <f>SUM(E19:F24)</f>
        <v>3376.1807017543861</v>
      </c>
      <c r="F32" s="241"/>
      <c r="G32" s="5" t="s">
        <v>10</v>
      </c>
      <c r="H32" s="242">
        <f>SUM(H19:I25)</f>
        <v>23348.23</v>
      </c>
      <c r="I32" s="242"/>
      <c r="J32" s="46"/>
    </row>
    <row r="33" spans="1:18">
      <c r="J33" s="46"/>
      <c r="O33" t="str">
        <f t="shared" ca="1" si="0"/>
        <v>=E32+E15</v>
      </c>
      <c r="R33" t="str">
        <f t="shared" ca="1" si="2"/>
        <v>=SEERRO(H32+H15;"")</v>
      </c>
    </row>
    <row r="34" spans="1:18">
      <c r="A34" s="240" t="s">
        <v>29</v>
      </c>
      <c r="B34" s="240"/>
      <c r="C34" s="240"/>
      <c r="D34" s="5" t="s">
        <v>9</v>
      </c>
      <c r="E34" s="241">
        <f>E32+E15</f>
        <v>17388.180701754387</v>
      </c>
      <c r="F34" s="241"/>
      <c r="G34" s="5" t="s">
        <v>10</v>
      </c>
      <c r="H34" s="241">
        <f>IFERROR(H32+H15,"")</f>
        <v>103216.62999999999</v>
      </c>
      <c r="I34" s="241"/>
      <c r="J34" s="46"/>
    </row>
    <row r="35" spans="1:18">
      <c r="J35" s="46"/>
    </row>
    <row r="36" spans="1:18" ht="21">
      <c r="A36" s="259" t="s">
        <v>27</v>
      </c>
      <c r="B36" s="259"/>
      <c r="C36" s="259"/>
      <c r="D36" s="259"/>
      <c r="E36" s="259"/>
      <c r="F36" s="259"/>
      <c r="G36" s="259"/>
      <c r="H36" s="259"/>
      <c r="I36" s="259"/>
      <c r="J36" s="46"/>
    </row>
    <row r="37" spans="1:18">
      <c r="J37" s="46"/>
      <c r="O37" t="str">
        <f t="shared" ca="1" si="0"/>
        <v>=H38/I10</v>
      </c>
    </row>
    <row r="38" spans="1:18">
      <c r="A38" s="255" t="s">
        <v>94</v>
      </c>
      <c r="B38" s="255"/>
      <c r="C38" s="255"/>
      <c r="D38" s="16" t="s">
        <v>9</v>
      </c>
      <c r="E38" s="253">
        <f>H38/I10</f>
        <v>61.403508771929822</v>
      </c>
      <c r="F38" s="253"/>
      <c r="G38" s="16" t="s">
        <v>10</v>
      </c>
      <c r="H38" s="254">
        <v>350</v>
      </c>
      <c r="I38" s="254"/>
      <c r="J38" s="47"/>
      <c r="O38" t="str">
        <f t="shared" ca="1" si="0"/>
        <v>=H39/I10</v>
      </c>
    </row>
    <row r="39" spans="1:18">
      <c r="A39" s="256" t="s">
        <v>69</v>
      </c>
      <c r="B39" s="257"/>
      <c r="C39" s="258"/>
      <c r="D39" s="16" t="s">
        <v>9</v>
      </c>
      <c r="E39" s="253">
        <f>H39/I10</f>
        <v>0</v>
      </c>
      <c r="F39" s="253"/>
      <c r="G39" s="16" t="s">
        <v>10</v>
      </c>
      <c r="H39" s="254">
        <v>0</v>
      </c>
      <c r="I39" s="254"/>
      <c r="J39" s="46"/>
      <c r="O39" t="str">
        <f t="shared" ca="1" si="0"/>
        <v>=J40</v>
      </c>
    </row>
    <row r="40" spans="1:18">
      <c r="A40" s="70" t="s">
        <v>83</v>
      </c>
      <c r="B40" s="71"/>
      <c r="C40" s="72">
        <v>0.25</v>
      </c>
      <c r="D40" s="16" t="s">
        <v>9</v>
      </c>
      <c r="E40" s="253">
        <f>J40</f>
        <v>0</v>
      </c>
      <c r="F40" s="253"/>
      <c r="G40" s="16" t="s">
        <v>10</v>
      </c>
      <c r="H40" s="254">
        <v>0</v>
      </c>
      <c r="I40" s="254"/>
      <c r="J40" s="51"/>
      <c r="O40" t="str">
        <f t="shared" ca="1" si="0"/>
        <v>=H41/I10</v>
      </c>
    </row>
    <row r="41" spans="1:18">
      <c r="A41" s="256" t="s">
        <v>84</v>
      </c>
      <c r="B41" s="257"/>
      <c r="C41" s="258"/>
      <c r="D41" s="16" t="s">
        <v>9</v>
      </c>
      <c r="E41" s="253">
        <f>H41/I10</f>
        <v>17.543859649122805</v>
      </c>
      <c r="F41" s="253"/>
      <c r="G41" s="16" t="s">
        <v>10</v>
      </c>
      <c r="H41" s="254">
        <v>100</v>
      </c>
      <c r="I41" s="254"/>
      <c r="J41" s="46"/>
    </row>
    <row r="42" spans="1:18">
      <c r="A42" s="255" t="s">
        <v>85</v>
      </c>
      <c r="B42" s="255"/>
      <c r="C42" s="255"/>
      <c r="D42" s="16" t="s">
        <v>9</v>
      </c>
      <c r="E42" s="253">
        <v>500</v>
      </c>
      <c r="F42" s="253"/>
      <c r="G42" s="16" t="s">
        <v>10</v>
      </c>
      <c r="H42" s="254">
        <v>8500</v>
      </c>
      <c r="I42" s="254"/>
      <c r="J42" s="46"/>
    </row>
    <row r="43" spans="1:18">
      <c r="A43" s="255" t="s">
        <v>91</v>
      </c>
      <c r="B43" s="255"/>
      <c r="C43" s="255"/>
      <c r="D43" s="16" t="s">
        <v>9</v>
      </c>
      <c r="E43" s="253">
        <v>1300</v>
      </c>
      <c r="F43" s="253"/>
      <c r="G43" s="16" t="s">
        <v>10</v>
      </c>
      <c r="H43" s="254">
        <v>0</v>
      </c>
      <c r="I43" s="254"/>
      <c r="J43" s="46"/>
      <c r="O43" t="str">
        <f t="shared" ca="1" si="0"/>
        <v>=H44/I10</v>
      </c>
    </row>
    <row r="44" spans="1:18">
      <c r="A44" s="255" t="s">
        <v>86</v>
      </c>
      <c r="B44" s="255"/>
      <c r="C44" s="255"/>
      <c r="D44" s="16" t="s">
        <v>9</v>
      </c>
      <c r="E44" s="253">
        <f>H44/I10</f>
        <v>761.66666666666663</v>
      </c>
      <c r="F44" s="253"/>
      <c r="G44" s="16" t="s">
        <v>10</v>
      </c>
      <c r="H44" s="254">
        <v>4341.5</v>
      </c>
      <c r="I44" s="254"/>
      <c r="J44" s="46"/>
      <c r="O44" t="str">
        <f t="shared" ca="1" si="0"/>
        <v>=H45/I10</v>
      </c>
    </row>
    <row r="45" spans="1:18">
      <c r="A45" s="255" t="s">
        <v>77</v>
      </c>
      <c r="B45" s="255"/>
      <c r="C45" s="255"/>
      <c r="D45" s="16" t="s">
        <v>9</v>
      </c>
      <c r="E45" s="253">
        <f>H45/I10</f>
        <v>1578.9473684210525</v>
      </c>
      <c r="F45" s="253"/>
      <c r="G45" s="16" t="s">
        <v>10</v>
      </c>
      <c r="H45" s="254">
        <v>9000</v>
      </c>
      <c r="I45" s="254"/>
      <c r="J45" s="46"/>
      <c r="O45" t="str">
        <f t="shared" ca="1" si="0"/>
        <v>=H46/I10</v>
      </c>
    </row>
    <row r="46" spans="1:18">
      <c r="A46" s="255" t="s">
        <v>78</v>
      </c>
      <c r="B46" s="255"/>
      <c r="C46" s="255"/>
      <c r="D46" s="16" t="s">
        <v>9</v>
      </c>
      <c r="E46" s="253">
        <f>H46/I10</f>
        <v>0</v>
      </c>
      <c r="F46" s="253"/>
      <c r="G46" s="16" t="s">
        <v>10</v>
      </c>
      <c r="H46" s="254">
        <v>0</v>
      </c>
      <c r="I46" s="254"/>
      <c r="J46" s="46"/>
      <c r="O46" t="str">
        <f t="shared" ca="1" si="0"/>
        <v>=H47/I10</v>
      </c>
    </row>
    <row r="47" spans="1:18">
      <c r="A47" s="255" t="s">
        <v>90</v>
      </c>
      <c r="B47" s="255"/>
      <c r="C47" s="255"/>
      <c r="D47" s="16" t="s">
        <v>9</v>
      </c>
      <c r="E47" s="253">
        <f>H47/I10</f>
        <v>0</v>
      </c>
      <c r="F47" s="253"/>
      <c r="G47" s="16" t="s">
        <v>10</v>
      </c>
      <c r="H47" s="254">
        <v>0</v>
      </c>
      <c r="I47" s="254"/>
      <c r="J47" s="46"/>
      <c r="O47" t="str">
        <f t="shared" ca="1" si="0"/>
        <v>=H48/I10</v>
      </c>
    </row>
    <row r="48" spans="1:18">
      <c r="A48" s="255" t="s">
        <v>68</v>
      </c>
      <c r="B48" s="255"/>
      <c r="C48" s="255"/>
      <c r="D48" s="16" t="s">
        <v>9</v>
      </c>
      <c r="E48" s="253">
        <f>H48/I10</f>
        <v>350.87719298245611</v>
      </c>
      <c r="F48" s="253"/>
      <c r="G48" s="16" t="s">
        <v>10</v>
      </c>
      <c r="H48" s="254">
        <v>2000</v>
      </c>
      <c r="I48" s="254"/>
      <c r="J48" s="46"/>
      <c r="O48" t="str">
        <f t="shared" ca="1" si="0"/>
        <v>=H49/I10</v>
      </c>
    </row>
    <row r="49" spans="1:19">
      <c r="A49" s="250"/>
      <c r="B49" s="251"/>
      <c r="C49" s="252"/>
      <c r="D49" s="16" t="s">
        <v>9</v>
      </c>
      <c r="E49" s="253">
        <f>H49/I10</f>
        <v>0</v>
      </c>
      <c r="F49" s="253"/>
      <c r="G49" s="16" t="s">
        <v>10</v>
      </c>
      <c r="H49" s="254">
        <v>0</v>
      </c>
      <c r="I49" s="254"/>
      <c r="J49" s="46"/>
      <c r="O49" t="str">
        <f t="shared" ca="1" si="0"/>
        <v>=H50/I10</v>
      </c>
    </row>
    <row r="50" spans="1:19">
      <c r="A50" s="255"/>
      <c r="B50" s="255"/>
      <c r="C50" s="255"/>
      <c r="D50" s="16" t="s">
        <v>9</v>
      </c>
      <c r="E50" s="253">
        <f>H50/I10</f>
        <v>0</v>
      </c>
      <c r="F50" s="253"/>
      <c r="G50" s="16" t="s">
        <v>10</v>
      </c>
      <c r="H50" s="254">
        <v>0</v>
      </c>
      <c r="I50" s="254"/>
      <c r="J50" s="46"/>
      <c r="O50" t="str">
        <f t="shared" ca="1" si="0"/>
        <v>=SOMA(E38:F50)</v>
      </c>
      <c r="R50" t="str">
        <f t="shared" ca="1" si="2"/>
        <v>=SOMA(H38:I48)</v>
      </c>
    </row>
    <row r="51" spans="1:19">
      <c r="A51" s="240" t="s">
        <v>28</v>
      </c>
      <c r="B51" s="240"/>
      <c r="C51" s="240"/>
      <c r="D51" s="5" t="s">
        <v>9</v>
      </c>
      <c r="E51" s="241">
        <f>SUM(E38:F50)</f>
        <v>4570.4385964912271</v>
      </c>
      <c r="F51" s="241"/>
      <c r="G51" s="5" t="s">
        <v>10</v>
      </c>
      <c r="H51" s="242">
        <f>SUM(H38:I48)</f>
        <v>24291.5</v>
      </c>
      <c r="I51" s="242"/>
      <c r="J51" s="64"/>
    </row>
    <row r="52" spans="1:19">
      <c r="J52" s="46"/>
      <c r="R52" t="str">
        <f t="shared" ca="1" si="2"/>
        <v>=H15+H32</v>
      </c>
    </row>
    <row r="53" spans="1:19">
      <c r="A53" s="243" t="s">
        <v>29</v>
      </c>
      <c r="B53" s="244"/>
      <c r="C53" s="245"/>
      <c r="D53" s="5" t="s">
        <v>9</v>
      </c>
      <c r="E53" s="246"/>
      <c r="F53" s="247"/>
      <c r="G53" s="5" t="s">
        <v>10</v>
      </c>
      <c r="H53" s="248">
        <f>H15+H32</f>
        <v>103216.62999999999</v>
      </c>
      <c r="I53" s="249"/>
      <c r="J53" s="46"/>
    </row>
    <row r="55" spans="1:19" ht="21">
      <c r="A55" s="259" t="s">
        <v>32</v>
      </c>
      <c r="B55" s="259"/>
      <c r="C55" s="259"/>
      <c r="D55" s="259"/>
      <c r="E55" s="259"/>
      <c r="F55" s="259"/>
      <c r="G55" s="259"/>
      <c r="H55" s="259"/>
      <c r="I55" s="259"/>
      <c r="J55" s="46"/>
    </row>
    <row r="56" spans="1:19">
      <c r="M56" t="str">
        <f t="shared" ca="1" si="3"/>
        <v>=C21</v>
      </c>
      <c r="O56" t="str">
        <f t="shared" ca="1" si="0"/>
        <v>=H57/I10</v>
      </c>
      <c r="R56" t="str">
        <f t="shared" ca="1" si="2"/>
        <v>=H21</v>
      </c>
    </row>
    <row r="57" spans="1:19">
      <c r="A57" s="240" t="s">
        <v>16</v>
      </c>
      <c r="B57" s="240"/>
      <c r="C57" s="9">
        <f>C21</f>
        <v>4.6894803548795945E-2</v>
      </c>
      <c r="D57" s="16" t="s">
        <v>9</v>
      </c>
      <c r="E57" s="253">
        <f>H57/I10</f>
        <v>668.59649122807014</v>
      </c>
      <c r="F57" s="253"/>
      <c r="G57" s="16" t="s">
        <v>10</v>
      </c>
      <c r="H57" s="253">
        <f>H21</f>
        <v>3811</v>
      </c>
      <c r="I57" s="253"/>
      <c r="J57" s="46"/>
      <c r="M57" t="str">
        <f t="shared" ca="1" si="3"/>
        <v>=C22</v>
      </c>
      <c r="O57" t="str">
        <f t="shared" ca="1" si="0"/>
        <v>=H58/I10</v>
      </c>
      <c r="R57" t="str">
        <f t="shared" ca="1" si="2"/>
        <v>=H22</v>
      </c>
    </row>
    <row r="58" spans="1:19">
      <c r="A58" s="240" t="s">
        <v>17</v>
      </c>
      <c r="B58" s="240"/>
      <c r="C58" s="9">
        <f>C22</f>
        <v>4.6894803548795945E-2</v>
      </c>
      <c r="D58" s="16" t="s">
        <v>9</v>
      </c>
      <c r="E58" s="253">
        <f>H58/I10</f>
        <v>668.59649122807014</v>
      </c>
      <c r="F58" s="253"/>
      <c r="G58" s="16" t="s">
        <v>10</v>
      </c>
      <c r="H58" s="253">
        <f>H22</f>
        <v>3811</v>
      </c>
      <c r="I58" s="253"/>
      <c r="J58" s="46"/>
      <c r="M58" t="str">
        <f t="shared" ca="1" si="3"/>
        <v>=C20</v>
      </c>
      <c r="O58" t="str">
        <f t="shared" ca="1" si="0"/>
        <v>=H59/I10</v>
      </c>
      <c r="R58" t="str">
        <f t="shared" ca="1" si="2"/>
        <v>=H20</v>
      </c>
    </row>
    <row r="59" spans="1:19">
      <c r="A59" s="240" t="s">
        <v>15</v>
      </c>
      <c r="B59" s="240"/>
      <c r="C59" s="9">
        <f>C20</f>
        <v>4.6894932321829737E-2</v>
      </c>
      <c r="D59" s="16" t="s">
        <v>9</v>
      </c>
      <c r="E59" s="253">
        <f>H59/I10</f>
        <v>728.77192982456143</v>
      </c>
      <c r="F59" s="253"/>
      <c r="G59" s="16" t="s">
        <v>10</v>
      </c>
      <c r="H59" s="253">
        <f>H20</f>
        <v>4154</v>
      </c>
      <c r="I59" s="253"/>
      <c r="J59" s="46"/>
      <c r="M59" t="str">
        <f t="shared" ca="1" si="3"/>
        <v>=C23</v>
      </c>
      <c r="O59" t="str">
        <f t="shared" ca="1" si="0"/>
        <v>=E23</v>
      </c>
      <c r="R59" t="str">
        <f t="shared" ca="1" si="2"/>
        <v>=H23+SE(H23=0;0)</v>
      </c>
    </row>
    <row r="60" spans="1:19">
      <c r="A60" s="240" t="s">
        <v>18</v>
      </c>
      <c r="B60" s="240"/>
      <c r="C60" s="68">
        <f>C23</f>
        <v>0</v>
      </c>
      <c r="D60" s="16" t="s">
        <v>9</v>
      </c>
      <c r="E60" s="253">
        <f>E23</f>
        <v>0</v>
      </c>
      <c r="F60" s="253"/>
      <c r="G60" s="16" t="s">
        <v>10</v>
      </c>
      <c r="H60" s="253">
        <f>H23+IF(H23=0,0)</f>
        <v>0</v>
      </c>
      <c r="I60" s="253"/>
      <c r="O60" t="str">
        <f t="shared" ca="1" si="0"/>
        <v>=H61/I10</v>
      </c>
    </row>
    <row r="61" spans="1:19">
      <c r="A61" s="240"/>
      <c r="B61" s="240"/>
      <c r="C61" s="9"/>
      <c r="D61" s="16"/>
      <c r="E61" s="253">
        <f>H61/I10</f>
        <v>0</v>
      </c>
      <c r="F61" s="253"/>
      <c r="G61" s="16"/>
      <c r="H61" s="253"/>
      <c r="I61" s="253"/>
      <c r="J61" s="46"/>
      <c r="O61" t="str">
        <f t="shared" ca="1" si="0"/>
        <v>=H62/I10</v>
      </c>
      <c r="R61" t="str">
        <f t="shared" ca="1" si="2"/>
        <v>=SOMA(H57:I61)</v>
      </c>
    </row>
    <row r="62" spans="1:19">
      <c r="A62" s="240" t="s">
        <v>33</v>
      </c>
      <c r="B62" s="240"/>
      <c r="C62" s="7"/>
      <c r="D62" s="16" t="s">
        <v>9</v>
      </c>
      <c r="E62" s="253">
        <f>H62/I10</f>
        <v>2065.9649122807018</v>
      </c>
      <c r="F62" s="253"/>
      <c r="G62" s="16" t="s">
        <v>10</v>
      </c>
      <c r="H62" s="253">
        <f>SUM(H57:I61)</f>
        <v>11776</v>
      </c>
      <c r="I62" s="253"/>
      <c r="J62" s="46"/>
      <c r="O62" t="str">
        <f t="shared" ca="1" si="0"/>
        <v>=SOMA(E57:F62)</v>
      </c>
      <c r="R62" t="str">
        <f t="shared" ca="1" si="2"/>
        <v>=SEERRO(H53-H62;"")</v>
      </c>
    </row>
    <row r="63" spans="1:19">
      <c r="A63" s="6" t="s">
        <v>34</v>
      </c>
      <c r="B63" s="6"/>
      <c r="C63" s="6"/>
      <c r="D63" s="5" t="s">
        <v>9</v>
      </c>
      <c r="E63" s="241">
        <f>SUM(E57:F62)</f>
        <v>4131.9298245614036</v>
      </c>
      <c r="F63" s="241"/>
      <c r="G63" s="5" t="s">
        <v>10</v>
      </c>
      <c r="H63" s="241">
        <f>IFERROR(H53-H62,"")</f>
        <v>91440.62999999999</v>
      </c>
      <c r="I63" s="241"/>
      <c r="J63" s="47"/>
      <c r="S63" t="str">
        <f t="shared" ca="1" si="1"/>
        <v>=H51</v>
      </c>
    </row>
    <row r="64" spans="1:19">
      <c r="A64" s="6" t="s">
        <v>75</v>
      </c>
      <c r="B64" s="6"/>
      <c r="C64" s="6"/>
      <c r="D64" s="5" t="s">
        <v>9</v>
      </c>
      <c r="E64" s="281"/>
      <c r="F64" s="282"/>
      <c r="G64" s="5" t="s">
        <v>10</v>
      </c>
      <c r="H64" s="35"/>
      <c r="I64" s="36">
        <f>H51</f>
        <v>24291.5</v>
      </c>
      <c r="J64" s="46"/>
      <c r="R64" t="str">
        <f t="shared" ca="1" si="2"/>
        <v>=SEERRO(H63+I64;"")</v>
      </c>
    </row>
    <row r="65" spans="1:19">
      <c r="A65" s="6" t="s">
        <v>76</v>
      </c>
      <c r="B65" s="6"/>
      <c r="C65" s="6"/>
      <c r="D65" s="5" t="s">
        <v>9</v>
      </c>
      <c r="E65" s="281"/>
      <c r="F65" s="282"/>
      <c r="G65" s="5" t="s">
        <v>10</v>
      </c>
      <c r="H65" s="241">
        <f>IFERROR(H63+I64,"")</f>
        <v>115732.12999999999</v>
      </c>
      <c r="I65" s="241"/>
      <c r="J65" s="46"/>
    </row>
    <row r="67" spans="1:19" ht="21">
      <c r="A67" s="259" t="s">
        <v>31</v>
      </c>
      <c r="B67" s="259"/>
      <c r="C67" s="259"/>
      <c r="D67" s="259"/>
      <c r="E67" s="259"/>
      <c r="F67" s="259"/>
      <c r="G67" s="259"/>
      <c r="H67" s="259"/>
      <c r="I67" s="259"/>
      <c r="J67" s="46"/>
    </row>
    <row r="68" spans="1:19">
      <c r="M68" t="str">
        <f t="shared" ref="M68:M76" ca="1" si="5">_xlfn.FORMULATEXT(C69)</f>
        <v>=(100-(C70+C71+C72+C73+C74))/100</v>
      </c>
    </row>
    <row r="69" spans="1:19">
      <c r="A69" t="s">
        <v>35</v>
      </c>
      <c r="C69" s="34">
        <f>(100-(C70+C71+C72+C73+C74))/100</f>
        <v>0.84470000000000001</v>
      </c>
      <c r="J69" s="46"/>
      <c r="O69" t="str">
        <f t="shared" ref="O69:O74" ca="1" si="6">_xlfn.FORMULATEXT(E70)</f>
        <v>=SEERRO(H70/I10;"")</v>
      </c>
      <c r="R69" t="str">
        <f t="shared" ref="R69:R114" ca="1" si="7">_xlfn.FORMULATEXT(H70)</f>
        <v>=SEERRO(H75*C70/100;"")</v>
      </c>
    </row>
    <row r="70" spans="1:19">
      <c r="A70" s="240" t="s">
        <v>16</v>
      </c>
      <c r="B70" s="240"/>
      <c r="C70" s="32">
        <v>1.65</v>
      </c>
      <c r="D70" s="16" t="s">
        <v>9</v>
      </c>
      <c r="E70" s="287">
        <f>IFERROR(H70/I10,"")</f>
        <v>396.60715109070168</v>
      </c>
      <c r="F70" s="253"/>
      <c r="G70" s="16" t="s">
        <v>10</v>
      </c>
      <c r="H70" s="253">
        <f>IFERROR(H75*C70/100,"")</f>
        <v>2260.6607612169996</v>
      </c>
      <c r="I70" s="253"/>
      <c r="J70" s="54"/>
      <c r="O70" t="str">
        <f t="shared" ca="1" si="6"/>
        <v>=SEERRO(H71/I10;"")</v>
      </c>
      <c r="R70" t="str">
        <f t="shared" ca="1" si="7"/>
        <v>=SEERRO(H75*C71/100;"")</v>
      </c>
    </row>
    <row r="71" spans="1:19">
      <c r="A71" s="240" t="s">
        <v>17</v>
      </c>
      <c r="B71" s="240"/>
      <c r="C71" s="32">
        <v>7.6</v>
      </c>
      <c r="D71" s="16" t="s">
        <v>9</v>
      </c>
      <c r="E71" s="253">
        <f>IFERROR(H71/I10,"")</f>
        <v>1826.7965747208077</v>
      </c>
      <c r="F71" s="253"/>
      <c r="G71" s="16" t="s">
        <v>10</v>
      </c>
      <c r="H71" s="253">
        <f>IFERROR(H75*C71/100,"")</f>
        <v>10412.740475908604</v>
      </c>
      <c r="I71" s="253"/>
      <c r="J71" s="54"/>
      <c r="O71" t="str">
        <f t="shared" ca="1" si="6"/>
        <v>=SEERRO(H72/I10;"")</v>
      </c>
      <c r="R71" t="str">
        <f t="shared" ca="1" si="7"/>
        <v>=SEERRO(H75*C72/100;"")</v>
      </c>
    </row>
    <row r="72" spans="1:19">
      <c r="A72" s="240" t="s">
        <v>30</v>
      </c>
      <c r="B72" s="240"/>
      <c r="C72" s="32">
        <v>2.2799999999999998</v>
      </c>
      <c r="D72" s="16" t="s">
        <v>9</v>
      </c>
      <c r="E72" s="253">
        <f>IFERROR(H72/I10,"")</f>
        <v>548.03897241624236</v>
      </c>
      <c r="F72" s="253"/>
      <c r="G72" s="16" t="s">
        <v>10</v>
      </c>
      <c r="H72" s="253">
        <f>IFERROR(H75*C72/100,"")</f>
        <v>3123.8221427725816</v>
      </c>
      <c r="I72" s="253"/>
      <c r="J72" s="54"/>
      <c r="M72" t="str">
        <f t="shared" ca="1" si="5"/>
        <v>=SE(H60=0;4;18)</v>
      </c>
      <c r="O72" t="str">
        <f t="shared" ca="1" si="6"/>
        <v>=SEERRO(H73/I10;"")</v>
      </c>
      <c r="R72" t="str">
        <f t="shared" ca="1" si="7"/>
        <v>=SEERRO(H75*C73/100;"")</v>
      </c>
    </row>
    <row r="73" spans="1:19">
      <c r="A73" s="240" t="s">
        <v>18</v>
      </c>
      <c r="B73" s="240"/>
      <c r="C73" s="32">
        <f>IF(H60=0,4,18)</f>
        <v>4</v>
      </c>
      <c r="D73" s="16" t="s">
        <v>9</v>
      </c>
      <c r="E73" s="253">
        <f>IFERROR(H73/I10,"")</f>
        <v>961.47188143200412</v>
      </c>
      <c r="F73" s="253"/>
      <c r="G73" s="16" t="s">
        <v>10</v>
      </c>
      <c r="H73" s="253">
        <f>IFERROR(H75*C73/100,"")</f>
        <v>5480.3897241624236</v>
      </c>
      <c r="I73" s="253"/>
      <c r="J73" s="54"/>
      <c r="O73" t="str">
        <f t="shared" ca="1" si="6"/>
        <v>=SEERRO(H74/I10;"")</v>
      </c>
      <c r="R73" t="str">
        <f t="shared" ca="1" si="7"/>
        <v>=SEERRO(H63*C74/100;"")</v>
      </c>
    </row>
    <row r="74" spans="1:19">
      <c r="A74" s="240" t="s">
        <v>71</v>
      </c>
      <c r="B74" s="240"/>
      <c r="C74" s="33">
        <v>0</v>
      </c>
      <c r="D74" s="16" t="s">
        <v>9</v>
      </c>
      <c r="E74" s="253">
        <f>IFERROR(H74/I10,"")</f>
        <v>0</v>
      </c>
      <c r="F74" s="253"/>
      <c r="G74" s="16" t="s">
        <v>10</v>
      </c>
      <c r="H74" s="253">
        <f>IFERROR(H63*C74/100,"")</f>
        <v>0</v>
      </c>
      <c r="I74" s="253"/>
      <c r="O74" t="str">
        <f t="shared" ca="1" si="6"/>
        <v>=SEERRO(H75/I10;"")</v>
      </c>
      <c r="R74" t="str">
        <f t="shared" ca="1" si="7"/>
        <v>=SEERRO(H65/C69;"")</v>
      </c>
    </row>
    <row r="75" spans="1:19">
      <c r="A75" s="6" t="s">
        <v>36</v>
      </c>
      <c r="B75" s="6"/>
      <c r="C75" s="6"/>
      <c r="D75" s="5" t="s">
        <v>9</v>
      </c>
      <c r="E75" s="241">
        <f>IFERROR(H75/I10,"")</f>
        <v>24036.797035800104</v>
      </c>
      <c r="F75" s="241"/>
      <c r="G75" s="5" t="s">
        <v>10</v>
      </c>
      <c r="H75" s="241">
        <f>IFERROR(H65/C69,"")</f>
        <v>137009.74310406059</v>
      </c>
      <c r="I75" s="241"/>
      <c r="J75" s="56"/>
    </row>
    <row r="76" spans="1:19">
      <c r="M76" t="str">
        <f t="shared" ca="1" si="5"/>
        <v>=C20</v>
      </c>
      <c r="S76" t="str">
        <f t="shared" ref="S76:S122" ca="1" si="8">_xlfn.FORMULATEXT(I77)</f>
        <v>=SEERRO(H75*C77;"")</v>
      </c>
    </row>
    <row r="77" spans="1:19">
      <c r="A77" s="240" t="s">
        <v>15</v>
      </c>
      <c r="B77" s="240"/>
      <c r="C77" s="9">
        <f>C20</f>
        <v>4.6894932321829737E-2</v>
      </c>
      <c r="D77" s="23"/>
      <c r="I77" s="17">
        <f>IFERROR(H75*C77,"")</f>
        <v>6425.0626302962</v>
      </c>
      <c r="S77" t="str">
        <f t="shared" ca="1" si="8"/>
        <v>=SEERRO(H75*C78;"")</v>
      </c>
    </row>
    <row r="78" spans="1:19">
      <c r="A78" s="243" t="s">
        <v>73</v>
      </c>
      <c r="B78" s="245"/>
      <c r="C78" s="31">
        <v>0</v>
      </c>
      <c r="D78" s="23"/>
      <c r="I78" s="17">
        <f>IFERROR(H75*C78,"")</f>
        <v>0</v>
      </c>
    </row>
    <row r="79" spans="1:19">
      <c r="A79" s="12"/>
      <c r="B79" s="12"/>
      <c r="C79" s="11"/>
      <c r="I79" s="10"/>
      <c r="P79" t="str">
        <f t="shared" ref="P79:P112" ca="1" si="9">_xlfn.FORMULATEXT(F80)</f>
        <v>=SEERRO(I80/I10;"")</v>
      </c>
      <c r="S79" t="str">
        <f t="shared" ca="1" si="8"/>
        <v>=SEERRO(H75+I77+I78;"")</v>
      </c>
    </row>
    <row r="80" spans="1:19" ht="15.75">
      <c r="A80" s="286" t="s">
        <v>74</v>
      </c>
      <c r="B80" s="286"/>
      <c r="C80" s="286"/>
      <c r="D80" s="286"/>
      <c r="E80" s="18" t="s">
        <v>9</v>
      </c>
      <c r="F80" s="210">
        <f>IFERROR(I80/I10,"")</f>
        <v>25164.001006027505</v>
      </c>
      <c r="G80" s="210"/>
      <c r="H80" s="19" t="s">
        <v>10</v>
      </c>
      <c r="I80" s="13">
        <f>IFERROR(H75+I77+I78,"")</f>
        <v>143434.80573435678</v>
      </c>
      <c r="J80" s="49"/>
    </row>
    <row r="81" spans="1:33" s="14" customFormat="1">
      <c r="J81" s="50"/>
      <c r="K81" s="46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 ht="18.75">
      <c r="A82" s="237" t="s">
        <v>46</v>
      </c>
      <c r="B82" s="237"/>
      <c r="C82" s="237"/>
      <c r="D82" s="237"/>
      <c r="E82" s="237"/>
      <c r="F82" s="237"/>
      <c r="G82" s="237"/>
      <c r="H82" s="237"/>
      <c r="I82" s="237"/>
    </row>
    <row r="83" spans="1:33">
      <c r="A83" s="238" t="s">
        <v>47</v>
      </c>
      <c r="B83" s="238"/>
      <c r="C83" s="238"/>
      <c r="D83" s="238"/>
      <c r="E83" s="238"/>
      <c r="F83" s="239" t="s">
        <v>48</v>
      </c>
      <c r="G83" s="239"/>
      <c r="H83" s="239" t="s">
        <v>49</v>
      </c>
      <c r="I83" s="239"/>
    </row>
    <row r="84" spans="1:33">
      <c r="A84" s="231" t="s">
        <v>58</v>
      </c>
      <c r="B84" s="231"/>
      <c r="C84" s="231"/>
      <c r="D84" s="231"/>
      <c r="E84" s="231"/>
      <c r="F84" s="222">
        <v>0</v>
      </c>
      <c r="G84" s="222"/>
      <c r="H84" s="223">
        <v>0</v>
      </c>
      <c r="I84" s="223"/>
    </row>
    <row r="85" spans="1:33">
      <c r="A85" s="231" t="s">
        <v>50</v>
      </c>
      <c r="B85" s="231"/>
      <c r="C85" s="231"/>
      <c r="D85" s="231"/>
      <c r="E85" s="231"/>
      <c r="F85" s="222">
        <v>0</v>
      </c>
      <c r="G85" s="222"/>
      <c r="H85" s="223">
        <v>0</v>
      </c>
      <c r="I85" s="223"/>
    </row>
    <row r="86" spans="1:33">
      <c r="A86" s="231" t="s">
        <v>60</v>
      </c>
      <c r="B86" s="231"/>
      <c r="C86" s="231"/>
      <c r="D86" s="231"/>
      <c r="E86" s="231"/>
      <c r="F86" s="222">
        <v>0</v>
      </c>
      <c r="G86" s="222"/>
      <c r="H86" s="223">
        <v>0</v>
      </c>
      <c r="I86" s="223"/>
    </row>
    <row r="87" spans="1:33">
      <c r="A87" s="231" t="s">
        <v>59</v>
      </c>
      <c r="B87" s="231"/>
      <c r="C87" s="231"/>
      <c r="D87" s="231"/>
      <c r="E87" s="231"/>
      <c r="F87" s="222"/>
      <c r="G87" s="222"/>
      <c r="H87" s="223">
        <v>0</v>
      </c>
      <c r="I87" s="223"/>
    </row>
    <row r="88" spans="1:33">
      <c r="A88" s="231" t="s">
        <v>51</v>
      </c>
      <c r="B88" s="231"/>
      <c r="C88" s="231"/>
      <c r="D88" s="231"/>
      <c r="E88" s="231"/>
      <c r="F88" s="222">
        <v>0</v>
      </c>
      <c r="G88" s="222"/>
      <c r="H88" s="223">
        <v>0</v>
      </c>
      <c r="I88" s="223"/>
      <c r="P88" t="str">
        <f t="shared" ca="1" si="9"/>
        <v>=SEERRO(H32;"")</v>
      </c>
    </row>
    <row r="89" spans="1:33">
      <c r="A89" s="231" t="s">
        <v>52</v>
      </c>
      <c r="B89" s="231"/>
      <c r="C89" s="231"/>
      <c r="D89" s="231"/>
      <c r="E89" s="231"/>
      <c r="F89" s="222">
        <f>IFERROR(H32,"")</f>
        <v>23348.23</v>
      </c>
      <c r="G89" s="222"/>
      <c r="H89" s="223">
        <v>0</v>
      </c>
      <c r="I89" s="223"/>
      <c r="P89" t="str">
        <f t="shared" ca="1" si="9"/>
        <v>=H51</v>
      </c>
    </row>
    <row r="90" spans="1:33">
      <c r="A90" s="231" t="s">
        <v>53</v>
      </c>
      <c r="B90" s="231"/>
      <c r="C90" s="231"/>
      <c r="D90" s="231"/>
      <c r="E90" s="231"/>
      <c r="F90" s="283">
        <f>H51</f>
        <v>24291.5</v>
      </c>
      <c r="G90" s="283"/>
      <c r="H90" s="223">
        <v>0</v>
      </c>
      <c r="I90" s="223"/>
    </row>
    <row r="91" spans="1:33">
      <c r="A91" s="232" t="s">
        <v>61</v>
      </c>
      <c r="B91" s="233"/>
      <c r="C91" s="233"/>
      <c r="D91" s="233"/>
      <c r="E91" s="234"/>
      <c r="F91" s="284"/>
      <c r="G91" s="285"/>
      <c r="H91" s="235"/>
      <c r="I91" s="236"/>
      <c r="N91" t="str">
        <f t="shared" ref="N91:N105" ca="1" si="10">_xlfn.FORMULATEXT(D92)</f>
        <v>=C70/100</v>
      </c>
      <c r="P91" t="str">
        <f t="shared" ca="1" si="9"/>
        <v>=SEERRO(H70-H21;"")</v>
      </c>
    </row>
    <row r="92" spans="1:33">
      <c r="A92" s="26" t="s">
        <v>62</v>
      </c>
      <c r="B92" s="27"/>
      <c r="C92" s="27"/>
      <c r="D92" s="28">
        <f>C70/100</f>
        <v>1.6500000000000001E-2</v>
      </c>
      <c r="E92" s="29"/>
      <c r="F92" s="222">
        <f>IFERROR(H70-H21,"")</f>
        <v>-1550.3392387830004</v>
      </c>
      <c r="G92" s="222"/>
      <c r="H92" s="223">
        <v>0</v>
      </c>
      <c r="I92" s="223"/>
      <c r="N92" t="str">
        <f t="shared" ca="1" si="10"/>
        <v>=C71/100</v>
      </c>
      <c r="P92" t="str">
        <f t="shared" ca="1" si="9"/>
        <v>=SEERRO(H71-H22;"")</v>
      </c>
    </row>
    <row r="93" spans="1:33">
      <c r="A93" s="26" t="s">
        <v>63</v>
      </c>
      <c r="B93" s="27"/>
      <c r="C93" s="27"/>
      <c r="D93" s="28">
        <f>C71/100</f>
        <v>7.5999999999999998E-2</v>
      </c>
      <c r="E93" s="29"/>
      <c r="F93" s="222">
        <f>IFERROR(H71-H22,"")</f>
        <v>6601.7404759086039</v>
      </c>
      <c r="G93" s="222"/>
      <c r="H93" s="223">
        <v>0</v>
      </c>
      <c r="I93" s="223"/>
      <c r="N93" t="str">
        <f t="shared" ca="1" si="10"/>
        <v>=C72/100</v>
      </c>
      <c r="P93" t="str">
        <f t="shared" ca="1" si="9"/>
        <v>=H72</v>
      </c>
    </row>
    <row r="94" spans="1:33">
      <c r="A94" s="26" t="s">
        <v>64</v>
      </c>
      <c r="B94" s="27"/>
      <c r="C94" s="27"/>
      <c r="D94" s="28">
        <f>C72/100</f>
        <v>2.2799999999999997E-2</v>
      </c>
      <c r="E94" s="29"/>
      <c r="F94" s="222">
        <f>H72</f>
        <v>3123.8221427725816</v>
      </c>
      <c r="G94" s="222"/>
      <c r="H94" s="223">
        <v>0</v>
      </c>
      <c r="I94" s="223"/>
      <c r="N94" t="str">
        <f t="shared" ca="1" si="10"/>
        <v>=C77</v>
      </c>
      <c r="P94" t="str">
        <f t="shared" ca="1" si="9"/>
        <v>=SEERRO(I77-H20;"")</v>
      </c>
    </row>
    <row r="95" spans="1:33">
      <c r="A95" s="26" t="s">
        <v>65</v>
      </c>
      <c r="B95" s="27"/>
      <c r="C95" s="27"/>
      <c r="D95" s="28">
        <f>C77</f>
        <v>4.6894932321829737E-2</v>
      </c>
      <c r="E95" s="29"/>
      <c r="F95" s="222">
        <f>IFERROR(I77-H20,"")</f>
        <v>2271.0626302962</v>
      </c>
      <c r="G95" s="222"/>
      <c r="H95" s="223">
        <v>0</v>
      </c>
      <c r="I95" s="223"/>
      <c r="N95" t="str">
        <f t="shared" ca="1" si="10"/>
        <v>=C73/100</v>
      </c>
      <c r="P95" t="str">
        <f t="shared" ca="1" si="9"/>
        <v>=SEERRO(I80*D96;"")</v>
      </c>
    </row>
    <row r="96" spans="1:33">
      <c r="A96" s="43" t="s">
        <v>66</v>
      </c>
      <c r="B96" s="44"/>
      <c r="C96" s="44"/>
      <c r="D96" s="42">
        <f>C73/100</f>
        <v>0.04</v>
      </c>
      <c r="E96" s="45"/>
      <c r="F96" s="222">
        <f>IFERROR(I80*D96,"")</f>
        <v>5737.3922293742717</v>
      </c>
      <c r="G96" s="222"/>
      <c r="H96" s="223">
        <v>0</v>
      </c>
      <c r="I96" s="223"/>
      <c r="K96" s="51"/>
      <c r="P96" t="str">
        <f t="shared" ca="1" si="9"/>
        <v>=SEERRO(I80*D97;"")</v>
      </c>
    </row>
    <row r="97" spans="1:19">
      <c r="A97" s="229" t="s">
        <v>67</v>
      </c>
      <c r="B97" s="230"/>
      <c r="C97" s="230"/>
      <c r="D97" s="28">
        <v>0.04</v>
      </c>
      <c r="E97" s="29"/>
      <c r="F97" s="284">
        <f>IFERROR(I80*D97,"")</f>
        <v>5737.3922293742717</v>
      </c>
      <c r="G97" s="285"/>
      <c r="H97" s="223">
        <v>0</v>
      </c>
      <c r="I97" s="223"/>
      <c r="J97" s="52"/>
      <c r="K97" s="51"/>
    </row>
    <row r="98" spans="1:19">
      <c r="A98" s="221"/>
      <c r="B98" s="221"/>
      <c r="C98" s="221"/>
      <c r="D98" s="221"/>
      <c r="E98" s="221"/>
      <c r="F98" s="222"/>
      <c r="G98" s="222"/>
      <c r="H98" s="223">
        <v>0</v>
      </c>
      <c r="I98" s="223"/>
      <c r="K98" s="47"/>
      <c r="P98" t="str">
        <f t="shared" ca="1" si="9"/>
        <v>=SOMA(F86:G98)</v>
      </c>
      <c r="R98" t="str">
        <f t="shared" ca="1" si="7"/>
        <v>=SOMA(H86:I98)</v>
      </c>
    </row>
    <row r="99" spans="1:19" ht="18.75">
      <c r="A99" s="224" t="s">
        <v>54</v>
      </c>
      <c r="B99" s="225"/>
      <c r="C99" s="225"/>
      <c r="D99" s="225"/>
      <c r="E99" s="226"/>
      <c r="F99" s="227">
        <f>SUM(F86:G98)</f>
        <v>69560.800468942922</v>
      </c>
      <c r="G99" s="227"/>
      <c r="H99" s="228">
        <f>SUM(H86:I98)</f>
        <v>0</v>
      </c>
      <c r="I99" s="228"/>
      <c r="P99" t="str">
        <f t="shared" ca="1" si="9"/>
        <v>=H99-F99</v>
      </c>
    </row>
    <row r="100" spans="1:19" ht="18.75">
      <c r="A100" s="213" t="s">
        <v>55</v>
      </c>
      <c r="B100" s="213"/>
      <c r="C100" s="213"/>
      <c r="D100" s="213"/>
      <c r="E100" s="214"/>
      <c r="F100" s="215">
        <f>H99-F99</f>
        <v>-69560.800468942922</v>
      </c>
      <c r="G100" s="216"/>
      <c r="H100" s="216"/>
      <c r="I100" s="217"/>
      <c r="J100" s="52"/>
    </row>
    <row r="101" spans="1:19" ht="15.75" thickBot="1"/>
    <row r="102" spans="1:19" ht="21.75" thickBot="1">
      <c r="A102" s="218" t="s">
        <v>79</v>
      </c>
      <c r="B102" s="219"/>
      <c r="C102" s="219"/>
      <c r="D102" s="219"/>
      <c r="E102" s="219"/>
      <c r="F102" s="219"/>
      <c r="G102" s="219"/>
      <c r="H102" s="219"/>
      <c r="I102" s="220"/>
    </row>
    <row r="103" spans="1:19">
      <c r="P103" t="str">
        <f t="shared" ca="1" si="9"/>
        <v>=I104/I10</v>
      </c>
      <c r="S103" t="str">
        <f t="shared" ca="1" si="8"/>
        <v>=F99</v>
      </c>
    </row>
    <row r="104" spans="1:19" ht="15.75">
      <c r="A104" s="206" t="s">
        <v>54</v>
      </c>
      <c r="B104" s="207"/>
      <c r="C104" s="207"/>
      <c r="D104" s="41"/>
      <c r="E104" s="18" t="s">
        <v>9</v>
      </c>
      <c r="F104" s="210">
        <f>I104/I10</f>
        <v>12203.649205077705</v>
      </c>
      <c r="G104" s="210"/>
      <c r="H104" s="18" t="s">
        <v>10</v>
      </c>
      <c r="I104" s="98">
        <f>F99</f>
        <v>69560.800468942922</v>
      </c>
      <c r="P104" t="str">
        <f t="shared" ca="1" si="9"/>
        <v>=I105/I10</v>
      </c>
    </row>
    <row r="105" spans="1:19" ht="15.75">
      <c r="A105" s="206" t="s">
        <v>99</v>
      </c>
      <c r="B105" s="207"/>
      <c r="C105" s="207"/>
      <c r="D105" s="37">
        <v>0</v>
      </c>
      <c r="E105" s="18" t="s">
        <v>9</v>
      </c>
      <c r="F105" s="210">
        <f>I105/I10</f>
        <v>175.43859649122805</v>
      </c>
      <c r="G105" s="210"/>
      <c r="H105" s="18" t="s">
        <v>10</v>
      </c>
      <c r="I105" s="111">
        <v>1000</v>
      </c>
      <c r="N105" t="str">
        <f t="shared" ca="1" si="10"/>
        <v>=SEERRO(F106/E9;"")</v>
      </c>
      <c r="P105" t="str">
        <f t="shared" ca="1" si="9"/>
        <v>=I106/I10</v>
      </c>
    </row>
    <row r="106" spans="1:19" ht="15.75">
      <c r="A106" s="206" t="s">
        <v>80</v>
      </c>
      <c r="B106" s="207"/>
      <c r="C106" s="207"/>
      <c r="D106" s="132">
        <f>IFERROR(F106/E9,"")</f>
        <v>0.57017543859649122</v>
      </c>
      <c r="E106" s="18" t="s">
        <v>9</v>
      </c>
      <c r="F106" s="210">
        <f>I106/I10</f>
        <v>1140.3508771929824</v>
      </c>
      <c r="G106" s="210"/>
      <c r="H106" s="18" t="s">
        <v>10</v>
      </c>
      <c r="I106" s="112">
        <v>6500</v>
      </c>
      <c r="P106" t="str">
        <f t="shared" ca="1" si="9"/>
        <v>=I107/I10</v>
      </c>
    </row>
    <row r="107" spans="1:19" ht="15.75">
      <c r="A107" s="211" t="s">
        <v>106</v>
      </c>
      <c r="B107" s="212"/>
      <c r="C107" s="212"/>
      <c r="D107" s="37">
        <v>0</v>
      </c>
      <c r="E107" s="18" t="s">
        <v>9</v>
      </c>
      <c r="F107" s="210">
        <f>I107/I10</f>
        <v>561.40350877192975</v>
      </c>
      <c r="G107" s="210"/>
      <c r="H107" s="18" t="s">
        <v>10</v>
      </c>
      <c r="I107" s="113">
        <v>3200</v>
      </c>
      <c r="P107" t="str">
        <f t="shared" ca="1" si="9"/>
        <v>=I108/I10</v>
      </c>
    </row>
    <row r="108" spans="1:19" ht="15.75">
      <c r="A108" s="206" t="s">
        <v>107</v>
      </c>
      <c r="B108" s="207"/>
      <c r="C108" s="207"/>
      <c r="D108" s="93"/>
      <c r="E108" s="18" t="s">
        <v>9</v>
      </c>
      <c r="F108" s="210">
        <f>I108/I10</f>
        <v>350.87719298245611</v>
      </c>
      <c r="G108" s="210"/>
      <c r="H108" s="18" t="s">
        <v>10</v>
      </c>
      <c r="I108" s="113">
        <v>2000</v>
      </c>
      <c r="J108" s="56"/>
      <c r="P108" t="str">
        <f t="shared" ca="1" si="9"/>
        <v>=I109/I10</v>
      </c>
    </row>
    <row r="109" spans="1:19" ht="15.75">
      <c r="A109" s="206" t="s">
        <v>110</v>
      </c>
      <c r="B109" s="207"/>
      <c r="C109" s="207"/>
      <c r="D109" s="37"/>
      <c r="E109" s="18"/>
      <c r="F109" s="208">
        <f>I109/I10</f>
        <v>0</v>
      </c>
      <c r="G109" s="209"/>
      <c r="H109" s="18" t="s">
        <v>10</v>
      </c>
      <c r="I109" s="113">
        <v>0</v>
      </c>
      <c r="P109" t="str">
        <f t="shared" ca="1" si="9"/>
        <v>=SOMA(F104:G109)</v>
      </c>
      <c r="S109" t="str">
        <f t="shared" ca="1" si="8"/>
        <v>=SOMA(I104:I109)</v>
      </c>
    </row>
    <row r="110" spans="1:19" ht="15.75">
      <c r="A110" s="202" t="s">
        <v>81</v>
      </c>
      <c r="B110" s="202"/>
      <c r="C110" s="202"/>
      <c r="D110" s="202"/>
      <c r="E110" s="39" t="s">
        <v>9</v>
      </c>
      <c r="F110" s="203">
        <f>SUM(F104:G109)</f>
        <v>14431.719380516302</v>
      </c>
      <c r="G110" s="203"/>
      <c r="H110" s="39" t="s">
        <v>10</v>
      </c>
      <c r="I110" s="99">
        <f>SUM(I104:I109)</f>
        <v>82260.800468942922</v>
      </c>
      <c r="J110" s="56"/>
      <c r="K110" s="47"/>
      <c r="P110" t="str">
        <f t="shared" ca="1" si="9"/>
        <v>=SEERRO(F110/TotalBru;"")</v>
      </c>
      <c r="S110" t="str">
        <f t="shared" ca="1" si="8"/>
        <v>=SEERRO(I110/TotalBru;"")</v>
      </c>
    </row>
    <row r="111" spans="1:19" ht="15.75">
      <c r="A111" s="202" t="s">
        <v>89</v>
      </c>
      <c r="B111" s="202"/>
      <c r="C111" s="202"/>
      <c r="D111" s="202"/>
      <c r="E111" s="39" t="s">
        <v>9</v>
      </c>
      <c r="F111" s="203">
        <f>IFERROR(F110/TotalBru,"")</f>
        <v>7.2158596902581511</v>
      </c>
      <c r="G111" s="203"/>
      <c r="H111" s="39" t="s">
        <v>10</v>
      </c>
      <c r="I111" s="99">
        <f>IFERROR(I110/TotalBru,"")</f>
        <v>41.130400234471459</v>
      </c>
      <c r="J111" s="54"/>
      <c r="P111" t="str">
        <f t="shared" ca="1" si="9"/>
        <v>=SEERRO(F110/TotalQuant;"")</v>
      </c>
      <c r="S111" t="str">
        <f t="shared" ca="1" si="8"/>
        <v>=SEERRO(I110/TotalQuant;"")</v>
      </c>
    </row>
    <row r="112" spans="1:19" ht="15.75">
      <c r="A112" s="202" t="s">
        <v>88</v>
      </c>
      <c r="B112" s="202"/>
      <c r="C112" s="202"/>
      <c r="D112" s="202"/>
      <c r="E112" s="39" t="s">
        <v>9</v>
      </c>
      <c r="F112" s="280">
        <f>IFERROR(F110/TotalQuant,"")</f>
        <v>7.2158596902581511</v>
      </c>
      <c r="G112" s="203"/>
      <c r="H112" s="39" t="s">
        <v>10</v>
      </c>
      <c r="I112" s="99">
        <f>IFERROR(I110/TotalQuant,"")</f>
        <v>41.130400234471459</v>
      </c>
      <c r="J112" s="54"/>
      <c r="K112" s="48"/>
      <c r="P112" t="str">
        <f t="shared" ca="1" si="9"/>
        <v>=SEERRO(F112-F110;"")</v>
      </c>
      <c r="S112" t="str">
        <f t="shared" ca="1" si="8"/>
        <v>=SEERRO(I112-I110;"")</v>
      </c>
    </row>
    <row r="113" spans="1:25" ht="15.75">
      <c r="A113" s="202" t="s">
        <v>82</v>
      </c>
      <c r="B113" s="202"/>
      <c r="C113" s="202"/>
      <c r="D113" s="202"/>
      <c r="E113" s="39" t="s">
        <v>9</v>
      </c>
      <c r="F113" s="203">
        <f>IFERROR(F112-F110,"")</f>
        <v>-14424.503520826045</v>
      </c>
      <c r="G113" s="203"/>
      <c r="H113" s="39" t="s">
        <v>10</v>
      </c>
      <c r="I113" s="99">
        <f>IFERROR(I112-I110,"")</f>
        <v>-82219.670068708452</v>
      </c>
      <c r="J113" s="54"/>
      <c r="K113" s="53"/>
    </row>
    <row r="114" spans="1:25" s="46" customFormat="1">
      <c r="F114" s="204">
        <v>0</v>
      </c>
      <c r="G114" s="204"/>
      <c r="J114" s="48"/>
      <c r="K114" s="47"/>
      <c r="L114"/>
      <c r="M114"/>
      <c r="N114"/>
      <c r="O114"/>
      <c r="P114"/>
      <c r="Q114" t="str">
        <f t="shared" ref="Q114" ca="1" si="11">_xlfn.FORMULATEXT(G115)</f>
        <v>=F112</v>
      </c>
      <c r="R114" t="str">
        <f t="shared" ca="1" si="7"/>
        <v>=I10</v>
      </c>
      <c r="S114" t="str">
        <f t="shared" ca="1" si="8"/>
        <v>=SEERRO(G115*H115;"")</v>
      </c>
      <c r="T114"/>
      <c r="U114"/>
      <c r="V114"/>
      <c r="W114"/>
      <c r="X114"/>
      <c r="Y114"/>
    </row>
    <row r="115" spans="1:25" s="46" customFormat="1">
      <c r="A115" s="205"/>
      <c r="B115" s="205"/>
      <c r="C115" s="205"/>
      <c r="D115" s="205"/>
      <c r="E115" s="46" t="s">
        <v>108</v>
      </c>
      <c r="F115" s="48" t="s">
        <v>9</v>
      </c>
      <c r="G115" s="47">
        <f>F112</f>
        <v>7.2158596902581511</v>
      </c>
      <c r="H115" s="67">
        <f>I10</f>
        <v>5.7</v>
      </c>
      <c r="I115" s="94">
        <f>IFERROR(G115*H115,"")</f>
        <v>41.130400234471466</v>
      </c>
      <c r="J115" s="55"/>
      <c r="K115" s="66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s="46" customFormat="1">
      <c r="A116" s="205"/>
      <c r="B116" s="205"/>
      <c r="C116" s="205"/>
      <c r="D116" s="205"/>
      <c r="E116" s="92"/>
      <c r="F116" s="198"/>
      <c r="G116" s="198"/>
      <c r="H116" s="198"/>
      <c r="I116" s="94">
        <v>0</v>
      </c>
      <c r="J116" s="56"/>
      <c r="K116" s="6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s="46" customFormat="1">
      <c r="D117" s="53"/>
      <c r="E117" s="92"/>
      <c r="F117" s="198"/>
      <c r="G117" s="198"/>
      <c r="H117" s="198"/>
      <c r="I117" s="94">
        <v>0</v>
      </c>
      <c r="J117" s="54"/>
      <c r="K117" s="51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s="46" customFormat="1">
      <c r="D118" s="57"/>
      <c r="E118" s="92"/>
      <c r="I118" s="94">
        <v>0</v>
      </c>
      <c r="J118" s="48"/>
      <c r="K118" s="51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s="46" customFormat="1">
      <c r="E119" s="92"/>
      <c r="I119" s="94">
        <v>0</v>
      </c>
      <c r="J119" s="48"/>
      <c r="K119" s="67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s="46" customFormat="1">
      <c r="E120" s="92"/>
      <c r="G120" s="51"/>
      <c r="I120" s="94">
        <v>0</v>
      </c>
      <c r="J120" s="48"/>
      <c r="K120" s="67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s="46" customFormat="1">
      <c r="E121" s="92"/>
      <c r="G121" s="51"/>
      <c r="I121" s="94">
        <v>0</v>
      </c>
      <c r="J121" s="48"/>
      <c r="K121" s="67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s="46" customFormat="1">
      <c r="E122" s="92"/>
      <c r="G122" s="51"/>
      <c r="I122" s="94">
        <v>0</v>
      </c>
      <c r="J122" s="48"/>
      <c r="K122" s="51"/>
      <c r="L122"/>
      <c r="M122"/>
      <c r="N122"/>
      <c r="O122"/>
      <c r="P122"/>
      <c r="Q122"/>
      <c r="R122"/>
      <c r="S122" t="str">
        <f t="shared" ca="1" si="8"/>
        <v>=SOMA(I115:I122)</v>
      </c>
      <c r="T122"/>
      <c r="U122"/>
      <c r="V122"/>
      <c r="W122"/>
      <c r="X122"/>
      <c r="Y122"/>
    </row>
    <row r="123" spans="1:25" s="46" customFormat="1">
      <c r="G123" s="95" t="s">
        <v>109</v>
      </c>
      <c r="H123" s="96"/>
      <c r="I123" s="97">
        <f>SUM(I115:I122)</f>
        <v>41.130400234471466</v>
      </c>
      <c r="J123" s="48"/>
      <c r="K123" s="51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s="46" customFormat="1">
      <c r="G124" s="51"/>
      <c r="J124" s="48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s="46" customFormat="1">
      <c r="G125" s="51"/>
      <c r="J125" s="48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s="46" customFormat="1">
      <c r="J126" s="48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s="46" customFormat="1">
      <c r="G127" s="47"/>
      <c r="J127" s="48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>
      <c r="G128" s="58"/>
      <c r="J128" s="59"/>
    </row>
  </sheetData>
  <mergeCells count="230">
    <mergeCell ref="A115:D116"/>
    <mergeCell ref="F116:H116"/>
    <mergeCell ref="H14:I14"/>
    <mergeCell ref="A15:C15"/>
    <mergeCell ref="E15:F15"/>
    <mergeCell ref="H15:I15"/>
    <mergeCell ref="G9:H9"/>
    <mergeCell ref="B10:C10"/>
    <mergeCell ref="G10:H10"/>
    <mergeCell ref="F114:G114"/>
    <mergeCell ref="A12:C12"/>
    <mergeCell ref="E12:F12"/>
    <mergeCell ref="H12:I12"/>
    <mergeCell ref="A47:C47"/>
    <mergeCell ref="E47:F47"/>
    <mergeCell ref="H47:I47"/>
    <mergeCell ref="A48:C48"/>
    <mergeCell ref="E48:F48"/>
    <mergeCell ref="H48:I48"/>
    <mergeCell ref="E41:F41"/>
    <mergeCell ref="H41:I41"/>
    <mergeCell ref="A43:C43"/>
    <mergeCell ref="E43:F43"/>
    <mergeCell ref="E14:F14"/>
    <mergeCell ref="A1:I1"/>
    <mergeCell ref="B3:I3"/>
    <mergeCell ref="A4:B4"/>
    <mergeCell ref="C4:E4"/>
    <mergeCell ref="F4:G4"/>
    <mergeCell ref="H4:I4"/>
    <mergeCell ref="A22:B22"/>
    <mergeCell ref="E22:F22"/>
    <mergeCell ref="H22:I22"/>
    <mergeCell ref="A17:I17"/>
    <mergeCell ref="A19:B19"/>
    <mergeCell ref="E19:F19"/>
    <mergeCell ref="H19:I19"/>
    <mergeCell ref="A20:B20"/>
    <mergeCell ref="E20:F20"/>
    <mergeCell ref="H20:I20"/>
    <mergeCell ref="A21:B21"/>
    <mergeCell ref="E21:F21"/>
    <mergeCell ref="H21:I21"/>
    <mergeCell ref="A13:C13"/>
    <mergeCell ref="E13:F13"/>
    <mergeCell ref="H13:I13"/>
    <mergeCell ref="A6:I6"/>
    <mergeCell ref="A14:C14"/>
    <mergeCell ref="E40:F40"/>
    <mergeCell ref="H40:I40"/>
    <mergeCell ref="A23:B23"/>
    <mergeCell ref="E23:F23"/>
    <mergeCell ref="H23:I23"/>
    <mergeCell ref="A24:B24"/>
    <mergeCell ref="E24:F24"/>
    <mergeCell ref="H24:I24"/>
    <mergeCell ref="E32:F32"/>
    <mergeCell ref="H32:I32"/>
    <mergeCell ref="E34:F34"/>
    <mergeCell ref="H34:I34"/>
    <mergeCell ref="A36:I36"/>
    <mergeCell ref="A38:C38"/>
    <mergeCell ref="E38:F38"/>
    <mergeCell ref="H38:I38"/>
    <mergeCell ref="E39:F39"/>
    <mergeCell ref="H39:I39"/>
    <mergeCell ref="H25:I25"/>
    <mergeCell ref="H27:I27"/>
    <mergeCell ref="H28:I28"/>
    <mergeCell ref="H29:I29"/>
    <mergeCell ref="H30:I30"/>
    <mergeCell ref="H31:I31"/>
    <mergeCell ref="A50:C50"/>
    <mergeCell ref="E50:F50"/>
    <mergeCell ref="H50:I50"/>
    <mergeCell ref="A42:C42"/>
    <mergeCell ref="E42:F42"/>
    <mergeCell ref="H42:I42"/>
    <mergeCell ref="A44:C44"/>
    <mergeCell ref="E44:F44"/>
    <mergeCell ref="H44:I44"/>
    <mergeCell ref="A45:C45"/>
    <mergeCell ref="E45:F45"/>
    <mergeCell ref="H45:I45"/>
    <mergeCell ref="A46:C46"/>
    <mergeCell ref="E46:F46"/>
    <mergeCell ref="H46:I46"/>
    <mergeCell ref="A49:C49"/>
    <mergeCell ref="E49:F49"/>
    <mergeCell ref="H49:I49"/>
    <mergeCell ref="H43:I43"/>
    <mergeCell ref="A71:B71"/>
    <mergeCell ref="E71:F71"/>
    <mergeCell ref="H71:I71"/>
    <mergeCell ref="E62:F62"/>
    <mergeCell ref="H62:I62"/>
    <mergeCell ref="A67:I67"/>
    <mergeCell ref="A59:B59"/>
    <mergeCell ref="E59:F59"/>
    <mergeCell ref="H59:I59"/>
    <mergeCell ref="A60:B60"/>
    <mergeCell ref="E60:F60"/>
    <mergeCell ref="H60:I60"/>
    <mergeCell ref="E70:F70"/>
    <mergeCell ref="H70:I70"/>
    <mergeCell ref="A70:B70"/>
    <mergeCell ref="A98:E98"/>
    <mergeCell ref="A99:E99"/>
    <mergeCell ref="E74:F74"/>
    <mergeCell ref="H74:I74"/>
    <mergeCell ref="E75:F75"/>
    <mergeCell ref="H75:I75"/>
    <mergeCell ref="A77:B77"/>
    <mergeCell ref="A80:D80"/>
    <mergeCell ref="F80:G80"/>
    <mergeCell ref="H93:I93"/>
    <mergeCell ref="F83:G83"/>
    <mergeCell ref="A82:I82"/>
    <mergeCell ref="F84:G84"/>
    <mergeCell ref="A83:E83"/>
    <mergeCell ref="A84:E84"/>
    <mergeCell ref="H83:I83"/>
    <mergeCell ref="H84:I84"/>
    <mergeCell ref="F88:G88"/>
    <mergeCell ref="H88:I88"/>
    <mergeCell ref="F89:G89"/>
    <mergeCell ref="H89:I89"/>
    <mergeCell ref="A74:B74"/>
    <mergeCell ref="F95:G95"/>
    <mergeCell ref="F96:G96"/>
    <mergeCell ref="F92:G92"/>
    <mergeCell ref="F97:G97"/>
    <mergeCell ref="F98:G98"/>
    <mergeCell ref="F99:G99"/>
    <mergeCell ref="H94:I94"/>
    <mergeCell ref="H95:I95"/>
    <mergeCell ref="H96:I96"/>
    <mergeCell ref="H92:I92"/>
    <mergeCell ref="H97:I97"/>
    <mergeCell ref="H98:I98"/>
    <mergeCell ref="H99:I99"/>
    <mergeCell ref="F94:G94"/>
    <mergeCell ref="F93:G93"/>
    <mergeCell ref="A88:E88"/>
    <mergeCell ref="A89:E89"/>
    <mergeCell ref="A90:E90"/>
    <mergeCell ref="A91:E91"/>
    <mergeCell ref="A85:E85"/>
    <mergeCell ref="A86:E86"/>
    <mergeCell ref="F85:G85"/>
    <mergeCell ref="F86:G86"/>
    <mergeCell ref="H85:I85"/>
    <mergeCell ref="H86:I86"/>
    <mergeCell ref="A87:E87"/>
    <mergeCell ref="F87:G87"/>
    <mergeCell ref="H87:I87"/>
    <mergeCell ref="F90:G90"/>
    <mergeCell ref="H90:I90"/>
    <mergeCell ref="F91:G91"/>
    <mergeCell ref="H91:I91"/>
    <mergeCell ref="E25:F25"/>
    <mergeCell ref="E27:F27"/>
    <mergeCell ref="E28:F28"/>
    <mergeCell ref="E29:F29"/>
    <mergeCell ref="E30:F30"/>
    <mergeCell ref="E31:F31"/>
    <mergeCell ref="A26:I26"/>
    <mergeCell ref="A27:B27"/>
    <mergeCell ref="A28:B28"/>
    <mergeCell ref="A29:B29"/>
    <mergeCell ref="A30:B30"/>
    <mergeCell ref="A31:B31"/>
    <mergeCell ref="A55:I55"/>
    <mergeCell ref="A57:B57"/>
    <mergeCell ref="E57:F57"/>
    <mergeCell ref="H57:I57"/>
    <mergeCell ref="A58:B58"/>
    <mergeCell ref="E58:F58"/>
    <mergeCell ref="H58:I58"/>
    <mergeCell ref="A51:C51"/>
    <mergeCell ref="E51:F51"/>
    <mergeCell ref="H51:I51"/>
    <mergeCell ref="F100:I100"/>
    <mergeCell ref="A100:E100"/>
    <mergeCell ref="A34:C34"/>
    <mergeCell ref="A78:B78"/>
    <mergeCell ref="H53:I53"/>
    <mergeCell ref="E53:F53"/>
    <mergeCell ref="A53:C53"/>
    <mergeCell ref="H65:I65"/>
    <mergeCell ref="E64:F64"/>
    <mergeCell ref="E65:F65"/>
    <mergeCell ref="A39:C39"/>
    <mergeCell ref="A41:C41"/>
    <mergeCell ref="E63:F63"/>
    <mergeCell ref="H63:I63"/>
    <mergeCell ref="A61:B61"/>
    <mergeCell ref="E61:F61"/>
    <mergeCell ref="H61:I61"/>
    <mergeCell ref="A62:B62"/>
    <mergeCell ref="A72:B72"/>
    <mergeCell ref="A73:B73"/>
    <mergeCell ref="E73:F73"/>
    <mergeCell ref="H73:I73"/>
    <mergeCell ref="E72:F72"/>
    <mergeCell ref="H72:I72"/>
    <mergeCell ref="B8:E8"/>
    <mergeCell ref="F117:H117"/>
    <mergeCell ref="A97:C97"/>
    <mergeCell ref="A112:D112"/>
    <mergeCell ref="F112:G112"/>
    <mergeCell ref="A113:D113"/>
    <mergeCell ref="F113:G113"/>
    <mergeCell ref="A107:C107"/>
    <mergeCell ref="F107:G107"/>
    <mergeCell ref="A108:C108"/>
    <mergeCell ref="F108:G108"/>
    <mergeCell ref="F109:G109"/>
    <mergeCell ref="A110:D110"/>
    <mergeCell ref="F110:G110"/>
    <mergeCell ref="A111:D111"/>
    <mergeCell ref="F111:G111"/>
    <mergeCell ref="A109:C109"/>
    <mergeCell ref="A102:I102"/>
    <mergeCell ref="F104:G104"/>
    <mergeCell ref="A105:C105"/>
    <mergeCell ref="F105:G105"/>
    <mergeCell ref="A106:C106"/>
    <mergeCell ref="F106:G106"/>
    <mergeCell ref="A104:C10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60" fitToHeight="0" orientation="portrait" r:id="rId1"/>
  <rowBreaks count="1" manualBreakCount="1">
    <brk id="53" max="8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9C63-FFCA-44B7-8C90-233EFF63AEA9}">
  <sheetPr codeName="Planilha2"/>
  <dimension ref="A1:AH5973"/>
  <sheetViews>
    <sheetView zoomScale="179" zoomScaleNormal="115" workbookViewId="0">
      <selection activeCell="A12" sqref="A12"/>
    </sheetView>
  </sheetViews>
  <sheetFormatPr defaultRowHeight="15"/>
  <cols>
    <col min="1" max="1" width="28.42578125" bestFit="1" customWidth="1"/>
    <col min="2" max="2" width="8.5703125" bestFit="1" customWidth="1"/>
    <col min="3" max="3" width="10" bestFit="1" customWidth="1"/>
    <col min="4" max="4" width="14" bestFit="1" customWidth="1"/>
    <col min="5" max="5" width="15.28515625" customWidth="1"/>
    <col min="6" max="7" width="12.5703125" bestFit="1" customWidth="1"/>
    <col min="8" max="8" width="11.7109375" bestFit="1" customWidth="1"/>
    <col min="9" max="9" width="12.5703125" bestFit="1" customWidth="1"/>
    <col min="10" max="10" width="23.42578125" bestFit="1" customWidth="1"/>
    <col min="11" max="11" width="16" bestFit="1" customWidth="1"/>
    <col min="12" max="12" width="14.42578125" bestFit="1" customWidth="1"/>
    <col min="13" max="13" width="10.140625" bestFit="1" customWidth="1"/>
    <col min="14" max="14" width="14" bestFit="1" customWidth="1"/>
    <col min="15" max="15" width="15" bestFit="1" customWidth="1"/>
    <col min="16" max="16" width="14.42578125" bestFit="1" customWidth="1"/>
    <col min="17" max="17" width="15.85546875" bestFit="1" customWidth="1"/>
    <col min="18" max="18" width="14.140625" bestFit="1" customWidth="1"/>
    <col min="19" max="20" width="12.5703125" bestFit="1" customWidth="1"/>
    <col min="21" max="21" width="7.5703125" bestFit="1" customWidth="1"/>
    <col min="22" max="22" width="10.7109375" bestFit="1" customWidth="1"/>
    <col min="23" max="23" width="7.5703125" bestFit="1" customWidth="1"/>
    <col min="24" max="24" width="10.7109375" bestFit="1" customWidth="1"/>
    <col min="25" max="25" width="7.5703125" bestFit="1" customWidth="1"/>
    <col min="26" max="26" width="10.85546875" bestFit="1" customWidth="1"/>
    <col min="27" max="27" width="7.5703125" bestFit="1" customWidth="1"/>
    <col min="28" max="28" width="12.85546875" bestFit="1" customWidth="1"/>
    <col min="29" max="29" width="13.42578125" bestFit="1" customWidth="1"/>
    <col min="30" max="30" width="25.42578125" bestFit="1" customWidth="1"/>
    <col min="31" max="31" width="4" bestFit="1" customWidth="1"/>
    <col min="32" max="32" width="7.28515625" bestFit="1" customWidth="1"/>
    <col min="33" max="33" width="4" bestFit="1" customWidth="1"/>
    <col min="34" max="34" width="7.28515625" bestFit="1" customWidth="1"/>
  </cols>
  <sheetData>
    <row r="1" spans="1:34">
      <c r="A1" s="294" t="s">
        <v>5742</v>
      </c>
      <c r="B1" s="294"/>
      <c r="C1" s="295"/>
      <c r="D1" s="74"/>
      <c r="E1" s="75"/>
      <c r="F1" s="75"/>
      <c r="G1" s="75"/>
      <c r="H1" s="75"/>
      <c r="I1" s="76"/>
      <c r="J1" s="304" t="s">
        <v>38</v>
      </c>
      <c r="K1" s="74"/>
      <c r="L1" s="75"/>
      <c r="M1" s="75"/>
      <c r="N1" s="76"/>
      <c r="O1" s="304" t="s">
        <v>41</v>
      </c>
      <c r="P1" s="304" t="s">
        <v>42</v>
      </c>
      <c r="Q1" s="307" t="s">
        <v>44</v>
      </c>
      <c r="R1" s="308"/>
      <c r="S1" s="293" t="s">
        <v>39</v>
      </c>
      <c r="T1" s="294"/>
      <c r="U1" s="294"/>
      <c r="V1" s="294"/>
      <c r="W1" s="294"/>
      <c r="X1" s="294"/>
      <c r="Y1" s="294"/>
      <c r="Z1" s="294"/>
      <c r="AA1" s="294"/>
      <c r="AB1" s="295"/>
      <c r="AC1" s="313" t="s">
        <v>11362</v>
      </c>
    </row>
    <row r="2" spans="1:34">
      <c r="A2" s="297"/>
      <c r="B2" s="297"/>
      <c r="C2" s="298"/>
      <c r="D2" s="77"/>
      <c r="E2" s="78"/>
      <c r="F2" s="297" t="s">
        <v>92</v>
      </c>
      <c r="G2" s="297"/>
      <c r="H2" s="297"/>
      <c r="I2" s="298"/>
      <c r="J2" s="305"/>
      <c r="K2" s="77"/>
      <c r="L2" s="78"/>
      <c r="M2" s="78"/>
      <c r="N2" s="89"/>
      <c r="O2" s="305"/>
      <c r="P2" s="305"/>
      <c r="Q2" s="309"/>
      <c r="R2" s="310"/>
      <c r="S2" s="296"/>
      <c r="T2" s="297"/>
      <c r="U2" s="297"/>
      <c r="V2" s="297"/>
      <c r="W2" s="297"/>
      <c r="X2" s="297"/>
      <c r="Y2" s="297"/>
      <c r="Z2" s="297"/>
      <c r="AA2" s="297"/>
      <c r="AB2" s="298"/>
      <c r="AC2" s="313"/>
    </row>
    <row r="3" spans="1:34">
      <c r="A3" s="300"/>
      <c r="B3" s="300"/>
      <c r="C3" s="301"/>
      <c r="D3" s="79"/>
      <c r="E3" s="80"/>
      <c r="F3" s="302" t="s">
        <v>93</v>
      </c>
      <c r="G3" s="302"/>
      <c r="H3" s="311" t="s">
        <v>111</v>
      </c>
      <c r="I3" s="88" t="s">
        <v>95</v>
      </c>
      <c r="J3" s="305"/>
      <c r="K3" s="79"/>
      <c r="L3" s="300" t="s">
        <v>6</v>
      </c>
      <c r="M3" s="300"/>
      <c r="N3" s="301"/>
      <c r="O3" s="305"/>
      <c r="P3" s="306"/>
      <c r="Q3" s="81" t="s">
        <v>101</v>
      </c>
      <c r="R3" s="90">
        <v>5.7</v>
      </c>
      <c r="S3" s="299"/>
      <c r="T3" s="300"/>
      <c r="U3" s="300"/>
      <c r="V3" s="300"/>
      <c r="W3" s="300"/>
      <c r="X3" s="300"/>
      <c r="Y3" s="300"/>
      <c r="Z3" s="300"/>
      <c r="AA3" s="300"/>
      <c r="AB3" s="301"/>
      <c r="AC3" s="313"/>
      <c r="AD3" s="303" t="s">
        <v>102</v>
      </c>
      <c r="AE3" s="290" t="s">
        <v>103</v>
      </c>
      <c r="AF3" s="290"/>
      <c r="AG3" s="290" t="s">
        <v>104</v>
      </c>
      <c r="AH3" s="290"/>
    </row>
    <row r="4" spans="1:34">
      <c r="A4" s="16" t="s">
        <v>5740</v>
      </c>
      <c r="B4" s="16" t="s">
        <v>5741</v>
      </c>
      <c r="C4" s="16" t="s">
        <v>42</v>
      </c>
      <c r="D4" s="16" t="s">
        <v>4</v>
      </c>
      <c r="E4" s="16" t="s">
        <v>37</v>
      </c>
      <c r="F4" s="87" t="s">
        <v>97</v>
      </c>
      <c r="G4" s="87" t="s">
        <v>98</v>
      </c>
      <c r="H4" s="312"/>
      <c r="I4" s="88" t="s">
        <v>96</v>
      </c>
      <c r="J4" s="306"/>
      <c r="K4" s="24" t="s">
        <v>5</v>
      </c>
      <c r="L4" s="24" t="s">
        <v>100</v>
      </c>
      <c r="M4" s="24" t="s">
        <v>112</v>
      </c>
      <c r="N4" s="1" t="s">
        <v>105</v>
      </c>
      <c r="O4" s="306"/>
      <c r="P4" s="20" t="s">
        <v>43</v>
      </c>
      <c r="Q4" s="25" t="s">
        <v>45</v>
      </c>
      <c r="R4" s="25" t="s">
        <v>10</v>
      </c>
      <c r="S4" s="272" t="s">
        <v>40</v>
      </c>
      <c r="T4" s="273"/>
      <c r="U4" s="291" t="s">
        <v>15</v>
      </c>
      <c r="V4" s="292"/>
      <c r="W4" s="272" t="s">
        <v>16</v>
      </c>
      <c r="X4" s="273"/>
      <c r="Y4" s="272" t="s">
        <v>17</v>
      </c>
      <c r="Z4" s="273"/>
      <c r="AA4" s="272" t="s">
        <v>18</v>
      </c>
      <c r="AB4" s="273"/>
      <c r="AC4" s="313"/>
      <c r="AD4" s="303"/>
      <c r="AE4" s="23" t="s">
        <v>10</v>
      </c>
      <c r="AF4" s="23" t="s">
        <v>45</v>
      </c>
      <c r="AG4" s="23" t="s">
        <v>10</v>
      </c>
      <c r="AH4" s="23" t="s">
        <v>45</v>
      </c>
    </row>
    <row r="5" spans="1:34" s="46" customFormat="1" ht="15.75">
      <c r="A5" s="121" t="s">
        <v>11369</v>
      </c>
      <c r="B5" s="160">
        <v>5.8</v>
      </c>
      <c r="C5" s="160">
        <v>8000</v>
      </c>
      <c r="D5" s="168">
        <v>3038114</v>
      </c>
      <c r="E5" s="169" t="s">
        <v>125</v>
      </c>
      <c r="F5" s="185">
        <v>2.4115000000000002</v>
      </c>
      <c r="G5" s="185">
        <v>2.4115000000000002</v>
      </c>
      <c r="H5" s="185">
        <v>0.3</v>
      </c>
      <c r="I5" s="186">
        <v>2.7115</v>
      </c>
      <c r="J5" s="187">
        <v>2712</v>
      </c>
      <c r="K5" s="161">
        <v>1000</v>
      </c>
      <c r="L5" s="162">
        <v>1000</v>
      </c>
      <c r="M5" s="163">
        <v>9.8000000000000004E-2</v>
      </c>
      <c r="N5" s="162">
        <v>902</v>
      </c>
      <c r="O5" s="164">
        <v>2712</v>
      </c>
      <c r="P5" s="165">
        <v>4000</v>
      </c>
      <c r="Q5" s="164">
        <v>6711.5</v>
      </c>
      <c r="R5" s="166">
        <v>38927</v>
      </c>
      <c r="S5" s="101">
        <v>0.09</v>
      </c>
      <c r="T5" s="167">
        <v>3503</v>
      </c>
      <c r="U5" s="101">
        <v>0</v>
      </c>
      <c r="V5" s="165">
        <v>0</v>
      </c>
      <c r="W5" s="101">
        <v>0</v>
      </c>
      <c r="X5" s="165">
        <v>0</v>
      </c>
      <c r="Y5" s="101">
        <v>0</v>
      </c>
      <c r="Z5" s="165">
        <v>0</v>
      </c>
      <c r="AA5" s="101">
        <v>0</v>
      </c>
      <c r="AB5" s="165">
        <v>0</v>
      </c>
      <c r="AC5" s="156" t="s">
        <v>11371</v>
      </c>
      <c r="AD5" s="47"/>
      <c r="AE5" s="106"/>
      <c r="AF5" s="106"/>
      <c r="AG5" s="106"/>
      <c r="AH5" s="106"/>
    </row>
    <row r="6" spans="1:34" s="46" customFormat="1" ht="15.75">
      <c r="A6" s="121" t="s">
        <v>11369</v>
      </c>
      <c r="B6" s="173">
        <v>5.8</v>
      </c>
      <c r="C6" s="160">
        <v>8000</v>
      </c>
      <c r="D6" s="168">
        <v>3038114</v>
      </c>
      <c r="E6" s="169" t="s">
        <v>11370</v>
      </c>
      <c r="F6" s="185">
        <v>2.4115000000000002</v>
      </c>
      <c r="G6" s="185">
        <v>3</v>
      </c>
      <c r="H6" s="185">
        <v>0.3</v>
      </c>
      <c r="I6" s="186">
        <v>3.3</v>
      </c>
      <c r="J6" s="187">
        <v>3300</v>
      </c>
      <c r="K6" s="161">
        <v>1000</v>
      </c>
      <c r="L6" s="162">
        <v>1000</v>
      </c>
      <c r="M6" s="163">
        <v>9.8000000000000004E-2</v>
      </c>
      <c r="N6" s="162">
        <v>902</v>
      </c>
      <c r="O6" s="164">
        <v>3300</v>
      </c>
      <c r="P6" s="165">
        <v>4000</v>
      </c>
      <c r="Q6" s="164">
        <v>7300</v>
      </c>
      <c r="R6" s="166">
        <v>42340</v>
      </c>
      <c r="S6" s="101">
        <v>0.09</v>
      </c>
      <c r="T6" s="167">
        <v>3811</v>
      </c>
      <c r="U6" s="101">
        <v>0.09</v>
      </c>
      <c r="V6" s="165">
        <v>4154</v>
      </c>
      <c r="W6" s="101">
        <v>0.09</v>
      </c>
      <c r="X6" s="165">
        <v>3811</v>
      </c>
      <c r="Y6" s="101">
        <v>0.09</v>
      </c>
      <c r="Z6" s="165">
        <v>3811</v>
      </c>
      <c r="AA6" s="101">
        <v>0</v>
      </c>
      <c r="AB6" s="165">
        <v>0</v>
      </c>
      <c r="AC6" s="156" t="s">
        <v>11371</v>
      </c>
      <c r="AD6" s="47"/>
      <c r="AE6" s="106"/>
      <c r="AF6" s="106"/>
      <c r="AG6" s="106"/>
      <c r="AH6" s="106"/>
    </row>
    <row r="7" spans="1:34" s="46" customFormat="1" ht="15.75">
      <c r="A7" s="121"/>
      <c r="B7" s="160"/>
      <c r="C7" s="160"/>
      <c r="D7" s="168"/>
      <c r="E7" s="169"/>
      <c r="F7" s="170"/>
      <c r="G7" s="170"/>
      <c r="H7" s="170"/>
      <c r="I7" s="171"/>
      <c r="J7" s="172"/>
      <c r="K7" s="161"/>
      <c r="L7" s="162"/>
      <c r="M7" s="163"/>
      <c r="N7" s="162"/>
      <c r="O7" s="164"/>
      <c r="P7" s="165"/>
      <c r="Q7" s="164"/>
      <c r="R7" s="166"/>
      <c r="S7" s="101"/>
      <c r="T7" s="167"/>
      <c r="U7" s="101"/>
      <c r="V7" s="165"/>
      <c r="W7" s="101"/>
      <c r="X7" s="165"/>
      <c r="Y7" s="101"/>
      <c r="Z7" s="165"/>
      <c r="AA7" s="101"/>
      <c r="AB7" s="165"/>
      <c r="AC7" s="156"/>
      <c r="AD7" s="47"/>
      <c r="AE7" s="106"/>
      <c r="AF7" s="106"/>
      <c r="AG7" s="106"/>
      <c r="AH7" s="106"/>
    </row>
    <row r="8" spans="1:34" s="46" customFormat="1" ht="15.75">
      <c r="A8" s="121"/>
      <c r="B8" s="121"/>
      <c r="C8" s="121"/>
      <c r="D8" s="168"/>
      <c r="E8" s="174"/>
      <c r="F8" s="170"/>
      <c r="G8" s="170"/>
      <c r="H8" s="170"/>
      <c r="I8" s="171"/>
      <c r="J8" s="172"/>
      <c r="K8" s="103"/>
      <c r="L8" s="104"/>
      <c r="M8" s="105"/>
      <c r="N8" s="104"/>
      <c r="O8" s="107"/>
      <c r="P8" s="100"/>
      <c r="Q8" s="107"/>
      <c r="R8" s="108"/>
      <c r="S8" s="101"/>
      <c r="T8" s="102"/>
      <c r="U8" s="101"/>
      <c r="V8" s="100"/>
      <c r="W8" s="101"/>
      <c r="X8" s="100"/>
      <c r="Y8" s="101"/>
      <c r="Z8" s="100"/>
      <c r="AA8" s="101"/>
      <c r="AB8" s="100"/>
      <c r="AC8" s="156"/>
      <c r="AD8" s="47"/>
      <c r="AE8" s="106"/>
      <c r="AF8" s="106"/>
      <c r="AG8" s="106"/>
      <c r="AH8" s="106"/>
    </row>
    <row r="9" spans="1:34" s="46" customFormat="1" ht="15.75">
      <c r="A9" s="121"/>
      <c r="B9" s="160"/>
      <c r="C9" s="160"/>
      <c r="D9" s="168"/>
      <c r="E9" s="169"/>
      <c r="F9" s="170"/>
      <c r="G9" s="170"/>
      <c r="H9" s="170"/>
      <c r="I9" s="171"/>
      <c r="J9" s="172"/>
      <c r="K9" s="161"/>
      <c r="L9" s="162"/>
      <c r="M9" s="163"/>
      <c r="N9" s="162"/>
      <c r="O9" s="107"/>
      <c r="P9" s="165"/>
      <c r="Q9" s="164"/>
      <c r="R9" s="108"/>
      <c r="S9" s="101"/>
      <c r="T9" s="167"/>
      <c r="U9" s="101"/>
      <c r="V9" s="165"/>
      <c r="W9" s="101"/>
      <c r="X9" s="165"/>
      <c r="Y9" s="101"/>
      <c r="Z9" s="165"/>
      <c r="AA9" s="101"/>
      <c r="AB9" s="165"/>
      <c r="AC9" s="156"/>
      <c r="AD9" s="47"/>
      <c r="AE9" s="106"/>
      <c r="AF9" s="106"/>
      <c r="AG9" s="106"/>
      <c r="AH9" s="106"/>
    </row>
    <row r="10" spans="1:34" s="46" customFormat="1" ht="15.75">
      <c r="A10" s="121"/>
      <c r="B10" s="175"/>
      <c r="C10" s="121"/>
      <c r="D10" s="168"/>
      <c r="E10" s="174"/>
      <c r="F10" s="193"/>
      <c r="G10" s="193"/>
      <c r="H10" s="194"/>
      <c r="I10" s="195"/>
      <c r="J10" s="196"/>
      <c r="K10" s="103"/>
      <c r="L10" s="104"/>
      <c r="M10" s="105"/>
      <c r="N10" s="104"/>
      <c r="O10" s="107"/>
      <c r="P10" s="100"/>
      <c r="Q10" s="107"/>
      <c r="R10" s="108"/>
      <c r="S10" s="101"/>
      <c r="T10" s="102"/>
      <c r="U10" s="101"/>
      <c r="V10" s="100"/>
      <c r="W10" s="101"/>
      <c r="X10" s="100"/>
      <c r="Y10" s="101"/>
      <c r="Z10" s="100"/>
      <c r="AA10" s="101"/>
      <c r="AB10" s="100"/>
      <c r="AD10" s="47"/>
      <c r="AE10" s="106"/>
      <c r="AF10" s="106"/>
      <c r="AG10" s="106"/>
      <c r="AH10" s="106"/>
    </row>
    <row r="11" spans="1:34" s="46" customFormat="1" ht="15.75">
      <c r="A11" s="121"/>
      <c r="B11" s="176"/>
      <c r="C11" s="121"/>
      <c r="D11" s="168"/>
      <c r="E11" s="174"/>
      <c r="F11" s="193"/>
      <c r="G11" s="193"/>
      <c r="H11" s="194"/>
      <c r="I11" s="195"/>
      <c r="J11" s="196"/>
      <c r="K11" s="103"/>
      <c r="L11" s="104"/>
      <c r="M11" s="105"/>
      <c r="N11" s="104"/>
      <c r="O11" s="107"/>
      <c r="P11" s="197"/>
      <c r="Q11" s="100"/>
      <c r="R11" s="107"/>
      <c r="S11" s="108"/>
      <c r="T11" s="101"/>
      <c r="U11" s="102"/>
      <c r="V11" s="101"/>
      <c r="W11" s="100"/>
      <c r="X11" s="101"/>
      <c r="Y11" s="100"/>
      <c r="Z11" s="101"/>
      <c r="AA11" s="100"/>
      <c r="AB11" s="101"/>
      <c r="AC11" s="100"/>
      <c r="AD11" s="47"/>
      <c r="AE11" s="106"/>
      <c r="AF11" s="106"/>
      <c r="AG11" s="106"/>
      <c r="AH11" s="106"/>
    </row>
    <row r="12" spans="1:34" s="46" customFormat="1" ht="15.75">
      <c r="A12" s="121"/>
      <c r="B12" s="175"/>
      <c r="C12" s="121"/>
      <c r="D12" s="168"/>
      <c r="E12" s="174"/>
      <c r="F12" s="170"/>
      <c r="G12" s="170"/>
      <c r="H12" s="170"/>
      <c r="I12" s="171"/>
      <c r="J12" s="172"/>
      <c r="K12" s="103"/>
      <c r="L12" s="104"/>
      <c r="M12" s="105"/>
      <c r="N12" s="104"/>
      <c r="O12" s="107"/>
      <c r="P12" s="100"/>
      <c r="Q12" s="107"/>
      <c r="R12" s="108"/>
      <c r="S12" s="101"/>
      <c r="T12" s="102"/>
      <c r="U12" s="101"/>
      <c r="V12" s="100"/>
      <c r="W12" s="101"/>
      <c r="X12" s="100"/>
      <c r="Y12" s="101"/>
      <c r="Z12" s="100"/>
      <c r="AA12" s="101"/>
      <c r="AB12" s="100"/>
      <c r="AC12" s="156"/>
      <c r="AD12" s="47"/>
      <c r="AE12" s="106"/>
      <c r="AF12" s="106"/>
      <c r="AG12" s="106"/>
      <c r="AH12" s="106"/>
    </row>
    <row r="13" spans="1:34" s="46" customFormat="1" ht="15.75">
      <c r="A13" s="121"/>
      <c r="B13" s="176"/>
      <c r="C13" s="121"/>
      <c r="D13" s="168"/>
      <c r="E13" s="174"/>
      <c r="F13" s="170"/>
      <c r="G13" s="170"/>
      <c r="H13" s="170"/>
      <c r="I13" s="171"/>
      <c r="J13" s="172"/>
      <c r="K13" s="103"/>
      <c r="L13" s="104"/>
      <c r="M13" s="105"/>
      <c r="N13" s="104"/>
      <c r="O13" s="107"/>
      <c r="P13" s="100"/>
      <c r="Q13" s="107"/>
      <c r="R13" s="108"/>
      <c r="S13" s="101"/>
      <c r="T13" s="102"/>
      <c r="U13" s="101"/>
      <c r="V13" s="100"/>
      <c r="W13" s="101"/>
      <c r="X13" s="100"/>
      <c r="Y13" s="101"/>
      <c r="Z13" s="100"/>
      <c r="AA13" s="101"/>
      <c r="AB13" s="100"/>
      <c r="AC13" s="156"/>
      <c r="AD13" s="47"/>
      <c r="AE13" s="106"/>
      <c r="AF13" s="106"/>
      <c r="AG13" s="106"/>
      <c r="AH13" s="106"/>
    </row>
    <row r="14" spans="1:34" s="46" customFormat="1" ht="15.75">
      <c r="A14" s="121"/>
      <c r="B14" s="121"/>
      <c r="C14" s="121"/>
      <c r="D14" s="168"/>
      <c r="E14" s="174"/>
      <c r="F14" s="170"/>
      <c r="G14" s="170"/>
      <c r="H14" s="170"/>
      <c r="I14" s="171"/>
      <c r="J14" s="172"/>
      <c r="K14" s="103"/>
      <c r="L14" s="104"/>
      <c r="M14" s="105"/>
      <c r="N14" s="104"/>
      <c r="O14" s="107"/>
      <c r="P14" s="100"/>
      <c r="Q14" s="107"/>
      <c r="R14" s="108"/>
      <c r="S14" s="101"/>
      <c r="T14" s="102"/>
      <c r="U14" s="101"/>
      <c r="V14" s="100"/>
      <c r="W14" s="101"/>
      <c r="X14" s="100"/>
      <c r="Y14" s="101"/>
      <c r="Z14" s="100"/>
      <c r="AA14" s="101"/>
      <c r="AB14" s="100"/>
      <c r="AC14" s="156"/>
      <c r="AD14" s="47"/>
      <c r="AE14" s="106"/>
      <c r="AF14" s="106"/>
      <c r="AG14" s="106"/>
      <c r="AH14" s="106"/>
    </row>
    <row r="15" spans="1:34" s="46" customFormat="1" ht="15.75">
      <c r="A15" s="121"/>
      <c r="B15" s="176"/>
      <c r="C15" s="121"/>
      <c r="D15" s="168"/>
      <c r="E15" s="174"/>
      <c r="F15" s="170"/>
      <c r="G15" s="170"/>
      <c r="H15" s="170"/>
      <c r="I15" s="171"/>
      <c r="J15" s="172"/>
      <c r="K15" s="103"/>
      <c r="L15" s="104"/>
      <c r="M15" s="105"/>
      <c r="N15" s="104"/>
      <c r="O15" s="107"/>
      <c r="P15" s="100"/>
      <c r="Q15" s="107"/>
      <c r="R15" s="108"/>
      <c r="S15" s="101"/>
      <c r="T15" s="102"/>
      <c r="U15" s="101"/>
      <c r="V15" s="100"/>
      <c r="W15" s="101"/>
      <c r="X15" s="100"/>
      <c r="Y15" s="101"/>
      <c r="Z15" s="100"/>
      <c r="AA15" s="101"/>
      <c r="AB15" s="100"/>
      <c r="AC15" s="156"/>
      <c r="AD15" s="47"/>
      <c r="AE15" s="106"/>
      <c r="AF15" s="106"/>
      <c r="AG15" s="106"/>
      <c r="AH15" s="106"/>
    </row>
    <row r="16" spans="1:34" s="46" customFormat="1" ht="15.75">
      <c r="A16" s="121"/>
      <c r="B16" s="176"/>
      <c r="C16" s="121"/>
      <c r="D16" s="168"/>
      <c r="E16" s="174"/>
      <c r="F16" s="170"/>
      <c r="G16" s="170"/>
      <c r="H16" s="170"/>
      <c r="I16" s="171"/>
      <c r="J16" s="172"/>
      <c r="K16" s="103"/>
      <c r="L16" s="104"/>
      <c r="M16" s="105"/>
      <c r="N16" s="104"/>
      <c r="O16" s="107"/>
      <c r="P16" s="100"/>
      <c r="Q16" s="107"/>
      <c r="R16" s="108"/>
      <c r="S16" s="101"/>
      <c r="T16" s="102"/>
      <c r="U16" s="101"/>
      <c r="V16" s="100"/>
      <c r="W16" s="101"/>
      <c r="X16" s="100"/>
      <c r="Y16" s="101"/>
      <c r="Z16" s="100"/>
      <c r="AA16" s="101"/>
      <c r="AB16" s="100"/>
      <c r="AC16" s="156"/>
      <c r="AD16" s="47"/>
      <c r="AE16" s="106"/>
      <c r="AF16" s="106"/>
      <c r="AG16" s="106"/>
      <c r="AH16" s="106"/>
    </row>
    <row r="17" spans="1:34" s="46" customFormat="1" ht="15.75">
      <c r="A17" s="121"/>
      <c r="B17" s="175"/>
      <c r="C17" s="121"/>
      <c r="D17" s="168"/>
      <c r="E17" s="174"/>
      <c r="F17" s="170"/>
      <c r="G17" s="170"/>
      <c r="H17" s="170"/>
      <c r="I17" s="171"/>
      <c r="J17" s="172"/>
      <c r="K17" s="103"/>
      <c r="L17" s="104"/>
      <c r="M17" s="105"/>
      <c r="N17" s="104"/>
      <c r="O17" s="107"/>
      <c r="P17" s="100"/>
      <c r="Q17" s="107"/>
      <c r="R17" s="108"/>
      <c r="S17" s="101"/>
      <c r="T17" s="102"/>
      <c r="U17" s="101"/>
      <c r="V17" s="100"/>
      <c r="W17" s="101"/>
      <c r="X17" s="100"/>
      <c r="Y17" s="101"/>
      <c r="Z17" s="100"/>
      <c r="AA17" s="101"/>
      <c r="AB17" s="100"/>
      <c r="AC17" s="156"/>
      <c r="AD17" s="47"/>
      <c r="AE17" s="106"/>
      <c r="AF17" s="106"/>
      <c r="AG17" s="106"/>
      <c r="AH17" s="106"/>
    </row>
    <row r="18" spans="1:34" s="46" customFormat="1" ht="15.75">
      <c r="A18" s="121"/>
      <c r="B18" s="121"/>
      <c r="C18" s="121"/>
      <c r="D18" s="168"/>
      <c r="E18" s="174"/>
      <c r="F18" s="170"/>
      <c r="G18" s="170"/>
      <c r="H18" s="170"/>
      <c r="I18" s="171"/>
      <c r="J18" s="172"/>
      <c r="K18" s="103"/>
      <c r="L18" s="104"/>
      <c r="M18" s="105"/>
      <c r="N18" s="104"/>
      <c r="O18" s="107"/>
      <c r="P18" s="100"/>
      <c r="Q18" s="107"/>
      <c r="R18" s="108"/>
      <c r="S18" s="101"/>
      <c r="T18" s="102"/>
      <c r="U18" s="101"/>
      <c r="V18" s="100"/>
      <c r="W18" s="101"/>
      <c r="X18" s="100"/>
      <c r="Y18" s="101"/>
      <c r="Z18" s="100"/>
      <c r="AA18" s="101"/>
      <c r="AB18" s="100"/>
      <c r="AC18" s="156"/>
      <c r="AD18" s="47"/>
      <c r="AE18" s="106"/>
      <c r="AF18" s="106"/>
      <c r="AG18" s="106"/>
      <c r="AH18" s="106"/>
    </row>
    <row r="19" spans="1:34" s="46" customFormat="1" ht="15.75">
      <c r="A19" s="121"/>
      <c r="B19" s="175"/>
      <c r="C19" s="121"/>
      <c r="D19" s="168"/>
      <c r="E19" s="174"/>
      <c r="F19" s="170"/>
      <c r="G19" s="170"/>
      <c r="H19" s="170"/>
      <c r="I19" s="171"/>
      <c r="J19" s="172"/>
      <c r="K19" s="103"/>
      <c r="L19" s="104"/>
      <c r="M19" s="105"/>
      <c r="N19" s="104"/>
      <c r="O19" s="107"/>
      <c r="P19" s="100"/>
      <c r="Q19" s="107"/>
      <c r="R19" s="108"/>
      <c r="S19" s="101"/>
      <c r="T19" s="102"/>
      <c r="U19" s="101"/>
      <c r="V19" s="100"/>
      <c r="W19" s="101"/>
      <c r="X19" s="100"/>
      <c r="Y19" s="101"/>
      <c r="Z19" s="100"/>
      <c r="AA19" s="101"/>
      <c r="AB19" s="100"/>
      <c r="AC19" s="156"/>
      <c r="AD19" s="47"/>
      <c r="AE19" s="106"/>
      <c r="AF19" s="106"/>
      <c r="AG19" s="106"/>
      <c r="AH19" s="106"/>
    </row>
    <row r="20" spans="1:34" s="46" customFormat="1" ht="15.75">
      <c r="A20" s="121"/>
      <c r="B20" s="121"/>
      <c r="C20" s="121"/>
      <c r="D20" s="168"/>
      <c r="E20" s="174"/>
      <c r="F20" s="170"/>
      <c r="G20" s="170"/>
      <c r="H20" s="170"/>
      <c r="I20" s="171"/>
      <c r="J20" s="172"/>
      <c r="K20" s="103"/>
      <c r="L20" s="104"/>
      <c r="M20" s="105"/>
      <c r="N20" s="104"/>
      <c r="O20" s="107"/>
      <c r="P20" s="100"/>
      <c r="Q20" s="107"/>
      <c r="R20" s="108"/>
      <c r="S20" s="101"/>
      <c r="T20" s="102"/>
      <c r="U20" s="101"/>
      <c r="V20" s="100"/>
      <c r="W20" s="101"/>
      <c r="X20" s="100"/>
      <c r="Y20" s="101"/>
      <c r="Z20" s="100"/>
      <c r="AA20" s="101"/>
      <c r="AB20" s="100"/>
      <c r="AC20" s="156"/>
      <c r="AD20" s="47"/>
      <c r="AE20" s="106"/>
      <c r="AF20" s="106"/>
      <c r="AG20" s="106"/>
      <c r="AH20" s="106"/>
    </row>
    <row r="21" spans="1:34" s="46" customFormat="1" ht="15.75">
      <c r="A21" s="121"/>
      <c r="B21" s="177"/>
      <c r="C21" s="121"/>
      <c r="D21" s="168"/>
      <c r="E21" s="174"/>
      <c r="F21" s="170"/>
      <c r="G21" s="170"/>
      <c r="H21" s="170"/>
      <c r="I21" s="171"/>
      <c r="J21" s="172"/>
      <c r="K21" s="103"/>
      <c r="L21" s="104"/>
      <c r="M21" s="105"/>
      <c r="N21" s="104"/>
      <c r="O21" s="107"/>
      <c r="P21" s="100"/>
      <c r="Q21" s="107"/>
      <c r="R21" s="108"/>
      <c r="S21" s="101"/>
      <c r="T21" s="102"/>
      <c r="U21" s="101"/>
      <c r="V21" s="100"/>
      <c r="W21" s="101"/>
      <c r="X21" s="100"/>
      <c r="Y21" s="101"/>
      <c r="Z21" s="100"/>
      <c r="AA21" s="101"/>
      <c r="AB21" s="100"/>
      <c r="AC21" s="156"/>
      <c r="AD21" s="47"/>
      <c r="AE21" s="106"/>
      <c r="AF21" s="106"/>
      <c r="AG21" s="106"/>
      <c r="AH21" s="106"/>
    </row>
    <row r="22" spans="1:34" s="46" customFormat="1" ht="15.75">
      <c r="A22" s="121"/>
      <c r="B22" s="177"/>
      <c r="C22" s="121"/>
      <c r="D22" s="168"/>
      <c r="E22" s="174"/>
      <c r="F22" s="170"/>
      <c r="G22" s="170"/>
      <c r="H22" s="170"/>
      <c r="I22" s="171"/>
      <c r="J22" s="172"/>
      <c r="K22" s="103"/>
      <c r="L22" s="104"/>
      <c r="M22" s="105"/>
      <c r="N22" s="104"/>
      <c r="O22" s="107"/>
      <c r="P22" s="100"/>
      <c r="Q22" s="107"/>
      <c r="R22" s="108"/>
      <c r="S22" s="101"/>
      <c r="T22" s="102"/>
      <c r="U22" s="101"/>
      <c r="V22" s="100"/>
      <c r="W22" s="101"/>
      <c r="X22" s="100"/>
      <c r="Y22" s="101"/>
      <c r="Z22" s="100"/>
      <c r="AA22" s="101"/>
      <c r="AB22" s="100"/>
      <c r="AC22" s="156"/>
      <c r="AD22" s="47"/>
      <c r="AE22" s="106"/>
      <c r="AF22" s="106"/>
      <c r="AG22" s="106"/>
      <c r="AH22" s="106"/>
    </row>
    <row r="23" spans="1:34" s="86" customFormat="1" ht="15.75">
      <c r="A23" s="121"/>
      <c r="B23" s="121"/>
      <c r="C23" s="121"/>
      <c r="D23" s="178"/>
      <c r="E23" s="179"/>
      <c r="F23" s="180"/>
      <c r="G23" s="180"/>
      <c r="H23" s="180"/>
      <c r="I23" s="180"/>
      <c r="J23" s="181"/>
      <c r="K23" s="83">
        <f>SUM(gerenciador_nomes)</f>
        <v>2000</v>
      </c>
      <c r="L23" s="82">
        <f>SUM(interval_Bruto)</f>
        <v>2000</v>
      </c>
      <c r="M23" s="82"/>
      <c r="N23" s="82">
        <f>SUM(interval_liq)</f>
        <v>1804</v>
      </c>
      <c r="O23" s="109">
        <f>SUM(interval_vlrFob)</f>
        <v>6012</v>
      </c>
      <c r="P23" s="82">
        <f>SUM(interval_vlrFret)</f>
        <v>8000</v>
      </c>
      <c r="Q23" s="84">
        <f>SUM(intervalo_taxa)</f>
        <v>14011.5</v>
      </c>
      <c r="R23" s="84">
        <f>SUM(intervalo_cifR)</f>
        <v>81267</v>
      </c>
      <c r="S23" s="85">
        <f>IFERROR(intervalo_totalII/intervalo_totalCIF,"")</f>
        <v>8.9999630846469045E-2</v>
      </c>
      <c r="T23" s="82">
        <f>SUM(intervalo_II)</f>
        <v>7314</v>
      </c>
      <c r="U23" s="85">
        <f>IFERROR(intervalototal_IPI/(intervalo_totalII+intervalo_totalCIF),"")</f>
        <v>4.6894932321829737E-2</v>
      </c>
      <c r="V23" s="82">
        <f>SUM(intervalo_IPI)</f>
        <v>4154</v>
      </c>
      <c r="W23" s="85">
        <f>IFERROR(intervalototal_PIS/intervalo_totalCIF,"")</f>
        <v>4.6894803548795945E-2</v>
      </c>
      <c r="X23" s="82">
        <f>SUM(intervalo_PIS)</f>
        <v>3811</v>
      </c>
      <c r="Y23" s="85">
        <f>IFERROR(intervalototal_cofins/intervalo_totalCIF,"")</f>
        <v>4.6894803548795945E-2</v>
      </c>
      <c r="Z23" s="82">
        <f>SUM(intervalo_COFINS)</f>
        <v>3811</v>
      </c>
      <c r="AA23" s="85">
        <f>IFERROR(intervalototal_ICMS/(intervalo_totalCIF+intervalo_totalII+intervalototal_IPI+intervalototal_PIS+intervalototal_cofins),"")</f>
        <v>0</v>
      </c>
      <c r="AB23" s="38">
        <f>SUM(intervalo_ICMS)</f>
        <v>0</v>
      </c>
      <c r="AC23" s="157"/>
      <c r="AD23" s="91"/>
    </row>
    <row r="24" spans="1:34">
      <c r="B24" s="159"/>
      <c r="D24" s="182"/>
      <c r="E24" s="182"/>
      <c r="F24" s="182"/>
      <c r="G24" s="182"/>
      <c r="H24" s="182"/>
      <c r="I24" s="182"/>
      <c r="J24" s="182"/>
    </row>
    <row r="25" spans="1:34">
      <c r="B25" s="159"/>
      <c r="D25" s="182"/>
      <c r="E25" s="182"/>
      <c r="F25" s="182"/>
      <c r="G25" s="182"/>
      <c r="H25" s="182"/>
      <c r="I25" s="182"/>
      <c r="J25" s="182"/>
      <c r="Q25" s="10"/>
    </row>
    <row r="26" spans="1:34">
      <c r="B26" s="183"/>
      <c r="D26" s="182"/>
      <c r="E26" s="182"/>
      <c r="F26" s="182"/>
      <c r="G26" s="182"/>
      <c r="H26" s="182"/>
      <c r="I26" s="182"/>
      <c r="J26" s="182"/>
    </row>
    <row r="27" spans="1:34">
      <c r="B27" s="159"/>
      <c r="D27" s="182"/>
      <c r="E27" s="182"/>
      <c r="F27" s="182"/>
      <c r="G27" s="182"/>
      <c r="H27" s="182"/>
      <c r="I27" s="182"/>
      <c r="J27" s="182"/>
    </row>
    <row r="28" spans="1:34">
      <c r="B28" s="159"/>
      <c r="D28" s="182"/>
      <c r="E28" s="182"/>
      <c r="F28" s="182"/>
      <c r="G28" s="182"/>
      <c r="H28" s="182"/>
      <c r="I28" s="182"/>
      <c r="J28" s="182"/>
    </row>
    <row r="29" spans="1:34">
      <c r="D29" s="182"/>
      <c r="E29" s="182"/>
      <c r="F29" s="182"/>
      <c r="G29" s="182"/>
      <c r="H29" s="182"/>
      <c r="I29" s="182"/>
      <c r="J29" s="182"/>
    </row>
    <row r="30" spans="1:34">
      <c r="D30" s="182"/>
      <c r="E30" s="182"/>
      <c r="F30" s="182"/>
      <c r="G30" s="182"/>
      <c r="H30" s="182"/>
      <c r="I30" s="182"/>
      <c r="J30" s="182"/>
    </row>
    <row r="31" spans="1:34">
      <c r="B31" s="159"/>
      <c r="D31" s="182"/>
      <c r="E31" s="182"/>
      <c r="F31" s="182"/>
      <c r="G31" s="182"/>
      <c r="H31" s="182"/>
      <c r="I31" s="182"/>
      <c r="J31" s="182"/>
    </row>
    <row r="32" spans="1:34">
      <c r="D32" s="182"/>
      <c r="E32" s="182"/>
      <c r="F32" s="182"/>
      <c r="G32" s="182"/>
      <c r="H32" s="182"/>
      <c r="I32" s="182"/>
      <c r="J32" s="182"/>
    </row>
    <row r="33" spans="2:10">
      <c r="D33" s="182"/>
      <c r="E33" s="182"/>
      <c r="F33" s="182"/>
      <c r="G33" s="182"/>
      <c r="H33" s="182"/>
      <c r="I33" s="182"/>
      <c r="J33" s="182"/>
    </row>
    <row r="34" spans="2:10">
      <c r="D34" s="182"/>
      <c r="E34" s="182"/>
      <c r="F34" s="182"/>
      <c r="G34" s="182"/>
      <c r="H34" s="182"/>
      <c r="I34" s="182"/>
      <c r="J34" s="182"/>
    </row>
    <row r="35" spans="2:10">
      <c r="D35" s="182"/>
      <c r="E35" s="182"/>
      <c r="F35" s="182"/>
      <c r="G35" s="182"/>
      <c r="H35" s="182"/>
      <c r="I35" s="182"/>
      <c r="J35" s="182"/>
    </row>
    <row r="36" spans="2:10">
      <c r="D36" s="182"/>
      <c r="E36" s="182"/>
      <c r="F36" s="182"/>
      <c r="G36" s="182"/>
      <c r="H36" s="182"/>
      <c r="I36" s="182"/>
      <c r="J36" s="182"/>
    </row>
    <row r="37" spans="2:10">
      <c r="B37" s="159"/>
      <c r="D37" s="182"/>
      <c r="E37" s="182"/>
      <c r="F37" s="182"/>
      <c r="G37" s="182"/>
      <c r="H37" s="182"/>
      <c r="I37" s="182"/>
      <c r="J37" s="182"/>
    </row>
    <row r="38" spans="2:10">
      <c r="D38" s="182"/>
      <c r="E38" s="182"/>
      <c r="F38" s="182"/>
      <c r="G38" s="182"/>
      <c r="H38" s="182"/>
      <c r="I38" s="182"/>
      <c r="J38" s="182"/>
    </row>
    <row r="39" spans="2:10">
      <c r="D39" s="182"/>
      <c r="E39" s="182"/>
      <c r="F39" s="182"/>
      <c r="G39" s="182"/>
      <c r="H39" s="182"/>
      <c r="I39" s="182"/>
      <c r="J39" s="182"/>
    </row>
    <row r="40" spans="2:10">
      <c r="D40" s="182"/>
      <c r="E40" s="182"/>
      <c r="F40" s="182"/>
      <c r="G40" s="182"/>
      <c r="H40" s="182"/>
      <c r="I40" s="182"/>
      <c r="J40" s="182"/>
    </row>
    <row r="41" spans="2:10">
      <c r="B41" s="183"/>
      <c r="D41" s="182"/>
      <c r="E41" s="182"/>
      <c r="F41" s="182"/>
      <c r="G41" s="182"/>
      <c r="H41" s="182"/>
      <c r="I41" s="182"/>
      <c r="J41" s="182"/>
    </row>
    <row r="42" spans="2:10">
      <c r="B42" s="183"/>
      <c r="D42" s="182"/>
      <c r="E42" s="182"/>
      <c r="F42" s="182"/>
      <c r="G42" s="182"/>
      <c r="H42" s="182"/>
      <c r="I42" s="182"/>
      <c r="J42" s="182"/>
    </row>
    <row r="43" spans="2:10">
      <c r="D43" s="182"/>
      <c r="E43" s="182"/>
      <c r="F43" s="182"/>
      <c r="G43" s="182"/>
      <c r="H43" s="182"/>
      <c r="I43" s="182"/>
      <c r="J43" s="182"/>
    </row>
    <row r="44" spans="2:10">
      <c r="D44" s="182"/>
      <c r="E44" s="182"/>
      <c r="F44" s="182"/>
      <c r="G44" s="182"/>
      <c r="H44" s="182"/>
      <c r="I44" s="182"/>
      <c r="J44" s="182"/>
    </row>
    <row r="45" spans="2:10">
      <c r="D45" s="182"/>
      <c r="E45" s="182"/>
      <c r="F45" s="182"/>
      <c r="G45" s="182"/>
      <c r="H45" s="182"/>
      <c r="I45" s="182"/>
      <c r="J45" s="182"/>
    </row>
    <row r="46" spans="2:10">
      <c r="D46" s="182"/>
      <c r="E46" s="182"/>
      <c r="F46" s="182"/>
      <c r="G46" s="182"/>
      <c r="H46" s="182"/>
      <c r="I46" s="182"/>
      <c r="J46" s="182"/>
    </row>
    <row r="47" spans="2:10">
      <c r="B47" s="159"/>
      <c r="D47" s="182"/>
      <c r="E47" s="182"/>
      <c r="F47" s="182"/>
      <c r="G47" s="182"/>
      <c r="H47" s="182"/>
      <c r="I47" s="182"/>
      <c r="J47" s="182"/>
    </row>
    <row r="48" spans="2:10">
      <c r="B48" s="183"/>
      <c r="D48" s="182"/>
      <c r="E48" s="182"/>
      <c r="F48" s="182"/>
      <c r="G48" s="182"/>
      <c r="H48" s="182"/>
      <c r="I48" s="182"/>
      <c r="J48" s="182"/>
    </row>
    <row r="49" spans="2:10">
      <c r="D49" s="182"/>
      <c r="E49" s="182"/>
      <c r="F49" s="182"/>
      <c r="G49" s="182"/>
      <c r="H49" s="182"/>
      <c r="I49" s="182"/>
      <c r="J49" s="182"/>
    </row>
    <row r="50" spans="2:10">
      <c r="D50" s="182"/>
      <c r="E50" s="182"/>
      <c r="F50" s="182"/>
      <c r="G50" s="182"/>
      <c r="H50" s="182"/>
      <c r="I50" s="182"/>
      <c r="J50" s="182"/>
    </row>
    <row r="51" spans="2:10">
      <c r="D51" s="182"/>
      <c r="E51" s="182"/>
      <c r="F51" s="182"/>
      <c r="G51" s="182"/>
      <c r="H51" s="182"/>
      <c r="I51" s="182"/>
      <c r="J51" s="182"/>
    </row>
    <row r="52" spans="2:10">
      <c r="B52" s="159"/>
      <c r="D52" s="182"/>
      <c r="E52" s="182"/>
      <c r="F52" s="182"/>
      <c r="G52" s="182"/>
      <c r="H52" s="182"/>
      <c r="I52" s="182"/>
      <c r="J52" s="182"/>
    </row>
    <row r="53" spans="2:10">
      <c r="D53" s="182"/>
      <c r="E53" s="182"/>
      <c r="F53" s="182"/>
      <c r="G53" s="182"/>
      <c r="H53" s="182"/>
      <c r="I53" s="182"/>
      <c r="J53" s="182"/>
    </row>
    <row r="54" spans="2:10">
      <c r="D54" s="182"/>
      <c r="E54" s="182"/>
      <c r="F54" s="182"/>
      <c r="G54" s="182"/>
      <c r="H54" s="182"/>
      <c r="I54" s="182"/>
      <c r="J54" s="182"/>
    </row>
    <row r="55" spans="2:10">
      <c r="D55" s="182"/>
      <c r="E55" s="182"/>
      <c r="F55" s="182"/>
      <c r="G55" s="182"/>
      <c r="H55" s="182"/>
      <c r="I55" s="182"/>
      <c r="J55" s="182"/>
    </row>
    <row r="56" spans="2:10">
      <c r="B56" s="159"/>
      <c r="D56" s="182"/>
      <c r="E56" s="182"/>
      <c r="F56" s="182"/>
      <c r="G56" s="182"/>
      <c r="H56" s="182"/>
      <c r="I56" s="182"/>
      <c r="J56" s="182"/>
    </row>
    <row r="57" spans="2:10">
      <c r="B57" s="159"/>
      <c r="D57" s="182"/>
      <c r="E57" s="182"/>
      <c r="F57" s="182"/>
      <c r="G57" s="182"/>
      <c r="H57" s="182"/>
      <c r="I57" s="182"/>
      <c r="J57" s="182"/>
    </row>
    <row r="58" spans="2:10">
      <c r="B58" s="159"/>
      <c r="D58" s="182"/>
      <c r="E58" s="182"/>
      <c r="F58" s="182"/>
      <c r="G58" s="182"/>
      <c r="H58" s="182"/>
      <c r="I58" s="182"/>
      <c r="J58" s="182"/>
    </row>
    <row r="59" spans="2:10">
      <c r="B59" s="159"/>
      <c r="D59" s="182"/>
      <c r="E59" s="182"/>
      <c r="F59" s="182"/>
      <c r="G59" s="182"/>
      <c r="H59" s="182"/>
      <c r="I59" s="182"/>
      <c r="J59" s="182"/>
    </row>
    <row r="60" spans="2:10">
      <c r="D60" s="182"/>
      <c r="E60" s="182"/>
      <c r="F60" s="182"/>
      <c r="G60" s="182"/>
      <c r="H60" s="182"/>
      <c r="I60" s="182"/>
      <c r="J60" s="182"/>
    </row>
    <row r="61" spans="2:10">
      <c r="D61" s="182"/>
      <c r="E61" s="182"/>
      <c r="F61" s="182"/>
      <c r="G61" s="182"/>
      <c r="H61" s="182"/>
      <c r="I61" s="182"/>
      <c r="J61" s="182"/>
    </row>
    <row r="62" spans="2:10">
      <c r="B62" s="183"/>
      <c r="D62" s="182"/>
      <c r="E62" s="182"/>
      <c r="F62" s="182"/>
      <c r="G62" s="182"/>
      <c r="H62" s="182"/>
      <c r="I62" s="182"/>
      <c r="J62" s="182"/>
    </row>
    <row r="63" spans="2:10">
      <c r="D63" s="182"/>
      <c r="E63" s="182"/>
      <c r="F63" s="182"/>
      <c r="G63" s="182"/>
      <c r="H63" s="182"/>
      <c r="I63" s="182"/>
      <c r="J63" s="182"/>
    </row>
    <row r="64" spans="2:10">
      <c r="B64" s="183"/>
      <c r="D64" s="182"/>
      <c r="E64" s="182"/>
      <c r="F64" s="182"/>
      <c r="G64" s="182"/>
      <c r="H64" s="182"/>
      <c r="I64" s="182"/>
      <c r="J64" s="182"/>
    </row>
    <row r="65" spans="2:10">
      <c r="D65" s="182"/>
      <c r="E65" s="182"/>
      <c r="F65" s="182"/>
      <c r="G65" s="182"/>
      <c r="H65" s="182"/>
      <c r="I65" s="182"/>
      <c r="J65" s="182"/>
    </row>
    <row r="66" spans="2:10">
      <c r="D66" s="182"/>
      <c r="E66" s="182"/>
      <c r="F66" s="182"/>
      <c r="G66" s="182"/>
      <c r="H66" s="182"/>
      <c r="I66" s="182"/>
      <c r="J66" s="182"/>
    </row>
    <row r="67" spans="2:10">
      <c r="B67" s="183"/>
      <c r="D67" s="182"/>
      <c r="E67" s="182"/>
      <c r="F67" s="182"/>
      <c r="G67" s="182"/>
      <c r="H67" s="182"/>
      <c r="I67" s="182"/>
      <c r="J67" s="182"/>
    </row>
    <row r="68" spans="2:10">
      <c r="D68" s="182"/>
      <c r="E68" s="182"/>
      <c r="F68" s="182"/>
      <c r="G68" s="182"/>
      <c r="H68" s="182"/>
      <c r="I68" s="182"/>
      <c r="J68" s="182"/>
    </row>
    <row r="69" spans="2:10">
      <c r="B69" s="159"/>
      <c r="D69" s="182"/>
      <c r="E69" s="182"/>
      <c r="F69" s="182"/>
      <c r="G69" s="182"/>
      <c r="H69" s="182"/>
      <c r="I69" s="182"/>
      <c r="J69" s="182"/>
    </row>
    <row r="70" spans="2:10">
      <c r="D70" s="182"/>
      <c r="E70" s="182"/>
      <c r="F70" s="182"/>
      <c r="G70" s="182"/>
      <c r="H70" s="182"/>
      <c r="I70" s="182"/>
      <c r="J70" s="182"/>
    </row>
    <row r="71" spans="2:10">
      <c r="D71" s="182"/>
      <c r="E71" s="182"/>
      <c r="F71" s="182"/>
      <c r="G71" s="182"/>
      <c r="H71" s="182"/>
      <c r="I71" s="182"/>
      <c r="J71" s="182"/>
    </row>
    <row r="72" spans="2:10">
      <c r="B72" s="184"/>
      <c r="D72" s="182"/>
      <c r="E72" s="182"/>
      <c r="F72" s="182"/>
      <c r="G72" s="182"/>
      <c r="H72" s="182"/>
      <c r="I72" s="182"/>
      <c r="J72" s="182"/>
    </row>
    <row r="73" spans="2:10">
      <c r="D73" s="182"/>
      <c r="E73" s="182"/>
      <c r="F73" s="182"/>
      <c r="G73" s="182"/>
      <c r="H73" s="182"/>
      <c r="I73" s="182"/>
      <c r="J73" s="182"/>
    </row>
    <row r="74" spans="2:10">
      <c r="B74" s="159"/>
      <c r="D74" s="182"/>
      <c r="E74" s="182"/>
      <c r="F74" s="182"/>
      <c r="G74" s="182"/>
      <c r="H74" s="182"/>
      <c r="I74" s="182"/>
      <c r="J74" s="182"/>
    </row>
    <row r="75" spans="2:10">
      <c r="D75" s="182"/>
      <c r="E75" s="182"/>
      <c r="F75" s="182"/>
      <c r="G75" s="182"/>
      <c r="H75" s="182"/>
      <c r="I75" s="182"/>
      <c r="J75" s="182"/>
    </row>
    <row r="76" spans="2:10">
      <c r="D76" s="182"/>
      <c r="E76" s="182"/>
      <c r="F76" s="182"/>
      <c r="G76" s="182"/>
      <c r="H76" s="182"/>
      <c r="I76" s="182"/>
      <c r="J76" s="182"/>
    </row>
    <row r="77" spans="2:10">
      <c r="D77" s="182"/>
      <c r="E77" s="182"/>
      <c r="F77" s="182"/>
      <c r="G77" s="182"/>
      <c r="H77" s="182"/>
      <c r="I77" s="182"/>
      <c r="J77" s="182"/>
    </row>
    <row r="78" spans="2:10">
      <c r="D78" s="182"/>
      <c r="E78" s="182"/>
      <c r="F78" s="182"/>
      <c r="G78" s="182"/>
      <c r="H78" s="182"/>
      <c r="I78" s="182"/>
      <c r="J78" s="182"/>
    </row>
    <row r="79" spans="2:10">
      <c r="D79" s="182"/>
      <c r="E79" s="182"/>
      <c r="F79" s="182"/>
      <c r="G79" s="182"/>
      <c r="H79" s="182"/>
      <c r="I79" s="182"/>
      <c r="J79" s="182"/>
    </row>
    <row r="80" spans="2:10">
      <c r="D80" s="182"/>
      <c r="E80" s="182"/>
      <c r="F80" s="182"/>
      <c r="G80" s="182"/>
      <c r="H80" s="182"/>
      <c r="I80" s="182"/>
      <c r="J80" s="182"/>
    </row>
    <row r="81" spans="2:10">
      <c r="D81" s="182"/>
      <c r="E81" s="182"/>
      <c r="F81" s="182"/>
      <c r="G81" s="182"/>
      <c r="H81" s="182"/>
      <c r="I81" s="182"/>
      <c r="J81" s="182"/>
    </row>
    <row r="82" spans="2:10">
      <c r="B82" s="183"/>
      <c r="D82" s="182"/>
      <c r="E82" s="182"/>
      <c r="F82" s="182"/>
      <c r="G82" s="182"/>
      <c r="H82" s="182"/>
      <c r="I82" s="182"/>
      <c r="J82" s="182"/>
    </row>
    <row r="83" spans="2:10">
      <c r="D83" s="182"/>
      <c r="E83" s="182"/>
      <c r="F83" s="182"/>
      <c r="G83" s="182"/>
      <c r="H83" s="182"/>
      <c r="I83" s="182"/>
      <c r="J83" s="182"/>
    </row>
    <row r="84" spans="2:10">
      <c r="D84" s="182"/>
      <c r="E84" s="182"/>
      <c r="F84" s="182"/>
      <c r="G84" s="182"/>
      <c r="H84" s="182"/>
      <c r="I84" s="182"/>
      <c r="J84" s="182"/>
    </row>
    <row r="85" spans="2:10">
      <c r="D85" s="182"/>
      <c r="E85" s="182"/>
      <c r="F85" s="182"/>
      <c r="G85" s="182"/>
      <c r="H85" s="182"/>
      <c r="I85" s="182"/>
      <c r="J85" s="182"/>
    </row>
    <row r="86" spans="2:10">
      <c r="B86" s="159"/>
      <c r="D86" s="182"/>
      <c r="E86" s="182"/>
      <c r="F86" s="182"/>
      <c r="G86" s="182"/>
      <c r="H86" s="182"/>
      <c r="I86" s="182"/>
      <c r="J86" s="182"/>
    </row>
    <row r="87" spans="2:10">
      <c r="D87" s="182"/>
      <c r="E87" s="182"/>
      <c r="F87" s="182"/>
      <c r="G87" s="182"/>
      <c r="H87" s="182"/>
      <c r="I87" s="182"/>
      <c r="J87" s="182"/>
    </row>
    <row r="88" spans="2:10">
      <c r="D88" s="182"/>
      <c r="E88" s="182"/>
      <c r="F88" s="182"/>
      <c r="G88" s="182"/>
      <c r="H88" s="182"/>
      <c r="I88" s="182"/>
      <c r="J88" s="182"/>
    </row>
    <row r="89" spans="2:10">
      <c r="D89" s="182"/>
      <c r="E89" s="182"/>
      <c r="F89" s="182"/>
      <c r="G89" s="182"/>
      <c r="H89" s="182"/>
      <c r="I89" s="182"/>
      <c r="J89" s="182"/>
    </row>
    <row r="90" spans="2:10">
      <c r="D90" s="182"/>
      <c r="E90" s="182"/>
      <c r="F90" s="182"/>
      <c r="G90" s="182"/>
      <c r="H90" s="182"/>
      <c r="I90" s="182"/>
      <c r="J90" s="182"/>
    </row>
    <row r="91" spans="2:10">
      <c r="D91" s="182"/>
      <c r="E91" s="182"/>
      <c r="F91" s="182"/>
      <c r="G91" s="182"/>
      <c r="H91" s="182"/>
      <c r="I91" s="182"/>
      <c r="J91" s="182"/>
    </row>
    <row r="92" spans="2:10">
      <c r="D92" s="182"/>
      <c r="E92" s="182"/>
      <c r="F92" s="182"/>
      <c r="G92" s="182"/>
      <c r="H92" s="182"/>
      <c r="I92" s="182"/>
      <c r="J92" s="182"/>
    </row>
    <row r="93" spans="2:10">
      <c r="D93" s="182"/>
      <c r="E93" s="182"/>
      <c r="F93" s="182"/>
      <c r="G93" s="182"/>
      <c r="H93" s="182"/>
      <c r="I93" s="182"/>
      <c r="J93" s="182"/>
    </row>
    <row r="94" spans="2:10">
      <c r="D94" s="182"/>
      <c r="E94" s="182"/>
      <c r="F94" s="182"/>
      <c r="G94" s="182"/>
      <c r="H94" s="182"/>
      <c r="I94" s="182"/>
      <c r="J94" s="182"/>
    </row>
    <row r="95" spans="2:10">
      <c r="D95" s="182"/>
      <c r="E95" s="182"/>
      <c r="F95" s="182"/>
      <c r="G95" s="182"/>
      <c r="H95" s="182"/>
      <c r="I95" s="182"/>
      <c r="J95" s="182"/>
    </row>
    <row r="96" spans="2:10">
      <c r="D96" s="182"/>
      <c r="E96" s="182"/>
      <c r="F96" s="182"/>
      <c r="G96" s="182"/>
      <c r="H96" s="182"/>
      <c r="I96" s="182"/>
      <c r="J96" s="182"/>
    </row>
    <row r="97" spans="2:10">
      <c r="D97" s="182"/>
      <c r="E97" s="182"/>
      <c r="F97" s="182"/>
      <c r="G97" s="182"/>
      <c r="H97" s="182"/>
      <c r="I97" s="182"/>
      <c r="J97" s="182"/>
    </row>
    <row r="98" spans="2:10">
      <c r="D98" s="182"/>
      <c r="E98" s="182"/>
      <c r="F98" s="182"/>
      <c r="G98" s="182"/>
      <c r="H98" s="182"/>
      <c r="I98" s="182"/>
      <c r="J98" s="182"/>
    </row>
    <row r="99" spans="2:10">
      <c r="D99" s="182"/>
      <c r="E99" s="182"/>
      <c r="F99" s="182"/>
      <c r="G99" s="182"/>
      <c r="H99" s="182"/>
      <c r="I99" s="182"/>
      <c r="J99" s="182"/>
    </row>
    <row r="100" spans="2:10">
      <c r="B100" s="183"/>
      <c r="D100" s="182"/>
      <c r="E100" s="182"/>
      <c r="F100" s="182"/>
      <c r="G100" s="182"/>
      <c r="H100" s="182"/>
      <c r="I100" s="182"/>
      <c r="J100" s="182"/>
    </row>
    <row r="101" spans="2:10">
      <c r="B101" s="159"/>
      <c r="D101" s="182"/>
      <c r="E101" s="182"/>
      <c r="F101" s="182"/>
      <c r="G101" s="182"/>
      <c r="H101" s="182"/>
      <c r="I101" s="182"/>
      <c r="J101" s="182"/>
    </row>
    <row r="102" spans="2:10">
      <c r="B102" s="183"/>
      <c r="D102" s="182"/>
      <c r="E102" s="182"/>
      <c r="F102" s="182"/>
      <c r="G102" s="182"/>
      <c r="H102" s="182"/>
      <c r="I102" s="182"/>
      <c r="J102" s="182"/>
    </row>
    <row r="103" spans="2:10">
      <c r="D103" s="182"/>
      <c r="E103" s="182"/>
      <c r="F103" s="182"/>
      <c r="G103" s="182"/>
      <c r="H103" s="182"/>
      <c r="I103" s="182"/>
      <c r="J103" s="182"/>
    </row>
    <row r="104" spans="2:10">
      <c r="B104" s="183"/>
      <c r="D104" s="182"/>
      <c r="E104" s="182"/>
      <c r="F104" s="182"/>
      <c r="G104" s="182"/>
      <c r="H104" s="182"/>
      <c r="I104" s="182"/>
      <c r="J104" s="182"/>
    </row>
    <row r="105" spans="2:10">
      <c r="B105" s="183"/>
      <c r="D105" s="182"/>
      <c r="E105" s="182"/>
      <c r="F105" s="182"/>
      <c r="G105" s="182"/>
      <c r="H105" s="182"/>
      <c r="I105" s="182"/>
      <c r="J105" s="182"/>
    </row>
    <row r="106" spans="2:10">
      <c r="B106" s="159"/>
      <c r="D106" s="182"/>
      <c r="E106" s="182"/>
      <c r="F106" s="182"/>
      <c r="G106" s="182"/>
      <c r="H106" s="182"/>
      <c r="I106" s="182"/>
      <c r="J106" s="182"/>
    </row>
    <row r="107" spans="2:10">
      <c r="D107" s="182"/>
      <c r="E107" s="182"/>
      <c r="F107" s="182"/>
      <c r="G107" s="182"/>
      <c r="H107" s="182"/>
      <c r="I107" s="182"/>
      <c r="J107" s="182"/>
    </row>
    <row r="108" spans="2:10">
      <c r="D108" s="182"/>
      <c r="E108" s="182"/>
      <c r="F108" s="182"/>
      <c r="G108" s="182"/>
      <c r="H108" s="182"/>
      <c r="I108" s="182"/>
      <c r="J108" s="182"/>
    </row>
    <row r="109" spans="2:10">
      <c r="D109" s="182"/>
      <c r="E109" s="182"/>
      <c r="F109" s="182"/>
      <c r="G109" s="182"/>
      <c r="H109" s="182"/>
      <c r="I109" s="182"/>
      <c r="J109" s="182"/>
    </row>
    <row r="110" spans="2:10">
      <c r="D110" s="182"/>
      <c r="E110" s="182"/>
      <c r="F110" s="182"/>
      <c r="G110" s="182"/>
      <c r="H110" s="182"/>
      <c r="I110" s="182"/>
      <c r="J110" s="182"/>
    </row>
    <row r="111" spans="2:10">
      <c r="D111" s="182"/>
      <c r="E111" s="182"/>
      <c r="F111" s="182"/>
      <c r="G111" s="182"/>
      <c r="H111" s="182"/>
      <c r="I111" s="182"/>
      <c r="J111" s="182"/>
    </row>
    <row r="112" spans="2:10">
      <c r="D112" s="182"/>
      <c r="E112" s="182"/>
      <c r="F112" s="182"/>
      <c r="G112" s="182"/>
      <c r="H112" s="182"/>
      <c r="I112" s="182"/>
      <c r="J112" s="182"/>
    </row>
    <row r="113" spans="2:10">
      <c r="D113" s="182"/>
      <c r="E113" s="182"/>
      <c r="F113" s="182"/>
      <c r="G113" s="182"/>
      <c r="H113" s="182"/>
      <c r="I113" s="182"/>
      <c r="J113" s="182"/>
    </row>
    <row r="114" spans="2:10">
      <c r="D114" s="182"/>
      <c r="E114" s="182"/>
      <c r="F114" s="182"/>
      <c r="G114" s="182"/>
      <c r="H114" s="182"/>
      <c r="I114" s="182"/>
      <c r="J114" s="182"/>
    </row>
    <row r="115" spans="2:10">
      <c r="D115" s="182"/>
      <c r="E115" s="182"/>
      <c r="F115" s="182"/>
      <c r="G115" s="182"/>
      <c r="H115" s="182"/>
      <c r="I115" s="182"/>
      <c r="J115" s="182"/>
    </row>
    <row r="116" spans="2:10">
      <c r="D116" s="182"/>
      <c r="E116" s="182"/>
      <c r="F116" s="182"/>
      <c r="G116" s="182"/>
      <c r="H116" s="182"/>
      <c r="I116" s="182"/>
      <c r="J116" s="182"/>
    </row>
    <row r="117" spans="2:10">
      <c r="B117" s="183"/>
      <c r="D117" s="182"/>
      <c r="E117" s="182"/>
      <c r="F117" s="182"/>
      <c r="G117" s="182"/>
      <c r="H117" s="182"/>
      <c r="I117" s="182"/>
      <c r="J117" s="182"/>
    </row>
    <row r="118" spans="2:10">
      <c r="D118" s="182"/>
      <c r="E118" s="182"/>
      <c r="F118" s="182"/>
      <c r="G118" s="182"/>
      <c r="H118" s="182"/>
      <c r="I118" s="182"/>
      <c r="J118" s="182"/>
    </row>
    <row r="119" spans="2:10">
      <c r="B119" s="183"/>
      <c r="D119" s="182"/>
      <c r="E119" s="182"/>
      <c r="F119" s="182"/>
      <c r="G119" s="182"/>
      <c r="H119" s="182"/>
      <c r="I119" s="182"/>
      <c r="J119" s="182"/>
    </row>
    <row r="120" spans="2:10">
      <c r="D120" s="182"/>
      <c r="E120" s="182"/>
      <c r="F120" s="182"/>
      <c r="G120" s="182"/>
      <c r="H120" s="182"/>
      <c r="I120" s="182"/>
      <c r="J120" s="182"/>
    </row>
    <row r="121" spans="2:10">
      <c r="B121" s="183"/>
      <c r="D121" s="182"/>
      <c r="E121" s="182"/>
      <c r="F121" s="182"/>
      <c r="G121" s="182"/>
      <c r="H121" s="182"/>
      <c r="I121" s="182"/>
      <c r="J121" s="182"/>
    </row>
    <row r="122" spans="2:10">
      <c r="D122" s="182"/>
      <c r="E122" s="182"/>
      <c r="F122" s="182"/>
      <c r="G122" s="182"/>
      <c r="H122" s="182"/>
      <c r="I122" s="182"/>
      <c r="J122" s="182"/>
    </row>
    <row r="123" spans="2:10">
      <c r="D123" s="182"/>
      <c r="E123" s="182"/>
      <c r="F123" s="182"/>
      <c r="G123" s="182"/>
      <c r="H123" s="182"/>
      <c r="I123" s="182"/>
      <c r="J123" s="182"/>
    </row>
    <row r="124" spans="2:10">
      <c r="D124" s="182"/>
      <c r="E124" s="182"/>
      <c r="F124" s="182"/>
      <c r="G124" s="182"/>
      <c r="H124" s="182"/>
      <c r="I124" s="182"/>
      <c r="J124" s="182"/>
    </row>
    <row r="125" spans="2:10">
      <c r="B125" s="159"/>
      <c r="D125" s="182"/>
      <c r="E125" s="182"/>
      <c r="F125" s="182"/>
      <c r="G125" s="182"/>
      <c r="H125" s="182"/>
      <c r="I125" s="182"/>
      <c r="J125" s="182"/>
    </row>
    <row r="126" spans="2:10">
      <c r="B126" s="159"/>
      <c r="D126" s="182"/>
      <c r="E126" s="182"/>
      <c r="F126" s="182"/>
      <c r="G126" s="182"/>
      <c r="H126" s="182"/>
      <c r="I126" s="182"/>
      <c r="J126" s="182"/>
    </row>
    <row r="127" spans="2:10">
      <c r="D127" s="182"/>
      <c r="E127" s="182"/>
      <c r="F127" s="182"/>
      <c r="G127" s="182"/>
      <c r="H127" s="182"/>
      <c r="I127" s="182"/>
      <c r="J127" s="182"/>
    </row>
    <row r="128" spans="2:10">
      <c r="B128" s="183"/>
      <c r="D128" s="182"/>
      <c r="E128" s="182"/>
      <c r="F128" s="182"/>
      <c r="G128" s="182"/>
      <c r="H128" s="182"/>
      <c r="I128" s="182"/>
      <c r="J128" s="182"/>
    </row>
    <row r="129" spans="2:10">
      <c r="D129" s="182"/>
      <c r="E129" s="182"/>
      <c r="F129" s="182"/>
      <c r="G129" s="182"/>
      <c r="H129" s="182"/>
      <c r="I129" s="182"/>
      <c r="J129" s="182"/>
    </row>
    <row r="130" spans="2:10">
      <c r="B130" s="183"/>
      <c r="D130" s="182"/>
      <c r="E130" s="182"/>
      <c r="F130" s="182"/>
      <c r="G130" s="182"/>
      <c r="H130" s="182"/>
      <c r="I130" s="182"/>
      <c r="J130" s="182"/>
    </row>
    <row r="131" spans="2:10">
      <c r="D131" s="182"/>
      <c r="E131" s="182"/>
      <c r="F131" s="182"/>
      <c r="G131" s="182"/>
      <c r="H131" s="182"/>
      <c r="I131" s="182"/>
      <c r="J131" s="182"/>
    </row>
    <row r="132" spans="2:10">
      <c r="B132" s="183"/>
      <c r="D132" s="182"/>
      <c r="E132" s="182"/>
      <c r="F132" s="182"/>
      <c r="G132" s="182"/>
      <c r="H132" s="182"/>
      <c r="I132" s="182"/>
      <c r="J132" s="182"/>
    </row>
    <row r="133" spans="2:10">
      <c r="D133" s="182"/>
      <c r="E133" s="182"/>
      <c r="F133" s="182"/>
      <c r="G133" s="182"/>
      <c r="H133" s="182"/>
      <c r="I133" s="182"/>
      <c r="J133" s="182"/>
    </row>
    <row r="134" spans="2:10">
      <c r="D134" s="182"/>
      <c r="E134" s="182"/>
      <c r="F134" s="182"/>
      <c r="G134" s="182"/>
      <c r="H134" s="182"/>
      <c r="I134" s="182"/>
      <c r="J134" s="182"/>
    </row>
    <row r="135" spans="2:10">
      <c r="B135" s="183"/>
      <c r="D135" s="182"/>
      <c r="E135" s="182"/>
      <c r="F135" s="182"/>
      <c r="G135" s="182"/>
      <c r="H135" s="182"/>
      <c r="I135" s="182"/>
      <c r="J135" s="182"/>
    </row>
    <row r="136" spans="2:10">
      <c r="B136" s="183"/>
      <c r="D136" s="182"/>
      <c r="E136" s="182"/>
      <c r="F136" s="182"/>
      <c r="G136" s="182"/>
      <c r="H136" s="182"/>
      <c r="I136" s="182"/>
      <c r="J136" s="182"/>
    </row>
    <row r="137" spans="2:10">
      <c r="D137" s="182"/>
      <c r="E137" s="182"/>
      <c r="F137" s="182"/>
      <c r="G137" s="182"/>
      <c r="H137" s="182"/>
      <c r="I137" s="182"/>
      <c r="J137" s="182"/>
    </row>
    <row r="138" spans="2:10">
      <c r="B138" s="183"/>
      <c r="D138" s="182"/>
      <c r="E138" s="182"/>
      <c r="F138" s="182"/>
      <c r="G138" s="182"/>
      <c r="H138" s="182"/>
      <c r="I138" s="182"/>
      <c r="J138" s="182"/>
    </row>
    <row r="139" spans="2:10">
      <c r="D139" s="182"/>
      <c r="E139" s="182"/>
      <c r="F139" s="182"/>
      <c r="G139" s="182"/>
      <c r="H139" s="182"/>
      <c r="I139" s="182"/>
      <c r="J139" s="182"/>
    </row>
    <row r="140" spans="2:10">
      <c r="B140" s="183"/>
      <c r="D140" s="182"/>
      <c r="E140" s="182"/>
      <c r="F140" s="182"/>
      <c r="G140" s="182"/>
      <c r="H140" s="182"/>
      <c r="I140" s="182"/>
      <c r="J140" s="182"/>
    </row>
    <row r="141" spans="2:10">
      <c r="B141" s="159"/>
      <c r="D141" s="182"/>
      <c r="E141" s="182"/>
      <c r="F141" s="182"/>
      <c r="G141" s="182"/>
      <c r="H141" s="182"/>
      <c r="I141" s="182"/>
      <c r="J141" s="182"/>
    </row>
    <row r="142" spans="2:10">
      <c r="B142" s="183"/>
      <c r="D142" s="182"/>
      <c r="E142" s="182"/>
      <c r="F142" s="182"/>
      <c r="G142" s="182"/>
      <c r="H142" s="182"/>
      <c r="I142" s="182"/>
      <c r="J142" s="182"/>
    </row>
    <row r="143" spans="2:10">
      <c r="D143" s="182"/>
      <c r="E143" s="182"/>
      <c r="F143" s="182"/>
      <c r="G143" s="182"/>
      <c r="H143" s="182"/>
      <c r="I143" s="182"/>
      <c r="J143" s="182"/>
    </row>
    <row r="144" spans="2:10">
      <c r="D144" s="182"/>
      <c r="E144" s="182"/>
      <c r="F144" s="182"/>
      <c r="G144" s="182"/>
      <c r="H144" s="182"/>
      <c r="I144" s="182"/>
      <c r="J144" s="182"/>
    </row>
    <row r="145" spans="2:10">
      <c r="D145" s="182"/>
      <c r="E145" s="182"/>
      <c r="F145" s="182"/>
      <c r="G145" s="182"/>
      <c r="H145" s="182"/>
      <c r="I145" s="182"/>
      <c r="J145" s="182"/>
    </row>
    <row r="146" spans="2:10">
      <c r="D146" s="182"/>
      <c r="E146" s="182"/>
      <c r="F146" s="182"/>
      <c r="G146" s="182"/>
      <c r="H146" s="182"/>
      <c r="I146" s="182"/>
      <c r="J146" s="182"/>
    </row>
    <row r="147" spans="2:10">
      <c r="B147" s="183"/>
      <c r="D147" s="182"/>
      <c r="E147" s="182"/>
      <c r="F147" s="182"/>
      <c r="G147" s="182"/>
      <c r="H147" s="182"/>
      <c r="I147" s="182"/>
      <c r="J147" s="182"/>
    </row>
    <row r="148" spans="2:10">
      <c r="B148" s="159"/>
      <c r="D148" s="182"/>
      <c r="E148" s="182"/>
      <c r="F148" s="182"/>
      <c r="G148" s="182"/>
      <c r="H148" s="182"/>
      <c r="I148" s="182"/>
      <c r="J148" s="182"/>
    </row>
    <row r="149" spans="2:10">
      <c r="D149" s="182"/>
      <c r="E149" s="182"/>
      <c r="F149" s="182"/>
      <c r="G149" s="182"/>
      <c r="H149" s="182"/>
      <c r="I149" s="182"/>
      <c r="J149" s="182"/>
    </row>
    <row r="150" spans="2:10">
      <c r="D150" s="182"/>
      <c r="E150" s="182"/>
      <c r="F150" s="182"/>
      <c r="G150" s="182"/>
      <c r="H150" s="182"/>
      <c r="I150" s="182"/>
      <c r="J150" s="182"/>
    </row>
    <row r="151" spans="2:10">
      <c r="B151" s="184"/>
      <c r="D151" s="182"/>
      <c r="E151" s="182"/>
      <c r="F151" s="182"/>
      <c r="G151" s="182"/>
      <c r="H151" s="182"/>
      <c r="I151" s="182"/>
      <c r="J151" s="182"/>
    </row>
    <row r="152" spans="2:10">
      <c r="D152" s="182"/>
      <c r="E152" s="182"/>
      <c r="F152" s="182"/>
      <c r="G152" s="182"/>
      <c r="H152" s="182"/>
      <c r="I152" s="182"/>
      <c r="J152" s="182"/>
    </row>
    <row r="153" spans="2:10">
      <c r="B153" s="183"/>
      <c r="D153" s="182"/>
      <c r="E153" s="182"/>
      <c r="F153" s="182"/>
      <c r="G153" s="182"/>
      <c r="H153" s="182"/>
      <c r="I153" s="182"/>
      <c r="J153" s="182"/>
    </row>
    <row r="154" spans="2:10">
      <c r="D154" s="182"/>
      <c r="E154" s="182"/>
      <c r="F154" s="182"/>
      <c r="G154" s="182"/>
      <c r="H154" s="182"/>
      <c r="I154" s="182"/>
      <c r="J154" s="182"/>
    </row>
    <row r="155" spans="2:10">
      <c r="B155" s="183"/>
      <c r="D155" s="182"/>
      <c r="E155" s="182"/>
      <c r="F155" s="182"/>
      <c r="G155" s="182"/>
      <c r="H155" s="182"/>
      <c r="I155" s="182"/>
      <c r="J155" s="182"/>
    </row>
    <row r="156" spans="2:10">
      <c r="D156" s="182"/>
      <c r="E156" s="182"/>
      <c r="F156" s="182"/>
      <c r="G156" s="182"/>
      <c r="H156" s="182"/>
      <c r="I156" s="182"/>
      <c r="J156" s="182"/>
    </row>
    <row r="157" spans="2:10">
      <c r="D157" s="182"/>
      <c r="E157" s="182"/>
      <c r="F157" s="182"/>
      <c r="G157" s="182"/>
      <c r="H157" s="182"/>
      <c r="I157" s="182"/>
      <c r="J157" s="182"/>
    </row>
    <row r="158" spans="2:10">
      <c r="D158" s="182"/>
      <c r="E158" s="182"/>
      <c r="F158" s="182"/>
      <c r="G158" s="182"/>
      <c r="H158" s="182"/>
      <c r="I158" s="182"/>
      <c r="J158" s="182"/>
    </row>
    <row r="159" spans="2:10">
      <c r="D159" s="182"/>
      <c r="E159" s="182"/>
      <c r="F159" s="182"/>
      <c r="G159" s="182"/>
      <c r="H159" s="182"/>
      <c r="I159" s="182"/>
      <c r="J159" s="182"/>
    </row>
    <row r="160" spans="2:10">
      <c r="B160" s="183"/>
      <c r="D160" s="182"/>
      <c r="E160" s="182"/>
      <c r="F160" s="182"/>
      <c r="G160" s="182"/>
      <c r="H160" s="182"/>
      <c r="I160" s="182"/>
      <c r="J160" s="182"/>
    </row>
    <row r="161" spans="2:10">
      <c r="D161" s="182"/>
      <c r="E161" s="182"/>
      <c r="F161" s="182"/>
      <c r="G161" s="182"/>
      <c r="H161" s="182"/>
      <c r="I161" s="182"/>
      <c r="J161" s="182"/>
    </row>
    <row r="162" spans="2:10">
      <c r="B162" s="183"/>
      <c r="D162" s="182"/>
      <c r="E162" s="182"/>
      <c r="F162" s="182"/>
      <c r="G162" s="182"/>
      <c r="H162" s="182"/>
      <c r="I162" s="182"/>
      <c r="J162" s="182"/>
    </row>
    <row r="163" spans="2:10">
      <c r="D163" s="182"/>
      <c r="E163" s="182"/>
      <c r="F163" s="182"/>
      <c r="G163" s="182"/>
      <c r="H163" s="182"/>
      <c r="I163" s="182"/>
      <c r="J163" s="182"/>
    </row>
    <row r="164" spans="2:10">
      <c r="B164" s="183"/>
      <c r="D164" s="182"/>
      <c r="E164" s="182"/>
      <c r="F164" s="182"/>
      <c r="G164" s="182"/>
      <c r="H164" s="182"/>
      <c r="I164" s="182"/>
      <c r="J164" s="182"/>
    </row>
    <row r="165" spans="2:10">
      <c r="D165" s="182"/>
      <c r="E165" s="182"/>
      <c r="F165" s="182"/>
      <c r="G165" s="182"/>
      <c r="H165" s="182"/>
      <c r="I165" s="182"/>
      <c r="J165" s="182"/>
    </row>
    <row r="166" spans="2:10">
      <c r="B166" s="183"/>
      <c r="D166" s="182"/>
      <c r="E166" s="182"/>
      <c r="F166" s="182"/>
      <c r="G166" s="182"/>
      <c r="H166" s="182"/>
      <c r="I166" s="182"/>
      <c r="J166" s="182"/>
    </row>
    <row r="167" spans="2:10">
      <c r="B167" s="183"/>
      <c r="D167" s="182"/>
      <c r="E167" s="182"/>
      <c r="F167" s="182"/>
      <c r="G167" s="182"/>
      <c r="H167" s="182"/>
      <c r="I167" s="182"/>
      <c r="J167" s="182"/>
    </row>
    <row r="168" spans="2:10">
      <c r="B168" s="159"/>
      <c r="D168" s="182"/>
      <c r="E168" s="182"/>
      <c r="F168" s="182"/>
      <c r="G168" s="182"/>
      <c r="H168" s="182"/>
      <c r="I168" s="182"/>
      <c r="J168" s="182"/>
    </row>
    <row r="169" spans="2:10">
      <c r="D169" s="182"/>
      <c r="E169" s="182"/>
      <c r="F169" s="182"/>
      <c r="G169" s="182"/>
      <c r="H169" s="182"/>
      <c r="I169" s="182"/>
      <c r="J169" s="182"/>
    </row>
    <row r="170" spans="2:10">
      <c r="B170" s="183"/>
      <c r="D170" s="182"/>
      <c r="E170" s="182"/>
      <c r="F170" s="182"/>
      <c r="G170" s="182"/>
      <c r="H170" s="182"/>
      <c r="I170" s="182"/>
      <c r="J170" s="182"/>
    </row>
    <row r="171" spans="2:10">
      <c r="D171" s="182"/>
      <c r="E171" s="182"/>
      <c r="F171" s="182"/>
      <c r="G171" s="182"/>
      <c r="H171" s="182"/>
      <c r="I171" s="182"/>
      <c r="J171" s="182"/>
    </row>
    <row r="172" spans="2:10">
      <c r="B172" s="159"/>
      <c r="D172" s="182"/>
      <c r="E172" s="182"/>
      <c r="F172" s="182"/>
      <c r="G172" s="182"/>
      <c r="H172" s="182"/>
      <c r="I172" s="182"/>
      <c r="J172" s="182"/>
    </row>
    <row r="173" spans="2:10">
      <c r="B173" s="159"/>
      <c r="D173" s="182"/>
      <c r="E173" s="182"/>
      <c r="F173" s="182"/>
      <c r="G173" s="182"/>
      <c r="H173" s="182"/>
      <c r="I173" s="182"/>
      <c r="J173" s="182"/>
    </row>
    <row r="174" spans="2:10">
      <c r="B174" s="183"/>
      <c r="D174" s="182"/>
      <c r="E174" s="182"/>
      <c r="F174" s="182"/>
      <c r="G174" s="182"/>
      <c r="H174" s="182"/>
      <c r="I174" s="182"/>
      <c r="J174" s="182"/>
    </row>
    <row r="175" spans="2:10">
      <c r="D175" s="182"/>
      <c r="E175" s="182"/>
      <c r="F175" s="182"/>
      <c r="G175" s="182"/>
      <c r="H175" s="182"/>
      <c r="I175" s="182"/>
      <c r="J175" s="182"/>
    </row>
    <row r="176" spans="2:10">
      <c r="B176" s="183"/>
      <c r="D176" s="182"/>
      <c r="E176" s="182"/>
      <c r="F176" s="182"/>
      <c r="G176" s="182"/>
      <c r="H176" s="182"/>
      <c r="I176" s="182"/>
      <c r="J176" s="182"/>
    </row>
    <row r="177" spans="2:10">
      <c r="D177" s="182"/>
      <c r="E177" s="182"/>
      <c r="F177" s="182"/>
      <c r="G177" s="182"/>
      <c r="H177" s="182"/>
      <c r="I177" s="182"/>
      <c r="J177" s="182"/>
    </row>
    <row r="178" spans="2:10">
      <c r="B178" s="183"/>
      <c r="D178" s="182"/>
      <c r="E178" s="182"/>
      <c r="F178" s="182"/>
      <c r="G178" s="182"/>
      <c r="H178" s="182"/>
      <c r="I178" s="182"/>
      <c r="J178" s="182"/>
    </row>
    <row r="179" spans="2:10">
      <c r="D179" s="182"/>
      <c r="E179" s="182"/>
      <c r="F179" s="182"/>
      <c r="G179" s="182"/>
      <c r="H179" s="182"/>
      <c r="I179" s="182"/>
      <c r="J179" s="182"/>
    </row>
    <row r="180" spans="2:10">
      <c r="B180" s="183"/>
      <c r="D180" s="182"/>
      <c r="E180" s="182"/>
      <c r="F180" s="182"/>
      <c r="G180" s="182"/>
      <c r="H180" s="182"/>
      <c r="I180" s="182"/>
      <c r="J180" s="182"/>
    </row>
    <row r="181" spans="2:10">
      <c r="B181" s="159"/>
      <c r="D181" s="182"/>
      <c r="E181" s="182"/>
      <c r="F181" s="182"/>
      <c r="G181" s="182"/>
      <c r="H181" s="182"/>
      <c r="I181" s="182"/>
      <c r="J181" s="182"/>
    </row>
    <row r="182" spans="2:10">
      <c r="B182" s="184"/>
      <c r="D182" s="182"/>
      <c r="E182" s="182"/>
      <c r="F182" s="182"/>
      <c r="G182" s="182"/>
      <c r="H182" s="182"/>
      <c r="I182" s="182"/>
      <c r="J182" s="182"/>
    </row>
    <row r="183" spans="2:10">
      <c r="D183" s="182"/>
      <c r="E183" s="182"/>
      <c r="F183" s="182"/>
      <c r="G183" s="182"/>
      <c r="H183" s="182"/>
      <c r="I183" s="182"/>
      <c r="J183" s="182"/>
    </row>
    <row r="184" spans="2:10">
      <c r="B184" s="183"/>
      <c r="D184" s="182"/>
      <c r="E184" s="182"/>
      <c r="F184" s="182"/>
      <c r="G184" s="182"/>
      <c r="H184" s="182"/>
      <c r="I184" s="182"/>
      <c r="J184" s="182"/>
    </row>
    <row r="185" spans="2:10">
      <c r="D185" s="182"/>
      <c r="E185" s="182"/>
      <c r="F185" s="182"/>
      <c r="G185" s="182"/>
      <c r="H185" s="182"/>
      <c r="I185" s="182"/>
      <c r="J185" s="182"/>
    </row>
    <row r="186" spans="2:10">
      <c r="B186" s="183"/>
      <c r="D186" s="182"/>
      <c r="E186" s="182"/>
      <c r="F186" s="182"/>
      <c r="G186" s="182"/>
      <c r="H186" s="182"/>
      <c r="I186" s="182"/>
      <c r="J186" s="182"/>
    </row>
    <row r="187" spans="2:10">
      <c r="B187" s="183"/>
      <c r="D187" s="182"/>
      <c r="E187" s="182"/>
      <c r="F187" s="182"/>
      <c r="G187" s="182"/>
      <c r="H187" s="182"/>
      <c r="I187" s="182"/>
      <c r="J187" s="182"/>
    </row>
    <row r="188" spans="2:10">
      <c r="D188" s="182"/>
      <c r="E188" s="182"/>
      <c r="F188" s="182"/>
      <c r="G188" s="182"/>
      <c r="H188" s="182"/>
      <c r="I188" s="182"/>
      <c r="J188" s="182"/>
    </row>
    <row r="189" spans="2:10">
      <c r="B189" s="183"/>
      <c r="D189" s="182"/>
      <c r="E189" s="182"/>
      <c r="F189" s="182"/>
      <c r="G189" s="182"/>
      <c r="H189" s="182"/>
      <c r="I189" s="182"/>
      <c r="J189" s="182"/>
    </row>
    <row r="190" spans="2:10">
      <c r="B190" s="159"/>
      <c r="D190" s="182"/>
      <c r="E190" s="182"/>
      <c r="F190" s="182"/>
      <c r="G190" s="182"/>
      <c r="H190" s="182"/>
      <c r="I190" s="182"/>
      <c r="J190" s="182"/>
    </row>
    <row r="191" spans="2:10">
      <c r="D191" s="182"/>
      <c r="E191" s="182"/>
      <c r="F191" s="182"/>
      <c r="G191" s="182"/>
      <c r="H191" s="182"/>
      <c r="I191" s="182"/>
      <c r="J191" s="182"/>
    </row>
    <row r="192" spans="2:10">
      <c r="D192" s="182"/>
      <c r="E192" s="182"/>
      <c r="F192" s="182"/>
      <c r="G192" s="182"/>
      <c r="H192" s="182"/>
      <c r="I192" s="182"/>
      <c r="J192" s="182"/>
    </row>
    <row r="193" spans="2:10">
      <c r="D193" s="182"/>
      <c r="E193" s="182"/>
      <c r="F193" s="182"/>
      <c r="G193" s="182"/>
      <c r="H193" s="182"/>
      <c r="I193" s="182"/>
      <c r="J193" s="182"/>
    </row>
    <row r="194" spans="2:10">
      <c r="D194" s="182"/>
      <c r="E194" s="182"/>
      <c r="F194" s="182"/>
      <c r="G194" s="182"/>
      <c r="H194" s="182"/>
      <c r="I194" s="182"/>
      <c r="J194" s="182"/>
    </row>
    <row r="195" spans="2:10">
      <c r="D195" s="182"/>
      <c r="E195" s="182"/>
      <c r="F195" s="182"/>
      <c r="G195" s="182"/>
      <c r="H195" s="182"/>
      <c r="I195" s="182"/>
      <c r="J195" s="182"/>
    </row>
    <row r="196" spans="2:10">
      <c r="D196" s="182"/>
      <c r="E196" s="182"/>
      <c r="F196" s="182"/>
      <c r="G196" s="182"/>
      <c r="H196" s="182"/>
      <c r="I196" s="182"/>
      <c r="J196" s="182"/>
    </row>
    <row r="197" spans="2:10">
      <c r="D197" s="182"/>
      <c r="E197" s="182"/>
      <c r="F197" s="182"/>
      <c r="G197" s="182"/>
      <c r="H197" s="182"/>
      <c r="I197" s="182"/>
      <c r="J197" s="182"/>
    </row>
    <row r="198" spans="2:10">
      <c r="D198" s="182"/>
      <c r="E198" s="182"/>
      <c r="F198" s="182"/>
      <c r="G198" s="182"/>
      <c r="H198" s="182"/>
      <c r="I198" s="182"/>
      <c r="J198" s="182"/>
    </row>
    <row r="199" spans="2:10">
      <c r="B199" s="183"/>
      <c r="D199" s="182"/>
      <c r="E199" s="182"/>
      <c r="F199" s="182"/>
      <c r="G199" s="182"/>
      <c r="H199" s="182"/>
      <c r="I199" s="182"/>
      <c r="J199" s="182"/>
    </row>
    <row r="200" spans="2:10">
      <c r="D200" s="182"/>
      <c r="E200" s="182"/>
      <c r="F200" s="182"/>
      <c r="G200" s="182"/>
      <c r="H200" s="182"/>
      <c r="I200" s="182"/>
      <c r="J200" s="182"/>
    </row>
    <row r="201" spans="2:10">
      <c r="B201" s="183"/>
      <c r="D201" s="182"/>
      <c r="E201" s="182"/>
      <c r="F201" s="182"/>
      <c r="G201" s="182"/>
      <c r="H201" s="182"/>
      <c r="I201" s="182"/>
      <c r="J201" s="182"/>
    </row>
    <row r="202" spans="2:10">
      <c r="D202" s="182"/>
      <c r="E202" s="182"/>
      <c r="F202" s="182"/>
      <c r="G202" s="182"/>
      <c r="H202" s="182"/>
      <c r="I202" s="182"/>
      <c r="J202" s="182"/>
    </row>
    <row r="203" spans="2:10">
      <c r="B203" s="183"/>
      <c r="D203" s="182"/>
      <c r="E203" s="182"/>
      <c r="F203" s="182"/>
      <c r="G203" s="182"/>
      <c r="H203" s="182"/>
      <c r="I203" s="182"/>
      <c r="J203" s="182"/>
    </row>
    <row r="204" spans="2:10">
      <c r="D204" s="182"/>
      <c r="E204" s="182"/>
      <c r="F204" s="182"/>
      <c r="G204" s="182"/>
      <c r="H204" s="182"/>
      <c r="I204" s="182"/>
      <c r="J204" s="182"/>
    </row>
    <row r="205" spans="2:10">
      <c r="B205" s="183"/>
      <c r="D205" s="182"/>
      <c r="E205" s="182"/>
      <c r="F205" s="182"/>
      <c r="G205" s="182"/>
      <c r="H205" s="182"/>
      <c r="I205" s="182"/>
      <c r="J205" s="182"/>
    </row>
    <row r="206" spans="2:10">
      <c r="B206" s="183"/>
      <c r="D206" s="182"/>
      <c r="E206" s="182"/>
      <c r="F206" s="182"/>
      <c r="G206" s="182"/>
      <c r="H206" s="182"/>
      <c r="I206" s="182"/>
      <c r="J206" s="182"/>
    </row>
    <row r="207" spans="2:10">
      <c r="D207" s="182"/>
      <c r="E207" s="182"/>
      <c r="F207" s="182"/>
      <c r="G207" s="182"/>
      <c r="H207" s="182"/>
      <c r="I207" s="182"/>
      <c r="J207" s="182"/>
    </row>
    <row r="208" spans="2:10">
      <c r="D208" s="182"/>
      <c r="E208" s="182"/>
      <c r="F208" s="182"/>
      <c r="G208" s="182"/>
      <c r="H208" s="182"/>
      <c r="I208" s="182"/>
      <c r="J208" s="182"/>
    </row>
    <row r="209" spans="2:10">
      <c r="D209" s="182"/>
      <c r="E209" s="182"/>
      <c r="F209" s="182"/>
      <c r="G209" s="182"/>
      <c r="H209" s="182"/>
      <c r="I209" s="182"/>
      <c r="J209" s="182"/>
    </row>
    <row r="210" spans="2:10">
      <c r="D210" s="182"/>
      <c r="E210" s="182"/>
      <c r="F210" s="182"/>
      <c r="G210" s="182"/>
      <c r="H210" s="182"/>
      <c r="I210" s="182"/>
      <c r="J210" s="182"/>
    </row>
    <row r="211" spans="2:10">
      <c r="D211" s="182"/>
      <c r="E211" s="182"/>
      <c r="F211" s="182"/>
      <c r="G211" s="182"/>
      <c r="H211" s="182"/>
      <c r="I211" s="182"/>
      <c r="J211" s="182"/>
    </row>
    <row r="212" spans="2:10">
      <c r="D212" s="182"/>
      <c r="E212" s="182"/>
      <c r="F212" s="182"/>
      <c r="G212" s="182"/>
      <c r="H212" s="182"/>
      <c r="I212" s="182"/>
      <c r="J212" s="182"/>
    </row>
    <row r="213" spans="2:10">
      <c r="D213" s="182"/>
      <c r="E213" s="182"/>
      <c r="F213" s="182"/>
      <c r="G213" s="182"/>
      <c r="H213" s="182"/>
      <c r="I213" s="182"/>
      <c r="J213" s="182"/>
    </row>
    <row r="214" spans="2:10">
      <c r="D214" s="182"/>
      <c r="E214" s="182"/>
      <c r="F214" s="182"/>
      <c r="G214" s="182"/>
      <c r="H214" s="182"/>
      <c r="I214" s="182"/>
      <c r="J214" s="182"/>
    </row>
    <row r="215" spans="2:10">
      <c r="D215" s="182"/>
      <c r="E215" s="182"/>
      <c r="F215" s="182"/>
      <c r="G215" s="182"/>
      <c r="H215" s="182"/>
      <c r="I215" s="182"/>
      <c r="J215" s="182"/>
    </row>
    <row r="216" spans="2:10">
      <c r="D216" s="182"/>
      <c r="E216" s="182"/>
      <c r="F216" s="182"/>
      <c r="G216" s="182"/>
      <c r="H216" s="182"/>
      <c r="I216" s="182"/>
      <c r="J216" s="182"/>
    </row>
    <row r="217" spans="2:10">
      <c r="D217" s="182"/>
      <c r="E217" s="182"/>
      <c r="F217" s="182"/>
      <c r="G217" s="182"/>
      <c r="H217" s="182"/>
      <c r="I217" s="182"/>
      <c r="J217" s="182"/>
    </row>
    <row r="218" spans="2:10">
      <c r="D218" s="182"/>
      <c r="E218" s="182"/>
      <c r="F218" s="182"/>
      <c r="G218" s="182"/>
      <c r="H218" s="182"/>
      <c r="I218" s="182"/>
      <c r="J218" s="182"/>
    </row>
    <row r="219" spans="2:10">
      <c r="B219" s="159"/>
      <c r="D219" s="182"/>
      <c r="E219" s="182"/>
      <c r="F219" s="182"/>
      <c r="G219" s="182"/>
      <c r="H219" s="182"/>
      <c r="I219" s="182"/>
      <c r="J219" s="182"/>
    </row>
    <row r="220" spans="2:10">
      <c r="B220" s="183"/>
      <c r="D220" s="182"/>
      <c r="E220" s="182"/>
      <c r="F220" s="182"/>
      <c r="G220" s="182"/>
      <c r="H220" s="182"/>
      <c r="I220" s="182"/>
      <c r="J220" s="182"/>
    </row>
    <row r="221" spans="2:10">
      <c r="D221" s="182"/>
      <c r="E221" s="182"/>
      <c r="F221" s="182"/>
      <c r="G221" s="182"/>
      <c r="H221" s="182"/>
      <c r="I221" s="182"/>
      <c r="J221" s="182"/>
    </row>
    <row r="222" spans="2:10">
      <c r="B222" s="183"/>
      <c r="D222" s="182"/>
      <c r="E222" s="182"/>
      <c r="F222" s="182"/>
      <c r="G222" s="182"/>
      <c r="H222" s="182"/>
      <c r="I222" s="182"/>
      <c r="J222" s="182"/>
    </row>
    <row r="223" spans="2:10">
      <c r="D223" s="182"/>
      <c r="E223" s="182"/>
      <c r="F223" s="182"/>
      <c r="G223" s="182"/>
      <c r="H223" s="182"/>
      <c r="I223" s="182"/>
      <c r="J223" s="182"/>
    </row>
    <row r="224" spans="2:10">
      <c r="B224" s="183"/>
      <c r="D224" s="182"/>
      <c r="E224" s="182"/>
      <c r="F224" s="182"/>
      <c r="G224" s="182"/>
      <c r="H224" s="182"/>
      <c r="I224" s="182"/>
      <c r="J224" s="182"/>
    </row>
    <row r="225" spans="2:10">
      <c r="D225" s="182"/>
      <c r="E225" s="182"/>
      <c r="F225" s="182"/>
      <c r="G225" s="182"/>
      <c r="H225" s="182"/>
      <c r="I225" s="182"/>
      <c r="J225" s="182"/>
    </row>
    <row r="226" spans="2:10">
      <c r="B226" s="183"/>
      <c r="D226" s="182"/>
      <c r="E226" s="182"/>
      <c r="F226" s="182"/>
      <c r="G226" s="182"/>
      <c r="H226" s="182"/>
      <c r="I226" s="182"/>
      <c r="J226" s="182"/>
    </row>
    <row r="227" spans="2:10">
      <c r="D227" s="182"/>
      <c r="E227" s="182"/>
      <c r="F227" s="182"/>
      <c r="G227" s="182"/>
      <c r="H227" s="182"/>
      <c r="I227" s="182"/>
      <c r="J227" s="182"/>
    </row>
    <row r="228" spans="2:10">
      <c r="D228" s="182"/>
      <c r="E228" s="182"/>
      <c r="F228" s="182"/>
      <c r="G228" s="182"/>
      <c r="H228" s="182"/>
      <c r="I228" s="182"/>
      <c r="J228" s="182"/>
    </row>
    <row r="229" spans="2:10">
      <c r="B229" s="183"/>
      <c r="D229" s="182"/>
      <c r="E229" s="182"/>
      <c r="F229" s="182"/>
      <c r="G229" s="182"/>
      <c r="H229" s="182"/>
      <c r="I229" s="182"/>
      <c r="J229" s="182"/>
    </row>
    <row r="230" spans="2:10">
      <c r="D230" s="182"/>
      <c r="E230" s="182"/>
      <c r="F230" s="182"/>
      <c r="G230" s="182"/>
      <c r="H230" s="182"/>
      <c r="I230" s="182"/>
      <c r="J230" s="182"/>
    </row>
    <row r="231" spans="2:10">
      <c r="B231" s="183"/>
      <c r="D231" s="182"/>
      <c r="E231" s="182"/>
      <c r="F231" s="182"/>
      <c r="G231" s="182"/>
      <c r="H231" s="182"/>
      <c r="I231" s="182"/>
      <c r="J231" s="182"/>
    </row>
    <row r="232" spans="2:10">
      <c r="D232" s="182"/>
      <c r="E232" s="182"/>
      <c r="F232" s="182"/>
      <c r="G232" s="182"/>
      <c r="H232" s="182"/>
      <c r="I232" s="182"/>
      <c r="J232" s="182"/>
    </row>
    <row r="233" spans="2:10">
      <c r="B233" s="183"/>
      <c r="D233" s="182"/>
      <c r="E233" s="182"/>
      <c r="F233" s="182"/>
      <c r="G233" s="182"/>
      <c r="H233" s="182"/>
      <c r="I233" s="182"/>
      <c r="J233" s="182"/>
    </row>
    <row r="234" spans="2:10">
      <c r="D234" s="182"/>
      <c r="E234" s="182"/>
      <c r="F234" s="182"/>
      <c r="G234" s="182"/>
      <c r="H234" s="182"/>
      <c r="I234" s="182"/>
      <c r="J234" s="182"/>
    </row>
    <row r="235" spans="2:10">
      <c r="B235" s="183"/>
      <c r="D235" s="182"/>
      <c r="E235" s="182"/>
      <c r="F235" s="182"/>
      <c r="G235" s="182"/>
      <c r="H235" s="182"/>
      <c r="I235" s="182"/>
      <c r="J235" s="182"/>
    </row>
    <row r="236" spans="2:10">
      <c r="D236" s="182"/>
      <c r="E236" s="182"/>
      <c r="F236" s="182"/>
      <c r="G236" s="182"/>
      <c r="H236" s="182"/>
      <c r="I236" s="182"/>
      <c r="J236" s="182"/>
    </row>
    <row r="237" spans="2:10">
      <c r="D237" s="182"/>
      <c r="E237" s="182"/>
      <c r="F237" s="182"/>
      <c r="G237" s="182"/>
      <c r="H237" s="182"/>
      <c r="I237" s="182"/>
      <c r="J237" s="182"/>
    </row>
    <row r="238" spans="2:10">
      <c r="B238" s="183"/>
      <c r="D238" s="182"/>
      <c r="E238" s="182"/>
      <c r="F238" s="182"/>
      <c r="G238" s="182"/>
      <c r="H238" s="182"/>
      <c r="I238" s="182"/>
      <c r="J238" s="182"/>
    </row>
    <row r="239" spans="2:10">
      <c r="D239" s="182"/>
      <c r="E239" s="182"/>
      <c r="F239" s="182"/>
      <c r="G239" s="182"/>
      <c r="H239" s="182"/>
      <c r="I239" s="182"/>
      <c r="J239" s="182"/>
    </row>
    <row r="240" spans="2:10">
      <c r="D240" s="182"/>
      <c r="E240" s="182"/>
      <c r="F240" s="182"/>
      <c r="G240" s="182"/>
      <c r="H240" s="182"/>
      <c r="I240" s="182"/>
      <c r="J240" s="182"/>
    </row>
    <row r="241" spans="2:10">
      <c r="B241" s="183"/>
      <c r="D241" s="182"/>
      <c r="E241" s="182"/>
      <c r="F241" s="182"/>
      <c r="G241" s="182"/>
      <c r="H241" s="182"/>
      <c r="I241" s="182"/>
      <c r="J241" s="182"/>
    </row>
    <row r="242" spans="2:10">
      <c r="D242" s="182"/>
      <c r="E242" s="182"/>
      <c r="F242" s="182"/>
      <c r="G242" s="182"/>
      <c r="H242" s="182"/>
      <c r="I242" s="182"/>
      <c r="J242" s="182"/>
    </row>
    <row r="243" spans="2:10">
      <c r="B243" s="183"/>
      <c r="D243" s="182"/>
      <c r="E243" s="182"/>
      <c r="F243" s="182"/>
      <c r="G243" s="182"/>
      <c r="H243" s="182"/>
      <c r="I243" s="182"/>
      <c r="J243" s="182"/>
    </row>
    <row r="244" spans="2:10">
      <c r="D244" s="182"/>
      <c r="E244" s="182"/>
      <c r="F244" s="182"/>
      <c r="G244" s="182"/>
      <c r="H244" s="182"/>
      <c r="I244" s="182"/>
      <c r="J244" s="182"/>
    </row>
    <row r="245" spans="2:10">
      <c r="B245" s="183"/>
      <c r="D245" s="182"/>
      <c r="E245" s="182"/>
      <c r="F245" s="182"/>
      <c r="G245" s="182"/>
      <c r="H245" s="182"/>
      <c r="I245" s="182"/>
      <c r="J245" s="182"/>
    </row>
    <row r="246" spans="2:10">
      <c r="D246" s="182"/>
      <c r="E246" s="182"/>
      <c r="F246" s="182"/>
      <c r="G246" s="182"/>
      <c r="H246" s="182"/>
      <c r="I246" s="182"/>
      <c r="J246" s="182"/>
    </row>
    <row r="247" spans="2:10">
      <c r="B247" s="183"/>
      <c r="D247" s="182"/>
      <c r="E247" s="182"/>
      <c r="F247" s="182"/>
      <c r="G247" s="182"/>
      <c r="H247" s="182"/>
      <c r="I247" s="182"/>
      <c r="J247" s="182"/>
    </row>
    <row r="248" spans="2:10">
      <c r="B248" s="184"/>
      <c r="D248" s="182"/>
      <c r="E248" s="182"/>
      <c r="F248" s="182"/>
      <c r="G248" s="182"/>
      <c r="H248" s="182"/>
      <c r="I248" s="182"/>
      <c r="J248" s="182"/>
    </row>
    <row r="249" spans="2:10">
      <c r="D249" s="182"/>
      <c r="E249" s="182"/>
      <c r="F249" s="182"/>
      <c r="G249" s="182"/>
      <c r="H249" s="182"/>
      <c r="I249" s="182"/>
      <c r="J249" s="182"/>
    </row>
    <row r="250" spans="2:10">
      <c r="B250" s="183"/>
      <c r="D250" s="182"/>
      <c r="E250" s="182"/>
      <c r="F250" s="182"/>
      <c r="G250" s="182"/>
      <c r="H250" s="182"/>
      <c r="I250" s="182"/>
      <c r="J250" s="182"/>
    </row>
    <row r="251" spans="2:10">
      <c r="D251" s="182"/>
      <c r="E251" s="182"/>
      <c r="F251" s="182"/>
      <c r="G251" s="182"/>
      <c r="H251" s="182"/>
      <c r="I251" s="182"/>
      <c r="J251" s="182"/>
    </row>
    <row r="252" spans="2:10">
      <c r="B252" s="183"/>
      <c r="D252" s="182"/>
      <c r="E252" s="182"/>
      <c r="F252" s="182"/>
      <c r="G252" s="182"/>
      <c r="H252" s="182"/>
      <c r="I252" s="182"/>
      <c r="J252" s="182"/>
    </row>
    <row r="253" spans="2:10">
      <c r="D253" s="182"/>
      <c r="E253" s="182"/>
      <c r="F253" s="182"/>
      <c r="G253" s="182"/>
      <c r="H253" s="182"/>
      <c r="I253" s="182"/>
      <c r="J253" s="182"/>
    </row>
    <row r="254" spans="2:10">
      <c r="D254" s="182"/>
      <c r="E254" s="182"/>
      <c r="F254" s="182"/>
      <c r="G254" s="182"/>
      <c r="H254" s="182"/>
      <c r="I254" s="182"/>
      <c r="J254" s="182"/>
    </row>
    <row r="255" spans="2:10">
      <c r="D255" s="182"/>
      <c r="E255" s="182"/>
      <c r="F255" s="182"/>
      <c r="G255" s="182"/>
      <c r="H255" s="182"/>
      <c r="I255" s="182"/>
      <c r="J255" s="182"/>
    </row>
    <row r="256" spans="2:10">
      <c r="D256" s="182"/>
      <c r="E256" s="182"/>
      <c r="F256" s="182"/>
      <c r="G256" s="182"/>
      <c r="H256" s="182"/>
      <c r="I256" s="182"/>
      <c r="J256" s="182"/>
    </row>
    <row r="257" spans="2:10">
      <c r="D257" s="182"/>
      <c r="E257" s="182"/>
      <c r="F257" s="182"/>
      <c r="G257" s="182"/>
      <c r="H257" s="182"/>
      <c r="I257" s="182"/>
      <c r="J257" s="182"/>
    </row>
    <row r="258" spans="2:10">
      <c r="B258" s="183"/>
      <c r="D258" s="182"/>
      <c r="E258" s="182"/>
      <c r="F258" s="182"/>
      <c r="G258" s="182"/>
      <c r="H258" s="182"/>
      <c r="I258" s="182"/>
      <c r="J258" s="182"/>
    </row>
    <row r="259" spans="2:10">
      <c r="D259" s="182"/>
      <c r="E259" s="182"/>
      <c r="F259" s="182"/>
      <c r="G259" s="182"/>
      <c r="H259" s="182"/>
      <c r="I259" s="182"/>
      <c r="J259" s="182"/>
    </row>
    <row r="260" spans="2:10">
      <c r="D260" s="182"/>
      <c r="E260" s="182"/>
      <c r="F260" s="182"/>
      <c r="G260" s="182"/>
      <c r="H260" s="182"/>
      <c r="I260" s="182"/>
      <c r="J260" s="182"/>
    </row>
    <row r="261" spans="2:10">
      <c r="D261" s="182"/>
      <c r="E261" s="182"/>
      <c r="F261" s="182"/>
      <c r="G261" s="182"/>
      <c r="H261" s="182"/>
      <c r="I261" s="182"/>
      <c r="J261" s="182"/>
    </row>
    <row r="262" spans="2:10">
      <c r="D262" s="182"/>
      <c r="E262" s="182"/>
      <c r="F262" s="182"/>
      <c r="G262" s="182"/>
      <c r="H262" s="182"/>
      <c r="I262" s="182"/>
      <c r="J262" s="182"/>
    </row>
    <row r="263" spans="2:10">
      <c r="D263" s="182"/>
      <c r="E263" s="182"/>
      <c r="F263" s="182"/>
      <c r="G263" s="182"/>
      <c r="H263" s="182"/>
      <c r="I263" s="182"/>
      <c r="J263" s="182"/>
    </row>
    <row r="264" spans="2:10">
      <c r="B264" s="183"/>
      <c r="D264" s="182"/>
      <c r="E264" s="182"/>
      <c r="F264" s="182"/>
      <c r="G264" s="182"/>
      <c r="H264" s="182"/>
      <c r="I264" s="182"/>
      <c r="J264" s="182"/>
    </row>
    <row r="265" spans="2:10">
      <c r="D265" s="182"/>
      <c r="E265" s="182"/>
      <c r="F265" s="182"/>
      <c r="G265" s="182"/>
      <c r="H265" s="182"/>
      <c r="I265" s="182"/>
      <c r="J265" s="182"/>
    </row>
    <row r="266" spans="2:10">
      <c r="B266" s="184"/>
      <c r="D266" s="182"/>
      <c r="E266" s="182"/>
      <c r="F266" s="182"/>
      <c r="G266" s="182"/>
      <c r="H266" s="182"/>
      <c r="I266" s="182"/>
      <c r="J266" s="182"/>
    </row>
    <row r="267" spans="2:10">
      <c r="D267" s="182"/>
      <c r="E267" s="182"/>
      <c r="F267" s="182"/>
      <c r="G267" s="182"/>
      <c r="H267" s="182"/>
      <c r="I267" s="182"/>
      <c r="J267" s="182"/>
    </row>
    <row r="268" spans="2:10">
      <c r="D268" s="182"/>
      <c r="E268" s="182"/>
      <c r="F268" s="182"/>
      <c r="G268" s="182"/>
      <c r="H268" s="182"/>
      <c r="I268" s="182"/>
      <c r="J268" s="182"/>
    </row>
    <row r="269" spans="2:10">
      <c r="D269" s="182"/>
      <c r="E269" s="182"/>
      <c r="F269" s="182"/>
      <c r="G269" s="182"/>
      <c r="H269" s="182"/>
      <c r="I269" s="182"/>
      <c r="J269" s="182"/>
    </row>
    <row r="270" spans="2:10">
      <c r="D270" s="182"/>
      <c r="E270" s="182"/>
      <c r="F270" s="182"/>
      <c r="G270" s="182"/>
      <c r="H270" s="182"/>
      <c r="I270" s="182"/>
      <c r="J270" s="182"/>
    </row>
    <row r="271" spans="2:10">
      <c r="B271" s="183"/>
      <c r="D271" s="182"/>
      <c r="E271" s="182"/>
      <c r="F271" s="182"/>
      <c r="G271" s="182"/>
      <c r="H271" s="182"/>
      <c r="I271" s="182"/>
      <c r="J271" s="182"/>
    </row>
    <row r="272" spans="2:10">
      <c r="D272" s="182"/>
      <c r="E272" s="182"/>
      <c r="F272" s="182"/>
      <c r="G272" s="182"/>
      <c r="H272" s="182"/>
      <c r="I272" s="182"/>
      <c r="J272" s="182"/>
    </row>
    <row r="273" spans="2:10">
      <c r="D273" s="182"/>
      <c r="E273" s="182"/>
      <c r="F273" s="182"/>
      <c r="G273" s="182"/>
      <c r="H273" s="182"/>
      <c r="I273" s="182"/>
      <c r="J273" s="182"/>
    </row>
    <row r="274" spans="2:10">
      <c r="D274" s="182"/>
      <c r="E274" s="182"/>
      <c r="F274" s="182"/>
      <c r="G274" s="182"/>
      <c r="H274" s="182"/>
      <c r="I274" s="182"/>
      <c r="J274" s="182"/>
    </row>
    <row r="275" spans="2:10">
      <c r="D275" s="182"/>
      <c r="E275" s="182"/>
      <c r="F275" s="182"/>
      <c r="G275" s="182"/>
      <c r="H275" s="182"/>
      <c r="I275" s="182"/>
      <c r="J275" s="182"/>
    </row>
    <row r="276" spans="2:10">
      <c r="D276" s="182"/>
      <c r="E276" s="182"/>
      <c r="F276" s="182"/>
      <c r="G276" s="182"/>
      <c r="H276" s="182"/>
      <c r="I276" s="182"/>
      <c r="J276" s="182"/>
    </row>
    <row r="277" spans="2:10">
      <c r="D277" s="182"/>
      <c r="E277" s="182"/>
      <c r="F277" s="182"/>
      <c r="G277" s="182"/>
      <c r="H277" s="182"/>
      <c r="I277" s="182"/>
      <c r="J277" s="182"/>
    </row>
    <row r="278" spans="2:10">
      <c r="D278" s="182"/>
      <c r="E278" s="182"/>
      <c r="F278" s="182"/>
      <c r="G278" s="182"/>
      <c r="H278" s="182"/>
      <c r="I278" s="182"/>
      <c r="J278" s="182"/>
    </row>
    <row r="279" spans="2:10">
      <c r="D279" s="182"/>
      <c r="E279" s="182"/>
      <c r="F279" s="182"/>
      <c r="G279" s="182"/>
      <c r="H279" s="182"/>
      <c r="I279" s="182"/>
      <c r="J279" s="182"/>
    </row>
    <row r="280" spans="2:10">
      <c r="D280" s="182"/>
      <c r="E280" s="182"/>
      <c r="F280" s="182"/>
      <c r="G280" s="182"/>
      <c r="H280" s="182"/>
      <c r="I280" s="182"/>
      <c r="J280" s="182"/>
    </row>
    <row r="281" spans="2:10">
      <c r="D281" s="182"/>
      <c r="E281" s="182"/>
      <c r="F281" s="182"/>
      <c r="G281" s="182"/>
      <c r="H281" s="182"/>
      <c r="I281" s="182"/>
      <c r="J281" s="182"/>
    </row>
    <row r="282" spans="2:10">
      <c r="D282" s="182"/>
      <c r="E282" s="182"/>
      <c r="F282" s="182"/>
      <c r="G282" s="182"/>
      <c r="H282" s="182"/>
      <c r="I282" s="182"/>
      <c r="J282" s="182"/>
    </row>
    <row r="283" spans="2:10">
      <c r="B283" s="183"/>
      <c r="D283" s="182"/>
      <c r="E283" s="182"/>
      <c r="F283" s="182"/>
      <c r="G283" s="182"/>
      <c r="H283" s="182"/>
      <c r="I283" s="182"/>
      <c r="J283" s="182"/>
    </row>
    <row r="284" spans="2:10">
      <c r="D284" s="182"/>
      <c r="E284" s="182"/>
      <c r="F284" s="182"/>
      <c r="G284" s="182"/>
      <c r="H284" s="182"/>
      <c r="I284" s="182"/>
      <c r="J284" s="182"/>
    </row>
    <row r="285" spans="2:10">
      <c r="B285" s="183"/>
      <c r="D285" s="182"/>
      <c r="E285" s="182"/>
      <c r="F285" s="182"/>
      <c r="G285" s="182"/>
      <c r="H285" s="182"/>
      <c r="I285" s="182"/>
      <c r="J285" s="182"/>
    </row>
    <row r="286" spans="2:10">
      <c r="D286" s="182"/>
      <c r="E286" s="182"/>
      <c r="F286" s="182"/>
      <c r="G286" s="182"/>
      <c r="H286" s="182"/>
      <c r="I286" s="182"/>
      <c r="J286" s="182"/>
    </row>
    <row r="287" spans="2:10">
      <c r="B287" s="183"/>
      <c r="D287" s="182"/>
      <c r="E287" s="182"/>
      <c r="F287" s="182"/>
      <c r="G287" s="182"/>
      <c r="H287" s="182"/>
      <c r="I287" s="182"/>
      <c r="J287" s="182"/>
    </row>
    <row r="288" spans="2:10">
      <c r="D288" s="182"/>
      <c r="E288" s="182"/>
      <c r="F288" s="182"/>
      <c r="G288" s="182"/>
      <c r="H288" s="182"/>
      <c r="I288" s="182"/>
      <c r="J288" s="182"/>
    </row>
    <row r="289" spans="2:10">
      <c r="B289" s="183"/>
      <c r="D289" s="182"/>
      <c r="E289" s="182"/>
      <c r="F289" s="182"/>
      <c r="G289" s="182"/>
      <c r="H289" s="182"/>
      <c r="I289" s="182"/>
      <c r="J289" s="182"/>
    </row>
    <row r="290" spans="2:10">
      <c r="D290" s="182"/>
      <c r="E290" s="182"/>
      <c r="F290" s="182"/>
      <c r="G290" s="182"/>
      <c r="H290" s="182"/>
      <c r="I290" s="182"/>
      <c r="J290" s="182"/>
    </row>
    <row r="291" spans="2:10">
      <c r="B291" s="184"/>
      <c r="D291" s="182"/>
      <c r="E291" s="182"/>
      <c r="F291" s="182"/>
      <c r="G291" s="182"/>
      <c r="H291" s="182"/>
      <c r="I291" s="182"/>
      <c r="J291" s="182"/>
    </row>
    <row r="292" spans="2:10">
      <c r="D292" s="182"/>
      <c r="E292" s="182"/>
      <c r="F292" s="182"/>
      <c r="G292" s="182"/>
      <c r="H292" s="182"/>
      <c r="I292" s="182"/>
      <c r="J292" s="182"/>
    </row>
    <row r="293" spans="2:10">
      <c r="B293" s="183"/>
      <c r="D293" s="182"/>
      <c r="E293" s="182"/>
      <c r="F293" s="182"/>
      <c r="G293" s="182"/>
      <c r="H293" s="182"/>
      <c r="I293" s="182"/>
      <c r="J293" s="182"/>
    </row>
    <row r="294" spans="2:10">
      <c r="D294" s="182"/>
      <c r="E294" s="182"/>
      <c r="F294" s="182"/>
      <c r="G294" s="182"/>
      <c r="H294" s="182"/>
      <c r="I294" s="182"/>
      <c r="J294" s="182"/>
    </row>
    <row r="295" spans="2:10">
      <c r="B295" s="183"/>
      <c r="D295" s="182"/>
      <c r="E295" s="182"/>
      <c r="F295" s="182"/>
      <c r="G295" s="182"/>
      <c r="H295" s="182"/>
      <c r="I295" s="182"/>
      <c r="J295" s="182"/>
    </row>
    <row r="296" spans="2:10">
      <c r="D296" s="182"/>
      <c r="E296" s="182"/>
      <c r="F296" s="182"/>
      <c r="G296" s="182"/>
      <c r="H296" s="182"/>
      <c r="I296" s="182"/>
      <c r="J296" s="182"/>
    </row>
    <row r="297" spans="2:10">
      <c r="B297" s="183"/>
      <c r="D297" s="182"/>
      <c r="E297" s="182"/>
      <c r="F297" s="182"/>
      <c r="G297" s="182"/>
      <c r="H297" s="182"/>
      <c r="I297" s="182"/>
      <c r="J297" s="182"/>
    </row>
    <row r="298" spans="2:10">
      <c r="D298" s="182"/>
      <c r="E298" s="182"/>
      <c r="F298" s="182"/>
      <c r="G298" s="182"/>
      <c r="H298" s="182"/>
      <c r="I298" s="182"/>
      <c r="J298" s="182"/>
    </row>
    <row r="299" spans="2:10">
      <c r="B299" s="183"/>
      <c r="D299" s="182"/>
      <c r="E299" s="182"/>
      <c r="F299" s="182"/>
      <c r="G299" s="182"/>
      <c r="H299" s="182"/>
      <c r="I299" s="182"/>
      <c r="J299" s="182"/>
    </row>
    <row r="300" spans="2:10">
      <c r="D300" s="182"/>
      <c r="E300" s="182"/>
      <c r="F300" s="182"/>
      <c r="G300" s="182"/>
      <c r="H300" s="182"/>
      <c r="I300" s="182"/>
      <c r="J300" s="182"/>
    </row>
    <row r="301" spans="2:10">
      <c r="D301" s="182"/>
      <c r="E301" s="182"/>
      <c r="F301" s="182"/>
      <c r="G301" s="182"/>
      <c r="H301" s="182"/>
      <c r="I301" s="182"/>
      <c r="J301" s="182"/>
    </row>
    <row r="302" spans="2:10">
      <c r="B302" s="183"/>
      <c r="D302" s="182"/>
      <c r="E302" s="182"/>
      <c r="F302" s="182"/>
      <c r="G302" s="182"/>
      <c r="H302" s="182"/>
      <c r="I302" s="182"/>
      <c r="J302" s="182"/>
    </row>
    <row r="303" spans="2:10">
      <c r="D303" s="182"/>
      <c r="E303" s="182"/>
      <c r="F303" s="182"/>
      <c r="G303" s="182"/>
      <c r="H303" s="182"/>
      <c r="I303" s="182"/>
      <c r="J303" s="182"/>
    </row>
    <row r="304" spans="2:10">
      <c r="D304" s="182"/>
      <c r="E304" s="182"/>
      <c r="F304" s="182"/>
      <c r="G304" s="182"/>
      <c r="H304" s="182"/>
      <c r="I304" s="182"/>
      <c r="J304" s="182"/>
    </row>
    <row r="305" spans="2:10">
      <c r="D305" s="182"/>
      <c r="E305" s="182"/>
      <c r="F305" s="182"/>
      <c r="G305" s="182"/>
      <c r="H305" s="182"/>
      <c r="I305" s="182"/>
      <c r="J305" s="182"/>
    </row>
    <row r="306" spans="2:10">
      <c r="D306" s="182"/>
      <c r="E306" s="182"/>
      <c r="F306" s="182"/>
      <c r="G306" s="182"/>
      <c r="H306" s="182"/>
      <c r="I306" s="182"/>
      <c r="J306" s="182"/>
    </row>
    <row r="307" spans="2:10">
      <c r="D307" s="182"/>
      <c r="E307" s="182"/>
      <c r="F307" s="182"/>
      <c r="G307" s="182"/>
      <c r="H307" s="182"/>
      <c r="I307" s="182"/>
      <c r="J307" s="182"/>
    </row>
    <row r="308" spans="2:10">
      <c r="D308" s="182"/>
      <c r="E308" s="182"/>
      <c r="F308" s="182"/>
      <c r="G308" s="182"/>
      <c r="H308" s="182"/>
      <c r="I308" s="182"/>
      <c r="J308" s="182"/>
    </row>
    <row r="309" spans="2:10">
      <c r="D309" s="182"/>
      <c r="E309" s="182"/>
      <c r="F309" s="182"/>
      <c r="G309" s="182"/>
      <c r="H309" s="182"/>
      <c r="I309" s="182"/>
      <c r="J309" s="182"/>
    </row>
    <row r="310" spans="2:10">
      <c r="D310" s="182"/>
      <c r="E310" s="182"/>
      <c r="F310" s="182"/>
      <c r="G310" s="182"/>
      <c r="H310" s="182"/>
      <c r="I310" s="182"/>
      <c r="J310" s="182"/>
    </row>
    <row r="311" spans="2:10">
      <c r="D311" s="182"/>
      <c r="E311" s="182"/>
      <c r="F311" s="182"/>
      <c r="G311" s="182"/>
      <c r="H311" s="182"/>
      <c r="I311" s="182"/>
      <c r="J311" s="182"/>
    </row>
    <row r="312" spans="2:10">
      <c r="D312" s="182"/>
      <c r="E312" s="182"/>
      <c r="F312" s="182"/>
      <c r="G312" s="182"/>
      <c r="H312" s="182"/>
      <c r="I312" s="182"/>
      <c r="J312" s="182"/>
    </row>
    <row r="313" spans="2:10">
      <c r="D313" s="182"/>
      <c r="E313" s="182"/>
      <c r="F313" s="182"/>
      <c r="G313" s="182"/>
      <c r="H313" s="182"/>
      <c r="I313" s="182"/>
      <c r="J313" s="182"/>
    </row>
    <row r="314" spans="2:10">
      <c r="D314" s="182"/>
      <c r="E314" s="182"/>
      <c r="F314" s="182"/>
      <c r="G314" s="182"/>
      <c r="H314" s="182"/>
      <c r="I314" s="182"/>
      <c r="J314" s="182"/>
    </row>
    <row r="315" spans="2:10">
      <c r="D315" s="182"/>
      <c r="E315" s="182"/>
      <c r="F315" s="182"/>
      <c r="G315" s="182"/>
      <c r="H315" s="182"/>
      <c r="I315" s="182"/>
      <c r="J315" s="182"/>
    </row>
    <row r="316" spans="2:10">
      <c r="B316" s="183"/>
      <c r="D316" s="182"/>
      <c r="E316" s="182"/>
      <c r="F316" s="182"/>
      <c r="G316" s="182"/>
      <c r="H316" s="182"/>
      <c r="I316" s="182"/>
      <c r="J316" s="182"/>
    </row>
    <row r="317" spans="2:10">
      <c r="D317" s="182"/>
      <c r="E317" s="182"/>
      <c r="F317" s="182"/>
      <c r="G317" s="182"/>
      <c r="H317" s="182"/>
      <c r="I317" s="182"/>
      <c r="J317" s="182"/>
    </row>
    <row r="318" spans="2:10">
      <c r="B318" s="183"/>
      <c r="D318" s="182"/>
      <c r="E318" s="182"/>
      <c r="F318" s="182"/>
      <c r="G318" s="182"/>
      <c r="H318" s="182"/>
      <c r="I318" s="182"/>
      <c r="J318" s="182"/>
    </row>
    <row r="319" spans="2:10">
      <c r="B319" s="183"/>
      <c r="D319" s="182"/>
      <c r="E319" s="182"/>
      <c r="F319" s="182"/>
      <c r="G319" s="182"/>
      <c r="H319" s="182"/>
      <c r="I319" s="182"/>
      <c r="J319" s="182"/>
    </row>
    <row r="320" spans="2:10">
      <c r="D320" s="182"/>
      <c r="E320" s="182"/>
      <c r="F320" s="182"/>
      <c r="G320" s="182"/>
      <c r="H320" s="182"/>
      <c r="I320" s="182"/>
      <c r="J320" s="182"/>
    </row>
    <row r="321" spans="2:10">
      <c r="D321" s="182"/>
      <c r="E321" s="182"/>
      <c r="F321" s="182"/>
      <c r="G321" s="182"/>
      <c r="H321" s="182"/>
      <c r="I321" s="182"/>
      <c r="J321" s="182"/>
    </row>
    <row r="322" spans="2:10">
      <c r="D322" s="182"/>
      <c r="E322" s="182"/>
      <c r="F322" s="182"/>
      <c r="G322" s="182"/>
      <c r="H322" s="182"/>
      <c r="I322" s="182"/>
      <c r="J322" s="182"/>
    </row>
    <row r="323" spans="2:10">
      <c r="B323" s="183"/>
      <c r="D323" s="182"/>
      <c r="E323" s="182"/>
      <c r="F323" s="182"/>
      <c r="G323" s="182"/>
      <c r="H323" s="182"/>
      <c r="I323" s="182"/>
      <c r="J323" s="182"/>
    </row>
    <row r="324" spans="2:10">
      <c r="D324" s="182"/>
      <c r="E324" s="182"/>
      <c r="F324" s="182"/>
      <c r="G324" s="182"/>
      <c r="H324" s="182"/>
      <c r="I324" s="182"/>
      <c r="J324" s="182"/>
    </row>
    <row r="325" spans="2:10">
      <c r="D325" s="182"/>
      <c r="E325" s="182"/>
      <c r="F325" s="182"/>
      <c r="G325" s="182"/>
      <c r="H325" s="182"/>
      <c r="I325" s="182"/>
      <c r="J325" s="182"/>
    </row>
    <row r="326" spans="2:10">
      <c r="D326" s="182"/>
      <c r="E326" s="182"/>
      <c r="F326" s="182"/>
      <c r="G326" s="182"/>
      <c r="H326" s="182"/>
      <c r="I326" s="182"/>
      <c r="J326" s="182"/>
    </row>
    <row r="327" spans="2:10">
      <c r="D327" s="182"/>
      <c r="E327" s="182"/>
      <c r="F327" s="182"/>
      <c r="G327" s="182"/>
      <c r="H327" s="182"/>
      <c r="I327" s="182"/>
      <c r="J327" s="182"/>
    </row>
    <row r="328" spans="2:10">
      <c r="D328" s="182"/>
      <c r="E328" s="182"/>
      <c r="F328" s="182"/>
      <c r="G328" s="182"/>
      <c r="H328" s="182"/>
      <c r="I328" s="182"/>
      <c r="J328" s="182"/>
    </row>
    <row r="329" spans="2:10">
      <c r="D329" s="182"/>
      <c r="E329" s="182"/>
      <c r="F329" s="182"/>
      <c r="G329" s="182"/>
      <c r="H329" s="182"/>
      <c r="I329" s="182"/>
      <c r="J329" s="182"/>
    </row>
    <row r="330" spans="2:10">
      <c r="D330" s="182"/>
      <c r="E330" s="182"/>
      <c r="F330" s="182"/>
      <c r="G330" s="182"/>
      <c r="H330" s="182"/>
      <c r="I330" s="182"/>
      <c r="J330" s="182"/>
    </row>
    <row r="331" spans="2:10">
      <c r="D331" s="182"/>
      <c r="E331" s="182"/>
      <c r="F331" s="182"/>
      <c r="G331" s="182"/>
      <c r="H331" s="182"/>
      <c r="I331" s="182"/>
      <c r="J331" s="182"/>
    </row>
    <row r="332" spans="2:10">
      <c r="B332" s="183"/>
      <c r="D332" s="182"/>
      <c r="E332" s="182"/>
      <c r="F332" s="182"/>
      <c r="G332" s="182"/>
      <c r="H332" s="182"/>
      <c r="I332" s="182"/>
      <c r="J332" s="182"/>
    </row>
    <row r="333" spans="2:10">
      <c r="D333" s="182"/>
      <c r="E333" s="182"/>
      <c r="F333" s="182"/>
      <c r="G333" s="182"/>
      <c r="H333" s="182"/>
      <c r="I333" s="182"/>
      <c r="J333" s="182"/>
    </row>
    <row r="334" spans="2:10">
      <c r="B334" s="183"/>
      <c r="D334" s="182"/>
      <c r="E334" s="182"/>
      <c r="F334" s="182"/>
      <c r="G334" s="182"/>
      <c r="H334" s="182"/>
      <c r="I334" s="182"/>
      <c r="J334" s="182"/>
    </row>
    <row r="335" spans="2:10">
      <c r="D335" s="182"/>
      <c r="E335" s="182"/>
      <c r="F335" s="182"/>
      <c r="G335" s="182"/>
      <c r="H335" s="182"/>
      <c r="I335" s="182"/>
      <c r="J335" s="182"/>
    </row>
    <row r="336" spans="2:10">
      <c r="D336" s="182"/>
      <c r="E336" s="182"/>
      <c r="F336" s="182"/>
      <c r="G336" s="182"/>
      <c r="H336" s="182"/>
      <c r="I336" s="182"/>
      <c r="J336" s="182"/>
    </row>
    <row r="337" spans="2:10">
      <c r="D337" s="182"/>
      <c r="E337" s="182"/>
      <c r="F337" s="182"/>
      <c r="G337" s="182"/>
      <c r="H337" s="182"/>
      <c r="I337" s="182"/>
      <c r="J337" s="182"/>
    </row>
    <row r="338" spans="2:10">
      <c r="D338" s="182"/>
      <c r="E338" s="182"/>
      <c r="F338" s="182"/>
      <c r="G338" s="182"/>
      <c r="H338" s="182"/>
      <c r="I338" s="182"/>
      <c r="J338" s="182"/>
    </row>
    <row r="339" spans="2:10">
      <c r="D339" s="182"/>
      <c r="E339" s="182"/>
      <c r="F339" s="182"/>
      <c r="G339" s="182"/>
      <c r="H339" s="182"/>
      <c r="I339" s="182"/>
      <c r="J339" s="182"/>
    </row>
    <row r="340" spans="2:10">
      <c r="D340" s="182"/>
      <c r="E340" s="182"/>
      <c r="F340" s="182"/>
      <c r="G340" s="182"/>
      <c r="H340" s="182"/>
      <c r="I340" s="182"/>
      <c r="J340" s="182"/>
    </row>
    <row r="341" spans="2:10">
      <c r="D341" s="182"/>
      <c r="E341" s="182"/>
      <c r="F341" s="182"/>
      <c r="G341" s="182"/>
      <c r="H341" s="182"/>
      <c r="I341" s="182"/>
      <c r="J341" s="182"/>
    </row>
    <row r="342" spans="2:10">
      <c r="D342" s="182"/>
      <c r="E342" s="182"/>
      <c r="F342" s="182"/>
      <c r="G342" s="182"/>
      <c r="H342" s="182"/>
      <c r="I342" s="182"/>
      <c r="J342" s="182"/>
    </row>
    <row r="343" spans="2:10">
      <c r="D343" s="182"/>
      <c r="E343" s="182"/>
      <c r="F343" s="182"/>
      <c r="G343" s="182"/>
      <c r="H343" s="182"/>
      <c r="I343" s="182"/>
      <c r="J343" s="182"/>
    </row>
    <row r="344" spans="2:10">
      <c r="B344" s="183"/>
      <c r="D344" s="182"/>
      <c r="E344" s="182"/>
      <c r="F344" s="182"/>
      <c r="G344" s="182"/>
      <c r="H344" s="182"/>
      <c r="I344" s="182"/>
      <c r="J344" s="182"/>
    </row>
    <row r="345" spans="2:10">
      <c r="D345" s="182"/>
      <c r="E345" s="182"/>
      <c r="F345" s="182"/>
      <c r="G345" s="182"/>
      <c r="H345" s="182"/>
      <c r="I345" s="182"/>
      <c r="J345" s="182"/>
    </row>
    <row r="346" spans="2:10">
      <c r="B346" s="183"/>
      <c r="D346" s="182"/>
      <c r="E346" s="182"/>
      <c r="F346" s="182"/>
      <c r="G346" s="182"/>
      <c r="H346" s="182"/>
      <c r="I346" s="182"/>
      <c r="J346" s="182"/>
    </row>
    <row r="347" spans="2:10">
      <c r="D347" s="182"/>
      <c r="E347" s="182"/>
      <c r="F347" s="182"/>
      <c r="G347" s="182"/>
      <c r="H347" s="182"/>
      <c r="I347" s="182"/>
      <c r="J347" s="182"/>
    </row>
    <row r="348" spans="2:10">
      <c r="B348" s="183"/>
      <c r="D348" s="182"/>
      <c r="E348" s="182"/>
      <c r="F348" s="182"/>
      <c r="G348" s="182"/>
      <c r="H348" s="182"/>
      <c r="I348" s="182"/>
      <c r="J348" s="182"/>
    </row>
    <row r="349" spans="2:10">
      <c r="D349" s="182"/>
      <c r="E349" s="182"/>
      <c r="F349" s="182"/>
      <c r="G349" s="182"/>
      <c r="H349" s="182"/>
      <c r="I349" s="182"/>
      <c r="J349" s="182"/>
    </row>
    <row r="350" spans="2:10">
      <c r="D350" s="182"/>
      <c r="E350" s="182"/>
      <c r="F350" s="182"/>
      <c r="G350" s="182"/>
      <c r="H350" s="182"/>
      <c r="I350" s="182"/>
      <c r="J350" s="182"/>
    </row>
    <row r="351" spans="2:10">
      <c r="D351" s="182"/>
      <c r="E351" s="182"/>
      <c r="F351" s="182"/>
      <c r="G351" s="182"/>
      <c r="H351" s="182"/>
      <c r="I351" s="182"/>
      <c r="J351" s="182"/>
    </row>
    <row r="352" spans="2:10">
      <c r="D352" s="182"/>
      <c r="E352" s="182"/>
      <c r="F352" s="182"/>
      <c r="G352" s="182"/>
      <c r="H352" s="182"/>
      <c r="I352" s="182"/>
      <c r="J352" s="182"/>
    </row>
    <row r="353" spans="2:10">
      <c r="D353" s="182"/>
      <c r="E353" s="182"/>
      <c r="F353" s="182"/>
      <c r="G353" s="182"/>
      <c r="H353" s="182"/>
      <c r="I353" s="182"/>
      <c r="J353" s="182"/>
    </row>
    <row r="354" spans="2:10">
      <c r="D354" s="182"/>
      <c r="E354" s="182"/>
      <c r="F354" s="182"/>
      <c r="G354" s="182"/>
      <c r="H354" s="182"/>
      <c r="I354" s="182"/>
      <c r="J354" s="182"/>
    </row>
    <row r="355" spans="2:10">
      <c r="B355" s="183"/>
      <c r="D355" s="182"/>
      <c r="E355" s="182"/>
      <c r="F355" s="182"/>
      <c r="G355" s="182"/>
      <c r="H355" s="182"/>
      <c r="I355" s="182"/>
      <c r="J355" s="182"/>
    </row>
    <row r="356" spans="2:10">
      <c r="D356" s="182"/>
      <c r="E356" s="182"/>
      <c r="F356" s="182"/>
      <c r="G356" s="182"/>
      <c r="H356" s="182"/>
      <c r="I356" s="182"/>
      <c r="J356" s="182"/>
    </row>
    <row r="357" spans="2:10">
      <c r="D357" s="182"/>
      <c r="E357" s="182"/>
      <c r="F357" s="182"/>
      <c r="G357" s="182"/>
      <c r="H357" s="182"/>
      <c r="I357" s="182"/>
      <c r="J357" s="182"/>
    </row>
    <row r="358" spans="2:10">
      <c r="D358" s="182"/>
      <c r="E358" s="182"/>
      <c r="F358" s="182"/>
      <c r="G358" s="182"/>
      <c r="H358" s="182"/>
      <c r="I358" s="182"/>
      <c r="J358" s="182"/>
    </row>
    <row r="359" spans="2:10">
      <c r="D359" s="182"/>
      <c r="E359" s="182"/>
      <c r="F359" s="182"/>
      <c r="G359" s="182"/>
      <c r="H359" s="182"/>
      <c r="I359" s="182"/>
      <c r="J359" s="182"/>
    </row>
    <row r="360" spans="2:10">
      <c r="B360" s="183"/>
      <c r="D360" s="182"/>
      <c r="E360" s="182"/>
      <c r="F360" s="182"/>
      <c r="G360" s="182"/>
      <c r="H360" s="182"/>
      <c r="I360" s="182"/>
      <c r="J360" s="182"/>
    </row>
    <row r="361" spans="2:10">
      <c r="D361" s="182"/>
      <c r="E361" s="182"/>
      <c r="F361" s="182"/>
      <c r="G361" s="182"/>
      <c r="H361" s="182"/>
      <c r="I361" s="182"/>
      <c r="J361" s="182"/>
    </row>
    <row r="362" spans="2:10">
      <c r="D362" s="182"/>
      <c r="E362" s="182"/>
      <c r="F362" s="182"/>
      <c r="G362" s="182"/>
      <c r="H362" s="182"/>
      <c r="I362" s="182"/>
      <c r="J362" s="182"/>
    </row>
    <row r="363" spans="2:10">
      <c r="D363" s="182"/>
      <c r="E363" s="182"/>
      <c r="F363" s="182"/>
      <c r="G363" s="182"/>
      <c r="H363" s="182"/>
      <c r="I363" s="182"/>
      <c r="J363" s="182"/>
    </row>
    <row r="364" spans="2:10">
      <c r="B364" s="159"/>
      <c r="D364" s="182"/>
      <c r="E364" s="182"/>
      <c r="F364" s="182"/>
      <c r="G364" s="182"/>
      <c r="H364" s="182"/>
      <c r="I364" s="182"/>
      <c r="J364" s="182"/>
    </row>
    <row r="365" spans="2:10">
      <c r="B365" s="183"/>
      <c r="D365" s="182"/>
      <c r="E365" s="182"/>
      <c r="F365" s="182"/>
      <c r="G365" s="182"/>
      <c r="H365" s="182"/>
      <c r="I365" s="182"/>
      <c r="J365" s="182"/>
    </row>
    <row r="366" spans="2:10">
      <c r="D366" s="182"/>
      <c r="E366" s="182"/>
      <c r="F366" s="182"/>
      <c r="G366" s="182"/>
      <c r="H366" s="182"/>
      <c r="I366" s="182"/>
      <c r="J366" s="182"/>
    </row>
    <row r="367" spans="2:10">
      <c r="D367" s="182"/>
      <c r="E367" s="182"/>
      <c r="F367" s="182"/>
      <c r="G367" s="182"/>
      <c r="H367" s="182"/>
      <c r="I367" s="182"/>
      <c r="J367" s="182"/>
    </row>
    <row r="368" spans="2:10">
      <c r="D368" s="182"/>
      <c r="E368" s="182"/>
      <c r="F368" s="182"/>
      <c r="G368" s="182"/>
      <c r="H368" s="182"/>
      <c r="I368" s="182"/>
      <c r="J368" s="182"/>
    </row>
    <row r="369" spans="2:10">
      <c r="D369" s="182"/>
      <c r="E369" s="182"/>
      <c r="F369" s="182"/>
      <c r="G369" s="182"/>
      <c r="H369" s="182"/>
      <c r="I369" s="182"/>
      <c r="J369" s="182"/>
    </row>
    <row r="370" spans="2:10">
      <c r="B370" s="183"/>
      <c r="D370" s="182"/>
      <c r="E370" s="182"/>
      <c r="F370" s="182"/>
      <c r="G370" s="182"/>
      <c r="H370" s="182"/>
      <c r="I370" s="182"/>
      <c r="J370" s="182"/>
    </row>
    <row r="371" spans="2:10">
      <c r="D371" s="182"/>
      <c r="E371" s="182"/>
      <c r="F371" s="182"/>
      <c r="G371" s="182"/>
      <c r="H371" s="182"/>
      <c r="I371" s="182"/>
      <c r="J371" s="182"/>
    </row>
    <row r="372" spans="2:10">
      <c r="B372" s="183"/>
      <c r="D372" s="182"/>
      <c r="E372" s="182"/>
      <c r="F372" s="182"/>
      <c r="G372" s="182"/>
      <c r="H372" s="182"/>
      <c r="I372" s="182"/>
      <c r="J372" s="182"/>
    </row>
    <row r="373" spans="2:10">
      <c r="D373" s="182"/>
      <c r="E373" s="182"/>
      <c r="F373" s="182"/>
      <c r="G373" s="182"/>
      <c r="H373" s="182"/>
      <c r="I373" s="182"/>
      <c r="J373" s="182"/>
    </row>
    <row r="374" spans="2:10">
      <c r="D374" s="182"/>
      <c r="E374" s="182"/>
      <c r="F374" s="182"/>
      <c r="G374" s="182"/>
      <c r="H374" s="182"/>
      <c r="I374" s="182"/>
      <c r="J374" s="182"/>
    </row>
    <row r="375" spans="2:10">
      <c r="D375" s="182"/>
      <c r="E375" s="182"/>
      <c r="F375" s="182"/>
      <c r="G375" s="182"/>
      <c r="H375" s="182"/>
      <c r="I375" s="182"/>
      <c r="J375" s="182"/>
    </row>
    <row r="376" spans="2:10">
      <c r="D376" s="182"/>
      <c r="E376" s="182"/>
      <c r="F376" s="182"/>
      <c r="G376" s="182"/>
      <c r="H376" s="182"/>
      <c r="I376" s="182"/>
      <c r="J376" s="182"/>
    </row>
    <row r="377" spans="2:10">
      <c r="D377" s="182"/>
      <c r="E377" s="182"/>
      <c r="F377" s="182"/>
      <c r="G377" s="182"/>
      <c r="H377" s="182"/>
      <c r="I377" s="182"/>
      <c r="J377" s="182"/>
    </row>
    <row r="378" spans="2:10">
      <c r="D378" s="182"/>
      <c r="E378" s="182"/>
      <c r="F378" s="182"/>
      <c r="G378" s="182"/>
      <c r="H378" s="182"/>
      <c r="I378" s="182"/>
      <c r="J378" s="182"/>
    </row>
    <row r="379" spans="2:10">
      <c r="D379" s="182"/>
      <c r="E379" s="182"/>
      <c r="F379" s="182"/>
      <c r="G379" s="182"/>
      <c r="H379" s="182"/>
      <c r="I379" s="182"/>
      <c r="J379" s="182"/>
    </row>
    <row r="380" spans="2:10">
      <c r="D380" s="182"/>
      <c r="E380" s="182"/>
      <c r="F380" s="182"/>
      <c r="G380" s="182"/>
      <c r="H380" s="182"/>
      <c r="I380" s="182"/>
      <c r="J380" s="182"/>
    </row>
    <row r="381" spans="2:10">
      <c r="D381" s="182"/>
      <c r="E381" s="182"/>
      <c r="F381" s="182"/>
      <c r="G381" s="182"/>
      <c r="H381" s="182"/>
      <c r="I381" s="182"/>
      <c r="J381" s="182"/>
    </row>
    <row r="382" spans="2:10">
      <c r="D382" s="182"/>
      <c r="E382" s="182"/>
      <c r="F382" s="182"/>
      <c r="G382" s="182"/>
      <c r="H382" s="182"/>
      <c r="I382" s="182"/>
      <c r="J382" s="182"/>
    </row>
    <row r="383" spans="2:10">
      <c r="D383" s="182"/>
      <c r="E383" s="182"/>
      <c r="F383" s="182"/>
      <c r="G383" s="182"/>
      <c r="H383" s="182"/>
      <c r="I383" s="182"/>
      <c r="J383" s="182"/>
    </row>
    <row r="384" spans="2:10">
      <c r="D384" s="182"/>
      <c r="E384" s="182"/>
      <c r="F384" s="182"/>
      <c r="G384" s="182"/>
      <c r="H384" s="182"/>
      <c r="I384" s="182"/>
      <c r="J384" s="182"/>
    </row>
    <row r="385" spans="2:10">
      <c r="D385" s="182"/>
      <c r="E385" s="182"/>
      <c r="F385" s="182"/>
      <c r="G385" s="182"/>
      <c r="H385" s="182"/>
      <c r="I385" s="182"/>
      <c r="J385" s="182"/>
    </row>
    <row r="386" spans="2:10">
      <c r="D386" s="182"/>
      <c r="E386" s="182"/>
      <c r="F386" s="182"/>
      <c r="G386" s="182"/>
      <c r="H386" s="182"/>
      <c r="I386" s="182"/>
      <c r="J386" s="182"/>
    </row>
    <row r="387" spans="2:10">
      <c r="D387" s="182"/>
      <c r="E387" s="182"/>
      <c r="F387" s="182"/>
      <c r="G387" s="182"/>
      <c r="H387" s="182"/>
      <c r="I387" s="182"/>
      <c r="J387" s="182"/>
    </row>
    <row r="388" spans="2:10">
      <c r="D388" s="182"/>
      <c r="E388" s="182"/>
      <c r="F388" s="182"/>
      <c r="G388" s="182"/>
      <c r="H388" s="182"/>
      <c r="I388" s="182"/>
      <c r="J388" s="182"/>
    </row>
    <row r="389" spans="2:10">
      <c r="D389" s="182"/>
      <c r="E389" s="182"/>
      <c r="F389" s="182"/>
      <c r="G389" s="182"/>
      <c r="H389" s="182"/>
      <c r="I389" s="182"/>
      <c r="J389" s="182"/>
    </row>
    <row r="390" spans="2:10">
      <c r="D390" s="182"/>
      <c r="E390" s="182"/>
      <c r="F390" s="182"/>
      <c r="G390" s="182"/>
      <c r="H390" s="182"/>
      <c r="I390" s="182"/>
      <c r="J390" s="182"/>
    </row>
    <row r="391" spans="2:10">
      <c r="D391" s="182"/>
      <c r="E391" s="182"/>
      <c r="F391" s="182"/>
      <c r="G391" s="182"/>
      <c r="H391" s="182"/>
      <c r="I391" s="182"/>
      <c r="J391" s="182"/>
    </row>
    <row r="392" spans="2:10">
      <c r="D392" s="182"/>
      <c r="E392" s="182"/>
      <c r="F392" s="182"/>
      <c r="G392" s="182"/>
      <c r="H392" s="182"/>
      <c r="I392" s="182"/>
      <c r="J392" s="182"/>
    </row>
    <row r="393" spans="2:10">
      <c r="D393" s="182"/>
      <c r="E393" s="182"/>
      <c r="F393" s="182"/>
      <c r="G393" s="182"/>
      <c r="H393" s="182"/>
      <c r="I393" s="182"/>
      <c r="J393" s="182"/>
    </row>
    <row r="394" spans="2:10">
      <c r="D394" s="182"/>
      <c r="E394" s="182"/>
      <c r="F394" s="182"/>
      <c r="G394" s="182"/>
      <c r="H394" s="182"/>
      <c r="I394" s="182"/>
      <c r="J394" s="182"/>
    </row>
    <row r="395" spans="2:10">
      <c r="D395" s="182"/>
      <c r="E395" s="182"/>
      <c r="F395" s="182"/>
      <c r="G395" s="182"/>
      <c r="H395" s="182"/>
      <c r="I395" s="182"/>
      <c r="J395" s="182"/>
    </row>
    <row r="396" spans="2:10">
      <c r="D396" s="182"/>
      <c r="E396" s="182"/>
      <c r="F396" s="182"/>
      <c r="G396" s="182"/>
      <c r="H396" s="182"/>
      <c r="I396" s="182"/>
      <c r="J396" s="182"/>
    </row>
    <row r="397" spans="2:10">
      <c r="D397" s="182"/>
      <c r="E397" s="182"/>
      <c r="F397" s="182"/>
      <c r="G397" s="182"/>
      <c r="H397" s="182"/>
      <c r="I397" s="182"/>
      <c r="J397" s="182"/>
    </row>
    <row r="398" spans="2:10">
      <c r="B398" s="183"/>
      <c r="D398" s="182"/>
      <c r="E398" s="182"/>
      <c r="F398" s="182"/>
      <c r="G398" s="182"/>
      <c r="H398" s="182"/>
      <c r="I398" s="182"/>
      <c r="J398" s="182"/>
    </row>
    <row r="399" spans="2:10">
      <c r="D399" s="182"/>
      <c r="E399" s="182"/>
      <c r="F399" s="182"/>
      <c r="G399" s="182"/>
      <c r="H399" s="182"/>
      <c r="I399" s="182"/>
      <c r="J399" s="182"/>
    </row>
    <row r="400" spans="2:10">
      <c r="D400" s="182"/>
      <c r="E400" s="182"/>
      <c r="F400" s="182"/>
      <c r="G400" s="182"/>
      <c r="H400" s="182"/>
      <c r="I400" s="182"/>
      <c r="J400" s="182"/>
    </row>
    <row r="401" spans="2:10">
      <c r="D401" s="182"/>
      <c r="E401" s="182"/>
      <c r="F401" s="182"/>
      <c r="G401" s="182"/>
      <c r="H401" s="182"/>
      <c r="I401" s="182"/>
      <c r="J401" s="182"/>
    </row>
    <row r="402" spans="2:10">
      <c r="D402" s="182"/>
      <c r="E402" s="182"/>
      <c r="F402" s="182"/>
      <c r="G402" s="182"/>
      <c r="H402" s="182"/>
      <c r="I402" s="182"/>
      <c r="J402" s="182"/>
    </row>
    <row r="403" spans="2:10">
      <c r="D403" s="182"/>
      <c r="E403" s="182"/>
      <c r="F403" s="182"/>
      <c r="G403" s="182"/>
      <c r="H403" s="182"/>
      <c r="I403" s="182"/>
      <c r="J403" s="182"/>
    </row>
    <row r="404" spans="2:10">
      <c r="D404" s="182"/>
      <c r="E404" s="182"/>
      <c r="F404" s="182"/>
      <c r="G404" s="182"/>
      <c r="H404" s="182"/>
      <c r="I404" s="182"/>
      <c r="J404" s="182"/>
    </row>
    <row r="405" spans="2:10">
      <c r="D405" s="182"/>
      <c r="E405" s="182"/>
      <c r="F405" s="182"/>
      <c r="G405" s="182"/>
      <c r="H405" s="182"/>
      <c r="I405" s="182"/>
      <c r="J405" s="182"/>
    </row>
    <row r="406" spans="2:10">
      <c r="B406" s="183"/>
      <c r="D406" s="182"/>
      <c r="E406" s="182"/>
      <c r="F406" s="182"/>
      <c r="G406" s="182"/>
      <c r="H406" s="182"/>
      <c r="I406" s="182"/>
      <c r="J406" s="182"/>
    </row>
    <row r="407" spans="2:10">
      <c r="B407" s="183"/>
      <c r="D407" s="182"/>
      <c r="E407" s="182"/>
      <c r="F407" s="182"/>
      <c r="G407" s="182"/>
      <c r="H407" s="182"/>
      <c r="I407" s="182"/>
      <c r="J407" s="182"/>
    </row>
    <row r="408" spans="2:10">
      <c r="D408" s="182"/>
      <c r="E408" s="182"/>
      <c r="F408" s="182"/>
      <c r="G408" s="182"/>
      <c r="H408" s="182"/>
      <c r="I408" s="182"/>
      <c r="J408" s="182"/>
    </row>
    <row r="409" spans="2:10">
      <c r="D409" s="182"/>
      <c r="E409" s="182"/>
      <c r="F409" s="182"/>
      <c r="G409" s="182"/>
      <c r="H409" s="182"/>
      <c r="I409" s="182"/>
      <c r="J409" s="182"/>
    </row>
    <row r="410" spans="2:10">
      <c r="D410" s="182"/>
      <c r="E410" s="182"/>
      <c r="F410" s="182"/>
      <c r="G410" s="182"/>
      <c r="H410" s="182"/>
      <c r="I410" s="182"/>
      <c r="J410" s="182"/>
    </row>
    <row r="411" spans="2:10">
      <c r="D411" s="182"/>
      <c r="E411" s="182"/>
      <c r="F411" s="182"/>
      <c r="G411" s="182"/>
      <c r="H411" s="182"/>
      <c r="I411" s="182"/>
      <c r="J411" s="182"/>
    </row>
    <row r="412" spans="2:10">
      <c r="D412" s="182"/>
      <c r="E412" s="182"/>
      <c r="F412" s="182"/>
      <c r="G412" s="182"/>
      <c r="H412" s="182"/>
      <c r="I412" s="182"/>
      <c r="J412" s="182"/>
    </row>
    <row r="413" spans="2:10">
      <c r="D413" s="182"/>
      <c r="E413" s="182"/>
      <c r="F413" s="182"/>
      <c r="G413" s="182"/>
      <c r="H413" s="182"/>
      <c r="I413" s="182"/>
      <c r="J413" s="182"/>
    </row>
    <row r="414" spans="2:10">
      <c r="B414" s="183"/>
      <c r="D414" s="182"/>
      <c r="E414" s="182"/>
      <c r="F414" s="182"/>
      <c r="G414" s="182"/>
      <c r="H414" s="182"/>
      <c r="I414" s="182"/>
      <c r="J414" s="182"/>
    </row>
    <row r="415" spans="2:10">
      <c r="D415" s="182"/>
      <c r="E415" s="182"/>
      <c r="F415" s="182"/>
      <c r="G415" s="182"/>
      <c r="H415" s="182"/>
      <c r="I415" s="182"/>
      <c r="J415" s="182"/>
    </row>
    <row r="416" spans="2:10">
      <c r="B416" s="183"/>
      <c r="D416" s="182"/>
      <c r="E416" s="182"/>
      <c r="F416" s="182"/>
      <c r="G416" s="182"/>
      <c r="H416" s="182"/>
      <c r="I416" s="182"/>
      <c r="J416" s="182"/>
    </row>
    <row r="417" spans="2:10">
      <c r="D417" s="182"/>
      <c r="E417" s="182"/>
      <c r="F417" s="182"/>
      <c r="G417" s="182"/>
      <c r="H417" s="182"/>
      <c r="I417" s="182"/>
      <c r="J417" s="182"/>
    </row>
    <row r="418" spans="2:10">
      <c r="D418" s="182"/>
      <c r="E418" s="182"/>
      <c r="F418" s="182"/>
      <c r="G418" s="182"/>
      <c r="H418" s="182"/>
      <c r="I418" s="182"/>
      <c r="J418" s="182"/>
    </row>
    <row r="419" spans="2:10">
      <c r="D419" s="182"/>
      <c r="E419" s="182"/>
      <c r="F419" s="182"/>
      <c r="G419" s="182"/>
      <c r="H419" s="182"/>
      <c r="I419" s="182"/>
      <c r="J419" s="182"/>
    </row>
    <row r="420" spans="2:10">
      <c r="D420" s="182"/>
      <c r="E420" s="182"/>
      <c r="F420" s="182"/>
      <c r="G420" s="182"/>
      <c r="H420" s="182"/>
      <c r="I420" s="182"/>
      <c r="J420" s="182"/>
    </row>
    <row r="421" spans="2:10">
      <c r="B421" s="183"/>
      <c r="D421" s="182"/>
      <c r="E421" s="182"/>
      <c r="F421" s="182"/>
      <c r="G421" s="182"/>
      <c r="H421" s="182"/>
      <c r="I421" s="182"/>
      <c r="J421" s="182"/>
    </row>
    <row r="422" spans="2:10">
      <c r="D422" s="182"/>
      <c r="E422" s="182"/>
      <c r="F422" s="182"/>
      <c r="G422" s="182"/>
      <c r="H422" s="182"/>
      <c r="I422" s="182"/>
      <c r="J422" s="182"/>
    </row>
    <row r="423" spans="2:10">
      <c r="D423" s="182"/>
      <c r="E423" s="182"/>
      <c r="F423" s="182"/>
      <c r="G423" s="182"/>
      <c r="H423" s="182"/>
      <c r="I423" s="182"/>
      <c r="J423" s="182"/>
    </row>
    <row r="424" spans="2:10">
      <c r="D424" s="182"/>
      <c r="E424" s="182"/>
      <c r="F424" s="182"/>
      <c r="G424" s="182"/>
      <c r="H424" s="182"/>
      <c r="I424" s="182"/>
      <c r="J424" s="182"/>
    </row>
    <row r="425" spans="2:10">
      <c r="D425" s="182"/>
      <c r="E425" s="182"/>
      <c r="F425" s="182"/>
      <c r="G425" s="182"/>
      <c r="H425" s="182"/>
      <c r="I425" s="182"/>
      <c r="J425" s="182"/>
    </row>
    <row r="426" spans="2:10">
      <c r="D426" s="182"/>
      <c r="E426" s="182"/>
      <c r="F426" s="182"/>
      <c r="G426" s="182"/>
      <c r="H426" s="182"/>
      <c r="I426" s="182"/>
      <c r="J426" s="182"/>
    </row>
    <row r="427" spans="2:10">
      <c r="D427" s="182"/>
      <c r="E427" s="182"/>
      <c r="F427" s="182"/>
      <c r="G427" s="182"/>
      <c r="H427" s="182"/>
      <c r="I427" s="182"/>
      <c r="J427" s="182"/>
    </row>
    <row r="428" spans="2:10">
      <c r="D428" s="182"/>
      <c r="E428" s="182"/>
      <c r="F428" s="182"/>
      <c r="G428" s="182"/>
      <c r="H428" s="182"/>
      <c r="I428" s="182"/>
      <c r="J428" s="182"/>
    </row>
    <row r="429" spans="2:10">
      <c r="D429" s="182"/>
      <c r="E429" s="182"/>
      <c r="F429" s="182"/>
      <c r="G429" s="182"/>
      <c r="H429" s="182"/>
      <c r="I429" s="182"/>
      <c r="J429" s="182"/>
    </row>
    <row r="430" spans="2:10">
      <c r="D430" s="182"/>
      <c r="E430" s="182"/>
      <c r="F430" s="182"/>
      <c r="G430" s="182"/>
      <c r="H430" s="182"/>
      <c r="I430" s="182"/>
      <c r="J430" s="182"/>
    </row>
    <row r="431" spans="2:10">
      <c r="D431" s="182"/>
      <c r="E431" s="182"/>
      <c r="F431" s="182"/>
      <c r="G431" s="182"/>
      <c r="H431" s="182"/>
      <c r="I431" s="182"/>
      <c r="J431" s="182"/>
    </row>
    <row r="432" spans="2:10">
      <c r="D432" s="182"/>
      <c r="E432" s="182"/>
      <c r="F432" s="182"/>
      <c r="G432" s="182"/>
      <c r="H432" s="182"/>
      <c r="I432" s="182"/>
      <c r="J432" s="182"/>
    </row>
    <row r="433" spans="4:10">
      <c r="D433" s="182"/>
      <c r="E433" s="182"/>
      <c r="F433" s="182"/>
      <c r="G433" s="182"/>
      <c r="H433" s="182"/>
      <c r="I433" s="182"/>
      <c r="J433" s="182"/>
    </row>
    <row r="434" spans="4:10">
      <c r="D434" s="182"/>
      <c r="E434" s="182"/>
      <c r="F434" s="182"/>
      <c r="G434" s="182"/>
      <c r="H434" s="182"/>
      <c r="I434" s="182"/>
      <c r="J434" s="182"/>
    </row>
    <row r="435" spans="4:10">
      <c r="D435" s="182"/>
      <c r="E435" s="182"/>
      <c r="F435" s="182"/>
      <c r="G435" s="182"/>
      <c r="H435" s="182"/>
      <c r="I435" s="182"/>
      <c r="J435" s="182"/>
    </row>
    <row r="436" spans="4:10">
      <c r="D436" s="182"/>
      <c r="E436" s="182"/>
      <c r="F436" s="182"/>
      <c r="G436" s="182"/>
      <c r="H436" s="182"/>
      <c r="I436" s="182"/>
      <c r="J436" s="182"/>
    </row>
    <row r="437" spans="4:10">
      <c r="D437" s="182"/>
      <c r="E437" s="182"/>
      <c r="F437" s="182"/>
      <c r="G437" s="182"/>
      <c r="H437" s="182"/>
      <c r="I437" s="182"/>
      <c r="J437" s="182"/>
    </row>
    <row r="438" spans="4:10">
      <c r="D438" s="182"/>
      <c r="E438" s="182"/>
      <c r="F438" s="182"/>
      <c r="G438" s="182"/>
      <c r="H438" s="182"/>
      <c r="I438" s="182"/>
      <c r="J438" s="182"/>
    </row>
    <row r="439" spans="4:10">
      <c r="D439" s="182"/>
      <c r="E439" s="182"/>
      <c r="F439" s="182"/>
      <c r="G439" s="182"/>
      <c r="H439" s="182"/>
      <c r="I439" s="182"/>
      <c r="J439" s="182"/>
    </row>
    <row r="440" spans="4:10">
      <c r="D440" s="182"/>
      <c r="E440" s="182"/>
      <c r="F440" s="182"/>
      <c r="G440" s="182"/>
      <c r="H440" s="182"/>
      <c r="I440" s="182"/>
      <c r="J440" s="182"/>
    </row>
    <row r="441" spans="4:10">
      <c r="D441" s="182"/>
      <c r="E441" s="182"/>
      <c r="F441" s="182"/>
      <c r="G441" s="182"/>
      <c r="H441" s="182"/>
      <c r="I441" s="182"/>
      <c r="J441" s="182"/>
    </row>
    <row r="442" spans="4:10">
      <c r="D442" s="182"/>
      <c r="E442" s="182"/>
      <c r="F442" s="182"/>
      <c r="G442" s="182"/>
      <c r="H442" s="182"/>
      <c r="I442" s="182"/>
      <c r="J442" s="182"/>
    </row>
    <row r="443" spans="4:10">
      <c r="D443" s="182"/>
      <c r="E443" s="182"/>
      <c r="F443" s="182"/>
      <c r="G443" s="182"/>
      <c r="H443" s="182"/>
      <c r="I443" s="182"/>
      <c r="J443" s="182"/>
    </row>
    <row r="444" spans="4:10">
      <c r="D444" s="182"/>
      <c r="E444" s="182"/>
      <c r="F444" s="182"/>
      <c r="G444" s="182"/>
      <c r="H444" s="182"/>
      <c r="I444" s="182"/>
      <c r="J444" s="182"/>
    </row>
    <row r="445" spans="4:10">
      <c r="D445" s="182"/>
      <c r="E445" s="182"/>
      <c r="F445" s="182"/>
      <c r="G445" s="182"/>
      <c r="H445" s="182"/>
      <c r="I445" s="182"/>
      <c r="J445" s="182"/>
    </row>
    <row r="446" spans="4:10">
      <c r="D446" s="182"/>
      <c r="E446" s="182"/>
      <c r="F446" s="182"/>
      <c r="G446" s="182"/>
      <c r="H446" s="182"/>
      <c r="I446" s="182"/>
      <c r="J446" s="182"/>
    </row>
    <row r="447" spans="4:10">
      <c r="D447" s="182"/>
      <c r="E447" s="182"/>
      <c r="F447" s="182"/>
      <c r="G447" s="182"/>
      <c r="H447" s="182"/>
      <c r="I447" s="182"/>
      <c r="J447" s="182"/>
    </row>
    <row r="448" spans="4:10">
      <c r="D448" s="182"/>
      <c r="E448" s="182"/>
      <c r="F448" s="182"/>
      <c r="G448" s="182"/>
      <c r="H448" s="182"/>
      <c r="I448" s="182"/>
      <c r="J448" s="182"/>
    </row>
    <row r="449" spans="2:10">
      <c r="D449" s="182"/>
      <c r="E449" s="182"/>
      <c r="F449" s="182"/>
      <c r="G449" s="182"/>
      <c r="H449" s="182"/>
      <c r="I449" s="182"/>
      <c r="J449" s="182"/>
    </row>
    <row r="450" spans="2:10">
      <c r="D450" s="182"/>
      <c r="E450" s="182"/>
      <c r="F450" s="182"/>
      <c r="G450" s="182"/>
      <c r="H450" s="182"/>
      <c r="I450" s="182"/>
      <c r="J450" s="182"/>
    </row>
    <row r="451" spans="2:10">
      <c r="B451" s="183"/>
      <c r="D451" s="182"/>
      <c r="E451" s="182"/>
      <c r="F451" s="182"/>
      <c r="G451" s="182"/>
      <c r="H451" s="182"/>
      <c r="I451" s="182"/>
      <c r="J451" s="182"/>
    </row>
    <row r="452" spans="2:10">
      <c r="D452" s="182"/>
      <c r="E452" s="182"/>
      <c r="F452" s="182"/>
      <c r="G452" s="182"/>
      <c r="H452" s="182"/>
      <c r="I452" s="182"/>
      <c r="J452" s="182"/>
    </row>
    <row r="453" spans="2:10">
      <c r="B453" s="183"/>
      <c r="D453" s="182"/>
      <c r="E453" s="182"/>
      <c r="F453" s="182"/>
      <c r="G453" s="182"/>
      <c r="H453" s="182"/>
      <c r="I453" s="182"/>
      <c r="J453" s="182"/>
    </row>
    <row r="454" spans="2:10">
      <c r="D454" s="182"/>
      <c r="E454" s="182"/>
      <c r="F454" s="182"/>
      <c r="G454" s="182"/>
      <c r="H454" s="182"/>
      <c r="I454" s="182"/>
      <c r="J454" s="182"/>
    </row>
    <row r="455" spans="2:10">
      <c r="D455" s="182"/>
      <c r="E455" s="182"/>
      <c r="F455" s="182"/>
      <c r="G455" s="182"/>
      <c r="H455" s="182"/>
      <c r="I455" s="182"/>
      <c r="J455" s="182"/>
    </row>
    <row r="456" spans="2:10">
      <c r="D456" s="182"/>
      <c r="E456" s="182"/>
      <c r="F456" s="182"/>
      <c r="G456" s="182"/>
      <c r="H456" s="182"/>
      <c r="I456" s="182"/>
      <c r="J456" s="182"/>
    </row>
    <row r="457" spans="2:10">
      <c r="D457" s="182"/>
      <c r="E457" s="182"/>
      <c r="F457" s="182"/>
      <c r="G457" s="182"/>
      <c r="H457" s="182"/>
      <c r="I457" s="182"/>
      <c r="J457" s="182"/>
    </row>
    <row r="458" spans="2:10">
      <c r="D458" s="182"/>
      <c r="E458" s="182"/>
      <c r="F458" s="182"/>
      <c r="G458" s="182"/>
      <c r="H458" s="182"/>
      <c r="I458" s="182"/>
      <c r="J458" s="182"/>
    </row>
    <row r="459" spans="2:10">
      <c r="D459" s="182"/>
      <c r="E459" s="182"/>
      <c r="F459" s="182"/>
      <c r="G459" s="182"/>
      <c r="H459" s="182"/>
      <c r="I459" s="182"/>
      <c r="J459" s="182"/>
    </row>
    <row r="460" spans="2:10">
      <c r="D460" s="182"/>
      <c r="E460" s="182"/>
      <c r="F460" s="182"/>
      <c r="G460" s="182"/>
      <c r="H460" s="182"/>
      <c r="I460" s="182"/>
      <c r="J460" s="182"/>
    </row>
    <row r="461" spans="2:10">
      <c r="D461" s="182"/>
      <c r="E461" s="182"/>
      <c r="F461" s="182"/>
      <c r="G461" s="182"/>
      <c r="H461" s="182"/>
      <c r="I461" s="182"/>
      <c r="J461" s="182"/>
    </row>
    <row r="462" spans="2:10">
      <c r="D462" s="182"/>
      <c r="E462" s="182"/>
      <c r="F462" s="182"/>
      <c r="G462" s="182"/>
      <c r="H462" s="182"/>
      <c r="I462" s="182"/>
      <c r="J462" s="182"/>
    </row>
    <row r="463" spans="2:10">
      <c r="D463" s="182"/>
      <c r="E463" s="182"/>
      <c r="F463" s="182"/>
      <c r="G463" s="182"/>
      <c r="H463" s="182"/>
      <c r="I463" s="182"/>
      <c r="J463" s="182"/>
    </row>
    <row r="464" spans="2:10">
      <c r="D464" s="182"/>
      <c r="E464" s="182"/>
      <c r="F464" s="182"/>
      <c r="G464" s="182"/>
      <c r="H464" s="182"/>
      <c r="I464" s="182"/>
      <c r="J464" s="182"/>
    </row>
    <row r="465" spans="2:10">
      <c r="D465" s="182"/>
      <c r="E465" s="182"/>
      <c r="F465" s="182"/>
      <c r="G465" s="182"/>
      <c r="H465" s="182"/>
      <c r="I465" s="182"/>
      <c r="J465" s="182"/>
    </row>
    <row r="466" spans="2:10">
      <c r="D466" s="182"/>
      <c r="E466" s="182"/>
      <c r="F466" s="182"/>
      <c r="G466" s="182"/>
      <c r="H466" s="182"/>
      <c r="I466" s="182"/>
      <c r="J466" s="182"/>
    </row>
    <row r="467" spans="2:10">
      <c r="D467" s="182"/>
      <c r="E467" s="182"/>
      <c r="F467" s="182"/>
      <c r="G467" s="182"/>
      <c r="H467" s="182"/>
      <c r="I467" s="182"/>
      <c r="J467" s="182"/>
    </row>
    <row r="468" spans="2:10">
      <c r="B468" s="183"/>
      <c r="D468" s="182"/>
      <c r="E468" s="182"/>
      <c r="F468" s="182"/>
      <c r="G468" s="182"/>
      <c r="H468" s="182"/>
      <c r="I468" s="182"/>
      <c r="J468" s="182"/>
    </row>
    <row r="469" spans="2:10">
      <c r="D469" s="182"/>
      <c r="E469" s="182"/>
      <c r="F469" s="182"/>
      <c r="G469" s="182"/>
      <c r="H469" s="182"/>
      <c r="I469" s="182"/>
      <c r="J469" s="182"/>
    </row>
    <row r="470" spans="2:10">
      <c r="D470" s="182"/>
      <c r="E470" s="182"/>
      <c r="F470" s="182"/>
      <c r="G470" s="182"/>
      <c r="H470" s="182"/>
      <c r="I470" s="182"/>
      <c r="J470" s="182"/>
    </row>
    <row r="471" spans="2:10">
      <c r="D471" s="182"/>
      <c r="E471" s="182"/>
      <c r="F471" s="182"/>
      <c r="G471" s="182"/>
      <c r="H471" s="182"/>
      <c r="I471" s="182"/>
      <c r="J471" s="182"/>
    </row>
    <row r="472" spans="2:10">
      <c r="B472" s="183"/>
      <c r="D472" s="182"/>
      <c r="E472" s="182"/>
      <c r="F472" s="182"/>
      <c r="G472" s="182"/>
      <c r="H472" s="182"/>
      <c r="I472" s="182"/>
      <c r="J472" s="182"/>
    </row>
    <row r="473" spans="2:10">
      <c r="D473" s="182"/>
      <c r="E473" s="182"/>
      <c r="F473" s="182"/>
      <c r="G473" s="182"/>
      <c r="H473" s="182"/>
      <c r="I473" s="182"/>
      <c r="J473" s="182"/>
    </row>
    <row r="474" spans="2:10">
      <c r="B474" s="183"/>
      <c r="D474" s="182"/>
      <c r="E474" s="182"/>
      <c r="F474" s="182"/>
      <c r="G474" s="182"/>
      <c r="H474" s="182"/>
      <c r="I474" s="182"/>
      <c r="J474" s="182"/>
    </row>
    <row r="475" spans="2:10">
      <c r="D475" s="182"/>
      <c r="E475" s="182"/>
      <c r="F475" s="182"/>
      <c r="G475" s="182"/>
      <c r="H475" s="182"/>
      <c r="I475" s="182"/>
      <c r="J475" s="182"/>
    </row>
    <row r="476" spans="2:10">
      <c r="D476" s="182"/>
      <c r="E476" s="182"/>
      <c r="F476" s="182"/>
      <c r="G476" s="182"/>
      <c r="H476" s="182"/>
      <c r="I476" s="182"/>
      <c r="J476" s="182"/>
    </row>
    <row r="477" spans="2:10">
      <c r="D477" s="182"/>
      <c r="E477" s="182"/>
      <c r="F477" s="182"/>
      <c r="G477" s="182"/>
      <c r="H477" s="182"/>
      <c r="I477" s="182"/>
      <c r="J477" s="182"/>
    </row>
    <row r="478" spans="2:10">
      <c r="B478" s="183"/>
      <c r="D478" s="182"/>
      <c r="E478" s="182"/>
      <c r="F478" s="182"/>
      <c r="G478" s="182"/>
      <c r="H478" s="182"/>
      <c r="I478" s="182"/>
      <c r="J478" s="182"/>
    </row>
    <row r="479" spans="2:10">
      <c r="D479" s="182"/>
      <c r="E479" s="182"/>
      <c r="F479" s="182"/>
      <c r="G479" s="182"/>
      <c r="H479" s="182"/>
      <c r="I479" s="182"/>
      <c r="J479" s="182"/>
    </row>
    <row r="480" spans="2:10">
      <c r="D480" s="182"/>
      <c r="E480" s="182"/>
      <c r="F480" s="182"/>
      <c r="G480" s="182"/>
      <c r="H480" s="182"/>
      <c r="I480" s="182"/>
      <c r="J480" s="182"/>
    </row>
    <row r="481" spans="2:10">
      <c r="D481" s="182"/>
      <c r="E481" s="182"/>
      <c r="F481" s="182"/>
      <c r="G481" s="182"/>
      <c r="H481" s="182"/>
      <c r="I481" s="182"/>
      <c r="J481" s="182"/>
    </row>
    <row r="482" spans="2:10">
      <c r="D482" s="182"/>
      <c r="E482" s="182"/>
      <c r="F482" s="182"/>
      <c r="G482" s="182"/>
      <c r="H482" s="182"/>
      <c r="I482" s="182"/>
      <c r="J482" s="182"/>
    </row>
    <row r="483" spans="2:10">
      <c r="B483" s="183"/>
      <c r="D483" s="182"/>
      <c r="E483" s="182"/>
      <c r="F483" s="182"/>
      <c r="G483" s="182"/>
      <c r="H483" s="182"/>
      <c r="I483" s="182"/>
      <c r="J483" s="182"/>
    </row>
    <row r="484" spans="2:10">
      <c r="D484" s="182"/>
      <c r="E484" s="182"/>
      <c r="F484" s="182"/>
      <c r="G484" s="182"/>
      <c r="H484" s="182"/>
      <c r="I484" s="182"/>
      <c r="J484" s="182"/>
    </row>
    <row r="485" spans="2:10">
      <c r="B485" s="183"/>
      <c r="D485" s="182"/>
      <c r="E485" s="182"/>
      <c r="F485" s="182"/>
      <c r="G485" s="182"/>
      <c r="H485" s="182"/>
      <c r="I485" s="182"/>
      <c r="J485" s="182"/>
    </row>
    <row r="486" spans="2:10">
      <c r="D486" s="182"/>
      <c r="E486" s="182"/>
      <c r="F486" s="182"/>
      <c r="G486" s="182"/>
      <c r="H486" s="182"/>
      <c r="I486" s="182"/>
      <c r="J486" s="182"/>
    </row>
    <row r="487" spans="2:10">
      <c r="D487" s="182"/>
      <c r="E487" s="182"/>
      <c r="F487" s="182"/>
      <c r="G487" s="182"/>
      <c r="H487" s="182"/>
      <c r="I487" s="182"/>
      <c r="J487" s="182"/>
    </row>
    <row r="488" spans="2:10">
      <c r="D488" s="182"/>
      <c r="E488" s="182"/>
      <c r="F488" s="182"/>
      <c r="G488" s="182"/>
      <c r="H488" s="182"/>
      <c r="I488" s="182"/>
      <c r="J488" s="182"/>
    </row>
    <row r="489" spans="2:10">
      <c r="D489" s="182"/>
      <c r="E489" s="182"/>
      <c r="F489" s="182"/>
      <c r="G489" s="182"/>
      <c r="H489" s="182"/>
      <c r="I489" s="182"/>
      <c r="J489" s="182"/>
    </row>
    <row r="490" spans="2:10">
      <c r="D490" s="182"/>
      <c r="E490" s="182"/>
      <c r="F490" s="182"/>
      <c r="G490" s="182"/>
      <c r="H490" s="182"/>
      <c r="I490" s="182"/>
      <c r="J490" s="182"/>
    </row>
    <row r="491" spans="2:10">
      <c r="D491" s="182"/>
      <c r="E491" s="182"/>
      <c r="F491" s="182"/>
      <c r="G491" s="182"/>
      <c r="H491" s="182"/>
      <c r="I491" s="182"/>
      <c r="J491" s="182"/>
    </row>
    <row r="492" spans="2:10">
      <c r="D492" s="182"/>
      <c r="E492" s="182"/>
      <c r="F492" s="182"/>
      <c r="G492" s="182"/>
      <c r="H492" s="182"/>
      <c r="I492" s="182"/>
      <c r="J492" s="182"/>
    </row>
    <row r="493" spans="2:10">
      <c r="B493" s="183"/>
      <c r="D493" s="182"/>
      <c r="E493" s="182"/>
      <c r="F493" s="182"/>
      <c r="G493" s="182"/>
      <c r="H493" s="182"/>
      <c r="I493" s="182"/>
      <c r="J493" s="182"/>
    </row>
    <row r="494" spans="2:10">
      <c r="D494" s="182"/>
      <c r="E494" s="182"/>
      <c r="F494" s="182"/>
      <c r="G494" s="182"/>
      <c r="H494" s="182"/>
      <c r="I494" s="182"/>
      <c r="J494" s="182"/>
    </row>
    <row r="495" spans="2:10">
      <c r="B495" s="183"/>
      <c r="D495" s="182"/>
      <c r="E495" s="182"/>
      <c r="F495" s="182"/>
      <c r="G495" s="182"/>
      <c r="H495" s="182"/>
      <c r="I495" s="182"/>
      <c r="J495" s="182"/>
    </row>
    <row r="496" spans="2:10">
      <c r="D496" s="182"/>
      <c r="E496" s="182"/>
      <c r="F496" s="182"/>
      <c r="G496" s="182"/>
      <c r="H496" s="182"/>
      <c r="I496" s="182"/>
      <c r="J496" s="182"/>
    </row>
    <row r="497" spans="2:10">
      <c r="D497" s="182"/>
      <c r="E497" s="182"/>
      <c r="F497" s="182"/>
      <c r="G497" s="182"/>
      <c r="H497" s="182"/>
      <c r="I497" s="182"/>
      <c r="J497" s="182"/>
    </row>
    <row r="498" spans="2:10">
      <c r="D498" s="182"/>
      <c r="E498" s="182"/>
      <c r="F498" s="182"/>
      <c r="G498" s="182"/>
      <c r="H498" s="182"/>
      <c r="I498" s="182"/>
      <c r="J498" s="182"/>
    </row>
    <row r="499" spans="2:10">
      <c r="D499" s="182"/>
      <c r="E499" s="182"/>
      <c r="F499" s="182"/>
      <c r="G499" s="182"/>
      <c r="H499" s="182"/>
      <c r="I499" s="182"/>
      <c r="J499" s="182"/>
    </row>
    <row r="500" spans="2:10">
      <c r="B500" s="184"/>
      <c r="D500" s="182"/>
      <c r="E500" s="182"/>
      <c r="F500" s="182"/>
      <c r="G500" s="182"/>
      <c r="H500" s="182"/>
      <c r="I500" s="182"/>
      <c r="J500" s="182"/>
    </row>
    <row r="501" spans="2:10">
      <c r="B501" s="184"/>
      <c r="D501" s="182"/>
      <c r="E501" s="182"/>
      <c r="F501" s="182"/>
      <c r="G501" s="182"/>
      <c r="H501" s="182"/>
      <c r="I501" s="182"/>
      <c r="J501" s="182"/>
    </row>
    <row r="502" spans="2:10">
      <c r="B502" s="183"/>
      <c r="D502" s="182"/>
      <c r="E502" s="182"/>
      <c r="F502" s="182"/>
      <c r="G502" s="182"/>
      <c r="H502" s="182"/>
      <c r="I502" s="182"/>
      <c r="J502" s="182"/>
    </row>
    <row r="503" spans="2:10">
      <c r="B503" s="184"/>
      <c r="D503" s="182"/>
      <c r="E503" s="182"/>
      <c r="F503" s="182"/>
      <c r="G503" s="182"/>
      <c r="H503" s="182"/>
      <c r="I503" s="182"/>
      <c r="J503" s="182"/>
    </row>
    <row r="504" spans="2:10">
      <c r="B504" s="184"/>
      <c r="D504" s="182"/>
      <c r="E504" s="182"/>
      <c r="F504" s="182"/>
      <c r="G504" s="182"/>
      <c r="H504" s="182"/>
      <c r="I504" s="182"/>
      <c r="J504" s="182"/>
    </row>
    <row r="505" spans="2:10">
      <c r="D505" s="182"/>
      <c r="E505" s="182"/>
      <c r="F505" s="182"/>
      <c r="G505" s="182"/>
      <c r="H505" s="182"/>
      <c r="I505" s="182"/>
      <c r="J505" s="182"/>
    </row>
    <row r="506" spans="2:10">
      <c r="B506" s="159"/>
      <c r="D506" s="182"/>
      <c r="E506" s="182"/>
      <c r="F506" s="182"/>
      <c r="G506" s="182"/>
      <c r="H506" s="182"/>
      <c r="I506" s="182"/>
      <c r="J506" s="182"/>
    </row>
    <row r="507" spans="2:10">
      <c r="B507" s="159"/>
      <c r="D507" s="182"/>
      <c r="E507" s="182"/>
      <c r="F507" s="182"/>
      <c r="G507" s="182"/>
      <c r="H507" s="182"/>
      <c r="I507" s="182"/>
      <c r="J507" s="182"/>
    </row>
    <row r="508" spans="2:10">
      <c r="B508" s="159"/>
      <c r="D508" s="182"/>
      <c r="E508" s="182"/>
      <c r="F508" s="182"/>
      <c r="G508" s="182"/>
      <c r="H508" s="182"/>
      <c r="I508" s="182"/>
      <c r="J508" s="182"/>
    </row>
    <row r="509" spans="2:10">
      <c r="D509" s="182"/>
      <c r="E509" s="182"/>
      <c r="F509" s="182"/>
      <c r="G509" s="182"/>
      <c r="H509" s="182"/>
      <c r="I509" s="182"/>
      <c r="J509" s="182"/>
    </row>
    <row r="510" spans="2:10">
      <c r="D510" s="182"/>
      <c r="E510" s="182"/>
      <c r="F510" s="182"/>
      <c r="G510" s="182"/>
      <c r="H510" s="182"/>
      <c r="I510" s="182"/>
      <c r="J510" s="182"/>
    </row>
    <row r="511" spans="2:10">
      <c r="D511" s="182"/>
      <c r="E511" s="182"/>
      <c r="F511" s="182"/>
      <c r="G511" s="182"/>
      <c r="H511" s="182"/>
      <c r="I511" s="182"/>
      <c r="J511" s="182"/>
    </row>
    <row r="512" spans="2:10">
      <c r="D512" s="182"/>
      <c r="E512" s="182"/>
      <c r="F512" s="182"/>
      <c r="G512" s="182"/>
      <c r="H512" s="182"/>
      <c r="I512" s="182"/>
      <c r="J512" s="182"/>
    </row>
    <row r="513" spans="2:10">
      <c r="B513" s="183"/>
      <c r="D513" s="182"/>
      <c r="E513" s="182"/>
      <c r="F513" s="182"/>
      <c r="G513" s="182"/>
      <c r="H513" s="182"/>
      <c r="I513" s="182"/>
      <c r="J513" s="182"/>
    </row>
    <row r="514" spans="2:10">
      <c r="D514" s="182"/>
      <c r="E514" s="182"/>
      <c r="F514" s="182"/>
      <c r="G514" s="182"/>
      <c r="H514" s="182"/>
      <c r="I514" s="182"/>
      <c r="J514" s="182"/>
    </row>
    <row r="515" spans="2:10">
      <c r="B515" s="183"/>
      <c r="D515" s="182"/>
      <c r="E515" s="182"/>
      <c r="F515" s="182"/>
      <c r="G515" s="182"/>
      <c r="H515" s="182"/>
      <c r="I515" s="182"/>
      <c r="J515" s="182"/>
    </row>
    <row r="516" spans="2:10">
      <c r="D516" s="182"/>
      <c r="E516" s="182"/>
      <c r="F516" s="182"/>
      <c r="G516" s="182"/>
      <c r="H516" s="182"/>
      <c r="I516" s="182"/>
      <c r="J516" s="182"/>
    </row>
    <row r="517" spans="2:10">
      <c r="B517" s="183"/>
      <c r="D517" s="182"/>
      <c r="E517" s="182"/>
      <c r="F517" s="182"/>
      <c r="G517" s="182"/>
      <c r="H517" s="182"/>
      <c r="I517" s="182"/>
      <c r="J517" s="182"/>
    </row>
    <row r="518" spans="2:10">
      <c r="D518" s="182"/>
      <c r="E518" s="182"/>
      <c r="F518" s="182"/>
      <c r="G518" s="182"/>
      <c r="H518" s="182"/>
      <c r="I518" s="182"/>
      <c r="J518" s="182"/>
    </row>
    <row r="519" spans="2:10">
      <c r="B519" s="183"/>
      <c r="D519" s="182"/>
      <c r="E519" s="182"/>
      <c r="F519" s="182"/>
      <c r="G519" s="182"/>
      <c r="H519" s="182"/>
      <c r="I519" s="182"/>
      <c r="J519" s="182"/>
    </row>
    <row r="520" spans="2:10">
      <c r="D520" s="182"/>
      <c r="E520" s="182"/>
      <c r="F520" s="182"/>
      <c r="G520" s="182"/>
      <c r="H520" s="182"/>
      <c r="I520" s="182"/>
      <c r="J520" s="182"/>
    </row>
    <row r="521" spans="2:10">
      <c r="B521" s="183"/>
      <c r="D521" s="182"/>
      <c r="E521" s="182"/>
      <c r="F521" s="182"/>
      <c r="G521" s="182"/>
      <c r="H521" s="182"/>
      <c r="I521" s="182"/>
      <c r="J521" s="182"/>
    </row>
    <row r="522" spans="2:10">
      <c r="D522" s="182"/>
      <c r="E522" s="182"/>
      <c r="F522" s="182"/>
      <c r="G522" s="182"/>
      <c r="H522" s="182"/>
      <c r="I522" s="182"/>
      <c r="J522" s="182"/>
    </row>
    <row r="523" spans="2:10">
      <c r="D523" s="182"/>
      <c r="E523" s="182"/>
      <c r="F523" s="182"/>
      <c r="G523" s="182"/>
      <c r="H523" s="182"/>
      <c r="I523" s="182"/>
      <c r="J523" s="182"/>
    </row>
    <row r="524" spans="2:10">
      <c r="D524" s="182"/>
      <c r="E524" s="182"/>
      <c r="F524" s="182"/>
      <c r="G524" s="182"/>
      <c r="H524" s="182"/>
      <c r="I524" s="182"/>
      <c r="J524" s="182"/>
    </row>
    <row r="525" spans="2:10">
      <c r="D525" s="182"/>
      <c r="E525" s="182"/>
      <c r="F525" s="182"/>
      <c r="G525" s="182"/>
      <c r="H525" s="182"/>
      <c r="I525" s="182"/>
      <c r="J525" s="182"/>
    </row>
    <row r="526" spans="2:10">
      <c r="D526" s="182"/>
      <c r="E526" s="182"/>
      <c r="F526" s="182"/>
      <c r="G526" s="182"/>
      <c r="H526" s="182"/>
      <c r="I526" s="182"/>
      <c r="J526" s="182"/>
    </row>
    <row r="527" spans="2:10">
      <c r="D527" s="182"/>
      <c r="E527" s="182"/>
      <c r="F527" s="182"/>
      <c r="G527" s="182"/>
      <c r="H527" s="182"/>
      <c r="I527" s="182"/>
      <c r="J527" s="182"/>
    </row>
    <row r="528" spans="2:10">
      <c r="D528" s="182"/>
      <c r="E528" s="182"/>
      <c r="F528" s="182"/>
      <c r="G528" s="182"/>
      <c r="H528" s="182"/>
      <c r="I528" s="182"/>
      <c r="J528" s="182"/>
    </row>
    <row r="529" spans="2:10">
      <c r="B529" s="183"/>
      <c r="D529" s="182"/>
      <c r="E529" s="182"/>
      <c r="F529" s="182"/>
      <c r="G529" s="182"/>
      <c r="H529" s="182"/>
      <c r="I529" s="182"/>
      <c r="J529" s="182"/>
    </row>
    <row r="530" spans="2:10">
      <c r="B530" s="159"/>
      <c r="D530" s="182"/>
      <c r="E530" s="182"/>
      <c r="F530" s="182"/>
      <c r="G530" s="182"/>
      <c r="H530" s="182"/>
      <c r="I530" s="182"/>
      <c r="J530" s="182"/>
    </row>
    <row r="531" spans="2:10">
      <c r="D531" s="182"/>
      <c r="E531" s="182"/>
      <c r="F531" s="182"/>
      <c r="G531" s="182"/>
      <c r="H531" s="182"/>
      <c r="I531" s="182"/>
      <c r="J531" s="182"/>
    </row>
    <row r="532" spans="2:10">
      <c r="D532" s="182"/>
      <c r="E532" s="182"/>
      <c r="F532" s="182"/>
      <c r="G532" s="182"/>
      <c r="H532" s="182"/>
      <c r="I532" s="182"/>
      <c r="J532" s="182"/>
    </row>
    <row r="533" spans="2:10">
      <c r="D533" s="182"/>
      <c r="E533" s="182"/>
      <c r="F533" s="182"/>
      <c r="G533" s="182"/>
      <c r="H533" s="182"/>
      <c r="I533" s="182"/>
      <c r="J533" s="182"/>
    </row>
    <row r="534" spans="2:10">
      <c r="D534" s="182"/>
      <c r="E534" s="182"/>
      <c r="F534" s="182"/>
      <c r="G534" s="182"/>
      <c r="H534" s="182"/>
      <c r="I534" s="182"/>
      <c r="J534" s="182"/>
    </row>
    <row r="535" spans="2:10">
      <c r="D535" s="182"/>
      <c r="E535" s="182"/>
      <c r="F535" s="182"/>
      <c r="G535" s="182"/>
      <c r="H535" s="182"/>
      <c r="I535" s="182"/>
      <c r="J535" s="182"/>
    </row>
    <row r="536" spans="2:10">
      <c r="D536" s="182"/>
      <c r="E536" s="182"/>
      <c r="F536" s="182"/>
      <c r="G536" s="182"/>
      <c r="H536" s="182"/>
      <c r="I536" s="182"/>
      <c r="J536" s="182"/>
    </row>
    <row r="537" spans="2:10">
      <c r="D537" s="182"/>
      <c r="E537" s="182"/>
      <c r="F537" s="182"/>
      <c r="G537" s="182"/>
      <c r="H537" s="182"/>
      <c r="I537" s="182"/>
      <c r="J537" s="182"/>
    </row>
    <row r="538" spans="2:10">
      <c r="D538" s="182"/>
      <c r="E538" s="182"/>
      <c r="F538" s="182"/>
      <c r="G538" s="182"/>
      <c r="H538" s="182"/>
      <c r="I538" s="182"/>
      <c r="J538" s="182"/>
    </row>
    <row r="539" spans="2:10">
      <c r="D539" s="182"/>
      <c r="E539" s="182"/>
      <c r="F539" s="182"/>
      <c r="G539" s="182"/>
      <c r="H539" s="182"/>
      <c r="I539" s="182"/>
      <c r="J539" s="182"/>
    </row>
    <row r="540" spans="2:10">
      <c r="B540" s="183"/>
      <c r="D540" s="182"/>
      <c r="E540" s="182"/>
      <c r="F540" s="182"/>
      <c r="G540" s="182"/>
      <c r="H540" s="182"/>
      <c r="I540" s="182"/>
      <c r="J540" s="182"/>
    </row>
    <row r="541" spans="2:10">
      <c r="D541" s="182"/>
      <c r="E541" s="182"/>
      <c r="F541" s="182"/>
      <c r="G541" s="182"/>
      <c r="H541" s="182"/>
      <c r="I541" s="182"/>
      <c r="J541" s="182"/>
    </row>
    <row r="542" spans="2:10">
      <c r="D542" s="182"/>
      <c r="E542" s="182"/>
      <c r="F542" s="182"/>
      <c r="G542" s="182"/>
      <c r="H542" s="182"/>
      <c r="I542" s="182"/>
      <c r="J542" s="182"/>
    </row>
    <row r="543" spans="2:10">
      <c r="D543" s="182"/>
      <c r="E543" s="182"/>
      <c r="F543" s="182"/>
      <c r="G543" s="182"/>
      <c r="H543" s="182"/>
      <c r="I543" s="182"/>
      <c r="J543" s="182"/>
    </row>
    <row r="544" spans="2:10">
      <c r="D544" s="182"/>
      <c r="E544" s="182"/>
      <c r="F544" s="182"/>
      <c r="G544" s="182"/>
      <c r="H544" s="182"/>
      <c r="I544" s="182"/>
      <c r="J544" s="182"/>
    </row>
    <row r="545" spans="2:10">
      <c r="D545" s="182"/>
      <c r="E545" s="182"/>
      <c r="F545" s="182"/>
      <c r="G545" s="182"/>
      <c r="H545" s="182"/>
      <c r="I545" s="182"/>
      <c r="J545" s="182"/>
    </row>
    <row r="546" spans="2:10">
      <c r="D546" s="182"/>
      <c r="E546" s="182"/>
      <c r="F546" s="182"/>
      <c r="G546" s="182"/>
      <c r="H546" s="182"/>
      <c r="I546" s="182"/>
      <c r="J546" s="182"/>
    </row>
    <row r="547" spans="2:10">
      <c r="D547" s="182"/>
      <c r="E547" s="182"/>
      <c r="F547" s="182"/>
      <c r="G547" s="182"/>
      <c r="H547" s="182"/>
      <c r="I547" s="182"/>
      <c r="J547" s="182"/>
    </row>
    <row r="548" spans="2:10">
      <c r="D548" s="182"/>
      <c r="E548" s="182"/>
      <c r="F548" s="182"/>
      <c r="G548" s="182"/>
      <c r="H548" s="182"/>
      <c r="I548" s="182"/>
      <c r="J548" s="182"/>
    </row>
    <row r="549" spans="2:10">
      <c r="D549" s="182"/>
      <c r="E549" s="182"/>
      <c r="F549" s="182"/>
      <c r="G549" s="182"/>
      <c r="H549" s="182"/>
      <c r="I549" s="182"/>
      <c r="J549" s="182"/>
    </row>
    <row r="550" spans="2:10">
      <c r="D550" s="182"/>
      <c r="E550" s="182"/>
      <c r="F550" s="182"/>
      <c r="G550" s="182"/>
      <c r="H550" s="182"/>
      <c r="I550" s="182"/>
      <c r="J550" s="182"/>
    </row>
    <row r="551" spans="2:10">
      <c r="B551" s="183"/>
      <c r="D551" s="182"/>
      <c r="E551" s="182"/>
      <c r="F551" s="182"/>
      <c r="G551" s="182"/>
      <c r="H551" s="182"/>
      <c r="I551" s="182"/>
      <c r="J551" s="182"/>
    </row>
    <row r="552" spans="2:10">
      <c r="D552" s="182"/>
      <c r="E552" s="182"/>
      <c r="F552" s="182"/>
      <c r="G552" s="182"/>
      <c r="H552" s="182"/>
      <c r="I552" s="182"/>
      <c r="J552" s="182"/>
    </row>
    <row r="553" spans="2:10">
      <c r="D553" s="182"/>
      <c r="E553" s="182"/>
      <c r="F553" s="182"/>
      <c r="G553" s="182"/>
      <c r="H553" s="182"/>
      <c r="I553" s="182"/>
      <c r="J553" s="182"/>
    </row>
    <row r="554" spans="2:10">
      <c r="D554" s="182"/>
      <c r="E554" s="182"/>
      <c r="F554" s="182"/>
      <c r="G554" s="182"/>
      <c r="H554" s="182"/>
      <c r="I554" s="182"/>
      <c r="J554" s="182"/>
    </row>
    <row r="555" spans="2:10">
      <c r="D555" s="182"/>
      <c r="E555" s="182"/>
      <c r="F555" s="182"/>
      <c r="G555" s="182"/>
      <c r="H555" s="182"/>
      <c r="I555" s="182"/>
      <c r="J555" s="182"/>
    </row>
    <row r="556" spans="2:10">
      <c r="D556" s="182"/>
      <c r="E556" s="182"/>
      <c r="F556" s="182"/>
      <c r="G556" s="182"/>
      <c r="H556" s="182"/>
      <c r="I556" s="182"/>
      <c r="J556" s="182"/>
    </row>
    <row r="557" spans="2:10">
      <c r="D557" s="182"/>
      <c r="E557" s="182"/>
      <c r="F557" s="182"/>
      <c r="G557" s="182"/>
      <c r="H557" s="182"/>
      <c r="I557" s="182"/>
      <c r="J557" s="182"/>
    </row>
    <row r="558" spans="2:10">
      <c r="D558" s="182"/>
      <c r="E558" s="182"/>
      <c r="F558" s="182"/>
      <c r="G558" s="182"/>
      <c r="H558" s="182"/>
      <c r="I558" s="182"/>
      <c r="J558" s="182"/>
    </row>
    <row r="559" spans="2:10">
      <c r="D559" s="182"/>
      <c r="E559" s="182"/>
      <c r="F559" s="182"/>
      <c r="G559" s="182"/>
      <c r="H559" s="182"/>
      <c r="I559" s="182"/>
      <c r="J559" s="182"/>
    </row>
    <row r="560" spans="2:10">
      <c r="D560" s="182"/>
      <c r="E560" s="182"/>
      <c r="F560" s="182"/>
      <c r="G560" s="182"/>
      <c r="H560" s="182"/>
      <c r="I560" s="182"/>
      <c r="J560" s="182"/>
    </row>
    <row r="561" spans="2:10">
      <c r="B561" s="183"/>
      <c r="D561" s="182"/>
      <c r="E561" s="182"/>
      <c r="F561" s="182"/>
      <c r="G561" s="182"/>
      <c r="H561" s="182"/>
      <c r="I561" s="182"/>
      <c r="J561" s="182"/>
    </row>
    <row r="562" spans="2:10">
      <c r="D562" s="182"/>
      <c r="E562" s="182"/>
      <c r="F562" s="182"/>
      <c r="G562" s="182"/>
      <c r="H562" s="182"/>
      <c r="I562" s="182"/>
      <c r="J562" s="182"/>
    </row>
    <row r="563" spans="2:10">
      <c r="D563" s="182"/>
      <c r="E563" s="182"/>
      <c r="F563" s="182"/>
      <c r="G563" s="182"/>
      <c r="H563" s="182"/>
      <c r="I563" s="182"/>
      <c r="J563" s="182"/>
    </row>
    <row r="564" spans="2:10">
      <c r="D564" s="182"/>
      <c r="E564" s="182"/>
      <c r="F564" s="182"/>
      <c r="G564" s="182"/>
      <c r="H564" s="182"/>
      <c r="I564" s="182"/>
      <c r="J564" s="182"/>
    </row>
    <row r="565" spans="2:10">
      <c r="D565" s="182"/>
      <c r="E565" s="182"/>
      <c r="F565" s="182"/>
      <c r="G565" s="182"/>
      <c r="H565" s="182"/>
      <c r="I565" s="182"/>
      <c r="J565" s="182"/>
    </row>
    <row r="566" spans="2:10">
      <c r="D566" s="182"/>
      <c r="E566" s="182"/>
      <c r="F566" s="182"/>
      <c r="G566" s="182"/>
      <c r="H566" s="182"/>
      <c r="I566" s="182"/>
      <c r="J566" s="182"/>
    </row>
    <row r="567" spans="2:10">
      <c r="B567" s="183"/>
      <c r="D567" s="182"/>
      <c r="E567" s="182"/>
      <c r="F567" s="182"/>
      <c r="G567" s="182"/>
      <c r="H567" s="182"/>
      <c r="I567" s="182"/>
      <c r="J567" s="182"/>
    </row>
    <row r="568" spans="2:10">
      <c r="D568" s="182"/>
      <c r="E568" s="182"/>
      <c r="F568" s="182"/>
      <c r="G568" s="182"/>
      <c r="H568" s="182"/>
      <c r="I568" s="182"/>
      <c r="J568" s="182"/>
    </row>
    <row r="569" spans="2:10">
      <c r="D569" s="182"/>
      <c r="E569" s="182"/>
      <c r="F569" s="182"/>
      <c r="G569" s="182"/>
      <c r="H569" s="182"/>
      <c r="I569" s="182"/>
      <c r="J569" s="182"/>
    </row>
    <row r="570" spans="2:10">
      <c r="B570" s="159"/>
      <c r="D570" s="182"/>
      <c r="E570" s="182"/>
      <c r="F570" s="182"/>
      <c r="G570" s="182"/>
      <c r="H570" s="182"/>
      <c r="I570" s="182"/>
      <c r="J570" s="182"/>
    </row>
    <row r="571" spans="2:10">
      <c r="D571" s="182"/>
      <c r="E571" s="182"/>
      <c r="F571" s="182"/>
      <c r="G571" s="182"/>
      <c r="H571" s="182"/>
      <c r="I571" s="182"/>
      <c r="J571" s="182"/>
    </row>
    <row r="572" spans="2:10">
      <c r="D572" s="182"/>
      <c r="E572" s="182"/>
      <c r="F572" s="182"/>
      <c r="G572" s="182"/>
      <c r="H572" s="182"/>
      <c r="I572" s="182"/>
      <c r="J572" s="182"/>
    </row>
    <row r="573" spans="2:10">
      <c r="D573" s="182"/>
      <c r="E573" s="182"/>
      <c r="F573" s="182"/>
      <c r="G573" s="182"/>
      <c r="H573" s="182"/>
      <c r="I573" s="182"/>
      <c r="J573" s="182"/>
    </row>
    <row r="574" spans="2:10">
      <c r="D574" s="182"/>
      <c r="E574" s="182"/>
      <c r="F574" s="182"/>
      <c r="G574" s="182"/>
      <c r="H574" s="182"/>
      <c r="I574" s="182"/>
      <c r="J574" s="182"/>
    </row>
    <row r="575" spans="2:10">
      <c r="D575" s="182"/>
      <c r="E575" s="182"/>
      <c r="F575" s="182"/>
      <c r="G575" s="182"/>
      <c r="H575" s="182"/>
      <c r="I575" s="182"/>
      <c r="J575" s="182"/>
    </row>
    <row r="576" spans="2:10">
      <c r="D576" s="182"/>
      <c r="E576" s="182"/>
      <c r="F576" s="182"/>
      <c r="G576" s="182"/>
      <c r="H576" s="182"/>
      <c r="I576" s="182"/>
      <c r="J576" s="182"/>
    </row>
    <row r="577" spans="2:10">
      <c r="D577" s="182"/>
      <c r="E577" s="182"/>
      <c r="F577" s="182"/>
      <c r="G577" s="182"/>
      <c r="H577" s="182"/>
      <c r="I577" s="182"/>
      <c r="J577" s="182"/>
    </row>
    <row r="578" spans="2:10">
      <c r="B578" s="183"/>
      <c r="D578" s="182"/>
      <c r="E578" s="182"/>
      <c r="F578" s="182"/>
      <c r="G578" s="182"/>
      <c r="H578" s="182"/>
      <c r="I578" s="182"/>
      <c r="J578" s="182"/>
    </row>
    <row r="579" spans="2:10">
      <c r="D579" s="182"/>
      <c r="E579" s="182"/>
      <c r="F579" s="182"/>
      <c r="G579" s="182"/>
      <c r="H579" s="182"/>
      <c r="I579" s="182"/>
      <c r="J579" s="182"/>
    </row>
    <row r="580" spans="2:10">
      <c r="D580" s="182"/>
      <c r="E580" s="182"/>
      <c r="F580" s="182"/>
      <c r="G580" s="182"/>
      <c r="H580" s="182"/>
      <c r="I580" s="182"/>
      <c r="J580" s="182"/>
    </row>
    <row r="581" spans="2:10">
      <c r="D581" s="182"/>
      <c r="E581" s="182"/>
      <c r="F581" s="182"/>
      <c r="G581" s="182"/>
      <c r="H581" s="182"/>
      <c r="I581" s="182"/>
      <c r="J581" s="182"/>
    </row>
    <row r="582" spans="2:10">
      <c r="D582" s="182"/>
      <c r="E582" s="182"/>
      <c r="F582" s="182"/>
      <c r="G582" s="182"/>
      <c r="H582" s="182"/>
      <c r="I582" s="182"/>
      <c r="J582" s="182"/>
    </row>
    <row r="583" spans="2:10">
      <c r="D583" s="182"/>
      <c r="E583" s="182"/>
      <c r="F583" s="182"/>
      <c r="G583" s="182"/>
      <c r="H583" s="182"/>
      <c r="I583" s="182"/>
      <c r="J583" s="182"/>
    </row>
    <row r="584" spans="2:10">
      <c r="D584" s="182"/>
      <c r="E584" s="182"/>
      <c r="F584" s="182"/>
      <c r="G584" s="182"/>
      <c r="H584" s="182"/>
      <c r="I584" s="182"/>
      <c r="J584" s="182"/>
    </row>
    <row r="585" spans="2:10">
      <c r="B585" s="183"/>
      <c r="D585" s="182"/>
      <c r="E585" s="182"/>
      <c r="F585" s="182"/>
      <c r="G585" s="182"/>
      <c r="H585" s="182"/>
      <c r="I585" s="182"/>
      <c r="J585" s="182"/>
    </row>
    <row r="586" spans="2:10">
      <c r="D586" s="182"/>
      <c r="E586" s="182"/>
      <c r="F586" s="182"/>
      <c r="G586" s="182"/>
      <c r="H586" s="182"/>
      <c r="I586" s="182"/>
      <c r="J586" s="182"/>
    </row>
    <row r="587" spans="2:10">
      <c r="B587" s="183"/>
      <c r="D587" s="182"/>
      <c r="E587" s="182"/>
      <c r="F587" s="182"/>
      <c r="G587" s="182"/>
      <c r="H587" s="182"/>
      <c r="I587" s="182"/>
      <c r="J587" s="182"/>
    </row>
    <row r="588" spans="2:10">
      <c r="D588" s="182"/>
      <c r="E588" s="182"/>
      <c r="F588" s="182"/>
      <c r="G588" s="182"/>
      <c r="H588" s="182"/>
      <c r="I588" s="182"/>
      <c r="J588" s="182"/>
    </row>
    <row r="589" spans="2:10">
      <c r="D589" s="182"/>
      <c r="E589" s="182"/>
      <c r="F589" s="182"/>
      <c r="G589" s="182"/>
      <c r="H589" s="182"/>
      <c r="I589" s="182"/>
      <c r="J589" s="182"/>
    </row>
    <row r="590" spans="2:10">
      <c r="D590" s="182"/>
      <c r="E590" s="182"/>
      <c r="F590" s="182"/>
      <c r="G590" s="182"/>
      <c r="H590" s="182"/>
      <c r="I590" s="182"/>
      <c r="J590" s="182"/>
    </row>
    <row r="591" spans="2:10">
      <c r="D591" s="182"/>
      <c r="E591" s="182"/>
      <c r="F591" s="182"/>
      <c r="G591" s="182"/>
      <c r="H591" s="182"/>
      <c r="I591" s="182"/>
      <c r="J591" s="182"/>
    </row>
    <row r="592" spans="2:10">
      <c r="D592" s="182"/>
      <c r="E592" s="182"/>
      <c r="F592" s="182"/>
      <c r="G592" s="182"/>
      <c r="H592" s="182"/>
      <c r="I592" s="182"/>
      <c r="J592" s="182"/>
    </row>
    <row r="593" spans="2:10">
      <c r="D593" s="182"/>
      <c r="E593" s="182"/>
      <c r="F593" s="182"/>
      <c r="G593" s="182"/>
      <c r="H593" s="182"/>
      <c r="I593" s="182"/>
      <c r="J593" s="182"/>
    </row>
    <row r="594" spans="2:10">
      <c r="D594" s="182"/>
      <c r="E594" s="182"/>
      <c r="F594" s="182"/>
      <c r="G594" s="182"/>
      <c r="H594" s="182"/>
      <c r="I594" s="182"/>
      <c r="J594" s="182"/>
    </row>
    <row r="595" spans="2:10">
      <c r="D595" s="182"/>
      <c r="E595" s="182"/>
      <c r="F595" s="182"/>
      <c r="G595" s="182"/>
      <c r="H595" s="182"/>
      <c r="I595" s="182"/>
      <c r="J595" s="182"/>
    </row>
    <row r="596" spans="2:10">
      <c r="D596" s="182"/>
      <c r="E596" s="182"/>
      <c r="F596" s="182"/>
      <c r="G596" s="182"/>
      <c r="H596" s="182"/>
      <c r="I596" s="182"/>
      <c r="J596" s="182"/>
    </row>
    <row r="597" spans="2:10">
      <c r="D597" s="182"/>
      <c r="E597" s="182"/>
      <c r="F597" s="182"/>
      <c r="G597" s="182"/>
      <c r="H597" s="182"/>
      <c r="I597" s="182"/>
      <c r="J597" s="182"/>
    </row>
    <row r="598" spans="2:10">
      <c r="D598" s="182"/>
      <c r="E598" s="182"/>
      <c r="F598" s="182"/>
      <c r="G598" s="182"/>
      <c r="H598" s="182"/>
      <c r="I598" s="182"/>
      <c r="J598" s="182"/>
    </row>
    <row r="599" spans="2:10">
      <c r="D599" s="182"/>
      <c r="E599" s="182"/>
      <c r="F599" s="182"/>
      <c r="G599" s="182"/>
      <c r="H599" s="182"/>
      <c r="I599" s="182"/>
      <c r="J599" s="182"/>
    </row>
    <row r="600" spans="2:10">
      <c r="D600" s="182"/>
      <c r="E600" s="182"/>
      <c r="F600" s="182"/>
      <c r="G600" s="182"/>
      <c r="H600" s="182"/>
      <c r="I600" s="182"/>
      <c r="J600" s="182"/>
    </row>
    <row r="601" spans="2:10">
      <c r="D601" s="182"/>
      <c r="E601" s="182"/>
      <c r="F601" s="182"/>
      <c r="G601" s="182"/>
      <c r="H601" s="182"/>
      <c r="I601" s="182"/>
      <c r="J601" s="182"/>
    </row>
    <row r="602" spans="2:10">
      <c r="D602" s="182"/>
      <c r="E602" s="182"/>
      <c r="F602" s="182"/>
      <c r="G602" s="182"/>
      <c r="H602" s="182"/>
      <c r="I602" s="182"/>
      <c r="J602" s="182"/>
    </row>
    <row r="603" spans="2:10">
      <c r="D603" s="182"/>
      <c r="E603" s="182"/>
      <c r="F603" s="182"/>
      <c r="G603" s="182"/>
      <c r="H603" s="182"/>
      <c r="I603" s="182"/>
      <c r="J603" s="182"/>
    </row>
    <row r="604" spans="2:10">
      <c r="B604" s="183"/>
      <c r="D604" s="182"/>
      <c r="E604" s="182"/>
      <c r="F604" s="182"/>
      <c r="G604" s="182"/>
      <c r="H604" s="182"/>
      <c r="I604" s="182"/>
      <c r="J604" s="182"/>
    </row>
    <row r="605" spans="2:10">
      <c r="D605" s="182"/>
      <c r="E605" s="182"/>
      <c r="F605" s="182"/>
      <c r="G605" s="182"/>
      <c r="H605" s="182"/>
      <c r="I605" s="182"/>
      <c r="J605" s="182"/>
    </row>
    <row r="606" spans="2:10">
      <c r="D606" s="182"/>
      <c r="E606" s="182"/>
      <c r="F606" s="182"/>
      <c r="G606" s="182"/>
      <c r="H606" s="182"/>
      <c r="I606" s="182"/>
      <c r="J606" s="182"/>
    </row>
    <row r="607" spans="2:10">
      <c r="D607" s="182"/>
      <c r="E607" s="182"/>
      <c r="F607" s="182"/>
      <c r="G607" s="182"/>
      <c r="H607" s="182"/>
      <c r="I607" s="182"/>
      <c r="J607" s="182"/>
    </row>
    <row r="608" spans="2:10">
      <c r="D608" s="182"/>
      <c r="E608" s="182"/>
      <c r="F608" s="182"/>
      <c r="G608" s="182"/>
      <c r="H608" s="182"/>
      <c r="I608" s="182"/>
      <c r="J608" s="182"/>
    </row>
    <row r="609" spans="2:10">
      <c r="D609" s="182"/>
      <c r="E609" s="182"/>
      <c r="F609" s="182"/>
      <c r="G609" s="182"/>
      <c r="H609" s="182"/>
      <c r="I609" s="182"/>
      <c r="J609" s="182"/>
    </row>
    <row r="610" spans="2:10">
      <c r="D610" s="182"/>
      <c r="E610" s="182"/>
      <c r="F610" s="182"/>
      <c r="G610" s="182"/>
      <c r="H610" s="182"/>
      <c r="I610" s="182"/>
      <c r="J610" s="182"/>
    </row>
    <row r="611" spans="2:10">
      <c r="B611" s="183"/>
      <c r="D611" s="182"/>
      <c r="E611" s="182"/>
      <c r="F611" s="182"/>
      <c r="G611" s="182"/>
      <c r="H611" s="182"/>
      <c r="I611" s="182"/>
      <c r="J611" s="182"/>
    </row>
    <row r="612" spans="2:10">
      <c r="B612" s="183"/>
      <c r="D612" s="182"/>
      <c r="E612" s="182"/>
      <c r="F612" s="182"/>
      <c r="G612" s="182"/>
      <c r="H612" s="182"/>
      <c r="I612" s="182"/>
      <c r="J612" s="182"/>
    </row>
    <row r="613" spans="2:10">
      <c r="D613" s="182"/>
      <c r="E613" s="182"/>
      <c r="F613" s="182"/>
      <c r="G613" s="182"/>
      <c r="H613" s="182"/>
      <c r="I613" s="182"/>
      <c r="J613" s="182"/>
    </row>
    <row r="614" spans="2:10">
      <c r="B614" s="183"/>
      <c r="D614" s="182"/>
      <c r="E614" s="182"/>
      <c r="F614" s="182"/>
      <c r="G614" s="182"/>
      <c r="H614" s="182"/>
      <c r="I614" s="182"/>
      <c r="J614" s="182"/>
    </row>
    <row r="615" spans="2:10">
      <c r="D615" s="182"/>
      <c r="E615" s="182"/>
      <c r="F615" s="182"/>
      <c r="G615" s="182"/>
      <c r="H615" s="182"/>
      <c r="I615" s="182"/>
      <c r="J615" s="182"/>
    </row>
    <row r="616" spans="2:10">
      <c r="B616" s="183"/>
      <c r="D616" s="182"/>
      <c r="E616" s="182"/>
      <c r="F616" s="182"/>
      <c r="G616" s="182"/>
      <c r="H616" s="182"/>
      <c r="I616" s="182"/>
      <c r="J616" s="182"/>
    </row>
    <row r="617" spans="2:10">
      <c r="D617" s="182"/>
      <c r="E617" s="182"/>
      <c r="F617" s="182"/>
      <c r="G617" s="182"/>
      <c r="H617" s="182"/>
      <c r="I617" s="182"/>
      <c r="J617" s="182"/>
    </row>
    <row r="618" spans="2:10">
      <c r="D618" s="182"/>
      <c r="E618" s="182"/>
      <c r="F618" s="182"/>
      <c r="G618" s="182"/>
      <c r="H618" s="182"/>
      <c r="I618" s="182"/>
      <c r="J618" s="182"/>
    </row>
    <row r="619" spans="2:10">
      <c r="D619" s="182"/>
      <c r="E619" s="182"/>
      <c r="F619" s="182"/>
      <c r="G619" s="182"/>
      <c r="H619" s="182"/>
      <c r="I619" s="182"/>
      <c r="J619" s="182"/>
    </row>
    <row r="620" spans="2:10">
      <c r="D620" s="182"/>
      <c r="E620" s="182"/>
      <c r="F620" s="182"/>
      <c r="G620" s="182"/>
      <c r="H620" s="182"/>
      <c r="I620" s="182"/>
      <c r="J620" s="182"/>
    </row>
    <row r="621" spans="2:10">
      <c r="D621" s="182"/>
      <c r="E621" s="182"/>
      <c r="F621" s="182"/>
      <c r="G621" s="182"/>
      <c r="H621" s="182"/>
      <c r="I621" s="182"/>
      <c r="J621" s="182"/>
    </row>
    <row r="622" spans="2:10">
      <c r="B622" s="183"/>
      <c r="D622" s="182"/>
      <c r="E622" s="182"/>
      <c r="F622" s="182"/>
      <c r="G622" s="182"/>
      <c r="H622" s="182"/>
      <c r="I622" s="182"/>
      <c r="J622" s="182"/>
    </row>
    <row r="623" spans="2:10">
      <c r="D623" s="182"/>
      <c r="E623" s="182"/>
      <c r="F623" s="182"/>
      <c r="G623" s="182"/>
      <c r="H623" s="182"/>
      <c r="I623" s="182"/>
      <c r="J623" s="182"/>
    </row>
    <row r="624" spans="2:10">
      <c r="B624" s="183"/>
      <c r="D624" s="182"/>
      <c r="E624" s="182"/>
      <c r="F624" s="182"/>
      <c r="G624" s="182"/>
      <c r="H624" s="182"/>
      <c r="I624" s="182"/>
      <c r="J624" s="182"/>
    </row>
    <row r="625" spans="2:10">
      <c r="B625" s="159"/>
      <c r="D625" s="182"/>
      <c r="E625" s="182"/>
      <c r="F625" s="182"/>
      <c r="G625" s="182"/>
      <c r="H625" s="182"/>
      <c r="I625" s="182"/>
      <c r="J625" s="182"/>
    </row>
    <row r="626" spans="2:10">
      <c r="B626" s="183"/>
      <c r="D626" s="182"/>
      <c r="E626" s="182"/>
      <c r="F626" s="182"/>
      <c r="G626" s="182"/>
      <c r="H626" s="182"/>
      <c r="I626" s="182"/>
      <c r="J626" s="182"/>
    </row>
    <row r="627" spans="2:10">
      <c r="D627" s="182"/>
      <c r="E627" s="182"/>
      <c r="F627" s="182"/>
      <c r="G627" s="182"/>
      <c r="H627" s="182"/>
      <c r="I627" s="182"/>
      <c r="J627" s="182"/>
    </row>
    <row r="628" spans="2:10">
      <c r="B628" s="183"/>
      <c r="D628" s="182"/>
      <c r="E628" s="182"/>
      <c r="F628" s="182"/>
      <c r="G628" s="182"/>
      <c r="H628" s="182"/>
      <c r="I628" s="182"/>
      <c r="J628" s="182"/>
    </row>
    <row r="629" spans="2:10">
      <c r="D629" s="182"/>
      <c r="E629" s="182"/>
      <c r="F629" s="182"/>
      <c r="G629" s="182"/>
      <c r="H629" s="182"/>
      <c r="I629" s="182"/>
      <c r="J629" s="182"/>
    </row>
    <row r="630" spans="2:10">
      <c r="D630" s="182"/>
      <c r="E630" s="182"/>
      <c r="F630" s="182"/>
      <c r="G630" s="182"/>
      <c r="H630" s="182"/>
      <c r="I630" s="182"/>
      <c r="J630" s="182"/>
    </row>
    <row r="631" spans="2:10">
      <c r="B631" s="183"/>
      <c r="D631" s="182"/>
      <c r="E631" s="182"/>
      <c r="F631" s="182"/>
      <c r="G631" s="182"/>
      <c r="H631" s="182"/>
      <c r="I631" s="182"/>
      <c r="J631" s="182"/>
    </row>
    <row r="632" spans="2:10">
      <c r="D632" s="182"/>
      <c r="E632" s="182"/>
      <c r="F632" s="182"/>
      <c r="G632" s="182"/>
      <c r="H632" s="182"/>
      <c r="I632" s="182"/>
      <c r="J632" s="182"/>
    </row>
    <row r="633" spans="2:10">
      <c r="D633" s="182"/>
      <c r="E633" s="182"/>
      <c r="F633" s="182"/>
      <c r="G633" s="182"/>
      <c r="H633" s="182"/>
      <c r="I633" s="182"/>
      <c r="J633" s="182"/>
    </row>
    <row r="634" spans="2:10">
      <c r="B634" s="183"/>
      <c r="D634" s="182"/>
      <c r="E634" s="182"/>
      <c r="F634" s="182"/>
      <c r="G634" s="182"/>
      <c r="H634" s="182"/>
      <c r="I634" s="182"/>
      <c r="J634" s="182"/>
    </row>
    <row r="635" spans="2:10">
      <c r="D635" s="182"/>
      <c r="E635" s="182"/>
      <c r="F635" s="182"/>
      <c r="G635" s="182"/>
      <c r="H635" s="182"/>
      <c r="I635" s="182"/>
      <c r="J635" s="182"/>
    </row>
    <row r="636" spans="2:10">
      <c r="B636" s="183"/>
      <c r="D636" s="182"/>
      <c r="E636" s="182"/>
      <c r="F636" s="182"/>
      <c r="G636" s="182"/>
      <c r="H636" s="182"/>
      <c r="I636" s="182"/>
      <c r="J636" s="182"/>
    </row>
    <row r="637" spans="2:10">
      <c r="D637" s="182"/>
      <c r="E637" s="182"/>
      <c r="F637" s="182"/>
      <c r="G637" s="182"/>
      <c r="H637" s="182"/>
      <c r="I637" s="182"/>
      <c r="J637" s="182"/>
    </row>
    <row r="638" spans="2:10">
      <c r="D638" s="182"/>
      <c r="E638" s="182"/>
      <c r="F638" s="182"/>
      <c r="G638" s="182"/>
      <c r="H638" s="182"/>
      <c r="I638" s="182"/>
      <c r="J638" s="182"/>
    </row>
    <row r="639" spans="2:10">
      <c r="D639" s="182"/>
      <c r="E639" s="182"/>
      <c r="F639" s="182"/>
      <c r="G639" s="182"/>
      <c r="H639" s="182"/>
      <c r="I639" s="182"/>
      <c r="J639" s="182"/>
    </row>
    <row r="640" spans="2:10">
      <c r="D640" s="182"/>
      <c r="E640" s="182"/>
      <c r="F640" s="182"/>
      <c r="G640" s="182"/>
      <c r="H640" s="182"/>
      <c r="I640" s="182"/>
      <c r="J640" s="182"/>
    </row>
    <row r="641" spans="2:10">
      <c r="D641" s="182"/>
      <c r="E641" s="182"/>
      <c r="F641" s="182"/>
      <c r="G641" s="182"/>
      <c r="H641" s="182"/>
      <c r="I641" s="182"/>
      <c r="J641" s="182"/>
    </row>
    <row r="642" spans="2:10">
      <c r="B642" s="183"/>
      <c r="D642" s="182"/>
      <c r="E642" s="182"/>
      <c r="F642" s="182"/>
      <c r="G642" s="182"/>
      <c r="H642" s="182"/>
      <c r="I642" s="182"/>
      <c r="J642" s="182"/>
    </row>
    <row r="643" spans="2:10">
      <c r="D643" s="182"/>
      <c r="E643" s="182"/>
      <c r="F643" s="182"/>
      <c r="G643" s="182"/>
      <c r="H643" s="182"/>
      <c r="I643" s="182"/>
      <c r="J643" s="182"/>
    </row>
    <row r="644" spans="2:10">
      <c r="D644" s="182"/>
      <c r="E644" s="182"/>
      <c r="F644" s="182"/>
      <c r="G644" s="182"/>
      <c r="H644" s="182"/>
      <c r="I644" s="182"/>
      <c r="J644" s="182"/>
    </row>
    <row r="645" spans="2:10">
      <c r="D645" s="182"/>
      <c r="E645" s="182"/>
      <c r="F645" s="182"/>
      <c r="G645" s="182"/>
      <c r="H645" s="182"/>
      <c r="I645" s="182"/>
      <c r="J645" s="182"/>
    </row>
    <row r="646" spans="2:10">
      <c r="D646" s="182"/>
      <c r="E646" s="182"/>
      <c r="F646" s="182"/>
      <c r="G646" s="182"/>
      <c r="H646" s="182"/>
      <c r="I646" s="182"/>
      <c r="J646" s="182"/>
    </row>
    <row r="647" spans="2:10">
      <c r="D647" s="182"/>
      <c r="E647" s="182"/>
      <c r="F647" s="182"/>
      <c r="G647" s="182"/>
      <c r="H647" s="182"/>
      <c r="I647" s="182"/>
      <c r="J647" s="182"/>
    </row>
    <row r="648" spans="2:10">
      <c r="D648" s="182"/>
      <c r="E648" s="182"/>
      <c r="F648" s="182"/>
      <c r="G648" s="182"/>
      <c r="H648" s="182"/>
      <c r="I648" s="182"/>
      <c r="J648" s="182"/>
    </row>
    <row r="649" spans="2:10">
      <c r="D649" s="182"/>
      <c r="E649" s="182"/>
      <c r="F649" s="182"/>
      <c r="G649" s="182"/>
      <c r="H649" s="182"/>
      <c r="I649" s="182"/>
      <c r="J649" s="182"/>
    </row>
    <row r="650" spans="2:10">
      <c r="D650" s="182"/>
      <c r="E650" s="182"/>
      <c r="F650" s="182"/>
      <c r="G650" s="182"/>
      <c r="H650" s="182"/>
      <c r="I650" s="182"/>
      <c r="J650" s="182"/>
    </row>
    <row r="651" spans="2:10">
      <c r="D651" s="182"/>
      <c r="E651" s="182"/>
      <c r="F651" s="182"/>
      <c r="G651" s="182"/>
      <c r="H651" s="182"/>
      <c r="I651" s="182"/>
      <c r="J651" s="182"/>
    </row>
    <row r="652" spans="2:10">
      <c r="D652" s="182"/>
      <c r="E652" s="182"/>
      <c r="F652" s="182"/>
      <c r="G652" s="182"/>
      <c r="H652" s="182"/>
      <c r="I652" s="182"/>
      <c r="J652" s="182"/>
    </row>
    <row r="653" spans="2:10">
      <c r="B653" s="183"/>
      <c r="D653" s="182"/>
      <c r="E653" s="182"/>
      <c r="F653" s="182"/>
      <c r="G653" s="182"/>
      <c r="H653" s="182"/>
      <c r="I653" s="182"/>
      <c r="J653" s="182"/>
    </row>
    <row r="654" spans="2:10">
      <c r="D654" s="182"/>
      <c r="E654" s="182"/>
      <c r="F654" s="182"/>
      <c r="G654" s="182"/>
      <c r="H654" s="182"/>
      <c r="I654" s="182"/>
      <c r="J654" s="182"/>
    </row>
    <row r="655" spans="2:10">
      <c r="B655" s="159"/>
      <c r="D655" s="182"/>
      <c r="E655" s="182"/>
      <c r="F655" s="182"/>
      <c r="G655" s="182"/>
      <c r="H655" s="182"/>
      <c r="I655" s="182"/>
      <c r="J655" s="182"/>
    </row>
    <row r="656" spans="2:10">
      <c r="D656" s="182"/>
      <c r="E656" s="182"/>
      <c r="F656" s="182"/>
      <c r="G656" s="182"/>
      <c r="H656" s="182"/>
      <c r="I656" s="182"/>
      <c r="J656" s="182"/>
    </row>
    <row r="657" spans="2:10">
      <c r="D657" s="182"/>
      <c r="E657" s="182"/>
      <c r="F657" s="182"/>
      <c r="G657" s="182"/>
      <c r="H657" s="182"/>
      <c r="I657" s="182"/>
      <c r="J657" s="182"/>
    </row>
    <row r="658" spans="2:10">
      <c r="D658" s="182"/>
      <c r="E658" s="182"/>
      <c r="F658" s="182"/>
      <c r="G658" s="182"/>
      <c r="H658" s="182"/>
      <c r="I658" s="182"/>
      <c r="J658" s="182"/>
    </row>
    <row r="659" spans="2:10">
      <c r="D659" s="182"/>
      <c r="E659" s="182"/>
      <c r="F659" s="182"/>
      <c r="G659" s="182"/>
      <c r="H659" s="182"/>
      <c r="I659" s="182"/>
      <c r="J659" s="182"/>
    </row>
    <row r="660" spans="2:10">
      <c r="D660" s="182"/>
      <c r="E660" s="182"/>
      <c r="F660" s="182"/>
      <c r="G660" s="182"/>
      <c r="H660" s="182"/>
      <c r="I660" s="182"/>
      <c r="J660" s="182"/>
    </row>
    <row r="661" spans="2:10">
      <c r="D661" s="182"/>
      <c r="E661" s="182"/>
      <c r="F661" s="182"/>
      <c r="G661" s="182"/>
      <c r="H661" s="182"/>
      <c r="I661" s="182"/>
      <c r="J661" s="182"/>
    </row>
    <row r="662" spans="2:10">
      <c r="D662" s="182"/>
      <c r="E662" s="182"/>
      <c r="F662" s="182"/>
      <c r="G662" s="182"/>
      <c r="H662" s="182"/>
      <c r="I662" s="182"/>
      <c r="J662" s="182"/>
    </row>
    <row r="663" spans="2:10">
      <c r="D663" s="182"/>
      <c r="E663" s="182"/>
      <c r="F663" s="182"/>
      <c r="G663" s="182"/>
      <c r="H663" s="182"/>
      <c r="I663" s="182"/>
      <c r="J663" s="182"/>
    </row>
    <row r="664" spans="2:10">
      <c r="B664" s="183"/>
      <c r="D664" s="182"/>
      <c r="E664" s="182"/>
      <c r="F664" s="182"/>
      <c r="G664" s="182"/>
      <c r="H664" s="182"/>
      <c r="I664" s="182"/>
      <c r="J664" s="182"/>
    </row>
    <row r="665" spans="2:10">
      <c r="B665" s="183"/>
      <c r="D665" s="182"/>
      <c r="E665" s="182"/>
      <c r="F665" s="182"/>
      <c r="G665" s="182"/>
      <c r="H665" s="182"/>
      <c r="I665" s="182"/>
      <c r="J665" s="182"/>
    </row>
    <row r="666" spans="2:10">
      <c r="D666" s="182"/>
      <c r="E666" s="182"/>
      <c r="F666" s="182"/>
      <c r="G666" s="182"/>
      <c r="H666" s="182"/>
      <c r="I666" s="182"/>
      <c r="J666" s="182"/>
    </row>
    <row r="667" spans="2:10">
      <c r="D667" s="182"/>
      <c r="E667" s="182"/>
      <c r="F667" s="182"/>
      <c r="G667" s="182"/>
      <c r="H667" s="182"/>
      <c r="I667" s="182"/>
      <c r="J667" s="182"/>
    </row>
    <row r="668" spans="2:10">
      <c r="D668" s="182"/>
      <c r="E668" s="182"/>
      <c r="F668" s="182"/>
      <c r="G668" s="182"/>
      <c r="H668" s="182"/>
      <c r="I668" s="182"/>
      <c r="J668" s="182"/>
    </row>
    <row r="669" spans="2:10">
      <c r="D669" s="182"/>
      <c r="E669" s="182"/>
      <c r="F669" s="182"/>
      <c r="G669" s="182"/>
      <c r="H669" s="182"/>
      <c r="I669" s="182"/>
      <c r="J669" s="182"/>
    </row>
    <row r="670" spans="2:10">
      <c r="D670" s="182"/>
      <c r="E670" s="182"/>
      <c r="F670" s="182"/>
      <c r="G670" s="182"/>
      <c r="H670" s="182"/>
      <c r="I670" s="182"/>
      <c r="J670" s="182"/>
    </row>
    <row r="671" spans="2:10">
      <c r="D671" s="182"/>
      <c r="E671" s="182"/>
      <c r="F671" s="182"/>
      <c r="G671" s="182"/>
      <c r="H671" s="182"/>
      <c r="I671" s="182"/>
      <c r="J671" s="182"/>
    </row>
    <row r="672" spans="2:10">
      <c r="B672" s="159"/>
      <c r="D672" s="182"/>
      <c r="E672" s="182"/>
      <c r="F672" s="182"/>
      <c r="G672" s="182"/>
      <c r="H672" s="182"/>
      <c r="I672" s="182"/>
      <c r="J672" s="182"/>
    </row>
    <row r="673" spans="2:10">
      <c r="D673" s="182"/>
      <c r="E673" s="182"/>
      <c r="F673" s="182"/>
      <c r="G673" s="182"/>
      <c r="H673" s="182"/>
      <c r="I673" s="182"/>
      <c r="J673" s="182"/>
    </row>
    <row r="674" spans="2:10">
      <c r="D674" s="182"/>
      <c r="E674" s="182"/>
      <c r="F674" s="182"/>
      <c r="G674" s="182"/>
      <c r="H674" s="182"/>
      <c r="I674" s="182"/>
      <c r="J674" s="182"/>
    </row>
    <row r="675" spans="2:10">
      <c r="D675" s="182"/>
      <c r="E675" s="182"/>
      <c r="F675" s="182"/>
      <c r="G675" s="182"/>
      <c r="H675" s="182"/>
      <c r="I675" s="182"/>
      <c r="J675" s="182"/>
    </row>
    <row r="676" spans="2:10">
      <c r="D676" s="182"/>
      <c r="E676" s="182"/>
      <c r="F676" s="182"/>
      <c r="G676" s="182"/>
      <c r="H676" s="182"/>
      <c r="I676" s="182"/>
      <c r="J676" s="182"/>
    </row>
    <row r="677" spans="2:10">
      <c r="D677" s="182"/>
      <c r="E677" s="182"/>
      <c r="F677" s="182"/>
      <c r="G677" s="182"/>
      <c r="H677" s="182"/>
      <c r="I677" s="182"/>
      <c r="J677" s="182"/>
    </row>
    <row r="678" spans="2:10">
      <c r="D678" s="182"/>
      <c r="E678" s="182"/>
      <c r="F678" s="182"/>
      <c r="G678" s="182"/>
      <c r="H678" s="182"/>
      <c r="I678" s="182"/>
      <c r="J678" s="182"/>
    </row>
    <row r="679" spans="2:10">
      <c r="D679" s="182"/>
      <c r="E679" s="182"/>
      <c r="F679" s="182"/>
      <c r="G679" s="182"/>
      <c r="H679" s="182"/>
      <c r="I679" s="182"/>
      <c r="J679" s="182"/>
    </row>
    <row r="680" spans="2:10">
      <c r="D680" s="182"/>
      <c r="E680" s="182"/>
      <c r="F680" s="182"/>
      <c r="G680" s="182"/>
      <c r="H680" s="182"/>
      <c r="I680" s="182"/>
      <c r="J680" s="182"/>
    </row>
    <row r="681" spans="2:10">
      <c r="D681" s="182"/>
      <c r="E681" s="182"/>
      <c r="F681" s="182"/>
      <c r="G681" s="182"/>
      <c r="H681" s="182"/>
      <c r="I681" s="182"/>
      <c r="J681" s="182"/>
    </row>
    <row r="682" spans="2:10">
      <c r="D682" s="182"/>
      <c r="E682" s="182"/>
      <c r="F682" s="182"/>
      <c r="G682" s="182"/>
      <c r="H682" s="182"/>
      <c r="I682" s="182"/>
      <c r="J682" s="182"/>
    </row>
    <row r="683" spans="2:10">
      <c r="D683" s="182"/>
      <c r="E683" s="182"/>
      <c r="F683" s="182"/>
      <c r="G683" s="182"/>
      <c r="H683" s="182"/>
      <c r="I683" s="182"/>
      <c r="J683" s="182"/>
    </row>
    <row r="684" spans="2:10">
      <c r="D684" s="182"/>
      <c r="E684" s="182"/>
      <c r="F684" s="182"/>
      <c r="G684" s="182"/>
      <c r="H684" s="182"/>
      <c r="I684" s="182"/>
      <c r="J684" s="182"/>
    </row>
    <row r="685" spans="2:10">
      <c r="D685" s="182"/>
      <c r="E685" s="182"/>
      <c r="F685" s="182"/>
      <c r="G685" s="182"/>
      <c r="H685" s="182"/>
      <c r="I685" s="182"/>
      <c r="J685" s="182"/>
    </row>
    <row r="686" spans="2:10">
      <c r="B686" s="183"/>
      <c r="D686" s="182"/>
      <c r="E686" s="182"/>
      <c r="F686" s="182"/>
      <c r="G686" s="182"/>
      <c r="H686" s="182"/>
      <c r="I686" s="182"/>
      <c r="J686" s="182"/>
    </row>
    <row r="687" spans="2:10">
      <c r="D687" s="182"/>
      <c r="E687" s="182"/>
      <c r="F687" s="182"/>
      <c r="G687" s="182"/>
      <c r="H687" s="182"/>
      <c r="I687" s="182"/>
      <c r="J687" s="182"/>
    </row>
    <row r="688" spans="2:10">
      <c r="B688" s="183"/>
      <c r="D688" s="182"/>
      <c r="E688" s="182"/>
      <c r="F688" s="182"/>
      <c r="G688" s="182"/>
      <c r="H688" s="182"/>
      <c r="I688" s="182"/>
      <c r="J688" s="182"/>
    </row>
    <row r="689" spans="2:10">
      <c r="D689" s="182"/>
      <c r="E689" s="182"/>
      <c r="F689" s="182"/>
      <c r="G689" s="182"/>
      <c r="H689" s="182"/>
      <c r="I689" s="182"/>
      <c r="J689" s="182"/>
    </row>
    <row r="690" spans="2:10">
      <c r="D690" s="182"/>
      <c r="E690" s="182"/>
      <c r="F690" s="182"/>
      <c r="G690" s="182"/>
      <c r="H690" s="182"/>
      <c r="I690" s="182"/>
      <c r="J690" s="182"/>
    </row>
    <row r="691" spans="2:10">
      <c r="D691" s="182"/>
      <c r="E691" s="182"/>
      <c r="F691" s="182"/>
      <c r="G691" s="182"/>
      <c r="H691" s="182"/>
      <c r="I691" s="182"/>
      <c r="J691" s="182"/>
    </row>
    <row r="692" spans="2:10">
      <c r="D692" s="182"/>
      <c r="E692" s="182"/>
      <c r="F692" s="182"/>
      <c r="G692" s="182"/>
      <c r="H692" s="182"/>
      <c r="I692" s="182"/>
      <c r="J692" s="182"/>
    </row>
    <row r="693" spans="2:10">
      <c r="D693" s="182"/>
      <c r="E693" s="182"/>
      <c r="F693" s="182"/>
      <c r="G693" s="182"/>
      <c r="H693" s="182"/>
      <c r="I693" s="182"/>
      <c r="J693" s="182"/>
    </row>
    <row r="694" spans="2:10">
      <c r="D694" s="182"/>
      <c r="E694" s="182"/>
      <c r="F694" s="182"/>
      <c r="G694" s="182"/>
      <c r="H694" s="182"/>
      <c r="I694" s="182"/>
      <c r="J694" s="182"/>
    </row>
    <row r="695" spans="2:10">
      <c r="B695" s="183"/>
      <c r="D695" s="182"/>
      <c r="E695" s="182"/>
      <c r="F695" s="182"/>
      <c r="G695" s="182"/>
      <c r="H695" s="182"/>
      <c r="I695" s="182"/>
      <c r="J695" s="182"/>
    </row>
    <row r="696" spans="2:10">
      <c r="D696" s="182"/>
      <c r="E696" s="182"/>
      <c r="F696" s="182"/>
      <c r="G696" s="182"/>
      <c r="H696" s="182"/>
      <c r="I696" s="182"/>
      <c r="J696" s="182"/>
    </row>
    <row r="697" spans="2:10">
      <c r="D697" s="182"/>
      <c r="E697" s="182"/>
      <c r="F697" s="182"/>
      <c r="G697" s="182"/>
      <c r="H697" s="182"/>
      <c r="I697" s="182"/>
      <c r="J697" s="182"/>
    </row>
    <row r="698" spans="2:10">
      <c r="D698" s="182"/>
      <c r="E698" s="182"/>
      <c r="F698" s="182"/>
      <c r="G698" s="182"/>
      <c r="H698" s="182"/>
      <c r="I698" s="182"/>
      <c r="J698" s="182"/>
    </row>
    <row r="699" spans="2:10">
      <c r="D699" s="182"/>
      <c r="E699" s="182"/>
      <c r="F699" s="182"/>
      <c r="G699" s="182"/>
      <c r="H699" s="182"/>
      <c r="I699" s="182"/>
      <c r="J699" s="182"/>
    </row>
    <row r="700" spans="2:10">
      <c r="D700" s="182"/>
      <c r="E700" s="182"/>
      <c r="F700" s="182"/>
      <c r="G700" s="182"/>
      <c r="H700" s="182"/>
      <c r="I700" s="182"/>
      <c r="J700" s="182"/>
    </row>
    <row r="701" spans="2:10">
      <c r="D701" s="182"/>
      <c r="E701" s="182"/>
      <c r="F701" s="182"/>
      <c r="G701" s="182"/>
      <c r="H701" s="182"/>
      <c r="I701" s="182"/>
      <c r="J701" s="182"/>
    </row>
    <row r="702" spans="2:10">
      <c r="D702" s="182"/>
      <c r="E702" s="182"/>
      <c r="F702" s="182"/>
      <c r="G702" s="182"/>
      <c r="H702" s="182"/>
      <c r="I702" s="182"/>
      <c r="J702" s="182"/>
    </row>
    <row r="703" spans="2:10">
      <c r="D703" s="182"/>
      <c r="E703" s="182"/>
      <c r="F703" s="182"/>
      <c r="G703" s="182"/>
      <c r="H703" s="182"/>
      <c r="I703" s="182"/>
      <c r="J703" s="182"/>
    </row>
    <row r="704" spans="2:10">
      <c r="D704" s="182"/>
      <c r="E704" s="182"/>
      <c r="F704" s="182"/>
      <c r="G704" s="182"/>
      <c r="H704" s="182"/>
      <c r="I704" s="182"/>
      <c r="J704" s="182"/>
    </row>
    <row r="705" spans="2:10">
      <c r="D705" s="182"/>
      <c r="E705" s="182"/>
      <c r="F705" s="182"/>
      <c r="G705" s="182"/>
      <c r="H705" s="182"/>
      <c r="I705" s="182"/>
      <c r="J705" s="182"/>
    </row>
    <row r="706" spans="2:10">
      <c r="D706" s="182"/>
      <c r="E706" s="182"/>
      <c r="F706" s="182"/>
      <c r="G706" s="182"/>
      <c r="H706" s="182"/>
      <c r="I706" s="182"/>
      <c r="J706" s="182"/>
    </row>
    <row r="707" spans="2:10">
      <c r="D707" s="182"/>
      <c r="E707" s="182"/>
      <c r="F707" s="182"/>
      <c r="G707" s="182"/>
      <c r="H707" s="182"/>
      <c r="I707" s="182"/>
      <c r="J707" s="182"/>
    </row>
    <row r="708" spans="2:10">
      <c r="B708" s="183"/>
      <c r="D708" s="182"/>
      <c r="E708" s="182"/>
      <c r="F708" s="182"/>
      <c r="G708" s="182"/>
      <c r="H708" s="182"/>
      <c r="I708" s="182"/>
      <c r="J708" s="182"/>
    </row>
    <row r="709" spans="2:10">
      <c r="D709" s="182"/>
      <c r="E709" s="182"/>
      <c r="F709" s="182"/>
      <c r="G709" s="182"/>
      <c r="H709" s="182"/>
      <c r="I709" s="182"/>
      <c r="J709" s="182"/>
    </row>
    <row r="710" spans="2:10">
      <c r="B710" s="183"/>
      <c r="D710" s="182"/>
      <c r="E710" s="182"/>
      <c r="F710" s="182"/>
      <c r="G710" s="182"/>
      <c r="H710" s="182"/>
      <c r="I710" s="182"/>
      <c r="J710" s="182"/>
    </row>
    <row r="711" spans="2:10">
      <c r="D711" s="182"/>
      <c r="E711" s="182"/>
      <c r="F711" s="182"/>
      <c r="G711" s="182"/>
      <c r="H711" s="182"/>
      <c r="I711" s="182"/>
      <c r="J711" s="182"/>
    </row>
    <row r="712" spans="2:10">
      <c r="D712" s="182"/>
      <c r="E712" s="182"/>
      <c r="F712" s="182"/>
      <c r="G712" s="182"/>
      <c r="H712" s="182"/>
      <c r="I712" s="182"/>
      <c r="J712" s="182"/>
    </row>
    <row r="713" spans="2:10">
      <c r="D713" s="182"/>
      <c r="E713" s="182"/>
      <c r="F713" s="182"/>
      <c r="G713" s="182"/>
      <c r="H713" s="182"/>
      <c r="I713" s="182"/>
      <c r="J713" s="182"/>
    </row>
    <row r="714" spans="2:10">
      <c r="D714" s="182"/>
      <c r="E714" s="182"/>
      <c r="F714" s="182"/>
      <c r="G714" s="182"/>
      <c r="H714" s="182"/>
      <c r="I714" s="182"/>
      <c r="J714" s="182"/>
    </row>
    <row r="715" spans="2:10">
      <c r="D715" s="182"/>
      <c r="E715" s="182"/>
      <c r="F715" s="182"/>
      <c r="G715" s="182"/>
      <c r="H715" s="182"/>
      <c r="I715" s="182"/>
      <c r="J715" s="182"/>
    </row>
    <row r="716" spans="2:10">
      <c r="D716" s="182"/>
      <c r="E716" s="182"/>
      <c r="F716" s="182"/>
      <c r="G716" s="182"/>
      <c r="H716" s="182"/>
      <c r="I716" s="182"/>
      <c r="J716" s="182"/>
    </row>
    <row r="717" spans="2:10">
      <c r="D717" s="182"/>
      <c r="E717" s="182"/>
      <c r="F717" s="182"/>
      <c r="G717" s="182"/>
      <c r="H717" s="182"/>
      <c r="I717" s="182"/>
      <c r="J717" s="182"/>
    </row>
    <row r="718" spans="2:10">
      <c r="D718" s="182"/>
      <c r="E718" s="182"/>
      <c r="F718" s="182"/>
      <c r="G718" s="182"/>
      <c r="H718" s="182"/>
      <c r="I718" s="182"/>
      <c r="J718" s="182"/>
    </row>
    <row r="719" spans="2:10">
      <c r="B719" s="183"/>
      <c r="D719" s="182"/>
      <c r="E719" s="182"/>
      <c r="F719" s="182"/>
      <c r="G719" s="182"/>
      <c r="H719" s="182"/>
      <c r="I719" s="182"/>
      <c r="J719" s="182"/>
    </row>
    <row r="720" spans="2:10">
      <c r="D720" s="182"/>
      <c r="E720" s="182"/>
      <c r="F720" s="182"/>
      <c r="G720" s="182"/>
      <c r="H720" s="182"/>
      <c r="I720" s="182"/>
      <c r="J720" s="182"/>
    </row>
    <row r="721" spans="2:10">
      <c r="B721" s="183"/>
      <c r="D721" s="182"/>
      <c r="E721" s="182"/>
      <c r="F721" s="182"/>
      <c r="G721" s="182"/>
      <c r="H721" s="182"/>
      <c r="I721" s="182"/>
      <c r="J721" s="182"/>
    </row>
    <row r="722" spans="2:10">
      <c r="D722" s="182"/>
      <c r="E722" s="182"/>
      <c r="F722" s="182"/>
      <c r="G722" s="182"/>
      <c r="H722" s="182"/>
      <c r="I722" s="182"/>
      <c r="J722" s="182"/>
    </row>
    <row r="723" spans="2:10">
      <c r="B723" s="183"/>
      <c r="D723" s="182"/>
      <c r="E723" s="182"/>
      <c r="F723" s="182"/>
      <c r="G723" s="182"/>
      <c r="H723" s="182"/>
      <c r="I723" s="182"/>
      <c r="J723" s="182"/>
    </row>
    <row r="724" spans="2:10">
      <c r="D724" s="182"/>
      <c r="E724" s="182"/>
      <c r="F724" s="182"/>
      <c r="G724" s="182"/>
      <c r="H724" s="182"/>
      <c r="I724" s="182"/>
      <c r="J724" s="182"/>
    </row>
    <row r="725" spans="2:10">
      <c r="B725" s="183"/>
      <c r="D725" s="182"/>
      <c r="E725" s="182"/>
      <c r="F725" s="182"/>
      <c r="G725" s="182"/>
      <c r="H725" s="182"/>
      <c r="I725" s="182"/>
      <c r="J725" s="182"/>
    </row>
    <row r="726" spans="2:10">
      <c r="D726" s="182"/>
      <c r="E726" s="182"/>
      <c r="F726" s="182"/>
      <c r="G726" s="182"/>
      <c r="H726" s="182"/>
      <c r="I726" s="182"/>
      <c r="J726" s="182"/>
    </row>
    <row r="727" spans="2:10">
      <c r="D727" s="182"/>
      <c r="E727" s="182"/>
      <c r="F727" s="182"/>
      <c r="G727" s="182"/>
      <c r="H727" s="182"/>
      <c r="I727" s="182"/>
      <c r="J727" s="182"/>
    </row>
    <row r="728" spans="2:10">
      <c r="D728" s="182"/>
      <c r="E728" s="182"/>
      <c r="F728" s="182"/>
      <c r="G728" s="182"/>
      <c r="H728" s="182"/>
      <c r="I728" s="182"/>
      <c r="J728" s="182"/>
    </row>
    <row r="729" spans="2:10">
      <c r="D729" s="182"/>
      <c r="E729" s="182"/>
      <c r="F729" s="182"/>
      <c r="G729" s="182"/>
      <c r="H729" s="182"/>
      <c r="I729" s="182"/>
      <c r="J729" s="182"/>
    </row>
    <row r="730" spans="2:10">
      <c r="D730" s="182"/>
      <c r="E730" s="182"/>
      <c r="F730" s="182"/>
      <c r="G730" s="182"/>
      <c r="H730" s="182"/>
      <c r="I730" s="182"/>
      <c r="J730" s="182"/>
    </row>
    <row r="731" spans="2:10">
      <c r="D731" s="182"/>
      <c r="E731" s="182"/>
      <c r="F731" s="182"/>
      <c r="G731" s="182"/>
      <c r="H731" s="182"/>
      <c r="I731" s="182"/>
      <c r="J731" s="182"/>
    </row>
    <row r="732" spans="2:10">
      <c r="D732" s="182"/>
      <c r="E732" s="182"/>
      <c r="F732" s="182"/>
      <c r="G732" s="182"/>
      <c r="H732" s="182"/>
      <c r="I732" s="182"/>
      <c r="J732" s="182"/>
    </row>
    <row r="733" spans="2:10">
      <c r="B733" s="183"/>
      <c r="D733" s="182"/>
      <c r="E733" s="182"/>
      <c r="F733" s="182"/>
      <c r="G733" s="182"/>
      <c r="H733" s="182"/>
      <c r="I733" s="182"/>
      <c r="J733" s="182"/>
    </row>
    <row r="734" spans="2:10">
      <c r="D734" s="182"/>
      <c r="E734" s="182"/>
      <c r="F734" s="182"/>
      <c r="G734" s="182"/>
      <c r="H734" s="182"/>
      <c r="I734" s="182"/>
      <c r="J734" s="182"/>
    </row>
    <row r="735" spans="2:10">
      <c r="B735" s="183"/>
      <c r="D735" s="182"/>
      <c r="E735" s="182"/>
      <c r="F735" s="182"/>
      <c r="G735" s="182"/>
      <c r="H735" s="182"/>
      <c r="I735" s="182"/>
      <c r="J735" s="182"/>
    </row>
    <row r="736" spans="2:10">
      <c r="D736" s="182"/>
      <c r="E736" s="182"/>
      <c r="F736" s="182"/>
      <c r="G736" s="182"/>
      <c r="H736" s="182"/>
      <c r="I736" s="182"/>
      <c r="J736" s="182"/>
    </row>
    <row r="737" spans="2:10">
      <c r="B737" s="183"/>
      <c r="D737" s="182"/>
      <c r="E737" s="182"/>
      <c r="F737" s="182"/>
      <c r="G737" s="182"/>
      <c r="H737" s="182"/>
      <c r="I737" s="182"/>
      <c r="J737" s="182"/>
    </row>
    <row r="738" spans="2:10">
      <c r="D738" s="182"/>
      <c r="E738" s="182"/>
      <c r="F738" s="182"/>
      <c r="G738" s="182"/>
      <c r="H738" s="182"/>
      <c r="I738" s="182"/>
      <c r="J738" s="182"/>
    </row>
    <row r="739" spans="2:10">
      <c r="D739" s="182"/>
      <c r="E739" s="182"/>
      <c r="F739" s="182"/>
      <c r="G739" s="182"/>
      <c r="H739" s="182"/>
      <c r="I739" s="182"/>
      <c r="J739" s="182"/>
    </row>
    <row r="740" spans="2:10">
      <c r="D740" s="182"/>
      <c r="E740" s="182"/>
      <c r="F740" s="182"/>
      <c r="G740" s="182"/>
      <c r="H740" s="182"/>
      <c r="I740" s="182"/>
      <c r="J740" s="182"/>
    </row>
    <row r="741" spans="2:10">
      <c r="D741" s="182"/>
      <c r="E741" s="182"/>
      <c r="F741" s="182"/>
      <c r="G741" s="182"/>
      <c r="H741" s="182"/>
      <c r="I741" s="182"/>
      <c r="J741" s="182"/>
    </row>
    <row r="742" spans="2:10">
      <c r="D742" s="182"/>
      <c r="E742" s="182"/>
      <c r="F742" s="182"/>
      <c r="G742" s="182"/>
      <c r="H742" s="182"/>
      <c r="I742" s="182"/>
      <c r="J742" s="182"/>
    </row>
    <row r="743" spans="2:10">
      <c r="D743" s="182"/>
      <c r="E743" s="182"/>
      <c r="F743" s="182"/>
      <c r="G743" s="182"/>
      <c r="H743" s="182"/>
      <c r="I743" s="182"/>
      <c r="J743" s="182"/>
    </row>
    <row r="744" spans="2:10">
      <c r="B744" s="183"/>
      <c r="D744" s="182"/>
      <c r="E744" s="182"/>
      <c r="F744" s="182"/>
      <c r="G744" s="182"/>
      <c r="H744" s="182"/>
      <c r="I744" s="182"/>
      <c r="J744" s="182"/>
    </row>
    <row r="745" spans="2:10">
      <c r="D745" s="182"/>
      <c r="E745" s="182"/>
      <c r="F745" s="182"/>
      <c r="G745" s="182"/>
      <c r="H745" s="182"/>
      <c r="I745" s="182"/>
      <c r="J745" s="182"/>
    </row>
    <row r="746" spans="2:10">
      <c r="D746" s="182"/>
      <c r="E746" s="182"/>
      <c r="F746" s="182"/>
      <c r="G746" s="182"/>
      <c r="H746" s="182"/>
      <c r="I746" s="182"/>
      <c r="J746" s="182"/>
    </row>
    <row r="747" spans="2:10">
      <c r="D747" s="182"/>
      <c r="E747" s="182"/>
      <c r="F747" s="182"/>
      <c r="G747" s="182"/>
      <c r="H747" s="182"/>
      <c r="I747" s="182"/>
      <c r="J747" s="182"/>
    </row>
    <row r="748" spans="2:10">
      <c r="B748" s="159"/>
      <c r="D748" s="182"/>
      <c r="E748" s="182"/>
      <c r="F748" s="182"/>
      <c r="G748" s="182"/>
      <c r="H748" s="182"/>
      <c r="I748" s="182"/>
      <c r="J748" s="182"/>
    </row>
    <row r="749" spans="2:10">
      <c r="B749" s="183"/>
      <c r="D749" s="182"/>
      <c r="E749" s="182"/>
      <c r="F749" s="182"/>
      <c r="G749" s="182"/>
      <c r="H749" s="182"/>
      <c r="I749" s="182"/>
      <c r="J749" s="182"/>
    </row>
    <row r="750" spans="2:10">
      <c r="D750" s="182"/>
      <c r="E750" s="182"/>
      <c r="F750" s="182"/>
      <c r="G750" s="182"/>
      <c r="H750" s="182"/>
      <c r="I750" s="182"/>
      <c r="J750" s="182"/>
    </row>
    <row r="751" spans="2:10">
      <c r="B751" s="183"/>
      <c r="D751" s="182"/>
      <c r="E751" s="182"/>
      <c r="F751" s="182"/>
      <c r="G751" s="182"/>
      <c r="H751" s="182"/>
      <c r="I751" s="182"/>
      <c r="J751" s="182"/>
    </row>
    <row r="752" spans="2:10">
      <c r="D752" s="182"/>
      <c r="E752" s="182"/>
      <c r="F752" s="182"/>
      <c r="G752" s="182"/>
      <c r="H752" s="182"/>
      <c r="I752" s="182"/>
      <c r="J752" s="182"/>
    </row>
    <row r="753" spans="2:10">
      <c r="B753" s="184"/>
      <c r="D753" s="182"/>
      <c r="E753" s="182"/>
      <c r="F753" s="182"/>
      <c r="G753" s="182"/>
      <c r="H753" s="182"/>
      <c r="I753" s="182"/>
      <c r="J753" s="182"/>
    </row>
    <row r="754" spans="2:10">
      <c r="D754" s="182"/>
      <c r="E754" s="182"/>
      <c r="F754" s="182"/>
      <c r="G754" s="182"/>
      <c r="H754" s="182"/>
      <c r="I754" s="182"/>
      <c r="J754" s="182"/>
    </row>
    <row r="755" spans="2:10">
      <c r="B755" s="183"/>
      <c r="D755" s="182"/>
      <c r="E755" s="182"/>
      <c r="F755" s="182"/>
      <c r="G755" s="182"/>
      <c r="H755" s="182"/>
      <c r="I755" s="182"/>
      <c r="J755" s="182"/>
    </row>
    <row r="756" spans="2:10">
      <c r="D756" s="182"/>
      <c r="E756" s="182"/>
      <c r="F756" s="182"/>
      <c r="G756" s="182"/>
      <c r="H756" s="182"/>
      <c r="I756" s="182"/>
      <c r="J756" s="182"/>
    </row>
    <row r="757" spans="2:10">
      <c r="D757" s="182"/>
      <c r="E757" s="182"/>
      <c r="F757" s="182"/>
      <c r="G757" s="182"/>
      <c r="H757" s="182"/>
      <c r="I757" s="182"/>
      <c r="J757" s="182"/>
    </row>
    <row r="758" spans="2:10">
      <c r="D758" s="182"/>
      <c r="E758" s="182"/>
      <c r="F758" s="182"/>
      <c r="G758" s="182"/>
      <c r="H758" s="182"/>
      <c r="I758" s="182"/>
      <c r="J758" s="182"/>
    </row>
    <row r="759" spans="2:10">
      <c r="D759" s="182"/>
      <c r="E759" s="182"/>
      <c r="F759" s="182"/>
      <c r="G759" s="182"/>
      <c r="H759" s="182"/>
      <c r="I759" s="182"/>
      <c r="J759" s="182"/>
    </row>
    <row r="760" spans="2:10">
      <c r="D760" s="182"/>
      <c r="E760" s="182"/>
      <c r="F760" s="182"/>
      <c r="G760" s="182"/>
      <c r="H760" s="182"/>
      <c r="I760" s="182"/>
      <c r="J760" s="182"/>
    </row>
    <row r="761" spans="2:10">
      <c r="D761" s="182"/>
      <c r="E761" s="182"/>
      <c r="F761" s="182"/>
      <c r="G761" s="182"/>
      <c r="H761" s="182"/>
      <c r="I761" s="182"/>
      <c r="J761" s="182"/>
    </row>
    <row r="762" spans="2:10">
      <c r="D762" s="182"/>
      <c r="E762" s="182"/>
      <c r="F762" s="182"/>
      <c r="G762" s="182"/>
      <c r="H762" s="182"/>
      <c r="I762" s="182"/>
      <c r="J762" s="182"/>
    </row>
    <row r="763" spans="2:10">
      <c r="D763" s="182"/>
      <c r="E763" s="182"/>
      <c r="F763" s="182"/>
      <c r="G763" s="182"/>
      <c r="H763" s="182"/>
      <c r="I763" s="182"/>
      <c r="J763" s="182"/>
    </row>
    <row r="764" spans="2:10">
      <c r="D764" s="182"/>
      <c r="E764" s="182"/>
      <c r="F764" s="182"/>
      <c r="G764" s="182"/>
      <c r="H764" s="182"/>
      <c r="I764" s="182"/>
      <c r="J764" s="182"/>
    </row>
    <row r="765" spans="2:10">
      <c r="D765" s="182"/>
      <c r="E765" s="182"/>
      <c r="F765" s="182"/>
      <c r="G765" s="182"/>
      <c r="H765" s="182"/>
      <c r="I765" s="182"/>
      <c r="J765" s="182"/>
    </row>
    <row r="766" spans="2:10">
      <c r="D766" s="182"/>
      <c r="E766" s="182"/>
      <c r="F766" s="182"/>
      <c r="G766" s="182"/>
      <c r="H766" s="182"/>
      <c r="I766" s="182"/>
      <c r="J766" s="182"/>
    </row>
    <row r="767" spans="2:10">
      <c r="D767" s="182"/>
      <c r="E767" s="182"/>
      <c r="F767" s="182"/>
      <c r="G767" s="182"/>
      <c r="H767" s="182"/>
      <c r="I767" s="182"/>
      <c r="J767" s="182"/>
    </row>
    <row r="768" spans="2:10">
      <c r="D768" s="182"/>
      <c r="E768" s="182"/>
      <c r="F768" s="182"/>
      <c r="G768" s="182"/>
      <c r="H768" s="182"/>
      <c r="I768" s="182"/>
      <c r="J768" s="182"/>
    </row>
    <row r="769" spans="2:10">
      <c r="D769" s="182"/>
      <c r="E769" s="182"/>
      <c r="F769" s="182"/>
      <c r="G769" s="182"/>
      <c r="H769" s="182"/>
      <c r="I769" s="182"/>
      <c r="J769" s="182"/>
    </row>
    <row r="770" spans="2:10">
      <c r="D770" s="182"/>
      <c r="E770" s="182"/>
      <c r="F770" s="182"/>
      <c r="G770" s="182"/>
      <c r="H770" s="182"/>
      <c r="I770" s="182"/>
      <c r="J770" s="182"/>
    </row>
    <row r="771" spans="2:10">
      <c r="D771" s="182"/>
      <c r="E771" s="182"/>
      <c r="F771" s="182"/>
      <c r="G771" s="182"/>
      <c r="H771" s="182"/>
      <c r="I771" s="182"/>
      <c r="J771" s="182"/>
    </row>
    <row r="772" spans="2:10">
      <c r="D772" s="182"/>
      <c r="E772" s="182"/>
      <c r="F772" s="182"/>
      <c r="G772" s="182"/>
      <c r="H772" s="182"/>
      <c r="I772" s="182"/>
      <c r="J772" s="182"/>
    </row>
    <row r="773" spans="2:10">
      <c r="B773" s="183"/>
      <c r="D773" s="182"/>
      <c r="E773" s="182"/>
      <c r="F773" s="182"/>
      <c r="G773" s="182"/>
      <c r="H773" s="182"/>
      <c r="I773" s="182"/>
      <c r="J773" s="182"/>
    </row>
    <row r="774" spans="2:10">
      <c r="D774" s="182"/>
      <c r="E774" s="182"/>
      <c r="F774" s="182"/>
      <c r="G774" s="182"/>
      <c r="H774" s="182"/>
      <c r="I774" s="182"/>
      <c r="J774" s="182"/>
    </row>
    <row r="775" spans="2:10">
      <c r="D775" s="182"/>
      <c r="E775" s="182"/>
      <c r="F775" s="182"/>
      <c r="G775" s="182"/>
      <c r="H775" s="182"/>
      <c r="I775" s="182"/>
      <c r="J775" s="182"/>
    </row>
    <row r="776" spans="2:10">
      <c r="D776" s="182"/>
      <c r="E776" s="182"/>
      <c r="F776" s="182"/>
      <c r="G776" s="182"/>
      <c r="H776" s="182"/>
      <c r="I776" s="182"/>
      <c r="J776" s="182"/>
    </row>
    <row r="777" spans="2:10">
      <c r="D777" s="182"/>
      <c r="E777" s="182"/>
      <c r="F777" s="182"/>
      <c r="G777" s="182"/>
      <c r="H777" s="182"/>
      <c r="I777" s="182"/>
      <c r="J777" s="182"/>
    </row>
    <row r="778" spans="2:10">
      <c r="D778" s="182"/>
      <c r="E778" s="182"/>
      <c r="F778" s="182"/>
      <c r="G778" s="182"/>
      <c r="H778" s="182"/>
      <c r="I778" s="182"/>
      <c r="J778" s="182"/>
    </row>
    <row r="779" spans="2:10">
      <c r="D779" s="182"/>
      <c r="E779" s="182"/>
      <c r="F779" s="182"/>
      <c r="G779" s="182"/>
      <c r="H779" s="182"/>
      <c r="I779" s="182"/>
      <c r="J779" s="182"/>
    </row>
    <row r="780" spans="2:10">
      <c r="D780" s="182"/>
      <c r="E780" s="182"/>
      <c r="F780" s="182"/>
      <c r="G780" s="182"/>
      <c r="H780" s="182"/>
      <c r="I780" s="182"/>
      <c r="J780" s="182"/>
    </row>
    <row r="781" spans="2:10">
      <c r="D781" s="182"/>
      <c r="E781" s="182"/>
      <c r="F781" s="182"/>
      <c r="G781" s="182"/>
      <c r="H781" s="182"/>
      <c r="I781" s="182"/>
      <c r="J781" s="182"/>
    </row>
    <row r="782" spans="2:10">
      <c r="D782" s="182"/>
      <c r="E782" s="182"/>
      <c r="F782" s="182"/>
      <c r="G782" s="182"/>
      <c r="H782" s="182"/>
      <c r="I782" s="182"/>
      <c r="J782" s="182"/>
    </row>
    <row r="783" spans="2:10">
      <c r="D783" s="182"/>
      <c r="E783" s="182"/>
      <c r="F783" s="182"/>
      <c r="G783" s="182"/>
      <c r="H783" s="182"/>
      <c r="I783" s="182"/>
      <c r="J783" s="182"/>
    </row>
    <row r="784" spans="2:10">
      <c r="D784" s="182"/>
      <c r="E784" s="182"/>
      <c r="F784" s="182"/>
      <c r="G784" s="182"/>
      <c r="H784" s="182"/>
      <c r="I784" s="182"/>
      <c r="J784" s="182"/>
    </row>
    <row r="785" spans="2:10">
      <c r="D785" s="182"/>
      <c r="E785" s="182"/>
      <c r="F785" s="182"/>
      <c r="G785" s="182"/>
      <c r="H785" s="182"/>
      <c r="I785" s="182"/>
      <c r="J785" s="182"/>
    </row>
    <row r="786" spans="2:10">
      <c r="D786" s="182"/>
      <c r="E786" s="182"/>
      <c r="F786" s="182"/>
      <c r="G786" s="182"/>
      <c r="H786" s="182"/>
      <c r="I786" s="182"/>
      <c r="J786" s="182"/>
    </row>
    <row r="787" spans="2:10">
      <c r="D787" s="182"/>
      <c r="E787" s="182"/>
      <c r="F787" s="182"/>
      <c r="G787" s="182"/>
      <c r="H787" s="182"/>
      <c r="I787" s="182"/>
      <c r="J787" s="182"/>
    </row>
    <row r="788" spans="2:10">
      <c r="D788" s="182"/>
      <c r="E788" s="182"/>
      <c r="F788" s="182"/>
      <c r="G788" s="182"/>
      <c r="H788" s="182"/>
      <c r="I788" s="182"/>
      <c r="J788" s="182"/>
    </row>
    <row r="789" spans="2:10">
      <c r="B789" s="183"/>
      <c r="D789" s="182"/>
      <c r="E789" s="182"/>
      <c r="F789" s="182"/>
      <c r="G789" s="182"/>
      <c r="H789" s="182"/>
      <c r="I789" s="182"/>
      <c r="J789" s="182"/>
    </row>
    <row r="790" spans="2:10">
      <c r="D790" s="182"/>
      <c r="E790" s="182"/>
      <c r="F790" s="182"/>
      <c r="G790" s="182"/>
      <c r="H790" s="182"/>
      <c r="I790" s="182"/>
      <c r="J790" s="182"/>
    </row>
    <row r="791" spans="2:10">
      <c r="B791" s="183"/>
      <c r="D791" s="182"/>
      <c r="E791" s="182"/>
      <c r="F791" s="182"/>
      <c r="G791" s="182"/>
      <c r="H791" s="182"/>
      <c r="I791" s="182"/>
      <c r="J791" s="182"/>
    </row>
    <row r="792" spans="2:10">
      <c r="D792" s="182"/>
      <c r="E792" s="182"/>
      <c r="F792" s="182"/>
      <c r="G792" s="182"/>
      <c r="H792" s="182"/>
      <c r="I792" s="182"/>
      <c r="J792" s="182"/>
    </row>
    <row r="793" spans="2:10">
      <c r="B793" s="183"/>
      <c r="D793" s="182"/>
      <c r="E793" s="182"/>
      <c r="F793" s="182"/>
      <c r="G793" s="182"/>
      <c r="H793" s="182"/>
      <c r="I793" s="182"/>
      <c r="J793" s="182"/>
    </row>
    <row r="794" spans="2:10">
      <c r="D794" s="182"/>
      <c r="E794" s="182"/>
      <c r="F794" s="182"/>
      <c r="G794" s="182"/>
      <c r="H794" s="182"/>
      <c r="I794" s="182"/>
      <c r="J794" s="182"/>
    </row>
    <row r="795" spans="2:10">
      <c r="B795" s="183"/>
      <c r="D795" s="182"/>
      <c r="E795" s="182"/>
      <c r="F795" s="182"/>
      <c r="G795" s="182"/>
      <c r="H795" s="182"/>
      <c r="I795" s="182"/>
      <c r="J795" s="182"/>
    </row>
    <row r="796" spans="2:10">
      <c r="D796" s="182"/>
      <c r="E796" s="182"/>
      <c r="F796" s="182"/>
      <c r="G796" s="182"/>
      <c r="H796" s="182"/>
      <c r="I796" s="182"/>
      <c r="J796" s="182"/>
    </row>
    <row r="797" spans="2:10">
      <c r="D797" s="182"/>
      <c r="E797" s="182"/>
      <c r="F797" s="182"/>
      <c r="G797" s="182"/>
      <c r="H797" s="182"/>
      <c r="I797" s="182"/>
      <c r="J797" s="182"/>
    </row>
    <row r="798" spans="2:10">
      <c r="B798" s="183"/>
      <c r="D798" s="182"/>
      <c r="E798" s="182"/>
      <c r="F798" s="182"/>
      <c r="G798" s="182"/>
      <c r="H798" s="182"/>
      <c r="I798" s="182"/>
      <c r="J798" s="182"/>
    </row>
    <row r="799" spans="2:10">
      <c r="D799" s="182"/>
      <c r="E799" s="182"/>
      <c r="F799" s="182"/>
      <c r="G799" s="182"/>
      <c r="H799" s="182"/>
      <c r="I799" s="182"/>
      <c r="J799" s="182"/>
    </row>
    <row r="800" spans="2:10">
      <c r="B800" s="183"/>
      <c r="D800" s="182"/>
      <c r="E800" s="182"/>
      <c r="F800" s="182"/>
      <c r="G800" s="182"/>
      <c r="H800" s="182"/>
      <c r="I800" s="182"/>
      <c r="J800" s="182"/>
    </row>
    <row r="801" spans="2:10">
      <c r="D801" s="182"/>
      <c r="E801" s="182"/>
      <c r="F801" s="182"/>
      <c r="G801" s="182"/>
      <c r="H801" s="182"/>
      <c r="I801" s="182"/>
      <c r="J801" s="182"/>
    </row>
    <row r="802" spans="2:10">
      <c r="D802" s="182"/>
      <c r="E802" s="182"/>
      <c r="F802" s="182"/>
      <c r="G802" s="182"/>
      <c r="H802" s="182"/>
      <c r="I802" s="182"/>
      <c r="J802" s="182"/>
    </row>
    <row r="803" spans="2:10">
      <c r="D803" s="182"/>
      <c r="E803" s="182"/>
      <c r="F803" s="182"/>
      <c r="G803" s="182"/>
      <c r="H803" s="182"/>
      <c r="I803" s="182"/>
      <c r="J803" s="182"/>
    </row>
    <row r="804" spans="2:10">
      <c r="D804" s="182"/>
      <c r="E804" s="182"/>
      <c r="F804" s="182"/>
      <c r="G804" s="182"/>
      <c r="H804" s="182"/>
      <c r="I804" s="182"/>
      <c r="J804" s="182"/>
    </row>
    <row r="805" spans="2:10">
      <c r="B805" s="183"/>
      <c r="D805" s="182"/>
      <c r="E805" s="182"/>
      <c r="F805" s="182"/>
      <c r="G805" s="182"/>
      <c r="H805" s="182"/>
      <c r="I805" s="182"/>
      <c r="J805" s="182"/>
    </row>
    <row r="806" spans="2:10">
      <c r="D806" s="182"/>
      <c r="E806" s="182"/>
      <c r="F806" s="182"/>
      <c r="G806" s="182"/>
      <c r="H806" s="182"/>
      <c r="I806" s="182"/>
      <c r="J806" s="182"/>
    </row>
    <row r="807" spans="2:10">
      <c r="D807" s="182"/>
      <c r="E807" s="182"/>
      <c r="F807" s="182"/>
      <c r="G807" s="182"/>
      <c r="H807" s="182"/>
      <c r="I807" s="182"/>
      <c r="J807" s="182"/>
    </row>
    <row r="808" spans="2:10">
      <c r="D808" s="182"/>
      <c r="E808" s="182"/>
      <c r="F808" s="182"/>
      <c r="G808" s="182"/>
      <c r="H808" s="182"/>
      <c r="I808" s="182"/>
      <c r="J808" s="182"/>
    </row>
    <row r="809" spans="2:10">
      <c r="D809" s="182"/>
      <c r="E809" s="182"/>
      <c r="F809" s="182"/>
      <c r="G809" s="182"/>
      <c r="H809" s="182"/>
      <c r="I809" s="182"/>
      <c r="J809" s="182"/>
    </row>
    <row r="810" spans="2:10">
      <c r="D810" s="182"/>
      <c r="E810" s="182"/>
      <c r="F810" s="182"/>
      <c r="G810" s="182"/>
      <c r="H810" s="182"/>
      <c r="I810" s="182"/>
      <c r="J810" s="182"/>
    </row>
    <row r="811" spans="2:10">
      <c r="D811" s="182"/>
      <c r="E811" s="182"/>
      <c r="F811" s="182"/>
      <c r="G811" s="182"/>
      <c r="H811" s="182"/>
      <c r="I811" s="182"/>
      <c r="J811" s="182"/>
    </row>
    <row r="812" spans="2:10">
      <c r="D812" s="182"/>
      <c r="E812" s="182"/>
      <c r="F812" s="182"/>
      <c r="G812" s="182"/>
      <c r="H812" s="182"/>
      <c r="I812" s="182"/>
      <c r="J812" s="182"/>
    </row>
    <row r="813" spans="2:10">
      <c r="D813" s="182"/>
      <c r="E813" s="182"/>
      <c r="F813" s="182"/>
      <c r="G813" s="182"/>
      <c r="H813" s="182"/>
      <c r="I813" s="182"/>
      <c r="J813" s="182"/>
    </row>
    <row r="814" spans="2:10">
      <c r="D814" s="182"/>
      <c r="E814" s="182"/>
      <c r="F814" s="182"/>
      <c r="G814" s="182"/>
      <c r="H814" s="182"/>
      <c r="I814" s="182"/>
      <c r="J814" s="182"/>
    </row>
    <row r="815" spans="2:10">
      <c r="D815" s="182"/>
      <c r="E815" s="182"/>
      <c r="F815" s="182"/>
      <c r="G815" s="182"/>
      <c r="H815" s="182"/>
      <c r="I815" s="182"/>
      <c r="J815" s="182"/>
    </row>
    <row r="816" spans="2:10">
      <c r="B816" s="183"/>
      <c r="D816" s="182"/>
      <c r="E816" s="182"/>
      <c r="F816" s="182"/>
      <c r="G816" s="182"/>
      <c r="H816" s="182"/>
      <c r="I816" s="182"/>
      <c r="J816" s="182"/>
    </row>
    <row r="817" spans="2:10">
      <c r="D817" s="182"/>
      <c r="E817" s="182"/>
      <c r="F817" s="182"/>
      <c r="G817" s="182"/>
      <c r="H817" s="182"/>
      <c r="I817" s="182"/>
      <c r="J817" s="182"/>
    </row>
    <row r="818" spans="2:10">
      <c r="B818" s="183"/>
      <c r="D818" s="182"/>
      <c r="E818" s="182"/>
      <c r="F818" s="182"/>
      <c r="G818" s="182"/>
      <c r="H818" s="182"/>
      <c r="I818" s="182"/>
      <c r="J818" s="182"/>
    </row>
    <row r="819" spans="2:10">
      <c r="D819" s="182"/>
      <c r="E819" s="182"/>
      <c r="F819" s="182"/>
      <c r="G819" s="182"/>
      <c r="H819" s="182"/>
      <c r="I819" s="182"/>
      <c r="J819" s="182"/>
    </row>
    <row r="820" spans="2:10">
      <c r="D820" s="182"/>
      <c r="E820" s="182"/>
      <c r="F820" s="182"/>
      <c r="G820" s="182"/>
      <c r="H820" s="182"/>
      <c r="I820" s="182"/>
      <c r="J820" s="182"/>
    </row>
    <row r="821" spans="2:10">
      <c r="B821" s="183"/>
      <c r="D821" s="182"/>
      <c r="E821" s="182"/>
      <c r="F821" s="182"/>
      <c r="G821" s="182"/>
      <c r="H821" s="182"/>
      <c r="I821" s="182"/>
      <c r="J821" s="182"/>
    </row>
    <row r="822" spans="2:10">
      <c r="D822" s="182"/>
      <c r="E822" s="182"/>
      <c r="F822" s="182"/>
      <c r="G822" s="182"/>
      <c r="H822" s="182"/>
      <c r="I822" s="182"/>
      <c r="J822" s="182"/>
    </row>
    <row r="823" spans="2:10">
      <c r="B823" s="183"/>
      <c r="D823" s="182"/>
      <c r="E823" s="182"/>
      <c r="F823" s="182"/>
      <c r="G823" s="182"/>
      <c r="H823" s="182"/>
      <c r="I823" s="182"/>
      <c r="J823" s="182"/>
    </row>
    <row r="824" spans="2:10">
      <c r="D824" s="182"/>
      <c r="E824" s="182"/>
      <c r="F824" s="182"/>
      <c r="G824" s="182"/>
      <c r="H824" s="182"/>
      <c r="I824" s="182"/>
      <c r="J824" s="182"/>
    </row>
    <row r="825" spans="2:10">
      <c r="B825" s="183"/>
      <c r="D825" s="182"/>
      <c r="E825" s="182"/>
      <c r="F825" s="182"/>
      <c r="G825" s="182"/>
      <c r="H825" s="182"/>
      <c r="I825" s="182"/>
      <c r="J825" s="182"/>
    </row>
    <row r="826" spans="2:10">
      <c r="D826" s="182"/>
      <c r="E826" s="182"/>
      <c r="F826" s="182"/>
      <c r="G826" s="182"/>
      <c r="H826" s="182"/>
      <c r="I826" s="182"/>
      <c r="J826" s="182"/>
    </row>
    <row r="827" spans="2:10">
      <c r="D827" s="182"/>
      <c r="E827" s="182"/>
      <c r="F827" s="182"/>
      <c r="G827" s="182"/>
      <c r="H827" s="182"/>
      <c r="I827" s="182"/>
      <c r="J827" s="182"/>
    </row>
    <row r="828" spans="2:10">
      <c r="D828" s="182"/>
      <c r="E828" s="182"/>
      <c r="F828" s="182"/>
      <c r="G828" s="182"/>
      <c r="H828" s="182"/>
      <c r="I828" s="182"/>
      <c r="J828" s="182"/>
    </row>
    <row r="829" spans="2:10">
      <c r="D829" s="182"/>
      <c r="E829" s="182"/>
      <c r="F829" s="182"/>
      <c r="G829" s="182"/>
      <c r="H829" s="182"/>
      <c r="I829" s="182"/>
      <c r="J829" s="182"/>
    </row>
    <row r="830" spans="2:10">
      <c r="D830" s="182"/>
      <c r="E830" s="182"/>
      <c r="F830" s="182"/>
      <c r="G830" s="182"/>
      <c r="H830" s="182"/>
      <c r="I830" s="182"/>
      <c r="J830" s="182"/>
    </row>
    <row r="831" spans="2:10">
      <c r="D831" s="182"/>
      <c r="E831" s="182"/>
      <c r="F831" s="182"/>
      <c r="G831" s="182"/>
      <c r="H831" s="182"/>
      <c r="I831" s="182"/>
      <c r="J831" s="182"/>
    </row>
    <row r="832" spans="2:10">
      <c r="B832" s="183"/>
      <c r="D832" s="182"/>
      <c r="E832" s="182"/>
      <c r="F832" s="182"/>
      <c r="G832" s="182"/>
      <c r="H832" s="182"/>
      <c r="I832" s="182"/>
      <c r="J832" s="182"/>
    </row>
    <row r="833" spans="2:10">
      <c r="D833" s="182"/>
      <c r="E833" s="182"/>
      <c r="F833" s="182"/>
      <c r="G833" s="182"/>
      <c r="H833" s="182"/>
      <c r="I833" s="182"/>
      <c r="J833" s="182"/>
    </row>
    <row r="834" spans="2:10">
      <c r="B834" s="183"/>
      <c r="D834" s="182"/>
      <c r="E834" s="182"/>
      <c r="F834" s="182"/>
      <c r="G834" s="182"/>
      <c r="H834" s="182"/>
      <c r="I834" s="182"/>
      <c r="J834" s="182"/>
    </row>
    <row r="835" spans="2:10">
      <c r="D835" s="182"/>
      <c r="E835" s="182"/>
      <c r="F835" s="182"/>
      <c r="G835" s="182"/>
      <c r="H835" s="182"/>
      <c r="I835" s="182"/>
      <c r="J835" s="182"/>
    </row>
    <row r="836" spans="2:10">
      <c r="B836" s="183"/>
      <c r="D836" s="182"/>
      <c r="E836" s="182"/>
      <c r="F836" s="182"/>
      <c r="G836" s="182"/>
      <c r="H836" s="182"/>
      <c r="I836" s="182"/>
      <c r="J836" s="182"/>
    </row>
    <row r="837" spans="2:10">
      <c r="D837" s="182"/>
      <c r="E837" s="182"/>
      <c r="F837" s="182"/>
      <c r="G837" s="182"/>
      <c r="H837" s="182"/>
      <c r="I837" s="182"/>
      <c r="J837" s="182"/>
    </row>
    <row r="838" spans="2:10">
      <c r="B838" s="183"/>
      <c r="D838" s="182"/>
      <c r="E838" s="182"/>
      <c r="F838" s="182"/>
      <c r="G838" s="182"/>
      <c r="H838" s="182"/>
      <c r="I838" s="182"/>
      <c r="J838" s="182"/>
    </row>
    <row r="839" spans="2:10">
      <c r="D839" s="182"/>
      <c r="E839" s="182"/>
      <c r="F839" s="182"/>
      <c r="G839" s="182"/>
      <c r="H839" s="182"/>
      <c r="I839" s="182"/>
      <c r="J839" s="182"/>
    </row>
    <row r="840" spans="2:10">
      <c r="B840" s="183"/>
      <c r="D840" s="182"/>
      <c r="E840" s="182"/>
      <c r="F840" s="182"/>
      <c r="G840" s="182"/>
      <c r="H840" s="182"/>
      <c r="I840" s="182"/>
      <c r="J840" s="182"/>
    </row>
    <row r="841" spans="2:10">
      <c r="D841" s="182"/>
      <c r="E841" s="182"/>
      <c r="F841" s="182"/>
      <c r="G841" s="182"/>
      <c r="H841" s="182"/>
      <c r="I841" s="182"/>
      <c r="J841" s="182"/>
    </row>
    <row r="842" spans="2:10">
      <c r="B842" s="183"/>
      <c r="D842" s="182"/>
      <c r="E842" s="182"/>
      <c r="F842" s="182"/>
      <c r="G842" s="182"/>
      <c r="H842" s="182"/>
      <c r="I842" s="182"/>
      <c r="J842" s="182"/>
    </row>
    <row r="843" spans="2:10">
      <c r="D843" s="182"/>
      <c r="E843" s="182"/>
      <c r="F843" s="182"/>
      <c r="G843" s="182"/>
      <c r="H843" s="182"/>
      <c r="I843" s="182"/>
      <c r="J843" s="182"/>
    </row>
    <row r="844" spans="2:10">
      <c r="B844" s="183"/>
      <c r="D844" s="182"/>
      <c r="E844" s="182"/>
      <c r="F844" s="182"/>
      <c r="G844" s="182"/>
      <c r="H844" s="182"/>
      <c r="I844" s="182"/>
      <c r="J844" s="182"/>
    </row>
    <row r="845" spans="2:10">
      <c r="D845" s="182"/>
      <c r="E845" s="182"/>
      <c r="F845" s="182"/>
      <c r="G845" s="182"/>
      <c r="H845" s="182"/>
      <c r="I845" s="182"/>
      <c r="J845" s="182"/>
    </row>
    <row r="846" spans="2:10">
      <c r="B846" s="183"/>
      <c r="D846" s="182"/>
      <c r="E846" s="182"/>
      <c r="F846" s="182"/>
      <c r="G846" s="182"/>
      <c r="H846" s="182"/>
      <c r="I846" s="182"/>
      <c r="J846" s="182"/>
    </row>
    <row r="847" spans="2:10">
      <c r="D847" s="182"/>
      <c r="E847" s="182"/>
      <c r="F847" s="182"/>
      <c r="G847" s="182"/>
      <c r="H847" s="182"/>
      <c r="I847" s="182"/>
      <c r="J847" s="182"/>
    </row>
    <row r="848" spans="2:10">
      <c r="D848" s="182"/>
      <c r="E848" s="182"/>
      <c r="F848" s="182"/>
      <c r="G848" s="182"/>
      <c r="H848" s="182"/>
      <c r="I848" s="182"/>
      <c r="J848" s="182"/>
    </row>
    <row r="849" spans="2:10">
      <c r="D849" s="182"/>
      <c r="E849" s="182"/>
      <c r="F849" s="182"/>
      <c r="G849" s="182"/>
      <c r="H849" s="182"/>
      <c r="I849" s="182"/>
      <c r="J849" s="182"/>
    </row>
    <row r="850" spans="2:10">
      <c r="B850" s="183"/>
      <c r="D850" s="182"/>
      <c r="E850" s="182"/>
      <c r="F850" s="182"/>
      <c r="G850" s="182"/>
      <c r="H850" s="182"/>
      <c r="I850" s="182"/>
      <c r="J850" s="182"/>
    </row>
    <row r="851" spans="2:10">
      <c r="D851" s="182"/>
      <c r="E851" s="182"/>
      <c r="F851" s="182"/>
      <c r="G851" s="182"/>
      <c r="H851" s="182"/>
      <c r="I851" s="182"/>
      <c r="J851" s="182"/>
    </row>
    <row r="852" spans="2:10">
      <c r="B852" s="183"/>
      <c r="D852" s="182"/>
      <c r="E852" s="182"/>
      <c r="F852" s="182"/>
      <c r="G852" s="182"/>
      <c r="H852" s="182"/>
      <c r="I852" s="182"/>
      <c r="J852" s="182"/>
    </row>
    <row r="853" spans="2:10">
      <c r="D853" s="182"/>
      <c r="E853" s="182"/>
      <c r="F853" s="182"/>
      <c r="G853" s="182"/>
      <c r="H853" s="182"/>
      <c r="I853" s="182"/>
      <c r="J853" s="182"/>
    </row>
    <row r="854" spans="2:10">
      <c r="D854" s="182"/>
      <c r="E854" s="182"/>
      <c r="F854" s="182"/>
      <c r="G854" s="182"/>
      <c r="H854" s="182"/>
      <c r="I854" s="182"/>
      <c r="J854" s="182"/>
    </row>
    <row r="855" spans="2:10">
      <c r="D855" s="182"/>
      <c r="E855" s="182"/>
      <c r="F855" s="182"/>
      <c r="G855" s="182"/>
      <c r="H855" s="182"/>
      <c r="I855" s="182"/>
      <c r="J855" s="182"/>
    </row>
    <row r="856" spans="2:10">
      <c r="D856" s="182"/>
      <c r="E856" s="182"/>
      <c r="F856" s="182"/>
      <c r="G856" s="182"/>
      <c r="H856" s="182"/>
      <c r="I856" s="182"/>
      <c r="J856" s="182"/>
    </row>
    <row r="857" spans="2:10">
      <c r="D857" s="182"/>
      <c r="E857" s="182"/>
      <c r="F857" s="182"/>
      <c r="G857" s="182"/>
      <c r="H857" s="182"/>
      <c r="I857" s="182"/>
      <c r="J857" s="182"/>
    </row>
    <row r="858" spans="2:10">
      <c r="D858" s="182"/>
      <c r="E858" s="182"/>
      <c r="F858" s="182"/>
      <c r="G858" s="182"/>
      <c r="H858" s="182"/>
      <c r="I858" s="182"/>
      <c r="J858" s="182"/>
    </row>
    <row r="859" spans="2:10">
      <c r="D859" s="182"/>
      <c r="E859" s="182"/>
      <c r="F859" s="182"/>
      <c r="G859" s="182"/>
      <c r="H859" s="182"/>
      <c r="I859" s="182"/>
      <c r="J859" s="182"/>
    </row>
    <row r="860" spans="2:10">
      <c r="D860" s="182"/>
      <c r="E860" s="182"/>
      <c r="F860" s="182"/>
      <c r="G860" s="182"/>
      <c r="H860" s="182"/>
      <c r="I860" s="182"/>
      <c r="J860" s="182"/>
    </row>
    <row r="861" spans="2:10">
      <c r="B861" s="183"/>
      <c r="D861" s="182"/>
      <c r="E861" s="182"/>
      <c r="F861" s="182"/>
      <c r="G861" s="182"/>
      <c r="H861" s="182"/>
      <c r="I861" s="182"/>
      <c r="J861" s="182"/>
    </row>
    <row r="862" spans="2:10">
      <c r="B862" s="159"/>
      <c r="D862" s="182"/>
      <c r="E862" s="182"/>
      <c r="F862" s="182"/>
      <c r="G862" s="182"/>
      <c r="H862" s="182"/>
      <c r="I862" s="182"/>
      <c r="J862" s="182"/>
    </row>
    <row r="863" spans="2:10">
      <c r="B863" s="183"/>
      <c r="D863" s="182"/>
      <c r="E863" s="182"/>
      <c r="F863" s="182"/>
      <c r="G863" s="182"/>
      <c r="H863" s="182"/>
      <c r="I863" s="182"/>
      <c r="J863" s="182"/>
    </row>
    <row r="864" spans="2:10">
      <c r="D864" s="182"/>
      <c r="E864" s="182"/>
      <c r="F864" s="182"/>
      <c r="G864" s="182"/>
      <c r="H864" s="182"/>
      <c r="I864" s="182"/>
      <c r="J864" s="182"/>
    </row>
    <row r="865" spans="2:10">
      <c r="B865" s="183"/>
      <c r="D865" s="182"/>
      <c r="E865" s="182"/>
      <c r="F865" s="182"/>
      <c r="G865" s="182"/>
      <c r="H865" s="182"/>
      <c r="I865" s="182"/>
      <c r="J865" s="182"/>
    </row>
    <row r="866" spans="2:10">
      <c r="D866" s="182"/>
      <c r="E866" s="182"/>
      <c r="F866" s="182"/>
      <c r="G866" s="182"/>
      <c r="H866" s="182"/>
      <c r="I866" s="182"/>
      <c r="J866" s="182"/>
    </row>
    <row r="867" spans="2:10">
      <c r="B867" s="183"/>
      <c r="D867" s="182"/>
      <c r="E867" s="182"/>
      <c r="F867" s="182"/>
      <c r="G867" s="182"/>
      <c r="H867" s="182"/>
      <c r="I867" s="182"/>
      <c r="J867" s="182"/>
    </row>
    <row r="868" spans="2:10">
      <c r="D868" s="182"/>
      <c r="E868" s="182"/>
      <c r="F868" s="182"/>
      <c r="G868" s="182"/>
      <c r="H868" s="182"/>
      <c r="I868" s="182"/>
      <c r="J868" s="182"/>
    </row>
    <row r="869" spans="2:10">
      <c r="D869" s="182"/>
      <c r="E869" s="182"/>
      <c r="F869" s="182"/>
      <c r="G869" s="182"/>
      <c r="H869" s="182"/>
      <c r="I869" s="182"/>
      <c r="J869" s="182"/>
    </row>
    <row r="870" spans="2:10">
      <c r="D870" s="182"/>
      <c r="E870" s="182"/>
      <c r="F870" s="182"/>
      <c r="G870" s="182"/>
      <c r="H870" s="182"/>
      <c r="I870" s="182"/>
      <c r="J870" s="182"/>
    </row>
    <row r="871" spans="2:10">
      <c r="D871" s="182"/>
      <c r="E871" s="182"/>
      <c r="F871" s="182"/>
      <c r="G871" s="182"/>
      <c r="H871" s="182"/>
      <c r="I871" s="182"/>
      <c r="J871" s="182"/>
    </row>
    <row r="872" spans="2:10">
      <c r="D872" s="182"/>
      <c r="E872" s="182"/>
      <c r="F872" s="182"/>
      <c r="G872" s="182"/>
      <c r="H872" s="182"/>
      <c r="I872" s="182"/>
      <c r="J872" s="182"/>
    </row>
    <row r="873" spans="2:10">
      <c r="D873" s="182"/>
      <c r="E873" s="182"/>
      <c r="F873" s="182"/>
      <c r="G873" s="182"/>
      <c r="H873" s="182"/>
      <c r="I873" s="182"/>
      <c r="J873" s="182"/>
    </row>
    <row r="874" spans="2:10">
      <c r="B874" s="183"/>
      <c r="D874" s="182"/>
      <c r="E874" s="182"/>
      <c r="F874" s="182"/>
      <c r="G874" s="182"/>
      <c r="H874" s="182"/>
      <c r="I874" s="182"/>
      <c r="J874" s="182"/>
    </row>
    <row r="875" spans="2:10">
      <c r="D875" s="182"/>
      <c r="E875" s="182"/>
      <c r="F875" s="182"/>
      <c r="G875" s="182"/>
      <c r="H875" s="182"/>
      <c r="I875" s="182"/>
      <c r="J875" s="182"/>
    </row>
    <row r="876" spans="2:10">
      <c r="D876" s="182"/>
      <c r="E876" s="182"/>
      <c r="F876" s="182"/>
      <c r="G876" s="182"/>
      <c r="H876" s="182"/>
      <c r="I876" s="182"/>
      <c r="J876" s="182"/>
    </row>
    <row r="877" spans="2:10">
      <c r="D877" s="182"/>
      <c r="E877" s="182"/>
      <c r="F877" s="182"/>
      <c r="G877" s="182"/>
      <c r="H877" s="182"/>
      <c r="I877" s="182"/>
      <c r="J877" s="182"/>
    </row>
    <row r="878" spans="2:10">
      <c r="D878" s="182"/>
      <c r="E878" s="182"/>
      <c r="F878" s="182"/>
      <c r="G878" s="182"/>
      <c r="H878" s="182"/>
      <c r="I878" s="182"/>
      <c r="J878" s="182"/>
    </row>
    <row r="879" spans="2:10">
      <c r="D879" s="182"/>
      <c r="E879" s="182"/>
      <c r="F879" s="182"/>
      <c r="G879" s="182"/>
      <c r="H879" s="182"/>
      <c r="I879" s="182"/>
      <c r="J879" s="182"/>
    </row>
    <row r="880" spans="2:10">
      <c r="B880" s="183"/>
      <c r="D880" s="182"/>
      <c r="E880" s="182"/>
      <c r="F880" s="182"/>
      <c r="G880" s="182"/>
      <c r="H880" s="182"/>
      <c r="I880" s="182"/>
      <c r="J880" s="182"/>
    </row>
    <row r="881" spans="2:10">
      <c r="D881" s="182"/>
      <c r="E881" s="182"/>
      <c r="F881" s="182"/>
      <c r="G881" s="182"/>
      <c r="H881" s="182"/>
      <c r="I881" s="182"/>
      <c r="J881" s="182"/>
    </row>
    <row r="882" spans="2:10">
      <c r="D882" s="182"/>
      <c r="E882" s="182"/>
      <c r="F882" s="182"/>
      <c r="G882" s="182"/>
      <c r="H882" s="182"/>
      <c r="I882" s="182"/>
      <c r="J882" s="182"/>
    </row>
    <row r="883" spans="2:10">
      <c r="D883" s="182"/>
      <c r="E883" s="182"/>
      <c r="F883" s="182"/>
      <c r="G883" s="182"/>
      <c r="H883" s="182"/>
      <c r="I883" s="182"/>
      <c r="J883" s="182"/>
    </row>
    <row r="884" spans="2:10">
      <c r="D884" s="182"/>
      <c r="E884" s="182"/>
      <c r="F884" s="182"/>
      <c r="G884" s="182"/>
      <c r="H884" s="182"/>
      <c r="I884" s="182"/>
      <c r="J884" s="182"/>
    </row>
    <row r="885" spans="2:10">
      <c r="D885" s="182"/>
      <c r="E885" s="182"/>
      <c r="F885" s="182"/>
      <c r="G885" s="182"/>
      <c r="H885" s="182"/>
      <c r="I885" s="182"/>
      <c r="J885" s="182"/>
    </row>
    <row r="886" spans="2:10">
      <c r="D886" s="182"/>
      <c r="E886" s="182"/>
      <c r="F886" s="182"/>
      <c r="G886" s="182"/>
      <c r="H886" s="182"/>
      <c r="I886" s="182"/>
      <c r="J886" s="182"/>
    </row>
    <row r="887" spans="2:10">
      <c r="B887" s="183"/>
      <c r="D887" s="182"/>
      <c r="E887" s="182"/>
      <c r="F887" s="182"/>
      <c r="G887" s="182"/>
      <c r="H887" s="182"/>
      <c r="I887" s="182"/>
      <c r="J887" s="182"/>
    </row>
    <row r="888" spans="2:10">
      <c r="D888" s="182"/>
      <c r="E888" s="182"/>
      <c r="F888" s="182"/>
      <c r="G888" s="182"/>
      <c r="H888" s="182"/>
      <c r="I888" s="182"/>
      <c r="J888" s="182"/>
    </row>
    <row r="889" spans="2:10">
      <c r="B889" s="183"/>
      <c r="D889" s="182"/>
      <c r="E889" s="182"/>
      <c r="F889" s="182"/>
      <c r="G889" s="182"/>
      <c r="H889" s="182"/>
      <c r="I889" s="182"/>
      <c r="J889" s="182"/>
    </row>
    <row r="890" spans="2:10">
      <c r="D890" s="182"/>
      <c r="E890" s="182"/>
      <c r="F890" s="182"/>
      <c r="G890" s="182"/>
      <c r="H890" s="182"/>
      <c r="I890" s="182"/>
      <c r="J890" s="182"/>
    </row>
    <row r="891" spans="2:10">
      <c r="B891" s="183"/>
      <c r="D891" s="182"/>
      <c r="E891" s="182"/>
      <c r="F891" s="182"/>
      <c r="G891" s="182"/>
      <c r="H891" s="182"/>
      <c r="I891" s="182"/>
      <c r="J891" s="182"/>
    </row>
    <row r="892" spans="2:10">
      <c r="D892" s="182"/>
      <c r="E892" s="182"/>
      <c r="F892" s="182"/>
      <c r="G892" s="182"/>
      <c r="H892" s="182"/>
      <c r="I892" s="182"/>
      <c r="J892" s="182"/>
    </row>
    <row r="893" spans="2:10">
      <c r="D893" s="182"/>
      <c r="E893" s="182"/>
      <c r="F893" s="182"/>
      <c r="G893" s="182"/>
      <c r="H893" s="182"/>
      <c r="I893" s="182"/>
      <c r="J893" s="182"/>
    </row>
    <row r="894" spans="2:10">
      <c r="D894" s="182"/>
      <c r="E894" s="182"/>
      <c r="F894" s="182"/>
      <c r="G894" s="182"/>
      <c r="H894" s="182"/>
      <c r="I894" s="182"/>
      <c r="J894" s="182"/>
    </row>
    <row r="895" spans="2:10">
      <c r="D895" s="182"/>
      <c r="E895" s="182"/>
      <c r="F895" s="182"/>
      <c r="G895" s="182"/>
      <c r="H895" s="182"/>
      <c r="I895" s="182"/>
      <c r="J895" s="182"/>
    </row>
    <row r="896" spans="2:10">
      <c r="D896" s="182"/>
      <c r="E896" s="182"/>
      <c r="F896" s="182"/>
      <c r="G896" s="182"/>
      <c r="H896" s="182"/>
      <c r="I896" s="182"/>
      <c r="J896" s="182"/>
    </row>
    <row r="897" spans="2:10">
      <c r="D897" s="182"/>
      <c r="E897" s="182"/>
      <c r="F897" s="182"/>
      <c r="G897" s="182"/>
      <c r="H897" s="182"/>
      <c r="I897" s="182"/>
      <c r="J897" s="182"/>
    </row>
    <row r="898" spans="2:10">
      <c r="B898" s="183"/>
      <c r="D898" s="182"/>
      <c r="E898" s="182"/>
      <c r="F898" s="182"/>
      <c r="G898" s="182"/>
      <c r="H898" s="182"/>
      <c r="I898" s="182"/>
      <c r="J898" s="182"/>
    </row>
    <row r="899" spans="2:10">
      <c r="D899" s="182"/>
      <c r="E899" s="182"/>
      <c r="F899" s="182"/>
      <c r="G899" s="182"/>
      <c r="H899" s="182"/>
      <c r="I899" s="182"/>
      <c r="J899" s="182"/>
    </row>
    <row r="900" spans="2:10">
      <c r="D900" s="182"/>
      <c r="E900" s="182"/>
      <c r="F900" s="182"/>
      <c r="G900" s="182"/>
      <c r="H900" s="182"/>
      <c r="I900" s="182"/>
      <c r="J900" s="182"/>
    </row>
    <row r="901" spans="2:10">
      <c r="D901" s="182"/>
      <c r="E901" s="182"/>
      <c r="F901" s="182"/>
      <c r="G901" s="182"/>
      <c r="H901" s="182"/>
      <c r="I901" s="182"/>
      <c r="J901" s="182"/>
    </row>
    <row r="902" spans="2:10">
      <c r="D902" s="182"/>
      <c r="E902" s="182"/>
      <c r="F902" s="182"/>
      <c r="G902" s="182"/>
      <c r="H902" s="182"/>
      <c r="I902" s="182"/>
      <c r="J902" s="182"/>
    </row>
    <row r="903" spans="2:10">
      <c r="D903" s="182"/>
      <c r="E903" s="182"/>
      <c r="F903" s="182"/>
      <c r="G903" s="182"/>
      <c r="H903" s="182"/>
      <c r="I903" s="182"/>
      <c r="J903" s="182"/>
    </row>
    <row r="904" spans="2:10">
      <c r="D904" s="182"/>
      <c r="E904" s="182"/>
      <c r="F904" s="182"/>
      <c r="G904" s="182"/>
      <c r="H904" s="182"/>
      <c r="I904" s="182"/>
      <c r="J904" s="182"/>
    </row>
    <row r="905" spans="2:10">
      <c r="D905" s="182"/>
      <c r="E905" s="182"/>
      <c r="F905" s="182"/>
      <c r="G905" s="182"/>
      <c r="H905" s="182"/>
      <c r="I905" s="182"/>
      <c r="J905" s="182"/>
    </row>
    <row r="906" spans="2:10">
      <c r="D906" s="182"/>
      <c r="E906" s="182"/>
      <c r="F906" s="182"/>
      <c r="G906" s="182"/>
      <c r="H906" s="182"/>
      <c r="I906" s="182"/>
      <c r="J906" s="182"/>
    </row>
    <row r="907" spans="2:10">
      <c r="D907" s="182"/>
      <c r="E907" s="182"/>
      <c r="F907" s="182"/>
      <c r="G907" s="182"/>
      <c r="H907" s="182"/>
      <c r="I907" s="182"/>
      <c r="J907" s="182"/>
    </row>
    <row r="908" spans="2:10">
      <c r="D908" s="182"/>
      <c r="E908" s="182"/>
      <c r="F908" s="182"/>
      <c r="G908" s="182"/>
      <c r="H908" s="182"/>
      <c r="I908" s="182"/>
      <c r="J908" s="182"/>
    </row>
    <row r="909" spans="2:10">
      <c r="D909" s="182"/>
      <c r="E909" s="182"/>
      <c r="F909" s="182"/>
      <c r="G909" s="182"/>
      <c r="H909" s="182"/>
      <c r="I909" s="182"/>
      <c r="J909" s="182"/>
    </row>
    <row r="910" spans="2:10">
      <c r="D910" s="182"/>
      <c r="E910" s="182"/>
      <c r="F910" s="182"/>
      <c r="G910" s="182"/>
      <c r="H910" s="182"/>
      <c r="I910" s="182"/>
      <c r="J910" s="182"/>
    </row>
    <row r="911" spans="2:10">
      <c r="D911" s="182"/>
      <c r="E911" s="182"/>
      <c r="F911" s="182"/>
      <c r="G911" s="182"/>
      <c r="H911" s="182"/>
      <c r="I911" s="182"/>
      <c r="J911" s="182"/>
    </row>
    <row r="912" spans="2:10">
      <c r="D912" s="182"/>
      <c r="E912" s="182"/>
      <c r="F912" s="182"/>
      <c r="G912" s="182"/>
      <c r="H912" s="182"/>
      <c r="I912" s="182"/>
      <c r="J912" s="182"/>
    </row>
    <row r="913" spans="2:10">
      <c r="D913" s="182"/>
      <c r="E913" s="182"/>
      <c r="F913" s="182"/>
      <c r="G913" s="182"/>
      <c r="H913" s="182"/>
      <c r="I913" s="182"/>
      <c r="J913" s="182"/>
    </row>
    <row r="914" spans="2:10">
      <c r="B914" s="183"/>
      <c r="D914" s="182"/>
      <c r="E914" s="182"/>
      <c r="F914" s="182"/>
      <c r="G914" s="182"/>
      <c r="H914" s="182"/>
      <c r="I914" s="182"/>
      <c r="J914" s="182"/>
    </row>
    <row r="915" spans="2:10">
      <c r="D915" s="182"/>
      <c r="E915" s="182"/>
      <c r="F915" s="182"/>
      <c r="G915" s="182"/>
      <c r="H915" s="182"/>
      <c r="I915" s="182"/>
      <c r="J915" s="182"/>
    </row>
    <row r="916" spans="2:10">
      <c r="D916" s="182"/>
      <c r="E916" s="182"/>
      <c r="F916" s="182"/>
      <c r="G916" s="182"/>
      <c r="H916" s="182"/>
      <c r="I916" s="182"/>
      <c r="J916" s="182"/>
    </row>
    <row r="917" spans="2:10">
      <c r="B917" s="183"/>
      <c r="D917" s="182"/>
      <c r="E917" s="182"/>
      <c r="F917" s="182"/>
      <c r="G917" s="182"/>
      <c r="H917" s="182"/>
      <c r="I917" s="182"/>
      <c r="J917" s="182"/>
    </row>
    <row r="918" spans="2:10">
      <c r="D918" s="182"/>
      <c r="E918" s="182"/>
      <c r="F918" s="182"/>
      <c r="G918" s="182"/>
      <c r="H918" s="182"/>
      <c r="I918" s="182"/>
      <c r="J918" s="182"/>
    </row>
    <row r="919" spans="2:10">
      <c r="D919" s="182"/>
      <c r="E919" s="182"/>
      <c r="F919" s="182"/>
      <c r="G919" s="182"/>
      <c r="H919" s="182"/>
      <c r="I919" s="182"/>
      <c r="J919" s="182"/>
    </row>
    <row r="920" spans="2:10">
      <c r="D920" s="182"/>
      <c r="E920" s="182"/>
      <c r="F920" s="182"/>
      <c r="G920" s="182"/>
      <c r="H920" s="182"/>
      <c r="I920" s="182"/>
      <c r="J920" s="182"/>
    </row>
    <row r="921" spans="2:10">
      <c r="D921" s="182"/>
      <c r="E921" s="182"/>
      <c r="F921" s="182"/>
      <c r="G921" s="182"/>
      <c r="H921" s="182"/>
      <c r="I921" s="182"/>
      <c r="J921" s="182"/>
    </row>
    <row r="922" spans="2:10">
      <c r="D922" s="182"/>
      <c r="E922" s="182"/>
      <c r="F922" s="182"/>
      <c r="G922" s="182"/>
      <c r="H922" s="182"/>
      <c r="I922" s="182"/>
      <c r="J922" s="182"/>
    </row>
    <row r="923" spans="2:10">
      <c r="B923" s="183"/>
      <c r="D923" s="182"/>
      <c r="E923" s="182"/>
      <c r="F923" s="182"/>
      <c r="G923" s="182"/>
      <c r="H923" s="182"/>
      <c r="I923" s="182"/>
      <c r="J923" s="182"/>
    </row>
    <row r="924" spans="2:10">
      <c r="D924" s="182"/>
      <c r="E924" s="182"/>
      <c r="F924" s="182"/>
      <c r="G924" s="182"/>
      <c r="H924" s="182"/>
      <c r="I924" s="182"/>
      <c r="J924" s="182"/>
    </row>
    <row r="925" spans="2:10">
      <c r="D925" s="182"/>
      <c r="E925" s="182"/>
      <c r="F925" s="182"/>
      <c r="G925" s="182"/>
      <c r="H925" s="182"/>
      <c r="I925" s="182"/>
      <c r="J925" s="182"/>
    </row>
    <row r="926" spans="2:10">
      <c r="D926" s="182"/>
      <c r="E926" s="182"/>
      <c r="F926" s="182"/>
      <c r="G926" s="182"/>
      <c r="H926" s="182"/>
      <c r="I926" s="182"/>
      <c r="J926" s="182"/>
    </row>
    <row r="927" spans="2:10">
      <c r="D927" s="182"/>
      <c r="E927" s="182"/>
      <c r="F927" s="182"/>
      <c r="G927" s="182"/>
      <c r="H927" s="182"/>
      <c r="I927" s="182"/>
      <c r="J927" s="182"/>
    </row>
    <row r="928" spans="2:10">
      <c r="D928" s="182"/>
      <c r="E928" s="182"/>
      <c r="F928" s="182"/>
      <c r="G928" s="182"/>
      <c r="H928" s="182"/>
      <c r="I928" s="182"/>
      <c r="J928" s="182"/>
    </row>
    <row r="929" spans="2:10">
      <c r="D929" s="182"/>
      <c r="E929" s="182"/>
      <c r="F929" s="182"/>
      <c r="G929" s="182"/>
      <c r="H929" s="182"/>
      <c r="I929" s="182"/>
      <c r="J929" s="182"/>
    </row>
    <row r="930" spans="2:10">
      <c r="D930" s="182"/>
      <c r="E930" s="182"/>
      <c r="F930" s="182"/>
      <c r="G930" s="182"/>
      <c r="H930" s="182"/>
      <c r="I930" s="182"/>
      <c r="J930" s="182"/>
    </row>
    <row r="931" spans="2:10">
      <c r="D931" s="182"/>
      <c r="E931" s="182"/>
      <c r="F931" s="182"/>
      <c r="G931" s="182"/>
      <c r="H931" s="182"/>
      <c r="I931" s="182"/>
      <c r="J931" s="182"/>
    </row>
    <row r="932" spans="2:10">
      <c r="D932" s="182"/>
      <c r="E932" s="182"/>
      <c r="F932" s="182"/>
      <c r="G932" s="182"/>
      <c r="H932" s="182"/>
      <c r="I932" s="182"/>
      <c r="J932" s="182"/>
    </row>
    <row r="933" spans="2:10">
      <c r="D933" s="182"/>
      <c r="E933" s="182"/>
      <c r="F933" s="182"/>
      <c r="G933" s="182"/>
      <c r="H933" s="182"/>
      <c r="I933" s="182"/>
      <c r="J933" s="182"/>
    </row>
    <row r="934" spans="2:10">
      <c r="B934" s="183"/>
      <c r="D934" s="182"/>
      <c r="E934" s="182"/>
      <c r="F934" s="182"/>
      <c r="G934" s="182"/>
      <c r="H934" s="182"/>
      <c r="I934" s="182"/>
      <c r="J934" s="182"/>
    </row>
    <row r="935" spans="2:10">
      <c r="D935" s="182"/>
      <c r="E935" s="182"/>
      <c r="F935" s="182"/>
      <c r="G935" s="182"/>
      <c r="H935" s="182"/>
      <c r="I935" s="182"/>
      <c r="J935" s="182"/>
    </row>
    <row r="936" spans="2:10">
      <c r="D936" s="182"/>
      <c r="E936" s="182"/>
      <c r="F936" s="182"/>
      <c r="G936" s="182"/>
      <c r="H936" s="182"/>
      <c r="I936" s="182"/>
      <c r="J936" s="182"/>
    </row>
    <row r="937" spans="2:10">
      <c r="D937" s="182"/>
      <c r="E937" s="182"/>
      <c r="F937" s="182"/>
      <c r="G937" s="182"/>
      <c r="H937" s="182"/>
      <c r="I937" s="182"/>
      <c r="J937" s="182"/>
    </row>
    <row r="938" spans="2:10">
      <c r="D938" s="182"/>
      <c r="E938" s="182"/>
      <c r="F938" s="182"/>
      <c r="G938" s="182"/>
      <c r="H938" s="182"/>
      <c r="I938" s="182"/>
      <c r="J938" s="182"/>
    </row>
    <row r="939" spans="2:10">
      <c r="B939" s="183"/>
      <c r="D939" s="182"/>
      <c r="E939" s="182"/>
      <c r="F939" s="182"/>
      <c r="G939" s="182"/>
      <c r="H939" s="182"/>
      <c r="I939" s="182"/>
      <c r="J939" s="182"/>
    </row>
    <row r="940" spans="2:10">
      <c r="D940" s="182"/>
      <c r="E940" s="182"/>
      <c r="F940" s="182"/>
      <c r="G940" s="182"/>
      <c r="H940" s="182"/>
      <c r="I940" s="182"/>
      <c r="J940" s="182"/>
    </row>
    <row r="941" spans="2:10">
      <c r="D941" s="182"/>
      <c r="E941" s="182"/>
      <c r="F941" s="182"/>
      <c r="G941" s="182"/>
      <c r="H941" s="182"/>
      <c r="I941" s="182"/>
      <c r="J941" s="182"/>
    </row>
    <row r="942" spans="2:10">
      <c r="D942" s="182"/>
      <c r="E942" s="182"/>
      <c r="F942" s="182"/>
      <c r="G942" s="182"/>
      <c r="H942" s="182"/>
      <c r="I942" s="182"/>
      <c r="J942" s="182"/>
    </row>
    <row r="943" spans="2:10">
      <c r="D943" s="182"/>
      <c r="E943" s="182"/>
      <c r="F943" s="182"/>
      <c r="G943" s="182"/>
      <c r="H943" s="182"/>
      <c r="I943" s="182"/>
      <c r="J943" s="182"/>
    </row>
    <row r="944" spans="2:10">
      <c r="B944" s="183"/>
      <c r="D944" s="182"/>
      <c r="E944" s="182"/>
      <c r="F944" s="182"/>
      <c r="G944" s="182"/>
      <c r="H944" s="182"/>
      <c r="I944" s="182"/>
      <c r="J944" s="182"/>
    </row>
    <row r="945" spans="2:10">
      <c r="D945" s="182"/>
      <c r="E945" s="182"/>
      <c r="F945" s="182"/>
      <c r="G945" s="182"/>
      <c r="H945" s="182"/>
      <c r="I945" s="182"/>
      <c r="J945" s="182"/>
    </row>
    <row r="946" spans="2:10">
      <c r="B946" s="183"/>
      <c r="D946" s="182"/>
      <c r="E946" s="182"/>
      <c r="F946" s="182"/>
      <c r="G946" s="182"/>
      <c r="H946" s="182"/>
      <c r="I946" s="182"/>
      <c r="J946" s="182"/>
    </row>
    <row r="947" spans="2:10">
      <c r="D947" s="182"/>
      <c r="E947" s="182"/>
      <c r="F947" s="182"/>
      <c r="G947" s="182"/>
      <c r="H947" s="182"/>
      <c r="I947" s="182"/>
      <c r="J947" s="182"/>
    </row>
    <row r="948" spans="2:10">
      <c r="B948" s="183"/>
      <c r="D948" s="182"/>
      <c r="E948" s="182"/>
      <c r="F948" s="182"/>
      <c r="G948" s="182"/>
      <c r="H948" s="182"/>
      <c r="I948" s="182"/>
      <c r="J948" s="182"/>
    </row>
    <row r="949" spans="2:10">
      <c r="D949" s="182"/>
      <c r="E949" s="182"/>
      <c r="F949" s="182"/>
      <c r="G949" s="182"/>
      <c r="H949" s="182"/>
      <c r="I949" s="182"/>
      <c r="J949" s="182"/>
    </row>
    <row r="950" spans="2:10">
      <c r="D950" s="182"/>
      <c r="E950" s="182"/>
      <c r="F950" s="182"/>
      <c r="G950" s="182"/>
      <c r="H950" s="182"/>
      <c r="I950" s="182"/>
      <c r="J950" s="182"/>
    </row>
    <row r="951" spans="2:10">
      <c r="D951" s="182"/>
      <c r="E951" s="182"/>
      <c r="F951" s="182"/>
      <c r="G951" s="182"/>
      <c r="H951" s="182"/>
      <c r="I951" s="182"/>
      <c r="J951" s="182"/>
    </row>
    <row r="952" spans="2:10">
      <c r="D952" s="182"/>
      <c r="E952" s="182"/>
      <c r="F952" s="182"/>
      <c r="G952" s="182"/>
      <c r="H952" s="182"/>
      <c r="I952" s="182"/>
      <c r="J952" s="182"/>
    </row>
    <row r="953" spans="2:10">
      <c r="D953" s="182"/>
      <c r="E953" s="182"/>
      <c r="F953" s="182"/>
      <c r="G953" s="182"/>
      <c r="H953" s="182"/>
      <c r="I953" s="182"/>
      <c r="J953" s="182"/>
    </row>
    <row r="954" spans="2:10">
      <c r="D954" s="182"/>
      <c r="E954" s="182"/>
      <c r="F954" s="182"/>
      <c r="G954" s="182"/>
      <c r="H954" s="182"/>
      <c r="I954" s="182"/>
      <c r="J954" s="182"/>
    </row>
    <row r="955" spans="2:10">
      <c r="D955" s="182"/>
      <c r="E955" s="182"/>
      <c r="F955" s="182"/>
      <c r="G955" s="182"/>
      <c r="H955" s="182"/>
      <c r="I955" s="182"/>
      <c r="J955" s="182"/>
    </row>
    <row r="956" spans="2:10">
      <c r="D956" s="182"/>
      <c r="E956" s="182"/>
      <c r="F956" s="182"/>
      <c r="G956" s="182"/>
      <c r="H956" s="182"/>
      <c r="I956" s="182"/>
      <c r="J956" s="182"/>
    </row>
    <row r="957" spans="2:10">
      <c r="D957" s="182"/>
      <c r="E957" s="182"/>
      <c r="F957" s="182"/>
      <c r="G957" s="182"/>
      <c r="H957" s="182"/>
      <c r="I957" s="182"/>
      <c r="J957" s="182"/>
    </row>
    <row r="958" spans="2:10">
      <c r="D958" s="182"/>
      <c r="E958" s="182"/>
      <c r="F958" s="182"/>
      <c r="G958" s="182"/>
      <c r="H958" s="182"/>
      <c r="I958" s="182"/>
      <c r="J958" s="182"/>
    </row>
    <row r="959" spans="2:10">
      <c r="B959" s="183"/>
      <c r="D959" s="182"/>
      <c r="E959" s="182"/>
      <c r="F959" s="182"/>
      <c r="G959" s="182"/>
      <c r="H959" s="182"/>
      <c r="I959" s="182"/>
      <c r="J959" s="182"/>
    </row>
    <row r="960" spans="2:10">
      <c r="D960" s="182"/>
      <c r="E960" s="182"/>
      <c r="F960" s="182"/>
      <c r="G960" s="182"/>
      <c r="H960" s="182"/>
      <c r="I960" s="182"/>
      <c r="J960" s="182"/>
    </row>
    <row r="961" spans="2:10">
      <c r="D961" s="182"/>
      <c r="E961" s="182"/>
      <c r="F961" s="182"/>
      <c r="G961" s="182"/>
      <c r="H961" s="182"/>
      <c r="I961" s="182"/>
      <c r="J961" s="182"/>
    </row>
    <row r="962" spans="2:10">
      <c r="D962" s="182"/>
      <c r="E962" s="182"/>
      <c r="F962" s="182"/>
      <c r="G962" s="182"/>
      <c r="H962" s="182"/>
      <c r="I962" s="182"/>
      <c r="J962" s="182"/>
    </row>
    <row r="963" spans="2:10">
      <c r="D963" s="182"/>
      <c r="E963" s="182"/>
      <c r="F963" s="182"/>
      <c r="G963" s="182"/>
      <c r="H963" s="182"/>
      <c r="I963" s="182"/>
      <c r="J963" s="182"/>
    </row>
    <row r="964" spans="2:10">
      <c r="B964" s="183"/>
      <c r="D964" s="182"/>
      <c r="E964" s="182"/>
      <c r="F964" s="182"/>
      <c r="G964" s="182"/>
      <c r="H964" s="182"/>
      <c r="I964" s="182"/>
      <c r="J964" s="182"/>
    </row>
    <row r="965" spans="2:10">
      <c r="D965" s="182"/>
      <c r="E965" s="182"/>
      <c r="F965" s="182"/>
      <c r="G965" s="182"/>
      <c r="H965" s="182"/>
      <c r="I965" s="182"/>
      <c r="J965" s="182"/>
    </row>
    <row r="966" spans="2:10">
      <c r="D966" s="182"/>
      <c r="E966" s="182"/>
      <c r="F966" s="182"/>
      <c r="G966" s="182"/>
      <c r="H966" s="182"/>
      <c r="I966" s="182"/>
      <c r="J966" s="182"/>
    </row>
    <row r="967" spans="2:10">
      <c r="B967" s="183"/>
      <c r="D967" s="182"/>
      <c r="E967" s="182"/>
      <c r="F967" s="182"/>
      <c r="G967" s="182"/>
      <c r="H967" s="182"/>
      <c r="I967" s="182"/>
      <c r="J967" s="182"/>
    </row>
    <row r="968" spans="2:10">
      <c r="D968" s="182"/>
      <c r="E968" s="182"/>
      <c r="F968" s="182"/>
      <c r="G968" s="182"/>
      <c r="H968" s="182"/>
      <c r="I968" s="182"/>
      <c r="J968" s="182"/>
    </row>
    <row r="969" spans="2:10">
      <c r="D969" s="182"/>
      <c r="E969" s="182"/>
      <c r="F969" s="182"/>
      <c r="G969" s="182"/>
      <c r="H969" s="182"/>
      <c r="I969" s="182"/>
      <c r="J969" s="182"/>
    </row>
    <row r="970" spans="2:10">
      <c r="D970" s="182"/>
      <c r="E970" s="182"/>
      <c r="F970" s="182"/>
      <c r="G970" s="182"/>
      <c r="H970" s="182"/>
      <c r="I970" s="182"/>
      <c r="J970" s="182"/>
    </row>
    <row r="971" spans="2:10">
      <c r="D971" s="182"/>
      <c r="E971" s="182"/>
      <c r="F971" s="182"/>
      <c r="G971" s="182"/>
      <c r="H971" s="182"/>
      <c r="I971" s="182"/>
      <c r="J971" s="182"/>
    </row>
    <row r="972" spans="2:10">
      <c r="B972" s="183"/>
      <c r="D972" s="182"/>
      <c r="E972" s="182"/>
      <c r="F972" s="182"/>
      <c r="G972" s="182"/>
      <c r="H972" s="182"/>
      <c r="I972" s="182"/>
      <c r="J972" s="182"/>
    </row>
    <row r="973" spans="2:10">
      <c r="D973" s="182"/>
      <c r="E973" s="182"/>
      <c r="F973" s="182"/>
      <c r="G973" s="182"/>
      <c r="H973" s="182"/>
      <c r="I973" s="182"/>
      <c r="J973" s="182"/>
    </row>
    <row r="974" spans="2:10">
      <c r="D974" s="182"/>
      <c r="E974" s="182"/>
      <c r="F974" s="182"/>
      <c r="G974" s="182"/>
      <c r="H974" s="182"/>
      <c r="I974" s="182"/>
      <c r="J974" s="182"/>
    </row>
    <row r="975" spans="2:10">
      <c r="D975" s="182"/>
      <c r="E975" s="182"/>
      <c r="F975" s="182"/>
      <c r="G975" s="182"/>
      <c r="H975" s="182"/>
      <c r="I975" s="182"/>
      <c r="J975" s="182"/>
    </row>
    <row r="976" spans="2:10">
      <c r="D976" s="182"/>
      <c r="E976" s="182"/>
      <c r="F976" s="182"/>
      <c r="G976" s="182"/>
      <c r="H976" s="182"/>
      <c r="I976" s="182"/>
      <c r="J976" s="182"/>
    </row>
    <row r="977" spans="2:10">
      <c r="B977" s="183"/>
      <c r="D977" s="182"/>
      <c r="E977" s="182"/>
      <c r="F977" s="182"/>
      <c r="G977" s="182"/>
      <c r="H977" s="182"/>
      <c r="I977" s="182"/>
      <c r="J977" s="182"/>
    </row>
    <row r="978" spans="2:10">
      <c r="D978" s="182"/>
      <c r="E978" s="182"/>
      <c r="F978" s="182"/>
      <c r="G978" s="182"/>
      <c r="H978" s="182"/>
      <c r="I978" s="182"/>
      <c r="J978" s="182"/>
    </row>
    <row r="979" spans="2:10">
      <c r="B979" s="184"/>
      <c r="D979" s="182"/>
      <c r="E979" s="182"/>
      <c r="F979" s="182"/>
      <c r="G979" s="182"/>
      <c r="H979" s="182"/>
      <c r="I979" s="182"/>
      <c r="J979" s="182"/>
    </row>
    <row r="980" spans="2:10">
      <c r="D980" s="182"/>
      <c r="E980" s="182"/>
      <c r="F980" s="182"/>
      <c r="G980" s="182"/>
      <c r="H980" s="182"/>
      <c r="I980" s="182"/>
      <c r="J980" s="182"/>
    </row>
    <row r="981" spans="2:10">
      <c r="D981" s="182"/>
      <c r="E981" s="182"/>
      <c r="F981" s="182"/>
      <c r="G981" s="182"/>
      <c r="H981" s="182"/>
      <c r="I981" s="182"/>
      <c r="J981" s="182"/>
    </row>
    <row r="982" spans="2:10">
      <c r="D982" s="182"/>
      <c r="E982" s="182"/>
      <c r="F982" s="182"/>
      <c r="G982" s="182"/>
      <c r="H982" s="182"/>
      <c r="I982" s="182"/>
      <c r="J982" s="182"/>
    </row>
    <row r="983" spans="2:10">
      <c r="D983" s="182"/>
      <c r="E983" s="182"/>
      <c r="F983" s="182"/>
      <c r="G983" s="182"/>
      <c r="H983" s="182"/>
      <c r="I983" s="182"/>
      <c r="J983" s="182"/>
    </row>
    <row r="984" spans="2:10">
      <c r="D984" s="182"/>
      <c r="E984" s="182"/>
      <c r="F984" s="182"/>
      <c r="G984" s="182"/>
      <c r="H984" s="182"/>
      <c r="I984" s="182"/>
      <c r="J984" s="182"/>
    </row>
    <row r="985" spans="2:10">
      <c r="B985" s="159"/>
      <c r="D985" s="182"/>
      <c r="E985" s="182"/>
      <c r="F985" s="182"/>
      <c r="G985" s="182"/>
      <c r="H985" s="182"/>
      <c r="I985" s="182"/>
      <c r="J985" s="182"/>
    </row>
    <row r="986" spans="2:10">
      <c r="D986" s="182"/>
      <c r="E986" s="182"/>
      <c r="F986" s="182"/>
      <c r="G986" s="182"/>
      <c r="H986" s="182"/>
      <c r="I986" s="182"/>
      <c r="J986" s="182"/>
    </row>
    <row r="987" spans="2:10">
      <c r="D987" s="182"/>
      <c r="E987" s="182"/>
      <c r="F987" s="182"/>
      <c r="G987" s="182"/>
      <c r="H987" s="182"/>
      <c r="I987" s="182"/>
      <c r="J987" s="182"/>
    </row>
    <row r="988" spans="2:10">
      <c r="D988" s="182"/>
      <c r="E988" s="182"/>
      <c r="F988" s="182"/>
      <c r="G988" s="182"/>
      <c r="H988" s="182"/>
      <c r="I988" s="182"/>
      <c r="J988" s="182"/>
    </row>
    <row r="989" spans="2:10">
      <c r="D989" s="182"/>
      <c r="E989" s="182"/>
      <c r="F989" s="182"/>
      <c r="G989" s="182"/>
      <c r="H989" s="182"/>
      <c r="I989" s="182"/>
      <c r="J989" s="182"/>
    </row>
    <row r="990" spans="2:10">
      <c r="D990" s="182"/>
      <c r="E990" s="182"/>
      <c r="F990" s="182"/>
      <c r="G990" s="182"/>
      <c r="H990" s="182"/>
      <c r="I990" s="182"/>
      <c r="J990" s="182"/>
    </row>
    <row r="991" spans="2:10">
      <c r="D991" s="182"/>
      <c r="E991" s="182"/>
      <c r="F991" s="182"/>
      <c r="G991" s="182"/>
      <c r="H991" s="182"/>
      <c r="I991" s="182"/>
      <c r="J991" s="182"/>
    </row>
    <row r="992" spans="2:10">
      <c r="B992" s="159"/>
      <c r="D992" s="182"/>
      <c r="E992" s="182"/>
      <c r="F992" s="182"/>
      <c r="G992" s="182"/>
      <c r="H992" s="182"/>
      <c r="I992" s="182"/>
      <c r="J992" s="182"/>
    </row>
    <row r="993" spans="2:10">
      <c r="D993" s="182"/>
      <c r="E993" s="182"/>
      <c r="F993" s="182"/>
      <c r="G993" s="182"/>
      <c r="H993" s="182"/>
      <c r="I993" s="182"/>
      <c r="J993" s="182"/>
    </row>
    <row r="994" spans="2:10">
      <c r="D994" s="182"/>
      <c r="E994" s="182"/>
      <c r="F994" s="182"/>
      <c r="G994" s="182"/>
      <c r="H994" s="182"/>
      <c r="I994" s="182"/>
      <c r="J994" s="182"/>
    </row>
    <row r="995" spans="2:10">
      <c r="B995" s="159"/>
      <c r="D995" s="182"/>
      <c r="E995" s="182"/>
      <c r="F995" s="182"/>
      <c r="G995" s="182"/>
      <c r="H995" s="182"/>
      <c r="I995" s="182"/>
      <c r="J995" s="182"/>
    </row>
    <row r="996" spans="2:10">
      <c r="D996" s="182"/>
      <c r="E996" s="182"/>
      <c r="F996" s="182"/>
      <c r="G996" s="182"/>
      <c r="H996" s="182"/>
      <c r="I996" s="182"/>
      <c r="J996" s="182"/>
    </row>
    <row r="997" spans="2:10">
      <c r="D997" s="182"/>
      <c r="E997" s="182"/>
      <c r="F997" s="182"/>
      <c r="G997" s="182"/>
      <c r="H997" s="182"/>
      <c r="I997" s="182"/>
      <c r="J997" s="182"/>
    </row>
    <row r="998" spans="2:10">
      <c r="D998" s="182"/>
      <c r="E998" s="182"/>
      <c r="F998" s="182"/>
      <c r="G998" s="182"/>
      <c r="H998" s="182"/>
      <c r="I998" s="182"/>
      <c r="J998" s="182"/>
    </row>
    <row r="999" spans="2:10">
      <c r="D999" s="182"/>
      <c r="E999" s="182"/>
      <c r="F999" s="182"/>
      <c r="G999" s="182"/>
      <c r="H999" s="182"/>
      <c r="I999" s="182"/>
      <c r="J999" s="182"/>
    </row>
    <row r="1000" spans="2:10">
      <c r="D1000" s="182"/>
      <c r="E1000" s="182"/>
      <c r="F1000" s="182"/>
      <c r="G1000" s="182"/>
      <c r="H1000" s="182"/>
      <c r="I1000" s="182"/>
      <c r="J1000" s="182"/>
    </row>
    <row r="1001" spans="2:10">
      <c r="B1001" s="183"/>
      <c r="D1001" s="182"/>
      <c r="E1001" s="182"/>
      <c r="F1001" s="182"/>
      <c r="G1001" s="182"/>
      <c r="H1001" s="182"/>
      <c r="I1001" s="182"/>
      <c r="J1001" s="182"/>
    </row>
    <row r="1002" spans="2:10">
      <c r="D1002" s="182"/>
      <c r="E1002" s="182"/>
      <c r="F1002" s="182"/>
      <c r="G1002" s="182"/>
      <c r="H1002" s="182"/>
      <c r="I1002" s="182"/>
      <c r="J1002" s="182"/>
    </row>
    <row r="1003" spans="2:10">
      <c r="D1003" s="182"/>
      <c r="E1003" s="182"/>
      <c r="F1003" s="182"/>
      <c r="G1003" s="182"/>
      <c r="H1003" s="182"/>
      <c r="I1003" s="182"/>
      <c r="J1003" s="182"/>
    </row>
    <row r="1004" spans="2:10">
      <c r="D1004" s="182"/>
      <c r="E1004" s="182"/>
      <c r="F1004" s="182"/>
      <c r="G1004" s="182"/>
      <c r="H1004" s="182"/>
      <c r="I1004" s="182"/>
      <c r="J1004" s="182"/>
    </row>
    <row r="1005" spans="2:10">
      <c r="D1005" s="182"/>
      <c r="E1005" s="182"/>
      <c r="F1005" s="182"/>
      <c r="G1005" s="182"/>
      <c r="H1005" s="182"/>
      <c r="I1005" s="182"/>
      <c r="J1005" s="182"/>
    </row>
    <row r="1006" spans="2:10">
      <c r="D1006" s="182"/>
      <c r="E1006" s="182"/>
      <c r="F1006" s="182"/>
      <c r="G1006" s="182"/>
      <c r="H1006" s="182"/>
      <c r="I1006" s="182"/>
      <c r="J1006" s="182"/>
    </row>
    <row r="1007" spans="2:10">
      <c r="D1007" s="182"/>
      <c r="E1007" s="182"/>
      <c r="F1007" s="182"/>
      <c r="G1007" s="182"/>
      <c r="H1007" s="182"/>
      <c r="I1007" s="182"/>
      <c r="J1007" s="182"/>
    </row>
    <row r="1008" spans="2:10">
      <c r="D1008" s="182"/>
      <c r="E1008" s="182"/>
      <c r="F1008" s="182"/>
      <c r="G1008" s="182"/>
      <c r="H1008" s="182"/>
      <c r="I1008" s="182"/>
      <c r="J1008" s="182"/>
    </row>
    <row r="1009" spans="2:10">
      <c r="D1009" s="182"/>
      <c r="E1009" s="182"/>
      <c r="F1009" s="182"/>
      <c r="G1009" s="182"/>
      <c r="H1009" s="182"/>
      <c r="I1009" s="182"/>
      <c r="J1009" s="182"/>
    </row>
    <row r="1010" spans="2:10">
      <c r="D1010" s="182"/>
      <c r="E1010" s="182"/>
      <c r="F1010" s="182"/>
      <c r="G1010" s="182"/>
      <c r="H1010" s="182"/>
      <c r="I1010" s="182"/>
      <c r="J1010" s="182"/>
    </row>
    <row r="1011" spans="2:10">
      <c r="B1011" s="183"/>
      <c r="D1011" s="182"/>
      <c r="E1011" s="182"/>
      <c r="F1011" s="182"/>
      <c r="G1011" s="182"/>
      <c r="H1011" s="182"/>
      <c r="I1011" s="182"/>
      <c r="J1011" s="182"/>
    </row>
    <row r="1012" spans="2:10">
      <c r="D1012" s="182"/>
      <c r="E1012" s="182"/>
      <c r="F1012" s="182"/>
      <c r="G1012" s="182"/>
      <c r="H1012" s="182"/>
      <c r="I1012" s="182"/>
      <c r="J1012" s="182"/>
    </row>
    <row r="1013" spans="2:10">
      <c r="B1013" s="183"/>
      <c r="D1013" s="182"/>
      <c r="E1013" s="182"/>
      <c r="F1013" s="182"/>
      <c r="G1013" s="182"/>
      <c r="H1013" s="182"/>
      <c r="I1013" s="182"/>
      <c r="J1013" s="182"/>
    </row>
    <row r="1014" spans="2:10">
      <c r="D1014" s="182"/>
      <c r="E1014" s="182"/>
      <c r="F1014" s="182"/>
      <c r="G1014" s="182"/>
      <c r="H1014" s="182"/>
      <c r="I1014" s="182"/>
      <c r="J1014" s="182"/>
    </row>
    <row r="1015" spans="2:10">
      <c r="D1015" s="182"/>
      <c r="E1015" s="182"/>
      <c r="F1015" s="182"/>
      <c r="G1015" s="182"/>
      <c r="H1015" s="182"/>
      <c r="I1015" s="182"/>
      <c r="J1015" s="182"/>
    </row>
    <row r="1016" spans="2:10">
      <c r="D1016" s="182"/>
      <c r="E1016" s="182"/>
      <c r="F1016" s="182"/>
      <c r="G1016" s="182"/>
      <c r="H1016" s="182"/>
      <c r="I1016" s="182"/>
      <c r="J1016" s="182"/>
    </row>
    <row r="1017" spans="2:10">
      <c r="B1017" s="183"/>
      <c r="D1017" s="182"/>
      <c r="E1017" s="182"/>
      <c r="F1017" s="182"/>
      <c r="G1017" s="182"/>
      <c r="H1017" s="182"/>
      <c r="I1017" s="182"/>
      <c r="J1017" s="182"/>
    </row>
    <row r="1018" spans="2:10">
      <c r="D1018" s="182"/>
      <c r="E1018" s="182"/>
      <c r="F1018" s="182"/>
      <c r="G1018" s="182"/>
      <c r="H1018" s="182"/>
      <c r="I1018" s="182"/>
      <c r="J1018" s="182"/>
    </row>
    <row r="1019" spans="2:10">
      <c r="D1019" s="182"/>
      <c r="E1019" s="182"/>
      <c r="F1019" s="182"/>
      <c r="G1019" s="182"/>
      <c r="H1019" s="182"/>
      <c r="I1019" s="182"/>
      <c r="J1019" s="182"/>
    </row>
    <row r="1020" spans="2:10">
      <c r="D1020" s="182"/>
      <c r="E1020" s="182"/>
      <c r="F1020" s="182"/>
      <c r="G1020" s="182"/>
      <c r="H1020" s="182"/>
      <c r="I1020" s="182"/>
      <c r="J1020" s="182"/>
    </row>
    <row r="1021" spans="2:10">
      <c r="D1021" s="182"/>
      <c r="E1021" s="182"/>
      <c r="F1021" s="182"/>
      <c r="G1021" s="182"/>
      <c r="H1021" s="182"/>
      <c r="I1021" s="182"/>
      <c r="J1021" s="182"/>
    </row>
    <row r="1022" spans="2:10">
      <c r="D1022" s="182"/>
      <c r="E1022" s="182"/>
      <c r="F1022" s="182"/>
      <c r="G1022" s="182"/>
      <c r="H1022" s="182"/>
      <c r="I1022" s="182"/>
      <c r="J1022" s="182"/>
    </row>
    <row r="1023" spans="2:10">
      <c r="D1023" s="182"/>
      <c r="E1023" s="182"/>
      <c r="F1023" s="182"/>
      <c r="G1023" s="182"/>
      <c r="H1023" s="182"/>
      <c r="I1023" s="182"/>
      <c r="J1023" s="182"/>
    </row>
    <row r="1024" spans="2:10">
      <c r="D1024" s="182"/>
      <c r="E1024" s="182"/>
      <c r="F1024" s="182"/>
      <c r="G1024" s="182"/>
      <c r="H1024" s="182"/>
      <c r="I1024" s="182"/>
      <c r="J1024" s="182"/>
    </row>
    <row r="1025" spans="2:10">
      <c r="D1025" s="182"/>
      <c r="E1025" s="182"/>
      <c r="F1025" s="182"/>
      <c r="G1025" s="182"/>
      <c r="H1025" s="182"/>
      <c r="I1025" s="182"/>
      <c r="J1025" s="182"/>
    </row>
    <row r="1026" spans="2:10">
      <c r="D1026" s="182"/>
      <c r="E1026" s="182"/>
      <c r="F1026" s="182"/>
      <c r="G1026" s="182"/>
      <c r="H1026" s="182"/>
      <c r="I1026" s="182"/>
      <c r="J1026" s="182"/>
    </row>
    <row r="1027" spans="2:10">
      <c r="D1027" s="182"/>
      <c r="E1027" s="182"/>
      <c r="F1027" s="182"/>
      <c r="G1027" s="182"/>
      <c r="H1027" s="182"/>
      <c r="I1027" s="182"/>
      <c r="J1027" s="182"/>
    </row>
    <row r="1028" spans="2:10">
      <c r="D1028" s="182"/>
      <c r="E1028" s="182"/>
      <c r="F1028" s="182"/>
      <c r="G1028" s="182"/>
      <c r="H1028" s="182"/>
      <c r="I1028" s="182"/>
      <c r="J1028" s="182"/>
    </row>
    <row r="1029" spans="2:10">
      <c r="D1029" s="182"/>
      <c r="E1029" s="182"/>
      <c r="F1029" s="182"/>
      <c r="G1029" s="182"/>
      <c r="H1029" s="182"/>
      <c r="I1029" s="182"/>
      <c r="J1029" s="182"/>
    </row>
    <row r="1030" spans="2:10">
      <c r="D1030" s="182"/>
      <c r="E1030" s="182"/>
      <c r="F1030" s="182"/>
      <c r="G1030" s="182"/>
      <c r="H1030" s="182"/>
      <c r="I1030" s="182"/>
      <c r="J1030" s="182"/>
    </row>
    <row r="1031" spans="2:10">
      <c r="B1031" s="183"/>
      <c r="D1031" s="182"/>
      <c r="E1031" s="182"/>
      <c r="F1031" s="182"/>
      <c r="G1031" s="182"/>
      <c r="H1031" s="182"/>
      <c r="I1031" s="182"/>
      <c r="J1031" s="182"/>
    </row>
    <row r="1032" spans="2:10">
      <c r="D1032" s="182"/>
      <c r="E1032" s="182"/>
      <c r="F1032" s="182"/>
      <c r="G1032" s="182"/>
      <c r="H1032" s="182"/>
      <c r="I1032" s="182"/>
      <c r="J1032" s="182"/>
    </row>
    <row r="1033" spans="2:10">
      <c r="B1033" s="183"/>
      <c r="D1033" s="182"/>
      <c r="E1033" s="182"/>
      <c r="F1033" s="182"/>
      <c r="G1033" s="182"/>
      <c r="H1033" s="182"/>
      <c r="I1033" s="182"/>
      <c r="J1033" s="182"/>
    </row>
    <row r="1034" spans="2:10">
      <c r="D1034" s="182"/>
      <c r="E1034" s="182"/>
      <c r="F1034" s="182"/>
      <c r="G1034" s="182"/>
      <c r="H1034" s="182"/>
      <c r="I1034" s="182"/>
      <c r="J1034" s="182"/>
    </row>
    <row r="1035" spans="2:10">
      <c r="D1035" s="182"/>
      <c r="E1035" s="182"/>
      <c r="F1035" s="182"/>
      <c r="G1035" s="182"/>
      <c r="H1035" s="182"/>
      <c r="I1035" s="182"/>
      <c r="J1035" s="182"/>
    </row>
    <row r="1036" spans="2:10">
      <c r="D1036" s="182"/>
      <c r="E1036" s="182"/>
      <c r="F1036" s="182"/>
      <c r="G1036" s="182"/>
      <c r="H1036" s="182"/>
      <c r="I1036" s="182"/>
      <c r="J1036" s="182"/>
    </row>
    <row r="1037" spans="2:10">
      <c r="D1037" s="182"/>
      <c r="E1037" s="182"/>
      <c r="F1037" s="182"/>
      <c r="G1037" s="182"/>
      <c r="H1037" s="182"/>
      <c r="I1037" s="182"/>
      <c r="J1037" s="182"/>
    </row>
    <row r="1038" spans="2:10">
      <c r="D1038" s="182"/>
      <c r="E1038" s="182"/>
      <c r="F1038" s="182"/>
      <c r="G1038" s="182"/>
      <c r="H1038" s="182"/>
      <c r="I1038" s="182"/>
      <c r="J1038" s="182"/>
    </row>
    <row r="1039" spans="2:10">
      <c r="B1039" s="183"/>
      <c r="D1039" s="182"/>
      <c r="E1039" s="182"/>
      <c r="F1039" s="182"/>
      <c r="G1039" s="182"/>
      <c r="H1039" s="182"/>
      <c r="I1039" s="182"/>
      <c r="J1039" s="182"/>
    </row>
    <row r="1040" spans="2:10">
      <c r="D1040" s="182"/>
      <c r="E1040" s="182"/>
      <c r="F1040" s="182"/>
      <c r="G1040" s="182"/>
      <c r="H1040" s="182"/>
      <c r="I1040" s="182"/>
      <c r="J1040" s="182"/>
    </row>
    <row r="1041" spans="2:10">
      <c r="B1041" s="183"/>
      <c r="D1041" s="182"/>
      <c r="E1041" s="182"/>
      <c r="F1041" s="182"/>
      <c r="G1041" s="182"/>
      <c r="H1041" s="182"/>
      <c r="I1041" s="182"/>
      <c r="J1041" s="182"/>
    </row>
    <row r="1042" spans="2:10">
      <c r="D1042" s="182"/>
      <c r="E1042" s="182"/>
      <c r="F1042" s="182"/>
      <c r="G1042" s="182"/>
      <c r="H1042" s="182"/>
      <c r="I1042" s="182"/>
      <c r="J1042" s="182"/>
    </row>
    <row r="1043" spans="2:10">
      <c r="D1043" s="182"/>
      <c r="E1043" s="182"/>
      <c r="F1043" s="182"/>
      <c r="G1043" s="182"/>
      <c r="H1043" s="182"/>
      <c r="I1043" s="182"/>
      <c r="J1043" s="182"/>
    </row>
    <row r="1044" spans="2:10">
      <c r="D1044" s="182"/>
      <c r="E1044" s="182"/>
      <c r="F1044" s="182"/>
      <c r="G1044" s="182"/>
      <c r="H1044" s="182"/>
      <c r="I1044" s="182"/>
      <c r="J1044" s="182"/>
    </row>
    <row r="1045" spans="2:10">
      <c r="D1045" s="182"/>
      <c r="E1045" s="182"/>
      <c r="F1045" s="182"/>
      <c r="G1045" s="182"/>
      <c r="H1045" s="182"/>
      <c r="I1045" s="182"/>
      <c r="J1045" s="182"/>
    </row>
    <row r="1046" spans="2:10">
      <c r="D1046" s="182"/>
      <c r="E1046" s="182"/>
      <c r="F1046" s="182"/>
      <c r="G1046" s="182"/>
      <c r="H1046" s="182"/>
      <c r="I1046" s="182"/>
      <c r="J1046" s="182"/>
    </row>
    <row r="1047" spans="2:10">
      <c r="D1047" s="182"/>
      <c r="E1047" s="182"/>
      <c r="F1047" s="182"/>
      <c r="G1047" s="182"/>
      <c r="H1047" s="182"/>
      <c r="I1047" s="182"/>
      <c r="J1047" s="182"/>
    </row>
    <row r="1048" spans="2:10">
      <c r="D1048" s="182"/>
      <c r="E1048" s="182"/>
      <c r="F1048" s="182"/>
      <c r="G1048" s="182"/>
      <c r="H1048" s="182"/>
      <c r="I1048" s="182"/>
      <c r="J1048" s="182"/>
    </row>
    <row r="1049" spans="2:10">
      <c r="B1049" s="183"/>
      <c r="D1049" s="182"/>
      <c r="E1049" s="182"/>
      <c r="F1049" s="182"/>
      <c r="G1049" s="182"/>
      <c r="H1049" s="182"/>
      <c r="I1049" s="182"/>
      <c r="J1049" s="182"/>
    </row>
    <row r="1050" spans="2:10">
      <c r="D1050" s="182"/>
      <c r="E1050" s="182"/>
      <c r="F1050" s="182"/>
      <c r="G1050" s="182"/>
      <c r="H1050" s="182"/>
      <c r="I1050" s="182"/>
      <c r="J1050" s="182"/>
    </row>
    <row r="1051" spans="2:10">
      <c r="D1051" s="182"/>
      <c r="E1051" s="182"/>
      <c r="F1051" s="182"/>
      <c r="G1051" s="182"/>
      <c r="H1051" s="182"/>
      <c r="I1051" s="182"/>
      <c r="J1051" s="182"/>
    </row>
    <row r="1052" spans="2:10">
      <c r="D1052" s="182"/>
      <c r="E1052" s="182"/>
      <c r="F1052" s="182"/>
      <c r="G1052" s="182"/>
      <c r="H1052" s="182"/>
      <c r="I1052" s="182"/>
      <c r="J1052" s="182"/>
    </row>
    <row r="1053" spans="2:10">
      <c r="D1053" s="182"/>
      <c r="E1053" s="182"/>
      <c r="F1053" s="182"/>
      <c r="G1053" s="182"/>
      <c r="H1053" s="182"/>
      <c r="I1053" s="182"/>
      <c r="J1053" s="182"/>
    </row>
    <row r="1054" spans="2:10">
      <c r="D1054" s="182"/>
      <c r="E1054" s="182"/>
      <c r="F1054" s="182"/>
      <c r="G1054" s="182"/>
      <c r="H1054" s="182"/>
      <c r="I1054" s="182"/>
      <c r="J1054" s="182"/>
    </row>
    <row r="1055" spans="2:10">
      <c r="D1055" s="182"/>
      <c r="E1055" s="182"/>
      <c r="F1055" s="182"/>
      <c r="G1055" s="182"/>
      <c r="H1055" s="182"/>
      <c r="I1055" s="182"/>
      <c r="J1055" s="182"/>
    </row>
    <row r="1056" spans="2:10">
      <c r="D1056" s="182"/>
      <c r="E1056" s="182"/>
      <c r="F1056" s="182"/>
      <c r="G1056" s="182"/>
      <c r="H1056" s="182"/>
      <c r="I1056" s="182"/>
      <c r="J1056" s="182"/>
    </row>
    <row r="1057" spans="2:10">
      <c r="D1057" s="182"/>
      <c r="E1057" s="182"/>
      <c r="F1057" s="182"/>
      <c r="G1057" s="182"/>
      <c r="H1057" s="182"/>
      <c r="I1057" s="182"/>
      <c r="J1057" s="182"/>
    </row>
    <row r="1058" spans="2:10">
      <c r="D1058" s="182"/>
      <c r="E1058" s="182"/>
      <c r="F1058" s="182"/>
      <c r="G1058" s="182"/>
      <c r="H1058" s="182"/>
      <c r="I1058" s="182"/>
      <c r="J1058" s="182"/>
    </row>
    <row r="1059" spans="2:10">
      <c r="B1059" s="183"/>
      <c r="D1059" s="182"/>
      <c r="E1059" s="182"/>
      <c r="F1059" s="182"/>
      <c r="G1059" s="182"/>
      <c r="H1059" s="182"/>
      <c r="I1059" s="182"/>
      <c r="J1059" s="182"/>
    </row>
    <row r="1060" spans="2:10">
      <c r="B1060" s="159"/>
      <c r="D1060" s="182"/>
      <c r="E1060" s="182"/>
      <c r="F1060" s="182"/>
      <c r="G1060" s="182"/>
      <c r="H1060" s="182"/>
      <c r="I1060" s="182"/>
      <c r="J1060" s="182"/>
    </row>
    <row r="1061" spans="2:10">
      <c r="D1061" s="182"/>
      <c r="E1061" s="182"/>
      <c r="F1061" s="182"/>
      <c r="G1061" s="182"/>
      <c r="H1061" s="182"/>
      <c r="I1061" s="182"/>
      <c r="J1061" s="182"/>
    </row>
    <row r="1062" spans="2:10">
      <c r="D1062" s="182"/>
      <c r="E1062" s="182"/>
      <c r="F1062" s="182"/>
      <c r="G1062" s="182"/>
      <c r="H1062" s="182"/>
      <c r="I1062" s="182"/>
      <c r="J1062" s="182"/>
    </row>
    <row r="1063" spans="2:10">
      <c r="D1063" s="182"/>
      <c r="E1063" s="182"/>
      <c r="F1063" s="182"/>
      <c r="G1063" s="182"/>
      <c r="H1063" s="182"/>
      <c r="I1063" s="182"/>
      <c r="J1063" s="182"/>
    </row>
    <row r="1064" spans="2:10">
      <c r="B1064" s="183"/>
      <c r="D1064" s="182"/>
      <c r="E1064" s="182"/>
      <c r="F1064" s="182"/>
      <c r="G1064" s="182"/>
      <c r="H1064" s="182"/>
      <c r="I1064" s="182"/>
      <c r="J1064" s="182"/>
    </row>
    <row r="1065" spans="2:10">
      <c r="D1065" s="182"/>
      <c r="E1065" s="182"/>
      <c r="F1065" s="182"/>
      <c r="G1065" s="182"/>
      <c r="H1065" s="182"/>
      <c r="I1065" s="182"/>
      <c r="J1065" s="182"/>
    </row>
    <row r="1066" spans="2:10">
      <c r="D1066" s="182"/>
      <c r="E1066" s="182"/>
      <c r="F1066" s="182"/>
      <c r="G1066" s="182"/>
      <c r="H1066" s="182"/>
      <c r="I1066" s="182"/>
      <c r="J1066" s="182"/>
    </row>
    <row r="1067" spans="2:10">
      <c r="D1067" s="182"/>
      <c r="E1067" s="182"/>
      <c r="F1067" s="182"/>
      <c r="G1067" s="182"/>
      <c r="H1067" s="182"/>
      <c r="I1067" s="182"/>
      <c r="J1067" s="182"/>
    </row>
    <row r="1068" spans="2:10">
      <c r="D1068" s="182"/>
      <c r="E1068" s="182"/>
      <c r="F1068" s="182"/>
      <c r="G1068" s="182"/>
      <c r="H1068" s="182"/>
      <c r="I1068" s="182"/>
      <c r="J1068" s="182"/>
    </row>
    <row r="1069" spans="2:10">
      <c r="D1069" s="182"/>
      <c r="E1069" s="182"/>
      <c r="F1069" s="182"/>
      <c r="G1069" s="182"/>
      <c r="H1069" s="182"/>
      <c r="I1069" s="182"/>
      <c r="J1069" s="182"/>
    </row>
    <row r="1070" spans="2:10">
      <c r="D1070" s="182"/>
      <c r="E1070" s="182"/>
      <c r="F1070" s="182"/>
      <c r="G1070" s="182"/>
      <c r="H1070" s="182"/>
      <c r="I1070" s="182"/>
      <c r="J1070" s="182"/>
    </row>
    <row r="1071" spans="2:10">
      <c r="D1071" s="182"/>
      <c r="E1071" s="182"/>
      <c r="F1071" s="182"/>
      <c r="G1071" s="182"/>
      <c r="H1071" s="182"/>
      <c r="I1071" s="182"/>
      <c r="J1071" s="182"/>
    </row>
    <row r="1072" spans="2:10">
      <c r="B1072" s="183"/>
      <c r="D1072" s="182"/>
      <c r="E1072" s="182"/>
      <c r="F1072" s="182"/>
      <c r="G1072" s="182"/>
      <c r="H1072" s="182"/>
      <c r="I1072" s="182"/>
      <c r="J1072" s="182"/>
    </row>
    <row r="1073" spans="2:10">
      <c r="D1073" s="182"/>
      <c r="E1073" s="182"/>
      <c r="F1073" s="182"/>
      <c r="G1073" s="182"/>
      <c r="H1073" s="182"/>
      <c r="I1073" s="182"/>
      <c r="J1073" s="182"/>
    </row>
    <row r="1074" spans="2:10">
      <c r="D1074" s="182"/>
      <c r="E1074" s="182"/>
      <c r="F1074" s="182"/>
      <c r="G1074" s="182"/>
      <c r="H1074" s="182"/>
      <c r="I1074" s="182"/>
      <c r="J1074" s="182"/>
    </row>
    <row r="1075" spans="2:10">
      <c r="B1075" s="183"/>
      <c r="D1075" s="182"/>
      <c r="E1075" s="182"/>
      <c r="F1075" s="182"/>
      <c r="G1075" s="182"/>
      <c r="H1075" s="182"/>
      <c r="I1075" s="182"/>
      <c r="J1075" s="182"/>
    </row>
    <row r="1076" spans="2:10">
      <c r="D1076" s="182"/>
      <c r="E1076" s="182"/>
      <c r="F1076" s="182"/>
      <c r="G1076" s="182"/>
      <c r="H1076" s="182"/>
      <c r="I1076" s="182"/>
      <c r="J1076" s="182"/>
    </row>
    <row r="1077" spans="2:10">
      <c r="B1077" s="183"/>
      <c r="D1077" s="182"/>
      <c r="E1077" s="182"/>
      <c r="F1077" s="182"/>
      <c r="G1077" s="182"/>
      <c r="H1077" s="182"/>
      <c r="I1077" s="182"/>
      <c r="J1077" s="182"/>
    </row>
    <row r="1078" spans="2:10">
      <c r="D1078" s="182"/>
      <c r="E1078" s="182"/>
      <c r="F1078" s="182"/>
      <c r="G1078" s="182"/>
      <c r="H1078" s="182"/>
      <c r="I1078" s="182"/>
      <c r="J1078" s="182"/>
    </row>
    <row r="1079" spans="2:10">
      <c r="B1079" s="183"/>
      <c r="D1079" s="182"/>
      <c r="E1079" s="182"/>
      <c r="F1079" s="182"/>
      <c r="G1079" s="182"/>
      <c r="H1079" s="182"/>
      <c r="I1079" s="182"/>
      <c r="J1079" s="182"/>
    </row>
    <row r="1080" spans="2:10">
      <c r="D1080" s="182"/>
      <c r="E1080" s="182"/>
      <c r="F1080" s="182"/>
      <c r="G1080" s="182"/>
      <c r="H1080" s="182"/>
      <c r="I1080" s="182"/>
      <c r="J1080" s="182"/>
    </row>
    <row r="1081" spans="2:10">
      <c r="B1081" s="183"/>
      <c r="D1081" s="182"/>
      <c r="E1081" s="182"/>
      <c r="F1081" s="182"/>
      <c r="G1081" s="182"/>
      <c r="H1081" s="182"/>
      <c r="I1081" s="182"/>
      <c r="J1081" s="182"/>
    </row>
    <row r="1082" spans="2:10">
      <c r="D1082" s="182"/>
      <c r="E1082" s="182"/>
      <c r="F1082" s="182"/>
      <c r="G1082" s="182"/>
      <c r="H1082" s="182"/>
      <c r="I1082" s="182"/>
      <c r="J1082" s="182"/>
    </row>
    <row r="1083" spans="2:10">
      <c r="B1083" s="183"/>
      <c r="D1083" s="182"/>
      <c r="E1083" s="182"/>
      <c r="F1083" s="182"/>
      <c r="G1083" s="182"/>
      <c r="H1083" s="182"/>
      <c r="I1083" s="182"/>
      <c r="J1083" s="182"/>
    </row>
    <row r="1084" spans="2:10">
      <c r="D1084" s="182"/>
      <c r="E1084" s="182"/>
      <c r="F1084" s="182"/>
      <c r="G1084" s="182"/>
      <c r="H1084" s="182"/>
      <c r="I1084" s="182"/>
      <c r="J1084" s="182"/>
    </row>
    <row r="1085" spans="2:10">
      <c r="B1085" s="183"/>
      <c r="D1085" s="182"/>
      <c r="E1085" s="182"/>
      <c r="F1085" s="182"/>
      <c r="G1085" s="182"/>
      <c r="H1085" s="182"/>
      <c r="I1085" s="182"/>
      <c r="J1085" s="182"/>
    </row>
    <row r="1086" spans="2:10">
      <c r="D1086" s="182"/>
      <c r="E1086" s="182"/>
      <c r="F1086" s="182"/>
      <c r="G1086" s="182"/>
      <c r="H1086" s="182"/>
      <c r="I1086" s="182"/>
      <c r="J1086" s="182"/>
    </row>
    <row r="1087" spans="2:10">
      <c r="B1087" s="183"/>
      <c r="D1087" s="182"/>
      <c r="E1087" s="182"/>
      <c r="F1087" s="182"/>
      <c r="G1087" s="182"/>
      <c r="H1087" s="182"/>
      <c r="I1087" s="182"/>
      <c r="J1087" s="182"/>
    </row>
    <row r="1088" spans="2:10">
      <c r="D1088" s="182"/>
      <c r="E1088" s="182"/>
      <c r="F1088" s="182"/>
      <c r="G1088" s="182"/>
      <c r="H1088" s="182"/>
      <c r="I1088" s="182"/>
      <c r="J1088" s="182"/>
    </row>
    <row r="1089" spans="2:10">
      <c r="D1089" s="182"/>
      <c r="E1089" s="182"/>
      <c r="F1089" s="182"/>
      <c r="G1089" s="182"/>
      <c r="H1089" s="182"/>
      <c r="I1089" s="182"/>
      <c r="J1089" s="182"/>
    </row>
    <row r="1090" spans="2:10">
      <c r="D1090" s="182"/>
      <c r="E1090" s="182"/>
      <c r="F1090" s="182"/>
      <c r="G1090" s="182"/>
      <c r="H1090" s="182"/>
      <c r="I1090" s="182"/>
      <c r="J1090" s="182"/>
    </row>
    <row r="1091" spans="2:10">
      <c r="D1091" s="182"/>
      <c r="E1091" s="182"/>
      <c r="F1091" s="182"/>
      <c r="G1091" s="182"/>
      <c r="H1091" s="182"/>
      <c r="I1091" s="182"/>
      <c r="J1091" s="182"/>
    </row>
    <row r="1092" spans="2:10">
      <c r="B1092" s="183"/>
      <c r="D1092" s="182"/>
      <c r="E1092" s="182"/>
      <c r="F1092" s="182"/>
      <c r="G1092" s="182"/>
      <c r="H1092" s="182"/>
      <c r="I1092" s="182"/>
      <c r="J1092" s="182"/>
    </row>
    <row r="1093" spans="2:10">
      <c r="D1093" s="182"/>
      <c r="E1093" s="182"/>
      <c r="F1093" s="182"/>
      <c r="G1093" s="182"/>
      <c r="H1093" s="182"/>
      <c r="I1093" s="182"/>
      <c r="J1093" s="182"/>
    </row>
    <row r="1094" spans="2:10">
      <c r="D1094" s="182"/>
      <c r="E1094" s="182"/>
      <c r="F1094" s="182"/>
      <c r="G1094" s="182"/>
      <c r="H1094" s="182"/>
      <c r="I1094" s="182"/>
      <c r="J1094" s="182"/>
    </row>
    <row r="1095" spans="2:10">
      <c r="D1095" s="182"/>
      <c r="E1095" s="182"/>
      <c r="F1095" s="182"/>
      <c r="G1095" s="182"/>
      <c r="H1095" s="182"/>
      <c r="I1095" s="182"/>
      <c r="J1095" s="182"/>
    </row>
    <row r="1096" spans="2:10">
      <c r="B1096" s="183"/>
      <c r="D1096" s="182"/>
      <c r="E1096" s="182"/>
      <c r="F1096" s="182"/>
      <c r="G1096" s="182"/>
      <c r="H1096" s="182"/>
      <c r="I1096" s="182"/>
      <c r="J1096" s="182"/>
    </row>
    <row r="1097" spans="2:10">
      <c r="D1097" s="182"/>
      <c r="E1097" s="182"/>
      <c r="F1097" s="182"/>
      <c r="G1097" s="182"/>
      <c r="H1097" s="182"/>
      <c r="I1097" s="182"/>
      <c r="J1097" s="182"/>
    </row>
    <row r="1098" spans="2:10">
      <c r="D1098" s="182"/>
      <c r="E1098" s="182"/>
      <c r="F1098" s="182"/>
      <c r="G1098" s="182"/>
      <c r="H1098" s="182"/>
      <c r="I1098" s="182"/>
      <c r="J1098" s="182"/>
    </row>
    <row r="1099" spans="2:10">
      <c r="D1099" s="182"/>
      <c r="E1099" s="182"/>
      <c r="F1099" s="182"/>
      <c r="G1099" s="182"/>
      <c r="H1099" s="182"/>
      <c r="I1099" s="182"/>
      <c r="J1099" s="182"/>
    </row>
    <row r="1100" spans="2:10">
      <c r="D1100" s="182"/>
      <c r="E1100" s="182"/>
      <c r="F1100" s="182"/>
      <c r="G1100" s="182"/>
      <c r="H1100" s="182"/>
      <c r="I1100" s="182"/>
      <c r="J1100" s="182"/>
    </row>
    <row r="1101" spans="2:10">
      <c r="B1101" s="183"/>
      <c r="D1101" s="182"/>
      <c r="E1101" s="182"/>
      <c r="F1101" s="182"/>
      <c r="G1101" s="182"/>
      <c r="H1101" s="182"/>
      <c r="I1101" s="182"/>
      <c r="J1101" s="182"/>
    </row>
    <row r="1102" spans="2:10">
      <c r="D1102" s="182"/>
      <c r="E1102" s="182"/>
      <c r="F1102" s="182"/>
      <c r="G1102" s="182"/>
      <c r="H1102" s="182"/>
      <c r="I1102" s="182"/>
      <c r="J1102" s="182"/>
    </row>
    <row r="1103" spans="2:10">
      <c r="D1103" s="182"/>
      <c r="E1103" s="182"/>
      <c r="F1103" s="182"/>
      <c r="G1103" s="182"/>
      <c r="H1103" s="182"/>
      <c r="I1103" s="182"/>
      <c r="J1103" s="182"/>
    </row>
    <row r="1104" spans="2:10">
      <c r="D1104" s="182"/>
      <c r="E1104" s="182"/>
      <c r="F1104" s="182"/>
      <c r="G1104" s="182"/>
      <c r="H1104" s="182"/>
      <c r="I1104" s="182"/>
      <c r="J1104" s="182"/>
    </row>
    <row r="1105" spans="4:10">
      <c r="D1105" s="182"/>
      <c r="E1105" s="182"/>
      <c r="F1105" s="182"/>
      <c r="G1105" s="182"/>
      <c r="H1105" s="182"/>
      <c r="I1105" s="182"/>
      <c r="J1105" s="182"/>
    </row>
    <row r="1106" spans="4:10">
      <c r="D1106" s="182"/>
      <c r="E1106" s="182"/>
      <c r="F1106" s="182"/>
      <c r="G1106" s="182"/>
      <c r="H1106" s="182"/>
      <c r="I1106" s="182"/>
      <c r="J1106" s="182"/>
    </row>
    <row r="1107" spans="4:10">
      <c r="D1107" s="182"/>
      <c r="E1107" s="182"/>
      <c r="F1107" s="182"/>
      <c r="G1107" s="182"/>
      <c r="H1107" s="182"/>
      <c r="I1107" s="182"/>
      <c r="J1107" s="182"/>
    </row>
    <row r="1108" spans="4:10">
      <c r="D1108" s="182"/>
      <c r="E1108" s="182"/>
      <c r="F1108" s="182"/>
      <c r="G1108" s="182"/>
      <c r="H1108" s="182"/>
      <c r="I1108" s="182"/>
      <c r="J1108" s="182"/>
    </row>
    <row r="1109" spans="4:10">
      <c r="D1109" s="182"/>
      <c r="E1109" s="182"/>
      <c r="F1109" s="182"/>
      <c r="G1109" s="182"/>
      <c r="H1109" s="182"/>
      <c r="I1109" s="182"/>
      <c r="J1109" s="182"/>
    </row>
    <row r="1110" spans="4:10">
      <c r="D1110" s="182"/>
      <c r="E1110" s="182"/>
      <c r="F1110" s="182"/>
      <c r="G1110" s="182"/>
      <c r="H1110" s="182"/>
      <c r="I1110" s="182"/>
      <c r="J1110" s="182"/>
    </row>
    <row r="1111" spans="4:10">
      <c r="D1111" s="182"/>
      <c r="E1111" s="182"/>
      <c r="F1111" s="182"/>
      <c r="G1111" s="182"/>
      <c r="H1111" s="182"/>
      <c r="I1111" s="182"/>
      <c r="J1111" s="182"/>
    </row>
    <row r="1112" spans="4:10">
      <c r="D1112" s="182"/>
      <c r="E1112" s="182"/>
      <c r="F1112" s="182"/>
      <c r="G1112" s="182"/>
      <c r="H1112" s="182"/>
      <c r="I1112" s="182"/>
      <c r="J1112" s="182"/>
    </row>
    <row r="1113" spans="4:10">
      <c r="D1113" s="182"/>
      <c r="E1113" s="182"/>
      <c r="F1113" s="182"/>
      <c r="G1113" s="182"/>
      <c r="H1113" s="182"/>
      <c r="I1113" s="182"/>
      <c r="J1113" s="182"/>
    </row>
    <row r="1114" spans="4:10">
      <c r="D1114" s="182"/>
      <c r="E1114" s="182"/>
      <c r="F1114" s="182"/>
      <c r="G1114" s="182"/>
      <c r="H1114" s="182"/>
      <c r="I1114" s="182"/>
      <c r="J1114" s="182"/>
    </row>
    <row r="1115" spans="4:10">
      <c r="D1115" s="182"/>
      <c r="E1115" s="182"/>
      <c r="F1115" s="182"/>
      <c r="G1115" s="182"/>
      <c r="H1115" s="182"/>
      <c r="I1115" s="182"/>
      <c r="J1115" s="182"/>
    </row>
    <row r="1116" spans="4:10">
      <c r="D1116" s="182"/>
      <c r="E1116" s="182"/>
      <c r="F1116" s="182"/>
      <c r="G1116" s="182"/>
      <c r="H1116" s="182"/>
      <c r="I1116" s="182"/>
      <c r="J1116" s="182"/>
    </row>
    <row r="1117" spans="4:10">
      <c r="D1117" s="182"/>
      <c r="E1117" s="182"/>
      <c r="F1117" s="182"/>
      <c r="G1117" s="182"/>
      <c r="H1117" s="182"/>
      <c r="I1117" s="182"/>
      <c r="J1117" s="182"/>
    </row>
    <row r="1118" spans="4:10">
      <c r="D1118" s="182"/>
      <c r="E1118" s="182"/>
      <c r="F1118" s="182"/>
      <c r="G1118" s="182"/>
      <c r="H1118" s="182"/>
      <c r="I1118" s="182"/>
      <c r="J1118" s="182"/>
    </row>
    <row r="1119" spans="4:10">
      <c r="D1119" s="182"/>
      <c r="E1119" s="182"/>
      <c r="F1119" s="182"/>
      <c r="G1119" s="182"/>
      <c r="H1119" s="182"/>
      <c r="I1119" s="182"/>
      <c r="J1119" s="182"/>
    </row>
    <row r="1120" spans="4:10">
      <c r="D1120" s="182"/>
      <c r="E1120" s="182"/>
      <c r="F1120" s="182"/>
      <c r="G1120" s="182"/>
      <c r="H1120" s="182"/>
      <c r="I1120" s="182"/>
      <c r="J1120" s="182"/>
    </row>
    <row r="1121" spans="2:10">
      <c r="B1121" s="183"/>
      <c r="D1121" s="182"/>
      <c r="E1121" s="182"/>
      <c r="F1121" s="182"/>
      <c r="G1121" s="182"/>
      <c r="H1121" s="182"/>
      <c r="I1121" s="182"/>
      <c r="J1121" s="182"/>
    </row>
    <row r="1122" spans="2:10">
      <c r="D1122" s="182"/>
      <c r="E1122" s="182"/>
      <c r="F1122" s="182"/>
      <c r="G1122" s="182"/>
      <c r="H1122" s="182"/>
      <c r="I1122" s="182"/>
      <c r="J1122" s="182"/>
    </row>
    <row r="1123" spans="2:10">
      <c r="B1123" s="183"/>
      <c r="D1123" s="182"/>
      <c r="E1123" s="182"/>
      <c r="F1123" s="182"/>
      <c r="G1123" s="182"/>
      <c r="H1123" s="182"/>
      <c r="I1123" s="182"/>
      <c r="J1123" s="182"/>
    </row>
    <row r="1124" spans="2:10">
      <c r="D1124" s="182"/>
      <c r="E1124" s="182"/>
      <c r="F1124" s="182"/>
      <c r="G1124" s="182"/>
      <c r="H1124" s="182"/>
      <c r="I1124" s="182"/>
      <c r="J1124" s="182"/>
    </row>
    <row r="1125" spans="2:10">
      <c r="D1125" s="182"/>
      <c r="E1125" s="182"/>
      <c r="F1125" s="182"/>
      <c r="G1125" s="182"/>
      <c r="H1125" s="182"/>
      <c r="I1125" s="182"/>
      <c r="J1125" s="182"/>
    </row>
    <row r="1126" spans="2:10">
      <c r="B1126" s="183"/>
      <c r="D1126" s="182"/>
      <c r="E1126" s="182"/>
      <c r="F1126" s="182"/>
      <c r="G1126" s="182"/>
      <c r="H1126" s="182"/>
      <c r="I1126" s="182"/>
      <c r="J1126" s="182"/>
    </row>
    <row r="1127" spans="2:10">
      <c r="D1127" s="182"/>
      <c r="E1127" s="182"/>
      <c r="F1127" s="182"/>
      <c r="G1127" s="182"/>
      <c r="H1127" s="182"/>
      <c r="I1127" s="182"/>
      <c r="J1127" s="182"/>
    </row>
    <row r="1128" spans="2:10">
      <c r="B1128" s="183"/>
      <c r="D1128" s="182"/>
      <c r="E1128" s="182"/>
      <c r="F1128" s="182"/>
      <c r="G1128" s="182"/>
      <c r="H1128" s="182"/>
      <c r="I1128" s="182"/>
      <c r="J1128" s="182"/>
    </row>
    <row r="1129" spans="2:10">
      <c r="D1129" s="182"/>
      <c r="E1129" s="182"/>
      <c r="F1129" s="182"/>
      <c r="G1129" s="182"/>
      <c r="H1129" s="182"/>
      <c r="I1129" s="182"/>
      <c r="J1129" s="182"/>
    </row>
    <row r="1130" spans="2:10">
      <c r="B1130" s="183"/>
      <c r="D1130" s="182"/>
      <c r="E1130" s="182"/>
      <c r="F1130" s="182"/>
      <c r="G1130" s="182"/>
      <c r="H1130" s="182"/>
      <c r="I1130" s="182"/>
      <c r="J1130" s="182"/>
    </row>
    <row r="1131" spans="2:10">
      <c r="D1131" s="182"/>
      <c r="E1131" s="182"/>
      <c r="F1131" s="182"/>
      <c r="G1131" s="182"/>
      <c r="H1131" s="182"/>
      <c r="I1131" s="182"/>
      <c r="J1131" s="182"/>
    </row>
    <row r="1132" spans="2:10">
      <c r="B1132" s="183"/>
      <c r="D1132" s="182"/>
      <c r="E1132" s="182"/>
      <c r="F1132" s="182"/>
      <c r="G1132" s="182"/>
      <c r="H1132" s="182"/>
      <c r="I1132" s="182"/>
      <c r="J1132" s="182"/>
    </row>
    <row r="1133" spans="2:10">
      <c r="D1133" s="182"/>
      <c r="E1133" s="182"/>
      <c r="F1133" s="182"/>
      <c r="G1133" s="182"/>
      <c r="H1133" s="182"/>
      <c r="I1133" s="182"/>
      <c r="J1133" s="182"/>
    </row>
    <row r="1134" spans="2:10">
      <c r="B1134" s="183"/>
      <c r="D1134" s="182"/>
      <c r="E1134" s="182"/>
      <c r="F1134" s="182"/>
      <c r="G1134" s="182"/>
      <c r="H1134" s="182"/>
      <c r="I1134" s="182"/>
      <c r="J1134" s="182"/>
    </row>
    <row r="1135" spans="2:10">
      <c r="D1135" s="182"/>
      <c r="E1135" s="182"/>
      <c r="F1135" s="182"/>
      <c r="G1135" s="182"/>
      <c r="H1135" s="182"/>
      <c r="I1135" s="182"/>
      <c r="J1135" s="182"/>
    </row>
    <row r="1136" spans="2:10">
      <c r="B1136" s="183"/>
      <c r="D1136" s="182"/>
      <c r="E1136" s="182"/>
      <c r="F1136" s="182"/>
      <c r="G1136" s="182"/>
      <c r="H1136" s="182"/>
      <c r="I1136" s="182"/>
      <c r="J1136" s="182"/>
    </row>
    <row r="1137" spans="2:10">
      <c r="D1137" s="182"/>
      <c r="E1137" s="182"/>
      <c r="F1137" s="182"/>
      <c r="G1137" s="182"/>
      <c r="H1137" s="182"/>
      <c r="I1137" s="182"/>
      <c r="J1137" s="182"/>
    </row>
    <row r="1138" spans="2:10">
      <c r="B1138" s="183"/>
      <c r="D1138" s="182"/>
      <c r="E1138" s="182"/>
      <c r="F1138" s="182"/>
      <c r="G1138" s="182"/>
      <c r="H1138" s="182"/>
      <c r="I1138" s="182"/>
      <c r="J1138" s="182"/>
    </row>
    <row r="1139" spans="2:10">
      <c r="D1139" s="182"/>
      <c r="E1139" s="182"/>
      <c r="F1139" s="182"/>
      <c r="G1139" s="182"/>
      <c r="H1139" s="182"/>
      <c r="I1139" s="182"/>
      <c r="J1139" s="182"/>
    </row>
    <row r="1140" spans="2:10">
      <c r="D1140" s="182"/>
      <c r="E1140" s="182"/>
      <c r="F1140" s="182"/>
      <c r="G1140" s="182"/>
      <c r="H1140" s="182"/>
      <c r="I1140" s="182"/>
      <c r="J1140" s="182"/>
    </row>
    <row r="1141" spans="2:10">
      <c r="D1141" s="182"/>
      <c r="E1141" s="182"/>
      <c r="F1141" s="182"/>
      <c r="G1141" s="182"/>
      <c r="H1141" s="182"/>
      <c r="I1141" s="182"/>
      <c r="J1141" s="182"/>
    </row>
    <row r="1142" spans="2:10">
      <c r="D1142" s="182"/>
      <c r="E1142" s="182"/>
      <c r="F1142" s="182"/>
      <c r="G1142" s="182"/>
      <c r="H1142" s="182"/>
      <c r="I1142" s="182"/>
      <c r="J1142" s="182"/>
    </row>
    <row r="1143" spans="2:10">
      <c r="D1143" s="182"/>
      <c r="E1143" s="182"/>
      <c r="F1143" s="182"/>
      <c r="G1143" s="182"/>
      <c r="H1143" s="182"/>
      <c r="I1143" s="182"/>
      <c r="J1143" s="182"/>
    </row>
    <row r="1144" spans="2:10">
      <c r="D1144" s="182"/>
      <c r="E1144" s="182"/>
      <c r="F1144" s="182"/>
      <c r="G1144" s="182"/>
      <c r="H1144" s="182"/>
      <c r="I1144" s="182"/>
      <c r="J1144" s="182"/>
    </row>
    <row r="1145" spans="2:10">
      <c r="D1145" s="182"/>
      <c r="E1145" s="182"/>
      <c r="F1145" s="182"/>
      <c r="G1145" s="182"/>
      <c r="H1145" s="182"/>
      <c r="I1145" s="182"/>
      <c r="J1145" s="182"/>
    </row>
    <row r="1146" spans="2:10">
      <c r="B1146" s="183"/>
      <c r="D1146" s="182"/>
      <c r="E1146" s="182"/>
      <c r="F1146" s="182"/>
      <c r="G1146" s="182"/>
      <c r="H1146" s="182"/>
      <c r="I1146" s="182"/>
      <c r="J1146" s="182"/>
    </row>
    <row r="1147" spans="2:10">
      <c r="D1147" s="182"/>
      <c r="E1147" s="182"/>
      <c r="F1147" s="182"/>
      <c r="G1147" s="182"/>
      <c r="H1147" s="182"/>
      <c r="I1147" s="182"/>
      <c r="J1147" s="182"/>
    </row>
    <row r="1148" spans="2:10">
      <c r="D1148" s="182"/>
      <c r="E1148" s="182"/>
      <c r="F1148" s="182"/>
      <c r="G1148" s="182"/>
      <c r="H1148" s="182"/>
      <c r="I1148" s="182"/>
      <c r="J1148" s="182"/>
    </row>
    <row r="1149" spans="2:10">
      <c r="B1149" s="183"/>
      <c r="D1149" s="182"/>
      <c r="E1149" s="182"/>
      <c r="F1149" s="182"/>
      <c r="G1149" s="182"/>
      <c r="H1149" s="182"/>
      <c r="I1149" s="182"/>
      <c r="J1149" s="182"/>
    </row>
    <row r="1150" spans="2:10">
      <c r="D1150" s="182"/>
      <c r="E1150" s="182"/>
      <c r="F1150" s="182"/>
      <c r="G1150" s="182"/>
      <c r="H1150" s="182"/>
      <c r="I1150" s="182"/>
      <c r="J1150" s="182"/>
    </row>
    <row r="1151" spans="2:10">
      <c r="D1151" s="182"/>
      <c r="E1151" s="182"/>
      <c r="F1151" s="182"/>
      <c r="G1151" s="182"/>
      <c r="H1151" s="182"/>
      <c r="I1151" s="182"/>
      <c r="J1151" s="182"/>
    </row>
    <row r="1152" spans="2:10">
      <c r="D1152" s="182"/>
      <c r="E1152" s="182"/>
      <c r="F1152" s="182"/>
      <c r="G1152" s="182"/>
      <c r="H1152" s="182"/>
      <c r="I1152" s="182"/>
      <c r="J1152" s="182"/>
    </row>
    <row r="1153" spans="2:10">
      <c r="D1153" s="182"/>
      <c r="E1153" s="182"/>
      <c r="F1153" s="182"/>
      <c r="G1153" s="182"/>
      <c r="H1153" s="182"/>
      <c r="I1153" s="182"/>
      <c r="J1153" s="182"/>
    </row>
    <row r="1154" spans="2:10">
      <c r="B1154" s="183"/>
      <c r="D1154" s="182"/>
      <c r="E1154" s="182"/>
      <c r="F1154" s="182"/>
      <c r="G1154" s="182"/>
      <c r="H1154" s="182"/>
      <c r="I1154" s="182"/>
      <c r="J1154" s="182"/>
    </row>
    <row r="1155" spans="2:10">
      <c r="D1155" s="182"/>
      <c r="E1155" s="182"/>
      <c r="F1155" s="182"/>
      <c r="G1155" s="182"/>
      <c r="H1155" s="182"/>
      <c r="I1155" s="182"/>
      <c r="J1155" s="182"/>
    </row>
    <row r="1156" spans="2:10">
      <c r="D1156" s="182"/>
      <c r="E1156" s="182"/>
      <c r="F1156" s="182"/>
      <c r="G1156" s="182"/>
      <c r="H1156" s="182"/>
      <c r="I1156" s="182"/>
      <c r="J1156" s="182"/>
    </row>
    <row r="1157" spans="2:10">
      <c r="D1157" s="182"/>
      <c r="E1157" s="182"/>
      <c r="F1157" s="182"/>
      <c r="G1157" s="182"/>
      <c r="H1157" s="182"/>
      <c r="I1157" s="182"/>
      <c r="J1157" s="182"/>
    </row>
    <row r="1158" spans="2:10">
      <c r="D1158" s="182"/>
      <c r="E1158" s="182"/>
      <c r="F1158" s="182"/>
      <c r="G1158" s="182"/>
      <c r="H1158" s="182"/>
      <c r="I1158" s="182"/>
      <c r="J1158" s="182"/>
    </row>
    <row r="1159" spans="2:10">
      <c r="D1159" s="182"/>
      <c r="E1159" s="182"/>
      <c r="F1159" s="182"/>
      <c r="G1159" s="182"/>
      <c r="H1159" s="182"/>
      <c r="I1159" s="182"/>
      <c r="J1159" s="182"/>
    </row>
    <row r="1160" spans="2:10">
      <c r="D1160" s="182"/>
      <c r="E1160" s="182"/>
      <c r="F1160" s="182"/>
      <c r="G1160" s="182"/>
      <c r="H1160" s="182"/>
      <c r="I1160" s="182"/>
      <c r="J1160" s="182"/>
    </row>
    <row r="1161" spans="2:10">
      <c r="D1161" s="182"/>
      <c r="E1161" s="182"/>
      <c r="F1161" s="182"/>
      <c r="G1161" s="182"/>
      <c r="H1161" s="182"/>
      <c r="I1161" s="182"/>
      <c r="J1161" s="182"/>
    </row>
    <row r="1162" spans="2:10">
      <c r="D1162" s="182"/>
      <c r="E1162" s="182"/>
      <c r="F1162" s="182"/>
      <c r="G1162" s="182"/>
      <c r="H1162" s="182"/>
      <c r="I1162" s="182"/>
      <c r="J1162" s="182"/>
    </row>
    <row r="1163" spans="2:10">
      <c r="D1163" s="182"/>
      <c r="E1163" s="182"/>
      <c r="F1163" s="182"/>
      <c r="G1163" s="182"/>
      <c r="H1163" s="182"/>
      <c r="I1163" s="182"/>
      <c r="J1163" s="182"/>
    </row>
    <row r="1164" spans="2:10">
      <c r="D1164" s="182"/>
      <c r="E1164" s="182"/>
      <c r="F1164" s="182"/>
      <c r="G1164" s="182"/>
      <c r="H1164" s="182"/>
      <c r="I1164" s="182"/>
      <c r="J1164" s="182"/>
    </row>
    <row r="1165" spans="2:10">
      <c r="D1165" s="182"/>
      <c r="E1165" s="182"/>
      <c r="F1165" s="182"/>
      <c r="G1165" s="182"/>
      <c r="H1165" s="182"/>
      <c r="I1165" s="182"/>
      <c r="J1165" s="182"/>
    </row>
    <row r="1166" spans="2:10">
      <c r="D1166" s="182"/>
      <c r="E1166" s="182"/>
      <c r="F1166" s="182"/>
      <c r="G1166" s="182"/>
      <c r="H1166" s="182"/>
      <c r="I1166" s="182"/>
      <c r="J1166" s="182"/>
    </row>
    <row r="1167" spans="2:10">
      <c r="D1167" s="182"/>
      <c r="E1167" s="182"/>
      <c r="F1167" s="182"/>
      <c r="G1167" s="182"/>
      <c r="H1167" s="182"/>
      <c r="I1167" s="182"/>
      <c r="J1167" s="182"/>
    </row>
    <row r="1168" spans="2:10">
      <c r="D1168" s="182"/>
      <c r="E1168" s="182"/>
      <c r="F1168" s="182"/>
      <c r="G1168" s="182"/>
      <c r="H1168" s="182"/>
      <c r="I1168" s="182"/>
      <c r="J1168" s="182"/>
    </row>
    <row r="1169" spans="2:10">
      <c r="D1169" s="182"/>
      <c r="E1169" s="182"/>
      <c r="F1169" s="182"/>
      <c r="G1169" s="182"/>
      <c r="H1169" s="182"/>
      <c r="I1169" s="182"/>
      <c r="J1169" s="182"/>
    </row>
    <row r="1170" spans="2:10">
      <c r="D1170" s="182"/>
      <c r="E1170" s="182"/>
      <c r="F1170" s="182"/>
      <c r="G1170" s="182"/>
      <c r="H1170" s="182"/>
      <c r="I1170" s="182"/>
      <c r="J1170" s="182"/>
    </row>
    <row r="1171" spans="2:10">
      <c r="B1171" s="183"/>
      <c r="D1171" s="182"/>
      <c r="E1171" s="182"/>
      <c r="F1171" s="182"/>
      <c r="G1171" s="182"/>
      <c r="H1171" s="182"/>
      <c r="I1171" s="182"/>
      <c r="J1171" s="182"/>
    </row>
    <row r="1172" spans="2:10">
      <c r="D1172" s="182"/>
      <c r="E1172" s="182"/>
      <c r="F1172" s="182"/>
      <c r="G1172" s="182"/>
      <c r="H1172" s="182"/>
      <c r="I1172" s="182"/>
      <c r="J1172" s="182"/>
    </row>
    <row r="1173" spans="2:10">
      <c r="B1173" s="183"/>
      <c r="D1173" s="182"/>
      <c r="E1173" s="182"/>
      <c r="F1173" s="182"/>
      <c r="G1173" s="182"/>
      <c r="H1173" s="182"/>
      <c r="I1173" s="182"/>
      <c r="J1173" s="182"/>
    </row>
    <row r="1174" spans="2:10">
      <c r="D1174" s="182"/>
      <c r="E1174" s="182"/>
      <c r="F1174" s="182"/>
      <c r="G1174" s="182"/>
      <c r="H1174" s="182"/>
      <c r="I1174" s="182"/>
      <c r="J1174" s="182"/>
    </row>
    <row r="1175" spans="2:10">
      <c r="D1175" s="182"/>
      <c r="E1175" s="182"/>
      <c r="F1175" s="182"/>
      <c r="G1175" s="182"/>
      <c r="H1175" s="182"/>
      <c r="I1175" s="182"/>
      <c r="J1175" s="182"/>
    </row>
    <row r="1176" spans="2:10">
      <c r="D1176" s="182"/>
      <c r="E1176" s="182"/>
      <c r="F1176" s="182"/>
      <c r="G1176" s="182"/>
      <c r="H1176" s="182"/>
      <c r="I1176" s="182"/>
      <c r="J1176" s="182"/>
    </row>
    <row r="1177" spans="2:10">
      <c r="D1177" s="182"/>
      <c r="E1177" s="182"/>
      <c r="F1177" s="182"/>
      <c r="G1177" s="182"/>
      <c r="H1177" s="182"/>
      <c r="I1177" s="182"/>
      <c r="J1177" s="182"/>
    </row>
    <row r="1178" spans="2:10">
      <c r="D1178" s="182"/>
      <c r="E1178" s="182"/>
      <c r="F1178" s="182"/>
      <c r="G1178" s="182"/>
      <c r="H1178" s="182"/>
      <c r="I1178" s="182"/>
      <c r="J1178" s="182"/>
    </row>
    <row r="1179" spans="2:10">
      <c r="D1179" s="182"/>
      <c r="E1179" s="182"/>
      <c r="F1179" s="182"/>
      <c r="G1179" s="182"/>
      <c r="H1179" s="182"/>
      <c r="I1179" s="182"/>
      <c r="J1179" s="182"/>
    </row>
    <row r="1180" spans="2:10">
      <c r="D1180" s="182"/>
      <c r="E1180" s="182"/>
      <c r="F1180" s="182"/>
      <c r="G1180" s="182"/>
      <c r="H1180" s="182"/>
      <c r="I1180" s="182"/>
      <c r="J1180" s="182"/>
    </row>
    <row r="1181" spans="2:10">
      <c r="D1181" s="182"/>
      <c r="E1181" s="182"/>
      <c r="F1181" s="182"/>
      <c r="G1181" s="182"/>
      <c r="H1181" s="182"/>
      <c r="I1181" s="182"/>
      <c r="J1181" s="182"/>
    </row>
    <row r="1182" spans="2:10">
      <c r="D1182" s="182"/>
      <c r="E1182" s="182"/>
      <c r="F1182" s="182"/>
      <c r="G1182" s="182"/>
      <c r="H1182" s="182"/>
      <c r="I1182" s="182"/>
      <c r="J1182" s="182"/>
    </row>
    <row r="1183" spans="2:10">
      <c r="B1183" s="183"/>
      <c r="D1183" s="182"/>
      <c r="E1183" s="182"/>
      <c r="F1183" s="182"/>
      <c r="G1183" s="182"/>
      <c r="H1183" s="182"/>
      <c r="I1183" s="182"/>
      <c r="J1183" s="182"/>
    </row>
    <row r="1184" spans="2:10">
      <c r="D1184" s="182"/>
      <c r="E1184" s="182"/>
      <c r="F1184" s="182"/>
      <c r="G1184" s="182"/>
      <c r="H1184" s="182"/>
      <c r="I1184" s="182"/>
      <c r="J1184" s="182"/>
    </row>
    <row r="1185" spans="2:10">
      <c r="B1185" s="183"/>
      <c r="D1185" s="182"/>
      <c r="E1185" s="182"/>
      <c r="F1185" s="182"/>
      <c r="G1185" s="182"/>
      <c r="H1185" s="182"/>
      <c r="I1185" s="182"/>
      <c r="J1185" s="182"/>
    </row>
    <row r="1186" spans="2:10">
      <c r="D1186" s="182"/>
      <c r="E1186" s="182"/>
      <c r="F1186" s="182"/>
      <c r="G1186" s="182"/>
      <c r="H1186" s="182"/>
      <c r="I1186" s="182"/>
      <c r="J1186" s="182"/>
    </row>
    <row r="1187" spans="2:10">
      <c r="D1187" s="182"/>
      <c r="E1187" s="182"/>
      <c r="F1187" s="182"/>
      <c r="G1187" s="182"/>
      <c r="H1187" s="182"/>
      <c r="I1187" s="182"/>
      <c r="J1187" s="182"/>
    </row>
    <row r="1188" spans="2:10">
      <c r="D1188" s="182"/>
      <c r="E1188" s="182"/>
      <c r="F1188" s="182"/>
      <c r="G1188" s="182"/>
      <c r="H1188" s="182"/>
      <c r="I1188" s="182"/>
      <c r="J1188" s="182"/>
    </row>
    <row r="1189" spans="2:10">
      <c r="D1189" s="182"/>
      <c r="E1189" s="182"/>
      <c r="F1189" s="182"/>
      <c r="G1189" s="182"/>
      <c r="H1189" s="182"/>
      <c r="I1189" s="182"/>
      <c r="J1189" s="182"/>
    </row>
    <row r="1190" spans="2:10">
      <c r="D1190" s="182"/>
      <c r="E1190" s="182"/>
      <c r="F1190" s="182"/>
      <c r="G1190" s="182"/>
      <c r="H1190" s="182"/>
      <c r="I1190" s="182"/>
      <c r="J1190" s="182"/>
    </row>
    <row r="1191" spans="2:10">
      <c r="D1191" s="182"/>
      <c r="E1191" s="182"/>
      <c r="F1191" s="182"/>
      <c r="G1191" s="182"/>
      <c r="H1191" s="182"/>
      <c r="I1191" s="182"/>
      <c r="J1191" s="182"/>
    </row>
    <row r="1192" spans="2:10">
      <c r="D1192" s="182"/>
      <c r="E1192" s="182"/>
      <c r="F1192" s="182"/>
      <c r="G1192" s="182"/>
      <c r="H1192" s="182"/>
      <c r="I1192" s="182"/>
      <c r="J1192" s="182"/>
    </row>
    <row r="1193" spans="2:10">
      <c r="D1193" s="182"/>
      <c r="E1193" s="182"/>
      <c r="F1193" s="182"/>
      <c r="G1193" s="182"/>
      <c r="H1193" s="182"/>
      <c r="I1193" s="182"/>
      <c r="J1193" s="182"/>
    </row>
    <row r="1194" spans="2:10">
      <c r="D1194" s="182"/>
      <c r="E1194" s="182"/>
      <c r="F1194" s="182"/>
      <c r="G1194" s="182"/>
      <c r="H1194" s="182"/>
      <c r="I1194" s="182"/>
      <c r="J1194" s="182"/>
    </row>
    <row r="1195" spans="2:10">
      <c r="D1195" s="182"/>
      <c r="E1195" s="182"/>
      <c r="F1195" s="182"/>
      <c r="G1195" s="182"/>
      <c r="H1195" s="182"/>
      <c r="I1195" s="182"/>
      <c r="J1195" s="182"/>
    </row>
    <row r="1196" spans="2:10">
      <c r="D1196" s="182"/>
      <c r="E1196" s="182"/>
      <c r="F1196" s="182"/>
      <c r="G1196" s="182"/>
      <c r="H1196" s="182"/>
      <c r="I1196" s="182"/>
      <c r="J1196" s="182"/>
    </row>
    <row r="1197" spans="2:10">
      <c r="D1197" s="182"/>
      <c r="E1197" s="182"/>
      <c r="F1197" s="182"/>
      <c r="G1197" s="182"/>
      <c r="H1197" s="182"/>
      <c r="I1197" s="182"/>
      <c r="J1197" s="182"/>
    </row>
    <row r="1198" spans="2:10">
      <c r="B1198" s="159"/>
      <c r="D1198" s="182"/>
      <c r="E1198" s="182"/>
      <c r="F1198" s="182"/>
      <c r="G1198" s="182"/>
      <c r="H1198" s="182"/>
      <c r="I1198" s="182"/>
      <c r="J1198" s="182"/>
    </row>
    <row r="1199" spans="2:10">
      <c r="B1199" s="183"/>
      <c r="D1199" s="182"/>
      <c r="E1199" s="182"/>
      <c r="F1199" s="182"/>
      <c r="G1199" s="182"/>
      <c r="H1199" s="182"/>
      <c r="I1199" s="182"/>
      <c r="J1199" s="182"/>
    </row>
    <row r="1200" spans="2:10">
      <c r="D1200" s="182"/>
      <c r="E1200" s="182"/>
      <c r="F1200" s="182"/>
      <c r="G1200" s="182"/>
      <c r="H1200" s="182"/>
      <c r="I1200" s="182"/>
      <c r="J1200" s="182"/>
    </row>
    <row r="1201" spans="2:10">
      <c r="B1201" s="183"/>
      <c r="D1201" s="182"/>
      <c r="E1201" s="182"/>
      <c r="F1201" s="182"/>
      <c r="G1201" s="182"/>
      <c r="H1201" s="182"/>
      <c r="I1201" s="182"/>
      <c r="J1201" s="182"/>
    </row>
    <row r="1202" spans="2:10">
      <c r="D1202" s="182"/>
      <c r="E1202" s="182"/>
      <c r="F1202" s="182"/>
      <c r="G1202" s="182"/>
      <c r="H1202" s="182"/>
      <c r="I1202" s="182"/>
      <c r="J1202" s="182"/>
    </row>
    <row r="1203" spans="2:10">
      <c r="B1203" s="183"/>
      <c r="D1203" s="182"/>
      <c r="E1203" s="182"/>
      <c r="F1203" s="182"/>
      <c r="G1203" s="182"/>
      <c r="H1203" s="182"/>
      <c r="I1203" s="182"/>
      <c r="J1203" s="182"/>
    </row>
    <row r="1204" spans="2:10">
      <c r="D1204" s="182"/>
      <c r="E1204" s="182"/>
      <c r="F1204" s="182"/>
      <c r="G1204" s="182"/>
      <c r="H1204" s="182"/>
      <c r="I1204" s="182"/>
      <c r="J1204" s="182"/>
    </row>
    <row r="1205" spans="2:10">
      <c r="B1205" s="183"/>
      <c r="D1205" s="182"/>
      <c r="E1205" s="182"/>
      <c r="F1205" s="182"/>
      <c r="G1205" s="182"/>
      <c r="H1205" s="182"/>
      <c r="I1205" s="182"/>
      <c r="J1205" s="182"/>
    </row>
    <row r="1206" spans="2:10">
      <c r="D1206" s="182"/>
      <c r="E1206" s="182"/>
      <c r="F1206" s="182"/>
      <c r="G1206" s="182"/>
      <c r="H1206" s="182"/>
      <c r="I1206" s="182"/>
      <c r="J1206" s="182"/>
    </row>
    <row r="1207" spans="2:10">
      <c r="B1207" s="183"/>
      <c r="D1207" s="182"/>
      <c r="E1207" s="182"/>
      <c r="F1207" s="182"/>
      <c r="G1207" s="182"/>
      <c r="H1207" s="182"/>
      <c r="I1207" s="182"/>
      <c r="J1207" s="182"/>
    </row>
    <row r="1208" spans="2:10">
      <c r="B1208" s="183"/>
      <c r="D1208" s="182"/>
      <c r="E1208" s="182"/>
      <c r="F1208" s="182"/>
      <c r="G1208" s="182"/>
      <c r="H1208" s="182"/>
      <c r="I1208" s="182"/>
      <c r="J1208" s="182"/>
    </row>
    <row r="1209" spans="2:10">
      <c r="B1209" s="183"/>
      <c r="D1209" s="182"/>
      <c r="E1209" s="182"/>
      <c r="F1209" s="182"/>
      <c r="G1209" s="182"/>
      <c r="H1209" s="182"/>
      <c r="I1209" s="182"/>
      <c r="J1209" s="182"/>
    </row>
    <row r="1210" spans="2:10">
      <c r="D1210" s="182"/>
      <c r="E1210" s="182"/>
      <c r="F1210" s="182"/>
      <c r="G1210" s="182"/>
      <c r="H1210" s="182"/>
      <c r="I1210" s="182"/>
      <c r="J1210" s="182"/>
    </row>
    <row r="1211" spans="2:10">
      <c r="B1211" s="183"/>
      <c r="D1211" s="182"/>
      <c r="E1211" s="182"/>
      <c r="F1211" s="182"/>
      <c r="G1211" s="182"/>
      <c r="H1211" s="182"/>
      <c r="I1211" s="182"/>
      <c r="J1211" s="182"/>
    </row>
    <row r="1212" spans="2:10">
      <c r="D1212" s="182"/>
      <c r="E1212" s="182"/>
      <c r="F1212" s="182"/>
      <c r="G1212" s="182"/>
      <c r="H1212" s="182"/>
      <c r="I1212" s="182"/>
      <c r="J1212" s="182"/>
    </row>
    <row r="1213" spans="2:10">
      <c r="B1213" s="183"/>
      <c r="D1213" s="182"/>
      <c r="E1213" s="182"/>
      <c r="F1213" s="182"/>
      <c r="G1213" s="182"/>
      <c r="H1213" s="182"/>
      <c r="I1213" s="182"/>
      <c r="J1213" s="182"/>
    </row>
    <row r="1214" spans="2:10">
      <c r="D1214" s="182"/>
      <c r="E1214" s="182"/>
      <c r="F1214" s="182"/>
      <c r="G1214" s="182"/>
      <c r="H1214" s="182"/>
      <c r="I1214" s="182"/>
      <c r="J1214" s="182"/>
    </row>
    <row r="1215" spans="2:10">
      <c r="B1215" s="183"/>
      <c r="D1215" s="182"/>
      <c r="E1215" s="182"/>
      <c r="F1215" s="182"/>
      <c r="G1215" s="182"/>
      <c r="H1215" s="182"/>
      <c r="I1215" s="182"/>
      <c r="J1215" s="182"/>
    </row>
    <row r="1216" spans="2:10">
      <c r="D1216" s="182"/>
      <c r="E1216" s="182"/>
      <c r="F1216" s="182"/>
      <c r="G1216" s="182"/>
      <c r="H1216" s="182"/>
      <c r="I1216" s="182"/>
      <c r="J1216" s="182"/>
    </row>
    <row r="1217" spans="2:10">
      <c r="B1217" s="183"/>
      <c r="D1217" s="182"/>
      <c r="E1217" s="182"/>
      <c r="F1217" s="182"/>
      <c r="G1217" s="182"/>
      <c r="H1217" s="182"/>
      <c r="I1217" s="182"/>
      <c r="J1217" s="182"/>
    </row>
    <row r="1218" spans="2:10">
      <c r="D1218" s="182"/>
      <c r="E1218" s="182"/>
      <c r="F1218" s="182"/>
      <c r="G1218" s="182"/>
      <c r="H1218" s="182"/>
      <c r="I1218" s="182"/>
      <c r="J1218" s="182"/>
    </row>
    <row r="1219" spans="2:10">
      <c r="B1219" s="183"/>
      <c r="D1219" s="182"/>
      <c r="E1219" s="182"/>
      <c r="F1219" s="182"/>
      <c r="G1219" s="182"/>
      <c r="H1219" s="182"/>
      <c r="I1219" s="182"/>
      <c r="J1219" s="182"/>
    </row>
    <row r="1220" spans="2:10">
      <c r="D1220" s="182"/>
      <c r="E1220" s="182"/>
      <c r="F1220" s="182"/>
      <c r="G1220" s="182"/>
      <c r="H1220" s="182"/>
      <c r="I1220" s="182"/>
      <c r="J1220" s="182"/>
    </row>
    <row r="1221" spans="2:10">
      <c r="B1221" s="183"/>
      <c r="D1221" s="182"/>
      <c r="E1221" s="182"/>
      <c r="F1221" s="182"/>
      <c r="G1221" s="182"/>
      <c r="H1221" s="182"/>
      <c r="I1221" s="182"/>
      <c r="J1221" s="182"/>
    </row>
    <row r="1222" spans="2:10">
      <c r="D1222" s="182"/>
      <c r="E1222" s="182"/>
      <c r="F1222" s="182"/>
      <c r="G1222" s="182"/>
      <c r="H1222" s="182"/>
      <c r="I1222" s="182"/>
      <c r="J1222" s="182"/>
    </row>
    <row r="1223" spans="2:10">
      <c r="B1223" s="183"/>
      <c r="D1223" s="182"/>
      <c r="E1223" s="182"/>
      <c r="F1223" s="182"/>
      <c r="G1223" s="182"/>
      <c r="H1223" s="182"/>
      <c r="I1223" s="182"/>
      <c r="J1223" s="182"/>
    </row>
    <row r="1224" spans="2:10">
      <c r="D1224" s="182"/>
      <c r="E1224" s="182"/>
      <c r="F1224" s="182"/>
      <c r="G1224" s="182"/>
      <c r="H1224" s="182"/>
      <c r="I1224" s="182"/>
      <c r="J1224" s="182"/>
    </row>
    <row r="1225" spans="2:10">
      <c r="B1225" s="183"/>
      <c r="D1225" s="182"/>
      <c r="E1225" s="182"/>
      <c r="F1225" s="182"/>
      <c r="G1225" s="182"/>
      <c r="H1225" s="182"/>
      <c r="I1225" s="182"/>
      <c r="J1225" s="182"/>
    </row>
    <row r="1226" spans="2:10">
      <c r="D1226" s="182"/>
      <c r="E1226" s="182"/>
      <c r="F1226" s="182"/>
      <c r="G1226" s="182"/>
      <c r="H1226" s="182"/>
      <c r="I1226" s="182"/>
      <c r="J1226" s="182"/>
    </row>
    <row r="1227" spans="2:10">
      <c r="D1227" s="182"/>
      <c r="E1227" s="182"/>
      <c r="F1227" s="182"/>
      <c r="G1227" s="182"/>
      <c r="H1227" s="182"/>
      <c r="I1227" s="182"/>
      <c r="J1227" s="182"/>
    </row>
    <row r="1228" spans="2:10">
      <c r="B1228" s="159"/>
      <c r="D1228" s="182"/>
      <c r="E1228" s="182"/>
      <c r="F1228" s="182"/>
      <c r="G1228" s="182"/>
      <c r="H1228" s="182"/>
      <c r="I1228" s="182"/>
      <c r="J1228" s="182"/>
    </row>
    <row r="1229" spans="2:10">
      <c r="D1229" s="182"/>
      <c r="E1229" s="182"/>
      <c r="F1229" s="182"/>
      <c r="G1229" s="182"/>
      <c r="H1229" s="182"/>
      <c r="I1229" s="182"/>
      <c r="J1229" s="182"/>
    </row>
    <row r="1230" spans="2:10">
      <c r="B1230" s="183"/>
      <c r="D1230" s="182"/>
      <c r="E1230" s="182"/>
      <c r="F1230" s="182"/>
      <c r="G1230" s="182"/>
      <c r="H1230" s="182"/>
      <c r="I1230" s="182"/>
      <c r="J1230" s="182"/>
    </row>
    <row r="1231" spans="2:10">
      <c r="D1231" s="182"/>
      <c r="E1231" s="182"/>
      <c r="F1231" s="182"/>
      <c r="G1231" s="182"/>
      <c r="H1231" s="182"/>
      <c r="I1231" s="182"/>
      <c r="J1231" s="182"/>
    </row>
    <row r="1232" spans="2:10">
      <c r="B1232" s="183"/>
      <c r="D1232" s="182"/>
      <c r="E1232" s="182"/>
      <c r="F1232" s="182"/>
      <c r="G1232" s="182"/>
      <c r="H1232" s="182"/>
      <c r="I1232" s="182"/>
      <c r="J1232" s="182"/>
    </row>
    <row r="1233" spans="2:10">
      <c r="D1233" s="182"/>
      <c r="E1233" s="182"/>
      <c r="F1233" s="182"/>
      <c r="G1233" s="182"/>
      <c r="H1233" s="182"/>
      <c r="I1233" s="182"/>
      <c r="J1233" s="182"/>
    </row>
    <row r="1234" spans="2:10">
      <c r="D1234" s="182"/>
      <c r="E1234" s="182"/>
      <c r="F1234" s="182"/>
      <c r="G1234" s="182"/>
      <c r="H1234" s="182"/>
      <c r="I1234" s="182"/>
      <c r="J1234" s="182"/>
    </row>
    <row r="1235" spans="2:10">
      <c r="B1235" s="183"/>
      <c r="D1235" s="182"/>
      <c r="E1235" s="182"/>
      <c r="F1235" s="182"/>
      <c r="G1235" s="182"/>
      <c r="H1235" s="182"/>
      <c r="I1235" s="182"/>
      <c r="J1235" s="182"/>
    </row>
    <row r="1236" spans="2:10">
      <c r="D1236" s="182"/>
      <c r="E1236" s="182"/>
      <c r="F1236" s="182"/>
      <c r="G1236" s="182"/>
      <c r="H1236" s="182"/>
      <c r="I1236" s="182"/>
      <c r="J1236" s="182"/>
    </row>
    <row r="1237" spans="2:10">
      <c r="B1237" s="183"/>
      <c r="D1237" s="182"/>
      <c r="E1237" s="182"/>
      <c r="F1237" s="182"/>
      <c r="G1237" s="182"/>
      <c r="H1237" s="182"/>
      <c r="I1237" s="182"/>
      <c r="J1237" s="182"/>
    </row>
    <row r="1238" spans="2:10">
      <c r="B1238" s="159"/>
      <c r="D1238" s="182"/>
      <c r="E1238" s="182"/>
      <c r="F1238" s="182"/>
      <c r="G1238" s="182"/>
      <c r="H1238" s="182"/>
      <c r="I1238" s="182"/>
      <c r="J1238" s="182"/>
    </row>
    <row r="1239" spans="2:10">
      <c r="B1239" s="183"/>
      <c r="D1239" s="182"/>
      <c r="E1239" s="182"/>
      <c r="F1239" s="182"/>
      <c r="G1239" s="182"/>
      <c r="H1239" s="182"/>
      <c r="I1239" s="182"/>
      <c r="J1239" s="182"/>
    </row>
    <row r="1240" spans="2:10">
      <c r="B1240" s="159"/>
      <c r="D1240" s="182"/>
      <c r="E1240" s="182"/>
      <c r="F1240" s="182"/>
      <c r="G1240" s="182"/>
      <c r="H1240" s="182"/>
      <c r="I1240" s="182"/>
      <c r="J1240" s="182"/>
    </row>
    <row r="1241" spans="2:10">
      <c r="B1241" s="159"/>
      <c r="D1241" s="182"/>
      <c r="E1241" s="182"/>
      <c r="F1241" s="182"/>
      <c r="G1241" s="182"/>
      <c r="H1241" s="182"/>
      <c r="I1241" s="182"/>
      <c r="J1241" s="182"/>
    </row>
    <row r="1242" spans="2:10">
      <c r="D1242" s="182"/>
      <c r="E1242" s="182"/>
      <c r="F1242" s="182"/>
      <c r="G1242" s="182"/>
      <c r="H1242" s="182"/>
      <c r="I1242" s="182"/>
      <c r="J1242" s="182"/>
    </row>
    <row r="1243" spans="2:10">
      <c r="D1243" s="182"/>
      <c r="E1243" s="182"/>
      <c r="F1243" s="182"/>
      <c r="G1243" s="182"/>
      <c r="H1243" s="182"/>
      <c r="I1243" s="182"/>
      <c r="J1243" s="182"/>
    </row>
    <row r="1244" spans="2:10">
      <c r="D1244" s="182"/>
      <c r="E1244" s="182"/>
      <c r="F1244" s="182"/>
      <c r="G1244" s="182"/>
      <c r="H1244" s="182"/>
      <c r="I1244" s="182"/>
      <c r="J1244" s="182"/>
    </row>
    <row r="1245" spans="2:10">
      <c r="D1245" s="182"/>
      <c r="E1245" s="182"/>
      <c r="F1245" s="182"/>
      <c r="G1245" s="182"/>
      <c r="H1245" s="182"/>
      <c r="I1245" s="182"/>
      <c r="J1245" s="182"/>
    </row>
    <row r="1246" spans="2:10">
      <c r="B1246" s="159"/>
      <c r="D1246" s="182"/>
      <c r="E1246" s="182"/>
      <c r="F1246" s="182"/>
      <c r="G1246" s="182"/>
      <c r="H1246" s="182"/>
      <c r="I1246" s="182"/>
      <c r="J1246" s="182"/>
    </row>
    <row r="1247" spans="2:10">
      <c r="D1247" s="182"/>
      <c r="E1247" s="182"/>
      <c r="F1247" s="182"/>
      <c r="G1247" s="182"/>
      <c r="H1247" s="182"/>
      <c r="I1247" s="182"/>
      <c r="J1247" s="182"/>
    </row>
    <row r="1248" spans="2:10">
      <c r="B1248" s="159"/>
      <c r="D1248" s="182"/>
      <c r="E1248" s="182"/>
      <c r="F1248" s="182"/>
      <c r="G1248" s="182"/>
      <c r="H1248" s="182"/>
      <c r="I1248" s="182"/>
      <c r="J1248" s="182"/>
    </row>
    <row r="1249" spans="2:10">
      <c r="B1249" s="159"/>
      <c r="D1249" s="182"/>
      <c r="E1249" s="182"/>
      <c r="F1249" s="182"/>
      <c r="G1249" s="182"/>
      <c r="H1249" s="182"/>
      <c r="I1249" s="182"/>
      <c r="J1249" s="182"/>
    </row>
    <row r="1250" spans="2:10">
      <c r="D1250" s="182"/>
      <c r="E1250" s="182"/>
      <c r="F1250" s="182"/>
      <c r="G1250" s="182"/>
      <c r="H1250" s="182"/>
      <c r="I1250" s="182"/>
      <c r="J1250" s="182"/>
    </row>
    <row r="1251" spans="2:10">
      <c r="D1251" s="182"/>
      <c r="E1251" s="182"/>
      <c r="F1251" s="182"/>
      <c r="G1251" s="182"/>
      <c r="H1251" s="182"/>
      <c r="I1251" s="182"/>
      <c r="J1251" s="182"/>
    </row>
    <row r="1252" spans="2:10">
      <c r="D1252" s="182"/>
      <c r="E1252" s="182"/>
      <c r="F1252" s="182"/>
      <c r="G1252" s="182"/>
      <c r="H1252" s="182"/>
      <c r="I1252" s="182"/>
      <c r="J1252" s="182"/>
    </row>
    <row r="1253" spans="2:10">
      <c r="D1253" s="182"/>
      <c r="E1253" s="182"/>
      <c r="F1253" s="182"/>
      <c r="G1253" s="182"/>
      <c r="H1253" s="182"/>
      <c r="I1253" s="182"/>
      <c r="J1253" s="182"/>
    </row>
    <row r="1254" spans="2:10">
      <c r="B1254" s="183"/>
      <c r="D1254" s="182"/>
      <c r="E1254" s="182"/>
      <c r="F1254" s="182"/>
      <c r="G1254" s="182"/>
      <c r="H1254" s="182"/>
      <c r="I1254" s="182"/>
      <c r="J1254" s="182"/>
    </row>
    <row r="1255" spans="2:10">
      <c r="B1255" s="183"/>
      <c r="D1255" s="182"/>
      <c r="E1255" s="182"/>
      <c r="F1255" s="182"/>
      <c r="G1255" s="182"/>
      <c r="H1255" s="182"/>
      <c r="I1255" s="182"/>
      <c r="J1255" s="182"/>
    </row>
    <row r="1256" spans="2:10">
      <c r="D1256" s="182"/>
      <c r="E1256" s="182"/>
      <c r="F1256" s="182"/>
      <c r="G1256" s="182"/>
      <c r="H1256" s="182"/>
      <c r="I1256" s="182"/>
      <c r="J1256" s="182"/>
    </row>
    <row r="1257" spans="2:10">
      <c r="B1257" s="183"/>
      <c r="D1257" s="182"/>
      <c r="E1257" s="182"/>
      <c r="F1257" s="182"/>
      <c r="G1257" s="182"/>
      <c r="H1257" s="182"/>
      <c r="I1257" s="182"/>
      <c r="J1257" s="182"/>
    </row>
    <row r="1258" spans="2:10">
      <c r="D1258" s="182"/>
      <c r="E1258" s="182"/>
      <c r="F1258" s="182"/>
      <c r="G1258" s="182"/>
      <c r="H1258" s="182"/>
      <c r="I1258" s="182"/>
      <c r="J1258" s="182"/>
    </row>
    <row r="1259" spans="2:10">
      <c r="B1259" s="183"/>
      <c r="D1259" s="182"/>
      <c r="E1259" s="182"/>
      <c r="F1259" s="182"/>
      <c r="G1259" s="182"/>
      <c r="H1259" s="182"/>
      <c r="I1259" s="182"/>
      <c r="J1259" s="182"/>
    </row>
    <row r="1260" spans="2:10">
      <c r="D1260" s="182"/>
      <c r="E1260" s="182"/>
      <c r="F1260" s="182"/>
      <c r="G1260" s="182"/>
      <c r="H1260" s="182"/>
      <c r="I1260" s="182"/>
      <c r="J1260" s="182"/>
    </row>
    <row r="1261" spans="2:10">
      <c r="B1261" s="183"/>
      <c r="D1261" s="182"/>
      <c r="E1261" s="182"/>
      <c r="F1261" s="182"/>
      <c r="G1261" s="182"/>
      <c r="H1261" s="182"/>
      <c r="I1261" s="182"/>
      <c r="J1261" s="182"/>
    </row>
    <row r="1262" spans="2:10">
      <c r="D1262" s="182"/>
      <c r="E1262" s="182"/>
      <c r="F1262" s="182"/>
      <c r="G1262" s="182"/>
      <c r="H1262" s="182"/>
      <c r="I1262" s="182"/>
      <c r="J1262" s="182"/>
    </row>
    <row r="1263" spans="2:10">
      <c r="B1263" s="183"/>
      <c r="D1263" s="182"/>
      <c r="E1263" s="182"/>
      <c r="F1263" s="182"/>
      <c r="G1263" s="182"/>
      <c r="H1263" s="182"/>
      <c r="I1263" s="182"/>
      <c r="J1263" s="182"/>
    </row>
    <row r="1264" spans="2:10">
      <c r="D1264" s="182"/>
      <c r="E1264" s="182"/>
      <c r="F1264" s="182"/>
      <c r="G1264" s="182"/>
      <c r="H1264" s="182"/>
      <c r="I1264" s="182"/>
      <c r="J1264" s="182"/>
    </row>
    <row r="1265" spans="2:10">
      <c r="D1265" s="182"/>
      <c r="E1265" s="182"/>
      <c r="F1265" s="182"/>
      <c r="G1265" s="182"/>
      <c r="H1265" s="182"/>
      <c r="I1265" s="182"/>
      <c r="J1265" s="182"/>
    </row>
    <row r="1266" spans="2:10">
      <c r="D1266" s="182"/>
      <c r="E1266" s="182"/>
      <c r="F1266" s="182"/>
      <c r="G1266" s="182"/>
      <c r="H1266" s="182"/>
      <c r="I1266" s="182"/>
      <c r="J1266" s="182"/>
    </row>
    <row r="1267" spans="2:10">
      <c r="D1267" s="182"/>
      <c r="E1267" s="182"/>
      <c r="F1267" s="182"/>
      <c r="G1267" s="182"/>
      <c r="H1267" s="182"/>
      <c r="I1267" s="182"/>
      <c r="J1267" s="182"/>
    </row>
    <row r="1268" spans="2:10">
      <c r="D1268" s="182"/>
      <c r="E1268" s="182"/>
      <c r="F1268" s="182"/>
      <c r="G1268" s="182"/>
      <c r="H1268" s="182"/>
      <c r="I1268" s="182"/>
      <c r="J1268" s="182"/>
    </row>
    <row r="1269" spans="2:10">
      <c r="D1269" s="182"/>
      <c r="E1269" s="182"/>
      <c r="F1269" s="182"/>
      <c r="G1269" s="182"/>
      <c r="H1269" s="182"/>
      <c r="I1269" s="182"/>
      <c r="J1269" s="182"/>
    </row>
    <row r="1270" spans="2:10">
      <c r="D1270" s="182"/>
      <c r="E1270" s="182"/>
      <c r="F1270" s="182"/>
      <c r="G1270" s="182"/>
      <c r="H1270" s="182"/>
      <c r="I1270" s="182"/>
      <c r="J1270" s="182"/>
    </row>
    <row r="1271" spans="2:10">
      <c r="D1271" s="182"/>
      <c r="E1271" s="182"/>
      <c r="F1271" s="182"/>
      <c r="G1271" s="182"/>
      <c r="H1271" s="182"/>
      <c r="I1271" s="182"/>
      <c r="J1271" s="182"/>
    </row>
    <row r="1272" spans="2:10">
      <c r="B1272" s="183"/>
      <c r="D1272" s="182"/>
      <c r="E1272" s="182"/>
      <c r="F1272" s="182"/>
      <c r="G1272" s="182"/>
      <c r="H1272" s="182"/>
      <c r="I1272" s="182"/>
      <c r="J1272" s="182"/>
    </row>
    <row r="1273" spans="2:10">
      <c r="D1273" s="182"/>
      <c r="E1273" s="182"/>
      <c r="F1273" s="182"/>
      <c r="G1273" s="182"/>
      <c r="H1273" s="182"/>
      <c r="I1273" s="182"/>
      <c r="J1273" s="182"/>
    </row>
    <row r="1274" spans="2:10">
      <c r="D1274" s="182"/>
      <c r="E1274" s="182"/>
      <c r="F1274" s="182"/>
      <c r="G1274" s="182"/>
      <c r="H1274" s="182"/>
      <c r="I1274" s="182"/>
      <c r="J1274" s="182"/>
    </row>
    <row r="1275" spans="2:10">
      <c r="B1275" s="183"/>
      <c r="D1275" s="182"/>
      <c r="E1275" s="182"/>
      <c r="F1275" s="182"/>
      <c r="G1275" s="182"/>
      <c r="H1275" s="182"/>
      <c r="I1275" s="182"/>
      <c r="J1275" s="182"/>
    </row>
    <row r="1276" spans="2:10">
      <c r="D1276" s="182"/>
      <c r="E1276" s="182"/>
      <c r="F1276" s="182"/>
      <c r="G1276" s="182"/>
      <c r="H1276" s="182"/>
      <c r="I1276" s="182"/>
      <c r="J1276" s="182"/>
    </row>
    <row r="1277" spans="2:10">
      <c r="B1277" s="183"/>
      <c r="D1277" s="182"/>
      <c r="E1277" s="182"/>
      <c r="F1277" s="182"/>
      <c r="G1277" s="182"/>
      <c r="H1277" s="182"/>
      <c r="I1277" s="182"/>
      <c r="J1277" s="182"/>
    </row>
    <row r="1278" spans="2:10">
      <c r="D1278" s="182"/>
      <c r="E1278" s="182"/>
      <c r="F1278" s="182"/>
      <c r="G1278" s="182"/>
      <c r="H1278" s="182"/>
      <c r="I1278" s="182"/>
      <c r="J1278" s="182"/>
    </row>
    <row r="1279" spans="2:10">
      <c r="D1279" s="182"/>
      <c r="E1279" s="182"/>
      <c r="F1279" s="182"/>
      <c r="G1279" s="182"/>
      <c r="H1279" s="182"/>
      <c r="I1279" s="182"/>
      <c r="J1279" s="182"/>
    </row>
    <row r="1280" spans="2:10">
      <c r="D1280" s="182"/>
      <c r="E1280" s="182"/>
      <c r="F1280" s="182"/>
      <c r="G1280" s="182"/>
      <c r="H1280" s="182"/>
      <c r="I1280" s="182"/>
      <c r="J1280" s="182"/>
    </row>
    <row r="1281" spans="2:10">
      <c r="B1281" s="183"/>
      <c r="D1281" s="182"/>
      <c r="E1281" s="182"/>
      <c r="F1281" s="182"/>
      <c r="G1281" s="182"/>
      <c r="H1281" s="182"/>
      <c r="I1281" s="182"/>
      <c r="J1281" s="182"/>
    </row>
    <row r="1282" spans="2:10">
      <c r="D1282" s="182"/>
      <c r="E1282" s="182"/>
      <c r="F1282" s="182"/>
      <c r="G1282" s="182"/>
      <c r="H1282" s="182"/>
      <c r="I1282" s="182"/>
      <c r="J1282" s="182"/>
    </row>
    <row r="1283" spans="2:10">
      <c r="B1283" s="183"/>
      <c r="D1283" s="182"/>
      <c r="E1283" s="182"/>
      <c r="F1283" s="182"/>
      <c r="G1283" s="182"/>
      <c r="H1283" s="182"/>
      <c r="I1283" s="182"/>
      <c r="J1283" s="182"/>
    </row>
    <row r="1284" spans="2:10">
      <c r="D1284" s="182"/>
      <c r="E1284" s="182"/>
      <c r="F1284" s="182"/>
      <c r="G1284" s="182"/>
      <c r="H1284" s="182"/>
      <c r="I1284" s="182"/>
      <c r="J1284" s="182"/>
    </row>
    <row r="1285" spans="2:10">
      <c r="B1285" s="183"/>
      <c r="D1285" s="182"/>
      <c r="E1285" s="182"/>
      <c r="F1285" s="182"/>
      <c r="G1285" s="182"/>
      <c r="H1285" s="182"/>
      <c r="I1285" s="182"/>
      <c r="J1285" s="182"/>
    </row>
    <row r="1286" spans="2:10">
      <c r="D1286" s="182"/>
      <c r="E1286" s="182"/>
      <c r="F1286" s="182"/>
      <c r="G1286" s="182"/>
      <c r="H1286" s="182"/>
      <c r="I1286" s="182"/>
      <c r="J1286" s="182"/>
    </row>
    <row r="1287" spans="2:10">
      <c r="B1287" s="183"/>
      <c r="D1287" s="182"/>
      <c r="E1287" s="182"/>
      <c r="F1287" s="182"/>
      <c r="G1287" s="182"/>
      <c r="H1287" s="182"/>
      <c r="I1287" s="182"/>
      <c r="J1287" s="182"/>
    </row>
    <row r="1288" spans="2:10">
      <c r="D1288" s="182"/>
      <c r="E1288" s="182"/>
      <c r="F1288" s="182"/>
      <c r="G1288" s="182"/>
      <c r="H1288" s="182"/>
      <c r="I1288" s="182"/>
      <c r="J1288" s="182"/>
    </row>
    <row r="1289" spans="2:10">
      <c r="D1289" s="182"/>
      <c r="E1289" s="182"/>
      <c r="F1289" s="182"/>
      <c r="G1289" s="182"/>
      <c r="H1289" s="182"/>
      <c r="I1289" s="182"/>
      <c r="J1289" s="182"/>
    </row>
    <row r="1290" spans="2:10">
      <c r="D1290" s="182"/>
      <c r="E1290" s="182"/>
      <c r="F1290" s="182"/>
      <c r="G1290" s="182"/>
      <c r="H1290" s="182"/>
      <c r="I1290" s="182"/>
      <c r="J1290" s="182"/>
    </row>
    <row r="1291" spans="2:10">
      <c r="D1291" s="182"/>
      <c r="E1291" s="182"/>
      <c r="F1291" s="182"/>
      <c r="G1291" s="182"/>
      <c r="H1291" s="182"/>
      <c r="I1291" s="182"/>
      <c r="J1291" s="182"/>
    </row>
    <row r="1292" spans="2:10">
      <c r="D1292" s="182"/>
      <c r="E1292" s="182"/>
      <c r="F1292" s="182"/>
      <c r="G1292" s="182"/>
      <c r="H1292" s="182"/>
      <c r="I1292" s="182"/>
      <c r="J1292" s="182"/>
    </row>
    <row r="1293" spans="2:10">
      <c r="B1293" s="183"/>
      <c r="D1293" s="182"/>
      <c r="E1293" s="182"/>
      <c r="F1293" s="182"/>
      <c r="G1293" s="182"/>
      <c r="H1293" s="182"/>
      <c r="I1293" s="182"/>
      <c r="J1293" s="182"/>
    </row>
    <row r="1294" spans="2:10">
      <c r="B1294" s="159"/>
      <c r="D1294" s="182"/>
      <c r="E1294" s="182"/>
      <c r="F1294" s="182"/>
      <c r="G1294" s="182"/>
      <c r="H1294" s="182"/>
      <c r="I1294" s="182"/>
      <c r="J1294" s="182"/>
    </row>
    <row r="1295" spans="2:10">
      <c r="B1295" s="183"/>
      <c r="D1295" s="182"/>
      <c r="E1295" s="182"/>
      <c r="F1295" s="182"/>
      <c r="G1295" s="182"/>
      <c r="H1295" s="182"/>
      <c r="I1295" s="182"/>
      <c r="J1295" s="182"/>
    </row>
    <row r="1296" spans="2:10">
      <c r="B1296" s="183"/>
      <c r="D1296" s="182"/>
      <c r="E1296" s="182"/>
      <c r="F1296" s="182"/>
      <c r="G1296" s="182"/>
      <c r="H1296" s="182"/>
      <c r="I1296" s="182"/>
      <c r="J1296" s="182"/>
    </row>
    <row r="1297" spans="2:10">
      <c r="D1297" s="182"/>
      <c r="E1297" s="182"/>
      <c r="F1297" s="182"/>
      <c r="G1297" s="182"/>
      <c r="H1297" s="182"/>
      <c r="I1297" s="182"/>
      <c r="J1297" s="182"/>
    </row>
    <row r="1298" spans="2:10">
      <c r="B1298" s="183"/>
      <c r="D1298" s="182"/>
      <c r="E1298" s="182"/>
      <c r="F1298" s="182"/>
      <c r="G1298" s="182"/>
      <c r="H1298" s="182"/>
      <c r="I1298" s="182"/>
      <c r="J1298" s="182"/>
    </row>
    <row r="1299" spans="2:10">
      <c r="D1299" s="182"/>
      <c r="E1299" s="182"/>
      <c r="F1299" s="182"/>
      <c r="G1299" s="182"/>
      <c r="H1299" s="182"/>
      <c r="I1299" s="182"/>
      <c r="J1299" s="182"/>
    </row>
    <row r="1300" spans="2:10">
      <c r="B1300" s="183"/>
      <c r="D1300" s="182"/>
      <c r="E1300" s="182"/>
      <c r="F1300" s="182"/>
      <c r="G1300" s="182"/>
      <c r="H1300" s="182"/>
      <c r="I1300" s="182"/>
      <c r="J1300" s="182"/>
    </row>
    <row r="1301" spans="2:10">
      <c r="D1301" s="182"/>
      <c r="E1301" s="182"/>
      <c r="F1301" s="182"/>
      <c r="G1301" s="182"/>
      <c r="H1301" s="182"/>
      <c r="I1301" s="182"/>
      <c r="J1301" s="182"/>
    </row>
    <row r="1302" spans="2:10">
      <c r="B1302" s="183"/>
      <c r="D1302" s="182"/>
      <c r="E1302" s="182"/>
      <c r="F1302" s="182"/>
      <c r="G1302" s="182"/>
      <c r="H1302" s="182"/>
      <c r="I1302" s="182"/>
      <c r="J1302" s="182"/>
    </row>
    <row r="1303" spans="2:10">
      <c r="D1303" s="182"/>
      <c r="E1303" s="182"/>
      <c r="F1303" s="182"/>
      <c r="G1303" s="182"/>
      <c r="H1303" s="182"/>
      <c r="I1303" s="182"/>
      <c r="J1303" s="182"/>
    </row>
    <row r="1304" spans="2:10">
      <c r="B1304" s="183"/>
      <c r="D1304" s="182"/>
      <c r="E1304" s="182"/>
      <c r="F1304" s="182"/>
      <c r="G1304" s="182"/>
      <c r="H1304" s="182"/>
      <c r="I1304" s="182"/>
      <c r="J1304" s="182"/>
    </row>
    <row r="1305" spans="2:10">
      <c r="D1305" s="182"/>
      <c r="E1305" s="182"/>
      <c r="F1305" s="182"/>
      <c r="G1305" s="182"/>
      <c r="H1305" s="182"/>
      <c r="I1305" s="182"/>
      <c r="J1305" s="182"/>
    </row>
    <row r="1306" spans="2:10">
      <c r="B1306" s="183"/>
      <c r="D1306" s="182"/>
      <c r="E1306" s="182"/>
      <c r="F1306" s="182"/>
      <c r="G1306" s="182"/>
      <c r="H1306" s="182"/>
      <c r="I1306" s="182"/>
      <c r="J1306" s="182"/>
    </row>
    <row r="1307" spans="2:10">
      <c r="D1307" s="182"/>
      <c r="E1307" s="182"/>
      <c r="F1307" s="182"/>
      <c r="G1307" s="182"/>
      <c r="H1307" s="182"/>
      <c r="I1307" s="182"/>
      <c r="J1307" s="182"/>
    </row>
    <row r="1308" spans="2:10">
      <c r="B1308" s="183"/>
      <c r="D1308" s="182"/>
      <c r="E1308" s="182"/>
      <c r="F1308" s="182"/>
      <c r="G1308" s="182"/>
      <c r="H1308" s="182"/>
      <c r="I1308" s="182"/>
      <c r="J1308" s="182"/>
    </row>
    <row r="1309" spans="2:10">
      <c r="D1309" s="182"/>
      <c r="E1309" s="182"/>
      <c r="F1309" s="182"/>
      <c r="G1309" s="182"/>
      <c r="H1309" s="182"/>
      <c r="I1309" s="182"/>
      <c r="J1309" s="182"/>
    </row>
    <row r="1310" spans="2:10">
      <c r="B1310" s="183"/>
      <c r="D1310" s="182"/>
      <c r="E1310" s="182"/>
      <c r="F1310" s="182"/>
      <c r="G1310" s="182"/>
      <c r="H1310" s="182"/>
      <c r="I1310" s="182"/>
      <c r="J1310" s="182"/>
    </row>
    <row r="1311" spans="2:10">
      <c r="D1311" s="182"/>
      <c r="E1311" s="182"/>
      <c r="F1311" s="182"/>
      <c r="G1311" s="182"/>
      <c r="H1311" s="182"/>
      <c r="I1311" s="182"/>
      <c r="J1311" s="182"/>
    </row>
    <row r="1312" spans="2:10">
      <c r="D1312" s="182"/>
      <c r="E1312" s="182"/>
      <c r="F1312" s="182"/>
      <c r="G1312" s="182"/>
      <c r="H1312" s="182"/>
      <c r="I1312" s="182"/>
      <c r="J1312" s="182"/>
    </row>
    <row r="1313" spans="2:10">
      <c r="D1313" s="182"/>
      <c r="E1313" s="182"/>
      <c r="F1313" s="182"/>
      <c r="G1313" s="182"/>
      <c r="H1313" s="182"/>
      <c r="I1313" s="182"/>
      <c r="J1313" s="182"/>
    </row>
    <row r="1314" spans="2:10">
      <c r="D1314" s="182"/>
      <c r="E1314" s="182"/>
      <c r="F1314" s="182"/>
      <c r="G1314" s="182"/>
      <c r="H1314" s="182"/>
      <c r="I1314" s="182"/>
      <c r="J1314" s="182"/>
    </row>
    <row r="1315" spans="2:10">
      <c r="B1315" s="183"/>
      <c r="D1315" s="182"/>
      <c r="E1315" s="182"/>
      <c r="F1315" s="182"/>
      <c r="G1315" s="182"/>
      <c r="H1315" s="182"/>
      <c r="I1315" s="182"/>
      <c r="J1315" s="182"/>
    </row>
    <row r="1316" spans="2:10">
      <c r="D1316" s="182"/>
      <c r="E1316" s="182"/>
      <c r="F1316" s="182"/>
      <c r="G1316" s="182"/>
      <c r="H1316" s="182"/>
      <c r="I1316" s="182"/>
      <c r="J1316" s="182"/>
    </row>
    <row r="1317" spans="2:10">
      <c r="B1317" s="183"/>
      <c r="D1317" s="182"/>
      <c r="E1317" s="182"/>
      <c r="F1317" s="182"/>
      <c r="G1317" s="182"/>
      <c r="H1317" s="182"/>
      <c r="I1317" s="182"/>
      <c r="J1317" s="182"/>
    </row>
    <row r="1318" spans="2:10">
      <c r="D1318" s="182"/>
      <c r="E1318" s="182"/>
      <c r="F1318" s="182"/>
      <c r="G1318" s="182"/>
      <c r="H1318" s="182"/>
      <c r="I1318" s="182"/>
      <c r="J1318" s="182"/>
    </row>
    <row r="1319" spans="2:10">
      <c r="B1319" s="183"/>
      <c r="D1319" s="182"/>
      <c r="E1319" s="182"/>
      <c r="F1319" s="182"/>
      <c r="G1319" s="182"/>
      <c r="H1319" s="182"/>
      <c r="I1319" s="182"/>
      <c r="J1319" s="182"/>
    </row>
    <row r="1320" spans="2:10">
      <c r="D1320" s="182"/>
      <c r="E1320" s="182"/>
      <c r="F1320" s="182"/>
      <c r="G1320" s="182"/>
      <c r="H1320" s="182"/>
      <c r="I1320" s="182"/>
      <c r="J1320" s="182"/>
    </row>
    <row r="1321" spans="2:10">
      <c r="B1321" s="183"/>
      <c r="D1321" s="182"/>
      <c r="E1321" s="182"/>
      <c r="F1321" s="182"/>
      <c r="G1321" s="182"/>
      <c r="H1321" s="182"/>
      <c r="I1321" s="182"/>
      <c r="J1321" s="182"/>
    </row>
    <row r="1322" spans="2:10">
      <c r="D1322" s="182"/>
      <c r="E1322" s="182"/>
      <c r="F1322" s="182"/>
      <c r="G1322" s="182"/>
      <c r="H1322" s="182"/>
      <c r="I1322" s="182"/>
      <c r="J1322" s="182"/>
    </row>
    <row r="1323" spans="2:10">
      <c r="B1323" s="183"/>
      <c r="D1323" s="182"/>
      <c r="E1323" s="182"/>
      <c r="F1323" s="182"/>
      <c r="G1323" s="182"/>
      <c r="H1323" s="182"/>
      <c r="I1323" s="182"/>
      <c r="J1323" s="182"/>
    </row>
    <row r="1324" spans="2:10">
      <c r="D1324" s="182"/>
      <c r="E1324" s="182"/>
      <c r="F1324" s="182"/>
      <c r="G1324" s="182"/>
      <c r="H1324" s="182"/>
      <c r="I1324" s="182"/>
      <c r="J1324" s="182"/>
    </row>
    <row r="1325" spans="2:10">
      <c r="B1325" s="183"/>
      <c r="D1325" s="182"/>
      <c r="E1325" s="182"/>
      <c r="F1325" s="182"/>
      <c r="G1325" s="182"/>
      <c r="H1325" s="182"/>
      <c r="I1325" s="182"/>
      <c r="J1325" s="182"/>
    </row>
    <row r="1326" spans="2:10">
      <c r="D1326" s="182"/>
      <c r="E1326" s="182"/>
      <c r="F1326" s="182"/>
      <c r="G1326" s="182"/>
      <c r="H1326" s="182"/>
      <c r="I1326" s="182"/>
      <c r="J1326" s="182"/>
    </row>
    <row r="1327" spans="2:10">
      <c r="B1327" s="183"/>
      <c r="D1327" s="182"/>
      <c r="E1327" s="182"/>
      <c r="F1327" s="182"/>
      <c r="G1327" s="182"/>
      <c r="H1327" s="182"/>
      <c r="I1327" s="182"/>
      <c r="J1327" s="182"/>
    </row>
    <row r="1328" spans="2:10">
      <c r="D1328" s="182"/>
      <c r="E1328" s="182"/>
      <c r="F1328" s="182"/>
      <c r="G1328" s="182"/>
      <c r="H1328" s="182"/>
      <c r="I1328" s="182"/>
      <c r="J1328" s="182"/>
    </row>
    <row r="1329" spans="2:10">
      <c r="B1329" s="183"/>
      <c r="D1329" s="182"/>
      <c r="E1329" s="182"/>
      <c r="F1329" s="182"/>
      <c r="G1329" s="182"/>
      <c r="H1329" s="182"/>
      <c r="I1329" s="182"/>
      <c r="J1329" s="182"/>
    </row>
    <row r="1330" spans="2:10">
      <c r="D1330" s="182"/>
      <c r="E1330" s="182"/>
      <c r="F1330" s="182"/>
      <c r="G1330" s="182"/>
      <c r="H1330" s="182"/>
      <c r="I1330" s="182"/>
      <c r="J1330" s="182"/>
    </row>
    <row r="1331" spans="2:10">
      <c r="B1331" s="183"/>
      <c r="D1331" s="182"/>
      <c r="E1331" s="182"/>
      <c r="F1331" s="182"/>
      <c r="G1331" s="182"/>
      <c r="H1331" s="182"/>
      <c r="I1331" s="182"/>
      <c r="J1331" s="182"/>
    </row>
    <row r="1332" spans="2:10">
      <c r="D1332" s="182"/>
      <c r="E1332" s="182"/>
      <c r="F1332" s="182"/>
      <c r="G1332" s="182"/>
      <c r="H1332" s="182"/>
      <c r="I1332" s="182"/>
      <c r="J1332" s="182"/>
    </row>
    <row r="1333" spans="2:10">
      <c r="D1333" s="182"/>
      <c r="E1333" s="182"/>
      <c r="F1333" s="182"/>
      <c r="G1333" s="182"/>
      <c r="H1333" s="182"/>
      <c r="I1333" s="182"/>
      <c r="J1333" s="182"/>
    </row>
    <row r="1334" spans="2:10">
      <c r="D1334" s="182"/>
      <c r="E1334" s="182"/>
      <c r="F1334" s="182"/>
      <c r="G1334" s="182"/>
      <c r="H1334" s="182"/>
      <c r="I1334" s="182"/>
      <c r="J1334" s="182"/>
    </row>
    <row r="1335" spans="2:10">
      <c r="D1335" s="182"/>
      <c r="E1335" s="182"/>
      <c r="F1335" s="182"/>
      <c r="G1335" s="182"/>
      <c r="H1335" s="182"/>
      <c r="I1335" s="182"/>
      <c r="J1335" s="182"/>
    </row>
    <row r="1336" spans="2:10">
      <c r="B1336" s="183"/>
      <c r="D1336" s="182"/>
      <c r="E1336" s="182"/>
      <c r="F1336" s="182"/>
      <c r="G1336" s="182"/>
      <c r="H1336" s="182"/>
      <c r="I1336" s="182"/>
      <c r="J1336" s="182"/>
    </row>
    <row r="1337" spans="2:10">
      <c r="D1337" s="182"/>
      <c r="E1337" s="182"/>
      <c r="F1337" s="182"/>
      <c r="G1337" s="182"/>
      <c r="H1337" s="182"/>
      <c r="I1337" s="182"/>
      <c r="J1337" s="182"/>
    </row>
    <row r="1338" spans="2:10">
      <c r="B1338" s="183"/>
      <c r="D1338" s="182"/>
      <c r="E1338" s="182"/>
      <c r="F1338" s="182"/>
      <c r="G1338" s="182"/>
      <c r="H1338" s="182"/>
      <c r="I1338" s="182"/>
      <c r="J1338" s="182"/>
    </row>
    <row r="1339" spans="2:10">
      <c r="B1339" s="159"/>
      <c r="D1339" s="182"/>
      <c r="E1339" s="182"/>
      <c r="F1339" s="182"/>
      <c r="G1339" s="182"/>
      <c r="H1339" s="182"/>
      <c r="I1339" s="182"/>
      <c r="J1339" s="182"/>
    </row>
    <row r="1340" spans="2:10">
      <c r="B1340" s="183"/>
      <c r="D1340" s="182"/>
      <c r="E1340" s="182"/>
      <c r="F1340" s="182"/>
      <c r="G1340" s="182"/>
      <c r="H1340" s="182"/>
      <c r="I1340" s="182"/>
      <c r="J1340" s="182"/>
    </row>
    <row r="1341" spans="2:10">
      <c r="D1341" s="182"/>
      <c r="E1341" s="182"/>
      <c r="F1341" s="182"/>
      <c r="G1341" s="182"/>
      <c r="H1341" s="182"/>
      <c r="I1341" s="182"/>
      <c r="J1341" s="182"/>
    </row>
    <row r="1342" spans="2:10">
      <c r="D1342" s="182"/>
      <c r="E1342" s="182"/>
      <c r="F1342" s="182"/>
      <c r="G1342" s="182"/>
      <c r="H1342" s="182"/>
      <c r="I1342" s="182"/>
      <c r="J1342" s="182"/>
    </row>
    <row r="1343" spans="2:10">
      <c r="D1343" s="182"/>
      <c r="E1343" s="182"/>
      <c r="F1343" s="182"/>
      <c r="G1343" s="182"/>
      <c r="H1343" s="182"/>
      <c r="I1343" s="182"/>
      <c r="J1343" s="182"/>
    </row>
    <row r="1344" spans="2:10">
      <c r="D1344" s="182"/>
      <c r="E1344" s="182"/>
      <c r="F1344" s="182"/>
      <c r="G1344" s="182"/>
      <c r="H1344" s="182"/>
      <c r="I1344" s="182"/>
      <c r="J1344" s="182"/>
    </row>
    <row r="1345" spans="2:10">
      <c r="B1345" s="183"/>
      <c r="D1345" s="182"/>
      <c r="E1345" s="182"/>
      <c r="F1345" s="182"/>
      <c r="G1345" s="182"/>
      <c r="H1345" s="182"/>
      <c r="I1345" s="182"/>
      <c r="J1345" s="182"/>
    </row>
    <row r="1346" spans="2:10">
      <c r="D1346" s="182"/>
      <c r="E1346" s="182"/>
      <c r="F1346" s="182"/>
      <c r="G1346" s="182"/>
      <c r="H1346" s="182"/>
      <c r="I1346" s="182"/>
      <c r="J1346" s="182"/>
    </row>
    <row r="1347" spans="2:10">
      <c r="B1347" s="183"/>
      <c r="D1347" s="182"/>
      <c r="E1347" s="182"/>
      <c r="F1347" s="182"/>
      <c r="G1347" s="182"/>
      <c r="H1347" s="182"/>
      <c r="I1347" s="182"/>
      <c r="J1347" s="182"/>
    </row>
    <row r="1348" spans="2:10">
      <c r="D1348" s="182"/>
      <c r="E1348" s="182"/>
      <c r="F1348" s="182"/>
      <c r="G1348" s="182"/>
      <c r="H1348" s="182"/>
      <c r="I1348" s="182"/>
      <c r="J1348" s="182"/>
    </row>
    <row r="1349" spans="2:10">
      <c r="B1349" s="183"/>
      <c r="D1349" s="182"/>
      <c r="E1349" s="182"/>
      <c r="F1349" s="182"/>
      <c r="G1349" s="182"/>
      <c r="H1349" s="182"/>
      <c r="I1349" s="182"/>
      <c r="J1349" s="182"/>
    </row>
    <row r="1350" spans="2:10">
      <c r="D1350" s="182"/>
      <c r="E1350" s="182"/>
      <c r="F1350" s="182"/>
      <c r="G1350" s="182"/>
      <c r="H1350" s="182"/>
      <c r="I1350" s="182"/>
      <c r="J1350" s="182"/>
    </row>
    <row r="1351" spans="2:10">
      <c r="B1351" s="183"/>
      <c r="D1351" s="182"/>
      <c r="E1351" s="182"/>
      <c r="F1351" s="182"/>
      <c r="G1351" s="182"/>
      <c r="H1351" s="182"/>
      <c r="I1351" s="182"/>
      <c r="J1351" s="182"/>
    </row>
    <row r="1352" spans="2:10">
      <c r="D1352" s="182"/>
      <c r="E1352" s="182"/>
      <c r="F1352" s="182"/>
      <c r="G1352" s="182"/>
      <c r="H1352" s="182"/>
      <c r="I1352" s="182"/>
      <c r="J1352" s="182"/>
    </row>
    <row r="1353" spans="2:10">
      <c r="D1353" s="182"/>
      <c r="E1353" s="182"/>
      <c r="F1353" s="182"/>
      <c r="G1353" s="182"/>
      <c r="H1353" s="182"/>
      <c r="I1353" s="182"/>
      <c r="J1353" s="182"/>
    </row>
    <row r="1354" spans="2:10">
      <c r="D1354" s="182"/>
      <c r="E1354" s="182"/>
      <c r="F1354" s="182"/>
      <c r="G1354" s="182"/>
      <c r="H1354" s="182"/>
      <c r="I1354" s="182"/>
      <c r="J1354" s="182"/>
    </row>
    <row r="1355" spans="2:10">
      <c r="D1355" s="182"/>
      <c r="E1355" s="182"/>
      <c r="F1355" s="182"/>
      <c r="G1355" s="182"/>
      <c r="H1355" s="182"/>
      <c r="I1355" s="182"/>
      <c r="J1355" s="182"/>
    </row>
    <row r="1356" spans="2:10">
      <c r="B1356" s="183"/>
      <c r="D1356" s="182"/>
      <c r="E1356" s="182"/>
      <c r="F1356" s="182"/>
      <c r="G1356" s="182"/>
      <c r="H1356" s="182"/>
      <c r="I1356" s="182"/>
      <c r="J1356" s="182"/>
    </row>
    <row r="1357" spans="2:10">
      <c r="B1357" s="183"/>
      <c r="D1357" s="182"/>
      <c r="E1357" s="182"/>
      <c r="F1357" s="182"/>
      <c r="G1357" s="182"/>
      <c r="H1357" s="182"/>
      <c r="I1357" s="182"/>
      <c r="J1357" s="182"/>
    </row>
    <row r="1358" spans="2:10">
      <c r="B1358" s="183"/>
      <c r="D1358" s="182"/>
      <c r="E1358" s="182"/>
      <c r="F1358" s="182"/>
      <c r="G1358" s="182"/>
      <c r="H1358" s="182"/>
      <c r="I1358" s="182"/>
      <c r="J1358" s="182"/>
    </row>
    <row r="1359" spans="2:10">
      <c r="D1359" s="182"/>
      <c r="E1359" s="182"/>
      <c r="F1359" s="182"/>
      <c r="G1359" s="182"/>
      <c r="H1359" s="182"/>
      <c r="I1359" s="182"/>
      <c r="J1359" s="182"/>
    </row>
    <row r="1360" spans="2:10">
      <c r="D1360" s="182"/>
      <c r="E1360" s="182"/>
      <c r="F1360" s="182"/>
      <c r="G1360" s="182"/>
      <c r="H1360" s="182"/>
      <c r="I1360" s="182"/>
      <c r="J1360" s="182"/>
    </row>
    <row r="1361" spans="2:10">
      <c r="D1361" s="182"/>
      <c r="E1361" s="182"/>
      <c r="F1361" s="182"/>
      <c r="G1361" s="182"/>
      <c r="H1361" s="182"/>
      <c r="I1361" s="182"/>
      <c r="J1361" s="182"/>
    </row>
    <row r="1362" spans="2:10">
      <c r="D1362" s="182"/>
      <c r="E1362" s="182"/>
      <c r="F1362" s="182"/>
      <c r="G1362" s="182"/>
      <c r="H1362" s="182"/>
      <c r="I1362" s="182"/>
      <c r="J1362" s="182"/>
    </row>
    <row r="1363" spans="2:10">
      <c r="B1363" s="159"/>
      <c r="D1363" s="182"/>
      <c r="E1363" s="182"/>
      <c r="F1363" s="182"/>
      <c r="G1363" s="182"/>
      <c r="H1363" s="182"/>
      <c r="I1363" s="182"/>
      <c r="J1363" s="182"/>
    </row>
    <row r="1364" spans="2:10">
      <c r="B1364" s="159"/>
      <c r="D1364" s="182"/>
      <c r="E1364" s="182"/>
      <c r="F1364" s="182"/>
      <c r="G1364" s="182"/>
      <c r="H1364" s="182"/>
      <c r="I1364" s="182"/>
      <c r="J1364" s="182"/>
    </row>
    <row r="1365" spans="2:10">
      <c r="D1365" s="182"/>
      <c r="E1365" s="182"/>
      <c r="F1365" s="182"/>
      <c r="G1365" s="182"/>
      <c r="H1365" s="182"/>
      <c r="I1365" s="182"/>
      <c r="J1365" s="182"/>
    </row>
    <row r="1366" spans="2:10">
      <c r="D1366" s="182"/>
      <c r="E1366" s="182"/>
      <c r="F1366" s="182"/>
      <c r="G1366" s="182"/>
      <c r="H1366" s="182"/>
      <c r="I1366" s="182"/>
      <c r="J1366" s="182"/>
    </row>
    <row r="1367" spans="2:10">
      <c r="D1367" s="182"/>
      <c r="E1367" s="182"/>
      <c r="F1367" s="182"/>
      <c r="G1367" s="182"/>
      <c r="H1367" s="182"/>
      <c r="I1367" s="182"/>
      <c r="J1367" s="182"/>
    </row>
    <row r="1368" spans="2:10">
      <c r="D1368" s="182"/>
      <c r="E1368" s="182"/>
      <c r="F1368" s="182"/>
      <c r="G1368" s="182"/>
      <c r="H1368" s="182"/>
      <c r="I1368" s="182"/>
      <c r="J1368" s="182"/>
    </row>
    <row r="1369" spans="2:10">
      <c r="B1369" s="159"/>
      <c r="D1369" s="182"/>
      <c r="E1369" s="182"/>
      <c r="F1369" s="182"/>
      <c r="G1369" s="182"/>
      <c r="H1369" s="182"/>
      <c r="I1369" s="182"/>
      <c r="J1369" s="182"/>
    </row>
    <row r="1370" spans="2:10">
      <c r="B1370" s="159"/>
      <c r="D1370" s="182"/>
      <c r="E1370" s="182"/>
      <c r="F1370" s="182"/>
      <c r="G1370" s="182"/>
      <c r="H1370" s="182"/>
      <c r="I1370" s="182"/>
      <c r="J1370" s="182"/>
    </row>
    <row r="1371" spans="2:10">
      <c r="B1371" s="184"/>
      <c r="D1371" s="182"/>
      <c r="E1371" s="182"/>
      <c r="F1371" s="182"/>
      <c r="G1371" s="182"/>
      <c r="H1371" s="182"/>
      <c r="I1371" s="182"/>
      <c r="J1371" s="182"/>
    </row>
    <row r="1372" spans="2:10">
      <c r="D1372" s="182"/>
      <c r="E1372" s="182"/>
      <c r="F1372" s="182"/>
      <c r="G1372" s="182"/>
      <c r="H1372" s="182"/>
      <c r="I1372" s="182"/>
      <c r="J1372" s="182"/>
    </row>
    <row r="1373" spans="2:10">
      <c r="B1373" s="183"/>
      <c r="D1373" s="182"/>
      <c r="E1373" s="182"/>
      <c r="F1373" s="182"/>
      <c r="G1373" s="182"/>
      <c r="H1373" s="182"/>
      <c r="I1373" s="182"/>
      <c r="J1373" s="182"/>
    </row>
    <row r="1374" spans="2:10">
      <c r="D1374" s="182"/>
      <c r="E1374" s="182"/>
      <c r="F1374" s="182"/>
      <c r="G1374" s="182"/>
      <c r="H1374" s="182"/>
      <c r="I1374" s="182"/>
      <c r="J1374" s="182"/>
    </row>
    <row r="1375" spans="2:10">
      <c r="B1375" s="183"/>
      <c r="D1375" s="182"/>
      <c r="E1375" s="182"/>
      <c r="F1375" s="182"/>
      <c r="G1375" s="182"/>
      <c r="H1375" s="182"/>
      <c r="I1375" s="182"/>
      <c r="J1375" s="182"/>
    </row>
    <row r="1376" spans="2:10">
      <c r="D1376" s="182"/>
      <c r="E1376" s="182"/>
      <c r="F1376" s="182"/>
      <c r="G1376" s="182"/>
      <c r="H1376" s="182"/>
      <c r="I1376" s="182"/>
      <c r="J1376" s="182"/>
    </row>
    <row r="1377" spans="2:10">
      <c r="B1377" s="183"/>
      <c r="D1377" s="182"/>
      <c r="E1377" s="182"/>
      <c r="F1377" s="182"/>
      <c r="G1377" s="182"/>
      <c r="H1377" s="182"/>
      <c r="I1377" s="182"/>
      <c r="J1377" s="182"/>
    </row>
    <row r="1378" spans="2:10">
      <c r="B1378" s="183"/>
      <c r="D1378" s="182"/>
      <c r="E1378" s="182"/>
      <c r="F1378" s="182"/>
      <c r="G1378" s="182"/>
      <c r="H1378" s="182"/>
      <c r="I1378" s="182"/>
      <c r="J1378" s="182"/>
    </row>
    <row r="1379" spans="2:10">
      <c r="D1379" s="182"/>
      <c r="E1379" s="182"/>
      <c r="F1379" s="182"/>
      <c r="G1379" s="182"/>
      <c r="H1379" s="182"/>
      <c r="I1379" s="182"/>
      <c r="J1379" s="182"/>
    </row>
    <row r="1380" spans="2:10">
      <c r="B1380" s="183"/>
      <c r="D1380" s="182"/>
      <c r="E1380" s="182"/>
      <c r="F1380" s="182"/>
      <c r="G1380" s="182"/>
      <c r="H1380" s="182"/>
      <c r="I1380" s="182"/>
      <c r="J1380" s="182"/>
    </row>
    <row r="1381" spans="2:10">
      <c r="D1381" s="182"/>
      <c r="E1381" s="182"/>
      <c r="F1381" s="182"/>
      <c r="G1381" s="182"/>
      <c r="H1381" s="182"/>
      <c r="I1381" s="182"/>
      <c r="J1381" s="182"/>
    </row>
    <row r="1382" spans="2:10">
      <c r="B1382" s="183"/>
      <c r="D1382" s="182"/>
      <c r="E1382" s="182"/>
      <c r="F1382" s="182"/>
      <c r="G1382" s="182"/>
      <c r="H1382" s="182"/>
      <c r="I1382" s="182"/>
      <c r="J1382" s="182"/>
    </row>
    <row r="1383" spans="2:10">
      <c r="D1383" s="182"/>
      <c r="E1383" s="182"/>
      <c r="F1383" s="182"/>
      <c r="G1383" s="182"/>
      <c r="H1383" s="182"/>
      <c r="I1383" s="182"/>
      <c r="J1383" s="182"/>
    </row>
    <row r="1384" spans="2:10">
      <c r="B1384" s="183"/>
      <c r="D1384" s="182"/>
      <c r="E1384" s="182"/>
      <c r="F1384" s="182"/>
      <c r="G1384" s="182"/>
      <c r="H1384" s="182"/>
      <c r="I1384" s="182"/>
      <c r="J1384" s="182"/>
    </row>
    <row r="1385" spans="2:10">
      <c r="D1385" s="182"/>
      <c r="E1385" s="182"/>
      <c r="F1385" s="182"/>
      <c r="G1385" s="182"/>
      <c r="H1385" s="182"/>
      <c r="I1385" s="182"/>
      <c r="J1385" s="182"/>
    </row>
    <row r="1386" spans="2:10">
      <c r="B1386" s="183"/>
      <c r="D1386" s="182"/>
      <c r="E1386" s="182"/>
      <c r="F1386" s="182"/>
      <c r="G1386" s="182"/>
      <c r="H1386" s="182"/>
      <c r="I1386" s="182"/>
      <c r="J1386" s="182"/>
    </row>
    <row r="1387" spans="2:10">
      <c r="D1387" s="182"/>
      <c r="E1387" s="182"/>
      <c r="F1387" s="182"/>
      <c r="G1387" s="182"/>
      <c r="H1387" s="182"/>
      <c r="I1387" s="182"/>
      <c r="J1387" s="182"/>
    </row>
    <row r="1388" spans="2:10">
      <c r="B1388" s="183"/>
      <c r="D1388" s="182"/>
      <c r="E1388" s="182"/>
      <c r="F1388" s="182"/>
      <c r="G1388" s="182"/>
      <c r="H1388" s="182"/>
      <c r="I1388" s="182"/>
      <c r="J1388" s="182"/>
    </row>
    <row r="1389" spans="2:10">
      <c r="D1389" s="182"/>
      <c r="E1389" s="182"/>
      <c r="F1389" s="182"/>
      <c r="G1389" s="182"/>
      <c r="H1389" s="182"/>
      <c r="I1389" s="182"/>
      <c r="J1389" s="182"/>
    </row>
    <row r="1390" spans="2:10">
      <c r="B1390" s="183"/>
      <c r="D1390" s="182"/>
      <c r="E1390" s="182"/>
      <c r="F1390" s="182"/>
      <c r="G1390" s="182"/>
      <c r="H1390" s="182"/>
      <c r="I1390" s="182"/>
      <c r="J1390" s="182"/>
    </row>
    <row r="1391" spans="2:10">
      <c r="D1391" s="182"/>
      <c r="E1391" s="182"/>
      <c r="F1391" s="182"/>
      <c r="G1391" s="182"/>
      <c r="H1391" s="182"/>
      <c r="I1391" s="182"/>
      <c r="J1391" s="182"/>
    </row>
    <row r="1392" spans="2:10">
      <c r="B1392" s="183"/>
      <c r="D1392" s="182"/>
      <c r="E1392" s="182"/>
      <c r="F1392" s="182"/>
      <c r="G1392" s="182"/>
      <c r="H1392" s="182"/>
      <c r="I1392" s="182"/>
      <c r="J1392" s="182"/>
    </row>
    <row r="1393" spans="2:10">
      <c r="B1393" s="183"/>
      <c r="D1393" s="182"/>
      <c r="E1393" s="182"/>
      <c r="F1393" s="182"/>
      <c r="G1393" s="182"/>
      <c r="H1393" s="182"/>
      <c r="I1393" s="182"/>
      <c r="J1393" s="182"/>
    </row>
    <row r="1394" spans="2:10">
      <c r="D1394" s="182"/>
      <c r="E1394" s="182"/>
      <c r="F1394" s="182"/>
      <c r="G1394" s="182"/>
      <c r="H1394" s="182"/>
      <c r="I1394" s="182"/>
      <c r="J1394" s="182"/>
    </row>
    <row r="1395" spans="2:10">
      <c r="D1395" s="182"/>
      <c r="E1395" s="182"/>
      <c r="F1395" s="182"/>
      <c r="G1395" s="182"/>
      <c r="H1395" s="182"/>
      <c r="I1395" s="182"/>
      <c r="J1395" s="182"/>
    </row>
    <row r="1396" spans="2:10">
      <c r="D1396" s="182"/>
      <c r="E1396" s="182"/>
      <c r="F1396" s="182"/>
      <c r="G1396" s="182"/>
      <c r="H1396" s="182"/>
      <c r="I1396" s="182"/>
      <c r="J1396" s="182"/>
    </row>
    <row r="1397" spans="2:10">
      <c r="B1397" s="183"/>
      <c r="D1397" s="182"/>
      <c r="E1397" s="182"/>
      <c r="F1397" s="182"/>
      <c r="G1397" s="182"/>
      <c r="H1397" s="182"/>
      <c r="I1397" s="182"/>
      <c r="J1397" s="182"/>
    </row>
    <row r="1398" spans="2:10">
      <c r="D1398" s="182"/>
      <c r="E1398" s="182"/>
      <c r="F1398" s="182"/>
      <c r="G1398" s="182"/>
      <c r="H1398" s="182"/>
      <c r="I1398" s="182"/>
      <c r="J1398" s="182"/>
    </row>
    <row r="1399" spans="2:10">
      <c r="B1399" s="183"/>
      <c r="D1399" s="182"/>
      <c r="E1399" s="182"/>
      <c r="F1399" s="182"/>
      <c r="G1399" s="182"/>
      <c r="H1399" s="182"/>
      <c r="I1399" s="182"/>
      <c r="J1399" s="182"/>
    </row>
    <row r="1400" spans="2:10">
      <c r="D1400" s="182"/>
      <c r="E1400" s="182"/>
      <c r="F1400" s="182"/>
      <c r="G1400" s="182"/>
      <c r="H1400" s="182"/>
      <c r="I1400" s="182"/>
      <c r="J1400" s="182"/>
    </row>
    <row r="1401" spans="2:10">
      <c r="B1401" s="183"/>
      <c r="D1401" s="182"/>
      <c r="E1401" s="182"/>
      <c r="F1401" s="182"/>
      <c r="G1401" s="182"/>
      <c r="H1401" s="182"/>
      <c r="I1401" s="182"/>
      <c r="J1401" s="182"/>
    </row>
    <row r="1402" spans="2:10">
      <c r="D1402" s="182"/>
      <c r="E1402" s="182"/>
      <c r="F1402" s="182"/>
      <c r="G1402" s="182"/>
      <c r="H1402" s="182"/>
      <c r="I1402" s="182"/>
      <c r="J1402" s="182"/>
    </row>
    <row r="1403" spans="2:10">
      <c r="D1403" s="182"/>
      <c r="E1403" s="182"/>
      <c r="F1403" s="182"/>
      <c r="G1403" s="182"/>
      <c r="H1403" s="182"/>
      <c r="I1403" s="182"/>
      <c r="J1403" s="182"/>
    </row>
    <row r="1404" spans="2:10">
      <c r="D1404" s="182"/>
      <c r="E1404" s="182"/>
      <c r="F1404" s="182"/>
      <c r="G1404" s="182"/>
      <c r="H1404" s="182"/>
      <c r="I1404" s="182"/>
      <c r="J1404" s="182"/>
    </row>
    <row r="1405" spans="2:10">
      <c r="D1405" s="182"/>
      <c r="E1405" s="182"/>
      <c r="F1405" s="182"/>
      <c r="G1405" s="182"/>
      <c r="H1405" s="182"/>
      <c r="I1405" s="182"/>
      <c r="J1405" s="182"/>
    </row>
    <row r="1406" spans="2:10">
      <c r="D1406" s="182"/>
      <c r="E1406" s="182"/>
      <c r="F1406" s="182"/>
      <c r="G1406" s="182"/>
      <c r="H1406" s="182"/>
      <c r="I1406" s="182"/>
      <c r="J1406" s="182"/>
    </row>
    <row r="1407" spans="2:10">
      <c r="D1407" s="182"/>
      <c r="E1407" s="182"/>
      <c r="F1407" s="182"/>
      <c r="G1407" s="182"/>
      <c r="H1407" s="182"/>
      <c r="I1407" s="182"/>
      <c r="J1407" s="182"/>
    </row>
    <row r="1408" spans="2:10">
      <c r="D1408" s="182"/>
      <c r="E1408" s="182"/>
      <c r="F1408" s="182"/>
      <c r="G1408" s="182"/>
      <c r="H1408" s="182"/>
      <c r="I1408" s="182"/>
      <c r="J1408" s="182"/>
    </row>
    <row r="1409" spans="2:10">
      <c r="D1409" s="182"/>
      <c r="E1409" s="182"/>
      <c r="F1409" s="182"/>
      <c r="G1409" s="182"/>
      <c r="H1409" s="182"/>
      <c r="I1409" s="182"/>
      <c r="J1409" s="182"/>
    </row>
    <row r="1410" spans="2:10">
      <c r="D1410" s="182"/>
      <c r="E1410" s="182"/>
      <c r="F1410" s="182"/>
      <c r="G1410" s="182"/>
      <c r="H1410" s="182"/>
      <c r="I1410" s="182"/>
      <c r="J1410" s="182"/>
    </row>
    <row r="1411" spans="2:10">
      <c r="D1411" s="182"/>
      <c r="E1411" s="182"/>
      <c r="F1411" s="182"/>
      <c r="G1411" s="182"/>
      <c r="H1411" s="182"/>
      <c r="I1411" s="182"/>
      <c r="J1411" s="182"/>
    </row>
    <row r="1412" spans="2:10">
      <c r="D1412" s="182"/>
      <c r="E1412" s="182"/>
      <c r="F1412" s="182"/>
      <c r="G1412" s="182"/>
      <c r="H1412" s="182"/>
      <c r="I1412" s="182"/>
      <c r="J1412" s="182"/>
    </row>
    <row r="1413" spans="2:10">
      <c r="B1413" s="183"/>
      <c r="D1413" s="182"/>
      <c r="E1413" s="182"/>
      <c r="F1413" s="182"/>
      <c r="G1413" s="182"/>
      <c r="H1413" s="182"/>
      <c r="I1413" s="182"/>
      <c r="J1413" s="182"/>
    </row>
    <row r="1414" spans="2:10">
      <c r="D1414" s="182"/>
      <c r="E1414" s="182"/>
      <c r="F1414" s="182"/>
      <c r="G1414" s="182"/>
      <c r="H1414" s="182"/>
      <c r="I1414" s="182"/>
      <c r="J1414" s="182"/>
    </row>
    <row r="1415" spans="2:10">
      <c r="B1415" s="183"/>
      <c r="D1415" s="182"/>
      <c r="E1415" s="182"/>
      <c r="F1415" s="182"/>
      <c r="G1415" s="182"/>
      <c r="H1415" s="182"/>
      <c r="I1415" s="182"/>
      <c r="J1415" s="182"/>
    </row>
    <row r="1416" spans="2:10">
      <c r="D1416" s="182"/>
      <c r="E1416" s="182"/>
      <c r="F1416" s="182"/>
      <c r="G1416" s="182"/>
      <c r="H1416" s="182"/>
      <c r="I1416" s="182"/>
      <c r="J1416" s="182"/>
    </row>
    <row r="1417" spans="2:10">
      <c r="B1417" s="183"/>
      <c r="D1417" s="182"/>
      <c r="E1417" s="182"/>
      <c r="F1417" s="182"/>
      <c r="G1417" s="182"/>
      <c r="H1417" s="182"/>
      <c r="I1417" s="182"/>
      <c r="J1417" s="182"/>
    </row>
    <row r="1418" spans="2:10">
      <c r="D1418" s="182"/>
      <c r="E1418" s="182"/>
      <c r="F1418" s="182"/>
      <c r="G1418" s="182"/>
      <c r="H1418" s="182"/>
      <c r="I1418" s="182"/>
      <c r="J1418" s="182"/>
    </row>
    <row r="1419" spans="2:10">
      <c r="B1419" s="159"/>
      <c r="D1419" s="182"/>
      <c r="E1419" s="182"/>
      <c r="F1419" s="182"/>
      <c r="G1419" s="182"/>
      <c r="H1419" s="182"/>
      <c r="I1419" s="182"/>
      <c r="J1419" s="182"/>
    </row>
    <row r="1420" spans="2:10">
      <c r="D1420" s="182"/>
      <c r="E1420" s="182"/>
      <c r="F1420" s="182"/>
      <c r="G1420" s="182"/>
      <c r="H1420" s="182"/>
      <c r="I1420" s="182"/>
      <c r="J1420" s="182"/>
    </row>
    <row r="1421" spans="2:10">
      <c r="D1421" s="182"/>
      <c r="E1421" s="182"/>
      <c r="F1421" s="182"/>
      <c r="G1421" s="182"/>
      <c r="H1421" s="182"/>
      <c r="I1421" s="182"/>
      <c r="J1421" s="182"/>
    </row>
    <row r="1422" spans="2:10">
      <c r="D1422" s="182"/>
      <c r="E1422" s="182"/>
      <c r="F1422" s="182"/>
      <c r="G1422" s="182"/>
      <c r="H1422" s="182"/>
      <c r="I1422" s="182"/>
      <c r="J1422" s="182"/>
    </row>
    <row r="1423" spans="2:10">
      <c r="B1423" s="183"/>
      <c r="D1423" s="182"/>
      <c r="E1423" s="182"/>
      <c r="F1423" s="182"/>
      <c r="G1423" s="182"/>
      <c r="H1423" s="182"/>
      <c r="I1423" s="182"/>
      <c r="J1423" s="182"/>
    </row>
    <row r="1424" spans="2:10">
      <c r="D1424" s="182"/>
      <c r="E1424" s="182"/>
      <c r="F1424" s="182"/>
      <c r="G1424" s="182"/>
      <c r="H1424" s="182"/>
      <c r="I1424" s="182"/>
      <c r="J1424" s="182"/>
    </row>
    <row r="1425" spans="2:10">
      <c r="B1425" s="183"/>
      <c r="D1425" s="182"/>
      <c r="E1425" s="182"/>
      <c r="F1425" s="182"/>
      <c r="G1425" s="182"/>
      <c r="H1425" s="182"/>
      <c r="I1425" s="182"/>
      <c r="J1425" s="182"/>
    </row>
    <row r="1426" spans="2:10">
      <c r="D1426" s="182"/>
      <c r="E1426" s="182"/>
      <c r="F1426" s="182"/>
      <c r="G1426" s="182"/>
      <c r="H1426" s="182"/>
      <c r="I1426" s="182"/>
      <c r="J1426" s="182"/>
    </row>
    <row r="1427" spans="2:10">
      <c r="B1427" s="183"/>
      <c r="D1427" s="182"/>
      <c r="E1427" s="182"/>
      <c r="F1427" s="182"/>
      <c r="G1427" s="182"/>
      <c r="H1427" s="182"/>
      <c r="I1427" s="182"/>
      <c r="J1427" s="182"/>
    </row>
    <row r="1428" spans="2:10">
      <c r="D1428" s="182"/>
      <c r="E1428" s="182"/>
      <c r="F1428" s="182"/>
      <c r="G1428" s="182"/>
      <c r="H1428" s="182"/>
      <c r="I1428" s="182"/>
      <c r="J1428" s="182"/>
    </row>
    <row r="1429" spans="2:10">
      <c r="B1429" s="183"/>
      <c r="D1429" s="182"/>
      <c r="E1429" s="182"/>
      <c r="F1429" s="182"/>
      <c r="G1429" s="182"/>
      <c r="H1429" s="182"/>
      <c r="I1429" s="182"/>
      <c r="J1429" s="182"/>
    </row>
    <row r="1430" spans="2:10">
      <c r="D1430" s="182"/>
      <c r="E1430" s="182"/>
      <c r="F1430" s="182"/>
      <c r="G1430" s="182"/>
      <c r="H1430" s="182"/>
      <c r="I1430" s="182"/>
      <c r="J1430" s="182"/>
    </row>
    <row r="1431" spans="2:10">
      <c r="B1431" s="183"/>
      <c r="D1431" s="182"/>
      <c r="E1431" s="182"/>
      <c r="F1431" s="182"/>
      <c r="G1431" s="182"/>
      <c r="H1431" s="182"/>
      <c r="I1431" s="182"/>
      <c r="J1431" s="182"/>
    </row>
    <row r="1432" spans="2:10">
      <c r="D1432" s="182"/>
      <c r="E1432" s="182"/>
      <c r="F1432" s="182"/>
      <c r="G1432" s="182"/>
      <c r="H1432" s="182"/>
      <c r="I1432" s="182"/>
      <c r="J1432" s="182"/>
    </row>
    <row r="1433" spans="2:10">
      <c r="B1433" s="183"/>
      <c r="D1433" s="182"/>
      <c r="E1433" s="182"/>
      <c r="F1433" s="182"/>
      <c r="G1433" s="182"/>
      <c r="H1433" s="182"/>
      <c r="I1433" s="182"/>
      <c r="J1433" s="182"/>
    </row>
    <row r="1434" spans="2:10">
      <c r="D1434" s="182"/>
      <c r="E1434" s="182"/>
      <c r="F1434" s="182"/>
      <c r="G1434" s="182"/>
      <c r="H1434" s="182"/>
      <c r="I1434" s="182"/>
      <c r="J1434" s="182"/>
    </row>
    <row r="1435" spans="2:10">
      <c r="B1435" s="183"/>
      <c r="D1435" s="182"/>
      <c r="E1435" s="182"/>
      <c r="F1435" s="182"/>
      <c r="G1435" s="182"/>
      <c r="H1435" s="182"/>
      <c r="I1435" s="182"/>
      <c r="J1435" s="182"/>
    </row>
    <row r="1436" spans="2:10">
      <c r="B1436" s="183"/>
      <c r="D1436" s="182"/>
      <c r="E1436" s="182"/>
      <c r="F1436" s="182"/>
      <c r="G1436" s="182"/>
      <c r="H1436" s="182"/>
      <c r="I1436" s="182"/>
      <c r="J1436" s="182"/>
    </row>
    <row r="1437" spans="2:10">
      <c r="B1437" s="183"/>
      <c r="D1437" s="182"/>
      <c r="E1437" s="182"/>
      <c r="F1437" s="182"/>
      <c r="G1437" s="182"/>
      <c r="H1437" s="182"/>
      <c r="I1437" s="182"/>
      <c r="J1437" s="182"/>
    </row>
    <row r="1438" spans="2:10">
      <c r="B1438" s="183"/>
      <c r="D1438" s="182"/>
      <c r="E1438" s="182"/>
      <c r="F1438" s="182"/>
      <c r="G1438" s="182"/>
      <c r="H1438" s="182"/>
      <c r="I1438" s="182"/>
      <c r="J1438" s="182"/>
    </row>
    <row r="1439" spans="2:10">
      <c r="D1439" s="182"/>
      <c r="E1439" s="182"/>
      <c r="F1439" s="182"/>
      <c r="G1439" s="182"/>
      <c r="H1439" s="182"/>
      <c r="I1439" s="182"/>
      <c r="J1439" s="182"/>
    </row>
    <row r="1440" spans="2:10">
      <c r="B1440" s="183"/>
      <c r="D1440" s="182"/>
      <c r="E1440" s="182"/>
      <c r="F1440" s="182"/>
      <c r="G1440" s="182"/>
      <c r="H1440" s="182"/>
      <c r="I1440" s="182"/>
      <c r="J1440" s="182"/>
    </row>
    <row r="1441" spans="2:10">
      <c r="D1441" s="182"/>
      <c r="E1441" s="182"/>
      <c r="F1441" s="182"/>
      <c r="G1441" s="182"/>
      <c r="H1441" s="182"/>
      <c r="I1441" s="182"/>
      <c r="J1441" s="182"/>
    </row>
    <row r="1442" spans="2:10">
      <c r="D1442" s="182"/>
      <c r="E1442" s="182"/>
      <c r="F1442" s="182"/>
      <c r="G1442" s="182"/>
      <c r="H1442" s="182"/>
      <c r="I1442" s="182"/>
      <c r="J1442" s="182"/>
    </row>
    <row r="1443" spans="2:10">
      <c r="D1443" s="182"/>
      <c r="E1443" s="182"/>
      <c r="F1443" s="182"/>
      <c r="G1443" s="182"/>
      <c r="H1443" s="182"/>
      <c r="I1443" s="182"/>
      <c r="J1443" s="182"/>
    </row>
    <row r="1444" spans="2:10">
      <c r="D1444" s="182"/>
      <c r="E1444" s="182"/>
      <c r="F1444" s="182"/>
      <c r="G1444" s="182"/>
      <c r="H1444" s="182"/>
      <c r="I1444" s="182"/>
      <c r="J1444" s="182"/>
    </row>
    <row r="1445" spans="2:10">
      <c r="D1445" s="182"/>
      <c r="E1445" s="182"/>
      <c r="F1445" s="182"/>
      <c r="G1445" s="182"/>
      <c r="H1445" s="182"/>
      <c r="I1445" s="182"/>
      <c r="J1445" s="182"/>
    </row>
    <row r="1446" spans="2:10">
      <c r="D1446" s="182"/>
      <c r="E1446" s="182"/>
      <c r="F1446" s="182"/>
      <c r="G1446" s="182"/>
      <c r="H1446" s="182"/>
      <c r="I1446" s="182"/>
      <c r="J1446" s="182"/>
    </row>
    <row r="1447" spans="2:10">
      <c r="B1447" s="183"/>
      <c r="D1447" s="182"/>
      <c r="E1447" s="182"/>
      <c r="F1447" s="182"/>
      <c r="G1447" s="182"/>
      <c r="H1447" s="182"/>
      <c r="I1447" s="182"/>
      <c r="J1447" s="182"/>
    </row>
    <row r="1448" spans="2:10">
      <c r="D1448" s="182"/>
      <c r="E1448" s="182"/>
      <c r="F1448" s="182"/>
      <c r="G1448" s="182"/>
      <c r="H1448" s="182"/>
      <c r="I1448" s="182"/>
      <c r="J1448" s="182"/>
    </row>
    <row r="1449" spans="2:10">
      <c r="D1449" s="182"/>
      <c r="E1449" s="182"/>
      <c r="F1449" s="182"/>
      <c r="G1449" s="182"/>
      <c r="H1449" s="182"/>
      <c r="I1449" s="182"/>
      <c r="J1449" s="182"/>
    </row>
    <row r="1450" spans="2:10">
      <c r="D1450" s="182"/>
      <c r="E1450" s="182"/>
      <c r="F1450" s="182"/>
      <c r="G1450" s="182"/>
      <c r="H1450" s="182"/>
      <c r="I1450" s="182"/>
      <c r="J1450" s="182"/>
    </row>
    <row r="1451" spans="2:10">
      <c r="D1451" s="182"/>
      <c r="E1451" s="182"/>
      <c r="F1451" s="182"/>
      <c r="G1451" s="182"/>
      <c r="H1451" s="182"/>
      <c r="I1451" s="182"/>
      <c r="J1451" s="182"/>
    </row>
    <row r="1452" spans="2:10">
      <c r="B1452" s="183"/>
      <c r="D1452" s="182"/>
      <c r="E1452" s="182"/>
      <c r="F1452" s="182"/>
      <c r="G1452" s="182"/>
      <c r="H1452" s="182"/>
      <c r="I1452" s="182"/>
      <c r="J1452" s="182"/>
    </row>
    <row r="1453" spans="2:10">
      <c r="D1453" s="182"/>
      <c r="E1453" s="182"/>
      <c r="F1453" s="182"/>
      <c r="G1453" s="182"/>
      <c r="H1453" s="182"/>
      <c r="I1453" s="182"/>
      <c r="J1453" s="182"/>
    </row>
    <row r="1454" spans="2:10">
      <c r="D1454" s="182"/>
      <c r="E1454" s="182"/>
      <c r="F1454" s="182"/>
      <c r="G1454" s="182"/>
      <c r="H1454" s="182"/>
      <c r="I1454" s="182"/>
      <c r="J1454" s="182"/>
    </row>
    <row r="1455" spans="2:10">
      <c r="D1455" s="182"/>
      <c r="E1455" s="182"/>
      <c r="F1455" s="182"/>
      <c r="G1455" s="182"/>
      <c r="H1455" s="182"/>
      <c r="I1455" s="182"/>
      <c r="J1455" s="182"/>
    </row>
    <row r="1456" spans="2:10">
      <c r="D1456" s="182"/>
      <c r="E1456" s="182"/>
      <c r="F1456" s="182"/>
      <c r="G1456" s="182"/>
      <c r="H1456" s="182"/>
      <c r="I1456" s="182"/>
      <c r="J1456" s="182"/>
    </row>
    <row r="1457" spans="2:10">
      <c r="D1457" s="182"/>
      <c r="E1457" s="182"/>
      <c r="F1457" s="182"/>
      <c r="G1457" s="182"/>
      <c r="H1457" s="182"/>
      <c r="I1457" s="182"/>
      <c r="J1457" s="182"/>
    </row>
    <row r="1458" spans="2:10">
      <c r="D1458" s="182"/>
      <c r="E1458" s="182"/>
      <c r="F1458" s="182"/>
      <c r="G1458" s="182"/>
      <c r="H1458" s="182"/>
      <c r="I1458" s="182"/>
      <c r="J1458" s="182"/>
    </row>
    <row r="1459" spans="2:10">
      <c r="B1459" s="183"/>
      <c r="D1459" s="182"/>
      <c r="E1459" s="182"/>
      <c r="F1459" s="182"/>
      <c r="G1459" s="182"/>
      <c r="H1459" s="182"/>
      <c r="I1459" s="182"/>
      <c r="J1459" s="182"/>
    </row>
    <row r="1460" spans="2:10">
      <c r="D1460" s="182"/>
      <c r="E1460" s="182"/>
      <c r="F1460" s="182"/>
      <c r="G1460" s="182"/>
      <c r="H1460" s="182"/>
      <c r="I1460" s="182"/>
      <c r="J1460" s="182"/>
    </row>
    <row r="1461" spans="2:10">
      <c r="D1461" s="182"/>
      <c r="E1461" s="182"/>
      <c r="F1461" s="182"/>
      <c r="G1461" s="182"/>
      <c r="H1461" s="182"/>
      <c r="I1461" s="182"/>
      <c r="J1461" s="182"/>
    </row>
    <row r="1462" spans="2:10">
      <c r="D1462" s="182"/>
      <c r="E1462" s="182"/>
      <c r="F1462" s="182"/>
      <c r="G1462" s="182"/>
      <c r="H1462" s="182"/>
      <c r="I1462" s="182"/>
      <c r="J1462" s="182"/>
    </row>
    <row r="1463" spans="2:10">
      <c r="B1463" s="159"/>
      <c r="D1463" s="182"/>
      <c r="E1463" s="182"/>
      <c r="F1463" s="182"/>
      <c r="G1463" s="182"/>
      <c r="H1463" s="182"/>
      <c r="I1463" s="182"/>
      <c r="J1463" s="182"/>
    </row>
    <row r="1464" spans="2:10">
      <c r="D1464" s="182"/>
      <c r="E1464" s="182"/>
      <c r="F1464" s="182"/>
      <c r="G1464" s="182"/>
      <c r="H1464" s="182"/>
      <c r="I1464" s="182"/>
      <c r="J1464" s="182"/>
    </row>
    <row r="1465" spans="2:10">
      <c r="D1465" s="182"/>
      <c r="E1465" s="182"/>
      <c r="F1465" s="182"/>
      <c r="G1465" s="182"/>
      <c r="H1465" s="182"/>
      <c r="I1465" s="182"/>
      <c r="J1465" s="182"/>
    </row>
    <row r="1466" spans="2:10">
      <c r="B1466" s="183"/>
      <c r="D1466" s="182"/>
      <c r="E1466" s="182"/>
      <c r="F1466" s="182"/>
      <c r="G1466" s="182"/>
      <c r="H1466" s="182"/>
      <c r="I1466" s="182"/>
      <c r="J1466" s="182"/>
    </row>
    <row r="1467" spans="2:10">
      <c r="B1467" s="183"/>
      <c r="D1467" s="182"/>
      <c r="E1467" s="182"/>
      <c r="F1467" s="182"/>
      <c r="G1467" s="182"/>
      <c r="H1467" s="182"/>
      <c r="I1467" s="182"/>
      <c r="J1467" s="182"/>
    </row>
    <row r="1468" spans="2:10">
      <c r="D1468" s="182"/>
      <c r="E1468" s="182"/>
      <c r="F1468" s="182"/>
      <c r="G1468" s="182"/>
      <c r="H1468" s="182"/>
      <c r="I1468" s="182"/>
      <c r="J1468" s="182"/>
    </row>
    <row r="1469" spans="2:10">
      <c r="B1469" s="183"/>
      <c r="D1469" s="182"/>
      <c r="E1469" s="182"/>
      <c r="F1469" s="182"/>
      <c r="G1469" s="182"/>
      <c r="H1469" s="182"/>
      <c r="I1469" s="182"/>
      <c r="J1469" s="182"/>
    </row>
    <row r="1470" spans="2:10">
      <c r="B1470" s="183"/>
      <c r="D1470" s="182"/>
      <c r="E1470" s="182"/>
      <c r="F1470" s="182"/>
      <c r="G1470" s="182"/>
      <c r="H1470" s="182"/>
      <c r="I1470" s="182"/>
      <c r="J1470" s="182"/>
    </row>
    <row r="1471" spans="2:10">
      <c r="D1471" s="182"/>
      <c r="E1471" s="182"/>
      <c r="F1471" s="182"/>
      <c r="G1471" s="182"/>
      <c r="H1471" s="182"/>
      <c r="I1471" s="182"/>
      <c r="J1471" s="182"/>
    </row>
    <row r="1472" spans="2:10">
      <c r="D1472" s="182"/>
      <c r="E1472" s="182"/>
      <c r="F1472" s="182"/>
      <c r="G1472" s="182"/>
      <c r="H1472" s="182"/>
      <c r="I1472" s="182"/>
      <c r="J1472" s="182"/>
    </row>
    <row r="1473" spans="2:10">
      <c r="D1473" s="182"/>
      <c r="E1473" s="182"/>
      <c r="F1473" s="182"/>
      <c r="G1473" s="182"/>
      <c r="H1473" s="182"/>
      <c r="I1473" s="182"/>
      <c r="J1473" s="182"/>
    </row>
    <row r="1474" spans="2:10">
      <c r="B1474" s="183"/>
      <c r="D1474" s="182"/>
      <c r="E1474" s="182"/>
      <c r="F1474" s="182"/>
      <c r="G1474" s="182"/>
      <c r="H1474" s="182"/>
      <c r="I1474" s="182"/>
      <c r="J1474" s="182"/>
    </row>
    <row r="1475" spans="2:10">
      <c r="D1475" s="182"/>
      <c r="E1475" s="182"/>
      <c r="F1475" s="182"/>
      <c r="G1475" s="182"/>
      <c r="H1475" s="182"/>
      <c r="I1475" s="182"/>
      <c r="J1475" s="182"/>
    </row>
    <row r="1476" spans="2:10">
      <c r="B1476" s="183"/>
      <c r="D1476" s="182"/>
      <c r="E1476" s="182"/>
      <c r="F1476" s="182"/>
      <c r="G1476" s="182"/>
      <c r="H1476" s="182"/>
      <c r="I1476" s="182"/>
      <c r="J1476" s="182"/>
    </row>
    <row r="1477" spans="2:10">
      <c r="B1477" s="183"/>
      <c r="D1477" s="182"/>
      <c r="E1477" s="182"/>
      <c r="F1477" s="182"/>
      <c r="G1477" s="182"/>
      <c r="H1477" s="182"/>
      <c r="I1477" s="182"/>
      <c r="J1477" s="182"/>
    </row>
    <row r="1478" spans="2:10">
      <c r="D1478" s="182"/>
      <c r="E1478" s="182"/>
      <c r="F1478" s="182"/>
      <c r="G1478" s="182"/>
      <c r="H1478" s="182"/>
      <c r="I1478" s="182"/>
      <c r="J1478" s="182"/>
    </row>
    <row r="1479" spans="2:10">
      <c r="D1479" s="182"/>
      <c r="E1479" s="182"/>
      <c r="F1479" s="182"/>
      <c r="G1479" s="182"/>
      <c r="H1479" s="182"/>
      <c r="I1479" s="182"/>
      <c r="J1479" s="182"/>
    </row>
    <row r="1480" spans="2:10">
      <c r="D1480" s="182"/>
      <c r="E1480" s="182"/>
      <c r="F1480" s="182"/>
      <c r="G1480" s="182"/>
      <c r="H1480" s="182"/>
      <c r="I1480" s="182"/>
      <c r="J1480" s="182"/>
    </row>
    <row r="1481" spans="2:10">
      <c r="D1481" s="182"/>
      <c r="E1481" s="182"/>
      <c r="F1481" s="182"/>
      <c r="G1481" s="182"/>
      <c r="H1481" s="182"/>
      <c r="I1481" s="182"/>
      <c r="J1481" s="182"/>
    </row>
    <row r="1482" spans="2:10">
      <c r="D1482" s="182"/>
      <c r="E1482" s="182"/>
      <c r="F1482" s="182"/>
      <c r="G1482" s="182"/>
      <c r="H1482" s="182"/>
      <c r="I1482" s="182"/>
      <c r="J1482" s="182"/>
    </row>
    <row r="1483" spans="2:10">
      <c r="B1483" s="183"/>
      <c r="D1483" s="182"/>
      <c r="E1483" s="182"/>
      <c r="F1483" s="182"/>
      <c r="G1483" s="182"/>
      <c r="H1483" s="182"/>
      <c r="I1483" s="182"/>
      <c r="J1483" s="182"/>
    </row>
    <row r="1484" spans="2:10">
      <c r="D1484" s="182"/>
      <c r="E1484" s="182"/>
      <c r="F1484" s="182"/>
      <c r="G1484" s="182"/>
      <c r="H1484" s="182"/>
      <c r="I1484" s="182"/>
      <c r="J1484" s="182"/>
    </row>
    <row r="1485" spans="2:10">
      <c r="B1485" s="183"/>
      <c r="D1485" s="182"/>
      <c r="E1485" s="182"/>
      <c r="F1485" s="182"/>
      <c r="G1485" s="182"/>
      <c r="H1485" s="182"/>
      <c r="I1485" s="182"/>
      <c r="J1485" s="182"/>
    </row>
    <row r="1486" spans="2:10">
      <c r="B1486" s="183"/>
      <c r="D1486" s="182"/>
      <c r="E1486" s="182"/>
      <c r="F1486" s="182"/>
      <c r="G1486" s="182"/>
      <c r="H1486" s="182"/>
      <c r="I1486" s="182"/>
      <c r="J1486" s="182"/>
    </row>
    <row r="1487" spans="2:10">
      <c r="B1487" s="183"/>
      <c r="D1487" s="182"/>
      <c r="E1487" s="182"/>
      <c r="F1487" s="182"/>
      <c r="G1487" s="182"/>
      <c r="H1487" s="182"/>
      <c r="I1487" s="182"/>
      <c r="J1487" s="182"/>
    </row>
    <row r="1488" spans="2:10">
      <c r="D1488" s="182"/>
      <c r="E1488" s="182"/>
      <c r="F1488" s="182"/>
      <c r="G1488" s="182"/>
      <c r="H1488" s="182"/>
      <c r="I1488" s="182"/>
      <c r="J1488" s="182"/>
    </row>
    <row r="1489" spans="2:10">
      <c r="D1489" s="182"/>
      <c r="E1489" s="182"/>
      <c r="F1489" s="182"/>
      <c r="G1489" s="182"/>
      <c r="H1489" s="182"/>
      <c r="I1489" s="182"/>
      <c r="J1489" s="182"/>
    </row>
    <row r="1490" spans="2:10">
      <c r="D1490" s="182"/>
      <c r="E1490" s="182"/>
      <c r="F1490" s="182"/>
      <c r="G1490" s="182"/>
      <c r="H1490" s="182"/>
      <c r="I1490" s="182"/>
      <c r="J1490" s="182"/>
    </row>
    <row r="1491" spans="2:10">
      <c r="B1491" s="183"/>
      <c r="D1491" s="182"/>
      <c r="E1491" s="182"/>
      <c r="F1491" s="182"/>
      <c r="G1491" s="182"/>
      <c r="H1491" s="182"/>
      <c r="I1491" s="182"/>
      <c r="J1491" s="182"/>
    </row>
    <row r="1492" spans="2:10">
      <c r="D1492" s="182"/>
      <c r="E1492" s="182"/>
      <c r="F1492" s="182"/>
      <c r="G1492" s="182"/>
      <c r="H1492" s="182"/>
      <c r="I1492" s="182"/>
      <c r="J1492" s="182"/>
    </row>
    <row r="1493" spans="2:10">
      <c r="B1493" s="183"/>
      <c r="D1493" s="182"/>
      <c r="E1493" s="182"/>
      <c r="F1493" s="182"/>
      <c r="G1493" s="182"/>
      <c r="H1493" s="182"/>
      <c r="I1493" s="182"/>
      <c r="J1493" s="182"/>
    </row>
    <row r="1494" spans="2:10">
      <c r="B1494" s="183"/>
      <c r="D1494" s="182"/>
      <c r="E1494" s="182"/>
      <c r="F1494" s="182"/>
      <c r="G1494" s="182"/>
      <c r="H1494" s="182"/>
      <c r="I1494" s="182"/>
      <c r="J1494" s="182"/>
    </row>
    <row r="1495" spans="2:10">
      <c r="D1495" s="182"/>
      <c r="E1495" s="182"/>
      <c r="F1495" s="182"/>
      <c r="G1495" s="182"/>
      <c r="H1495" s="182"/>
      <c r="I1495" s="182"/>
      <c r="J1495" s="182"/>
    </row>
    <row r="1496" spans="2:10">
      <c r="B1496" s="183"/>
      <c r="D1496" s="182"/>
      <c r="E1496" s="182"/>
      <c r="F1496" s="182"/>
      <c r="G1496" s="182"/>
      <c r="H1496" s="182"/>
      <c r="I1496" s="182"/>
      <c r="J1496" s="182"/>
    </row>
    <row r="1497" spans="2:10">
      <c r="D1497" s="182"/>
      <c r="E1497" s="182"/>
      <c r="F1497" s="182"/>
      <c r="G1497" s="182"/>
      <c r="H1497" s="182"/>
      <c r="I1497" s="182"/>
      <c r="J1497" s="182"/>
    </row>
    <row r="1498" spans="2:10">
      <c r="B1498" s="183"/>
      <c r="D1498" s="182"/>
      <c r="E1498" s="182"/>
      <c r="F1498" s="182"/>
      <c r="G1498" s="182"/>
      <c r="H1498" s="182"/>
      <c r="I1498" s="182"/>
      <c r="J1498" s="182"/>
    </row>
    <row r="1499" spans="2:10">
      <c r="D1499" s="182"/>
      <c r="E1499" s="182"/>
      <c r="F1499" s="182"/>
      <c r="G1499" s="182"/>
      <c r="H1499" s="182"/>
      <c r="I1499" s="182"/>
      <c r="J1499" s="182"/>
    </row>
    <row r="1500" spans="2:10">
      <c r="B1500" s="183"/>
      <c r="D1500" s="182"/>
      <c r="E1500" s="182"/>
      <c r="F1500" s="182"/>
      <c r="G1500" s="182"/>
      <c r="H1500" s="182"/>
      <c r="I1500" s="182"/>
      <c r="J1500" s="182"/>
    </row>
    <row r="1501" spans="2:10">
      <c r="D1501" s="182"/>
      <c r="E1501" s="182"/>
      <c r="F1501" s="182"/>
      <c r="G1501" s="182"/>
      <c r="H1501" s="182"/>
      <c r="I1501" s="182"/>
      <c r="J1501" s="182"/>
    </row>
    <row r="1502" spans="2:10">
      <c r="D1502" s="182"/>
      <c r="E1502" s="182"/>
      <c r="F1502" s="182"/>
      <c r="G1502" s="182"/>
      <c r="H1502" s="182"/>
      <c r="I1502" s="182"/>
      <c r="J1502" s="182"/>
    </row>
    <row r="1503" spans="2:10">
      <c r="B1503" s="183"/>
      <c r="D1503" s="182"/>
      <c r="E1503" s="182"/>
      <c r="F1503" s="182"/>
      <c r="G1503" s="182"/>
      <c r="H1503" s="182"/>
      <c r="I1503" s="182"/>
      <c r="J1503" s="182"/>
    </row>
    <row r="1504" spans="2:10">
      <c r="D1504" s="182"/>
      <c r="E1504" s="182"/>
      <c r="F1504" s="182"/>
      <c r="G1504" s="182"/>
      <c r="H1504" s="182"/>
      <c r="I1504" s="182"/>
      <c r="J1504" s="182"/>
    </row>
    <row r="1505" spans="2:10">
      <c r="B1505" s="183"/>
      <c r="D1505" s="182"/>
      <c r="E1505" s="182"/>
      <c r="F1505" s="182"/>
      <c r="G1505" s="182"/>
      <c r="H1505" s="182"/>
      <c r="I1505" s="182"/>
      <c r="J1505" s="182"/>
    </row>
    <row r="1506" spans="2:10">
      <c r="D1506" s="182"/>
      <c r="E1506" s="182"/>
      <c r="F1506" s="182"/>
      <c r="G1506" s="182"/>
      <c r="H1506" s="182"/>
      <c r="I1506" s="182"/>
      <c r="J1506" s="182"/>
    </row>
    <row r="1507" spans="2:10">
      <c r="B1507" s="183"/>
      <c r="D1507" s="182"/>
      <c r="E1507" s="182"/>
      <c r="F1507" s="182"/>
      <c r="G1507" s="182"/>
      <c r="H1507" s="182"/>
      <c r="I1507" s="182"/>
      <c r="J1507" s="182"/>
    </row>
    <row r="1508" spans="2:10">
      <c r="D1508" s="182"/>
      <c r="E1508" s="182"/>
      <c r="F1508" s="182"/>
      <c r="G1508" s="182"/>
      <c r="H1508" s="182"/>
      <c r="I1508" s="182"/>
      <c r="J1508" s="182"/>
    </row>
    <row r="1509" spans="2:10">
      <c r="B1509" s="184"/>
      <c r="D1509" s="182"/>
      <c r="E1509" s="182"/>
      <c r="F1509" s="182"/>
      <c r="G1509" s="182"/>
      <c r="H1509" s="182"/>
      <c r="I1509" s="182"/>
      <c r="J1509" s="182"/>
    </row>
    <row r="1510" spans="2:10">
      <c r="B1510" s="159"/>
      <c r="D1510" s="182"/>
      <c r="E1510" s="182"/>
      <c r="F1510" s="182"/>
      <c r="G1510" s="182"/>
      <c r="H1510" s="182"/>
      <c r="I1510" s="182"/>
      <c r="J1510" s="182"/>
    </row>
    <row r="1511" spans="2:10">
      <c r="B1511" s="184"/>
      <c r="D1511" s="182"/>
      <c r="E1511" s="182"/>
      <c r="F1511" s="182"/>
      <c r="G1511" s="182"/>
      <c r="H1511" s="182"/>
      <c r="I1511" s="182"/>
      <c r="J1511" s="182"/>
    </row>
    <row r="1512" spans="2:10">
      <c r="D1512" s="182"/>
      <c r="E1512" s="182"/>
      <c r="F1512" s="182"/>
      <c r="G1512" s="182"/>
      <c r="H1512" s="182"/>
      <c r="I1512" s="182"/>
      <c r="J1512" s="182"/>
    </row>
    <row r="1513" spans="2:10">
      <c r="B1513" s="183"/>
      <c r="D1513" s="182"/>
      <c r="E1513" s="182"/>
      <c r="F1513" s="182"/>
      <c r="G1513" s="182"/>
      <c r="H1513" s="182"/>
      <c r="I1513" s="182"/>
      <c r="J1513" s="182"/>
    </row>
    <row r="1514" spans="2:10">
      <c r="D1514" s="182"/>
      <c r="E1514" s="182"/>
      <c r="F1514" s="182"/>
      <c r="G1514" s="182"/>
      <c r="H1514" s="182"/>
      <c r="I1514" s="182"/>
      <c r="J1514" s="182"/>
    </row>
    <row r="1515" spans="2:10">
      <c r="D1515" s="182"/>
      <c r="E1515" s="182"/>
      <c r="F1515" s="182"/>
      <c r="G1515" s="182"/>
      <c r="H1515" s="182"/>
      <c r="I1515" s="182"/>
      <c r="J1515" s="182"/>
    </row>
    <row r="1516" spans="2:10">
      <c r="B1516" s="183"/>
      <c r="D1516" s="182"/>
      <c r="E1516" s="182"/>
      <c r="F1516" s="182"/>
      <c r="G1516" s="182"/>
      <c r="H1516" s="182"/>
      <c r="I1516" s="182"/>
      <c r="J1516" s="182"/>
    </row>
    <row r="1517" spans="2:10">
      <c r="D1517" s="182"/>
      <c r="E1517" s="182"/>
      <c r="F1517" s="182"/>
      <c r="G1517" s="182"/>
      <c r="H1517" s="182"/>
      <c r="I1517" s="182"/>
      <c r="J1517" s="182"/>
    </row>
    <row r="1518" spans="2:10">
      <c r="D1518" s="182"/>
      <c r="E1518" s="182"/>
      <c r="F1518" s="182"/>
      <c r="G1518" s="182"/>
      <c r="H1518" s="182"/>
      <c r="I1518" s="182"/>
      <c r="J1518" s="182"/>
    </row>
    <row r="1519" spans="2:10">
      <c r="D1519" s="182"/>
      <c r="E1519" s="182"/>
      <c r="F1519" s="182"/>
      <c r="G1519" s="182"/>
      <c r="H1519" s="182"/>
      <c r="I1519" s="182"/>
      <c r="J1519" s="182"/>
    </row>
    <row r="1520" spans="2:10">
      <c r="D1520" s="182"/>
      <c r="E1520" s="182"/>
      <c r="F1520" s="182"/>
      <c r="G1520" s="182"/>
      <c r="H1520" s="182"/>
      <c r="I1520" s="182"/>
      <c r="J1520" s="182"/>
    </row>
    <row r="1521" spans="2:10">
      <c r="D1521" s="182"/>
      <c r="E1521" s="182"/>
      <c r="F1521" s="182"/>
      <c r="G1521" s="182"/>
      <c r="H1521" s="182"/>
      <c r="I1521" s="182"/>
      <c r="J1521" s="182"/>
    </row>
    <row r="1522" spans="2:10">
      <c r="D1522" s="182"/>
      <c r="E1522" s="182"/>
      <c r="F1522" s="182"/>
      <c r="G1522" s="182"/>
      <c r="H1522" s="182"/>
      <c r="I1522" s="182"/>
      <c r="J1522" s="182"/>
    </row>
    <row r="1523" spans="2:10">
      <c r="D1523" s="182"/>
      <c r="E1523" s="182"/>
      <c r="F1523" s="182"/>
      <c r="G1523" s="182"/>
      <c r="H1523" s="182"/>
      <c r="I1523" s="182"/>
      <c r="J1523" s="182"/>
    </row>
    <row r="1524" spans="2:10">
      <c r="D1524" s="182"/>
      <c r="E1524" s="182"/>
      <c r="F1524" s="182"/>
      <c r="G1524" s="182"/>
      <c r="H1524" s="182"/>
      <c r="I1524" s="182"/>
      <c r="J1524" s="182"/>
    </row>
    <row r="1525" spans="2:10">
      <c r="D1525" s="182"/>
      <c r="E1525" s="182"/>
      <c r="F1525" s="182"/>
      <c r="G1525" s="182"/>
      <c r="H1525" s="182"/>
      <c r="I1525" s="182"/>
      <c r="J1525" s="182"/>
    </row>
    <row r="1526" spans="2:10">
      <c r="D1526" s="182"/>
      <c r="E1526" s="182"/>
      <c r="F1526" s="182"/>
      <c r="G1526" s="182"/>
      <c r="H1526" s="182"/>
      <c r="I1526" s="182"/>
      <c r="J1526" s="182"/>
    </row>
    <row r="1527" spans="2:10">
      <c r="D1527" s="182"/>
      <c r="E1527" s="182"/>
      <c r="F1527" s="182"/>
      <c r="G1527" s="182"/>
      <c r="H1527" s="182"/>
      <c r="I1527" s="182"/>
      <c r="J1527" s="182"/>
    </row>
    <row r="1528" spans="2:10">
      <c r="D1528" s="182"/>
      <c r="E1528" s="182"/>
      <c r="F1528" s="182"/>
      <c r="G1528" s="182"/>
      <c r="H1528" s="182"/>
      <c r="I1528" s="182"/>
      <c r="J1528" s="182"/>
    </row>
    <row r="1529" spans="2:10">
      <c r="D1529" s="182"/>
      <c r="E1529" s="182"/>
      <c r="F1529" s="182"/>
      <c r="G1529" s="182"/>
      <c r="H1529" s="182"/>
      <c r="I1529" s="182"/>
      <c r="J1529" s="182"/>
    </row>
    <row r="1530" spans="2:10">
      <c r="B1530" s="183"/>
      <c r="D1530" s="182"/>
      <c r="E1530" s="182"/>
      <c r="F1530" s="182"/>
      <c r="G1530" s="182"/>
      <c r="H1530" s="182"/>
      <c r="I1530" s="182"/>
      <c r="J1530" s="182"/>
    </row>
    <row r="1531" spans="2:10">
      <c r="D1531" s="182"/>
      <c r="E1531" s="182"/>
      <c r="F1531" s="182"/>
      <c r="G1531" s="182"/>
      <c r="H1531" s="182"/>
      <c r="I1531" s="182"/>
      <c r="J1531" s="182"/>
    </row>
    <row r="1532" spans="2:10">
      <c r="D1532" s="182"/>
      <c r="E1532" s="182"/>
      <c r="F1532" s="182"/>
      <c r="G1532" s="182"/>
      <c r="H1532" s="182"/>
      <c r="I1532" s="182"/>
      <c r="J1532" s="182"/>
    </row>
    <row r="1533" spans="2:10">
      <c r="B1533" s="159"/>
      <c r="D1533" s="182"/>
      <c r="E1533" s="182"/>
      <c r="F1533" s="182"/>
      <c r="G1533" s="182"/>
      <c r="H1533" s="182"/>
      <c r="I1533" s="182"/>
      <c r="J1533" s="182"/>
    </row>
    <row r="1534" spans="2:10">
      <c r="B1534" s="159"/>
      <c r="D1534" s="182"/>
      <c r="E1534" s="182"/>
      <c r="F1534" s="182"/>
      <c r="G1534" s="182"/>
      <c r="H1534" s="182"/>
      <c r="I1534" s="182"/>
      <c r="J1534" s="182"/>
    </row>
    <row r="1535" spans="2:10">
      <c r="D1535" s="182"/>
      <c r="E1535" s="182"/>
      <c r="F1535" s="182"/>
      <c r="G1535" s="182"/>
      <c r="H1535" s="182"/>
      <c r="I1535" s="182"/>
      <c r="J1535" s="182"/>
    </row>
    <row r="1536" spans="2:10">
      <c r="D1536" s="182"/>
      <c r="E1536" s="182"/>
      <c r="F1536" s="182"/>
      <c r="G1536" s="182"/>
      <c r="H1536" s="182"/>
      <c r="I1536" s="182"/>
      <c r="J1536" s="182"/>
    </row>
    <row r="1537" spans="2:10">
      <c r="D1537" s="182"/>
      <c r="E1537" s="182"/>
      <c r="F1537" s="182"/>
      <c r="G1537" s="182"/>
      <c r="H1537" s="182"/>
      <c r="I1537" s="182"/>
      <c r="J1537" s="182"/>
    </row>
    <row r="1538" spans="2:10">
      <c r="B1538" s="159"/>
      <c r="D1538" s="182"/>
      <c r="E1538" s="182"/>
      <c r="F1538" s="182"/>
      <c r="G1538" s="182"/>
      <c r="H1538" s="182"/>
      <c r="I1538" s="182"/>
      <c r="J1538" s="182"/>
    </row>
    <row r="1539" spans="2:10">
      <c r="D1539" s="182"/>
      <c r="E1539" s="182"/>
      <c r="F1539" s="182"/>
      <c r="G1539" s="182"/>
      <c r="H1539" s="182"/>
      <c r="I1539" s="182"/>
      <c r="J1539" s="182"/>
    </row>
    <row r="1540" spans="2:10">
      <c r="D1540" s="182"/>
      <c r="E1540" s="182"/>
      <c r="F1540" s="182"/>
      <c r="G1540" s="182"/>
      <c r="H1540" s="182"/>
      <c r="I1540" s="182"/>
      <c r="J1540" s="182"/>
    </row>
    <row r="1541" spans="2:10">
      <c r="D1541" s="182"/>
      <c r="E1541" s="182"/>
      <c r="F1541" s="182"/>
      <c r="G1541" s="182"/>
      <c r="H1541" s="182"/>
      <c r="I1541" s="182"/>
      <c r="J1541" s="182"/>
    </row>
    <row r="1542" spans="2:10">
      <c r="D1542" s="182"/>
      <c r="E1542" s="182"/>
      <c r="F1542" s="182"/>
      <c r="G1542" s="182"/>
      <c r="H1542" s="182"/>
      <c r="I1542" s="182"/>
      <c r="J1542" s="182"/>
    </row>
    <row r="1543" spans="2:10">
      <c r="D1543" s="182"/>
      <c r="E1543" s="182"/>
      <c r="F1543" s="182"/>
      <c r="G1543" s="182"/>
      <c r="H1543" s="182"/>
      <c r="I1543" s="182"/>
      <c r="J1543" s="182"/>
    </row>
    <row r="1544" spans="2:10">
      <c r="B1544" s="183"/>
      <c r="D1544" s="182"/>
      <c r="E1544" s="182"/>
      <c r="F1544" s="182"/>
      <c r="G1544" s="182"/>
      <c r="H1544" s="182"/>
      <c r="I1544" s="182"/>
      <c r="J1544" s="182"/>
    </row>
    <row r="1545" spans="2:10">
      <c r="B1545" s="159"/>
      <c r="D1545" s="182"/>
      <c r="E1545" s="182"/>
      <c r="F1545" s="182"/>
      <c r="G1545" s="182"/>
      <c r="H1545" s="182"/>
      <c r="I1545" s="182"/>
      <c r="J1545" s="182"/>
    </row>
    <row r="1546" spans="2:10">
      <c r="B1546" s="159"/>
      <c r="D1546" s="182"/>
      <c r="E1546" s="182"/>
      <c r="F1546" s="182"/>
      <c r="G1546" s="182"/>
      <c r="H1546" s="182"/>
      <c r="I1546" s="182"/>
      <c r="J1546" s="182"/>
    </row>
    <row r="1547" spans="2:10">
      <c r="D1547" s="182"/>
      <c r="E1547" s="182"/>
      <c r="F1547" s="182"/>
      <c r="G1547" s="182"/>
      <c r="H1547" s="182"/>
      <c r="I1547" s="182"/>
      <c r="J1547" s="182"/>
    </row>
    <row r="1548" spans="2:10">
      <c r="D1548" s="182"/>
      <c r="E1548" s="182"/>
      <c r="F1548" s="182"/>
      <c r="G1548" s="182"/>
      <c r="H1548" s="182"/>
      <c r="I1548" s="182"/>
      <c r="J1548" s="182"/>
    </row>
    <row r="1549" spans="2:10">
      <c r="D1549" s="182"/>
      <c r="E1549" s="182"/>
      <c r="F1549" s="182"/>
      <c r="G1549" s="182"/>
      <c r="H1549" s="182"/>
      <c r="I1549" s="182"/>
      <c r="J1549" s="182"/>
    </row>
    <row r="1550" spans="2:10">
      <c r="D1550" s="182"/>
      <c r="E1550" s="182"/>
      <c r="F1550" s="182"/>
      <c r="G1550" s="182"/>
      <c r="H1550" s="182"/>
      <c r="I1550" s="182"/>
      <c r="J1550" s="182"/>
    </row>
    <row r="1551" spans="2:10">
      <c r="B1551" s="183"/>
      <c r="D1551" s="182"/>
      <c r="E1551" s="182"/>
      <c r="F1551" s="182"/>
      <c r="G1551" s="182"/>
      <c r="H1551" s="182"/>
      <c r="I1551" s="182"/>
      <c r="J1551" s="182"/>
    </row>
    <row r="1552" spans="2:10">
      <c r="D1552" s="182"/>
      <c r="E1552" s="182"/>
      <c r="F1552" s="182"/>
      <c r="G1552" s="182"/>
      <c r="H1552" s="182"/>
      <c r="I1552" s="182"/>
      <c r="J1552" s="182"/>
    </row>
    <row r="1553" spans="2:10">
      <c r="D1553" s="182"/>
      <c r="E1553" s="182"/>
      <c r="F1553" s="182"/>
      <c r="G1553" s="182"/>
      <c r="H1553" s="182"/>
      <c r="I1553" s="182"/>
      <c r="J1553" s="182"/>
    </row>
    <row r="1554" spans="2:10">
      <c r="D1554" s="182"/>
      <c r="E1554" s="182"/>
      <c r="F1554" s="182"/>
      <c r="G1554" s="182"/>
      <c r="H1554" s="182"/>
      <c r="I1554" s="182"/>
      <c r="J1554" s="182"/>
    </row>
    <row r="1555" spans="2:10">
      <c r="B1555" s="183"/>
      <c r="D1555" s="182"/>
      <c r="E1555" s="182"/>
      <c r="F1555" s="182"/>
      <c r="G1555" s="182"/>
      <c r="H1555" s="182"/>
      <c r="I1555" s="182"/>
      <c r="J1555" s="182"/>
    </row>
    <row r="1556" spans="2:10">
      <c r="D1556" s="182"/>
      <c r="E1556" s="182"/>
      <c r="F1556" s="182"/>
      <c r="G1556" s="182"/>
      <c r="H1556" s="182"/>
      <c r="I1556" s="182"/>
      <c r="J1556" s="182"/>
    </row>
    <row r="1557" spans="2:10">
      <c r="D1557" s="182"/>
      <c r="E1557" s="182"/>
      <c r="F1557" s="182"/>
      <c r="G1557" s="182"/>
      <c r="H1557" s="182"/>
      <c r="I1557" s="182"/>
      <c r="J1557" s="182"/>
    </row>
    <row r="1558" spans="2:10">
      <c r="D1558" s="182"/>
      <c r="E1558" s="182"/>
      <c r="F1558" s="182"/>
      <c r="G1558" s="182"/>
      <c r="H1558" s="182"/>
      <c r="I1558" s="182"/>
      <c r="J1558" s="182"/>
    </row>
    <row r="1559" spans="2:10">
      <c r="D1559" s="182"/>
      <c r="E1559" s="182"/>
      <c r="F1559" s="182"/>
      <c r="G1559" s="182"/>
      <c r="H1559" s="182"/>
      <c r="I1559" s="182"/>
      <c r="J1559" s="182"/>
    </row>
    <row r="1560" spans="2:10">
      <c r="D1560" s="182"/>
      <c r="E1560" s="182"/>
      <c r="F1560" s="182"/>
      <c r="G1560" s="182"/>
      <c r="H1560" s="182"/>
      <c r="I1560" s="182"/>
      <c r="J1560" s="182"/>
    </row>
    <row r="1561" spans="2:10">
      <c r="D1561" s="182"/>
      <c r="E1561" s="182"/>
      <c r="F1561" s="182"/>
      <c r="G1561" s="182"/>
      <c r="H1561" s="182"/>
      <c r="I1561" s="182"/>
      <c r="J1561" s="182"/>
    </row>
    <row r="1562" spans="2:10">
      <c r="D1562" s="182"/>
      <c r="E1562" s="182"/>
      <c r="F1562" s="182"/>
      <c r="G1562" s="182"/>
      <c r="H1562" s="182"/>
      <c r="I1562" s="182"/>
      <c r="J1562" s="182"/>
    </row>
    <row r="1563" spans="2:10">
      <c r="D1563" s="182"/>
      <c r="E1563" s="182"/>
      <c r="F1563" s="182"/>
      <c r="G1563" s="182"/>
      <c r="H1563" s="182"/>
      <c r="I1563" s="182"/>
      <c r="J1563" s="182"/>
    </row>
    <row r="1564" spans="2:10">
      <c r="D1564" s="182"/>
      <c r="E1564" s="182"/>
      <c r="F1564" s="182"/>
      <c r="G1564" s="182"/>
      <c r="H1564" s="182"/>
      <c r="I1564" s="182"/>
      <c r="J1564" s="182"/>
    </row>
    <row r="1565" spans="2:10">
      <c r="B1565" s="183"/>
      <c r="D1565" s="182"/>
      <c r="E1565" s="182"/>
      <c r="F1565" s="182"/>
      <c r="G1565" s="182"/>
      <c r="H1565" s="182"/>
      <c r="I1565" s="182"/>
      <c r="J1565" s="182"/>
    </row>
    <row r="1566" spans="2:10">
      <c r="D1566" s="182"/>
      <c r="E1566" s="182"/>
      <c r="F1566" s="182"/>
      <c r="G1566" s="182"/>
      <c r="H1566" s="182"/>
      <c r="I1566" s="182"/>
      <c r="J1566" s="182"/>
    </row>
    <row r="1567" spans="2:10">
      <c r="B1567" s="183"/>
      <c r="D1567" s="182"/>
      <c r="E1567" s="182"/>
      <c r="F1567" s="182"/>
      <c r="G1567" s="182"/>
      <c r="H1567" s="182"/>
      <c r="I1567" s="182"/>
      <c r="J1567" s="182"/>
    </row>
    <row r="1568" spans="2:10">
      <c r="D1568" s="182"/>
      <c r="E1568" s="182"/>
      <c r="F1568" s="182"/>
      <c r="G1568" s="182"/>
      <c r="H1568" s="182"/>
      <c r="I1568" s="182"/>
      <c r="J1568" s="182"/>
    </row>
    <row r="1569" spans="2:10">
      <c r="D1569" s="182"/>
      <c r="E1569" s="182"/>
      <c r="F1569" s="182"/>
      <c r="G1569" s="182"/>
      <c r="H1569" s="182"/>
      <c r="I1569" s="182"/>
      <c r="J1569" s="182"/>
    </row>
    <row r="1570" spans="2:10">
      <c r="D1570" s="182"/>
      <c r="E1570" s="182"/>
      <c r="F1570" s="182"/>
      <c r="G1570" s="182"/>
      <c r="H1570" s="182"/>
      <c r="I1570" s="182"/>
      <c r="J1570" s="182"/>
    </row>
    <row r="1571" spans="2:10">
      <c r="D1571" s="182"/>
      <c r="E1571" s="182"/>
      <c r="F1571" s="182"/>
      <c r="G1571" s="182"/>
      <c r="H1571" s="182"/>
      <c r="I1571" s="182"/>
      <c r="J1571" s="182"/>
    </row>
    <row r="1572" spans="2:10">
      <c r="D1572" s="182"/>
      <c r="E1572" s="182"/>
      <c r="F1572" s="182"/>
      <c r="G1572" s="182"/>
      <c r="H1572" s="182"/>
      <c r="I1572" s="182"/>
      <c r="J1572" s="182"/>
    </row>
    <row r="1573" spans="2:10">
      <c r="D1573" s="182"/>
      <c r="E1573" s="182"/>
      <c r="F1573" s="182"/>
      <c r="G1573" s="182"/>
      <c r="H1573" s="182"/>
      <c r="I1573" s="182"/>
      <c r="J1573" s="182"/>
    </row>
    <row r="1574" spans="2:10">
      <c r="B1574" s="183"/>
      <c r="D1574" s="182"/>
      <c r="E1574" s="182"/>
      <c r="F1574" s="182"/>
      <c r="G1574" s="182"/>
      <c r="H1574" s="182"/>
      <c r="I1574" s="182"/>
      <c r="J1574" s="182"/>
    </row>
    <row r="1575" spans="2:10">
      <c r="B1575" s="183"/>
      <c r="D1575" s="182"/>
      <c r="E1575" s="182"/>
      <c r="F1575" s="182"/>
      <c r="G1575" s="182"/>
      <c r="H1575" s="182"/>
      <c r="I1575" s="182"/>
      <c r="J1575" s="182"/>
    </row>
    <row r="1576" spans="2:10">
      <c r="B1576" s="159"/>
      <c r="D1576" s="182"/>
      <c r="E1576" s="182"/>
      <c r="F1576" s="182"/>
      <c r="G1576" s="182"/>
      <c r="H1576" s="182"/>
      <c r="I1576" s="182"/>
      <c r="J1576" s="182"/>
    </row>
    <row r="1577" spans="2:10">
      <c r="B1577" s="184"/>
      <c r="D1577" s="182"/>
      <c r="E1577" s="182"/>
      <c r="F1577" s="182"/>
      <c r="G1577" s="182"/>
      <c r="H1577" s="182"/>
      <c r="I1577" s="182"/>
      <c r="J1577" s="182"/>
    </row>
    <row r="1578" spans="2:10">
      <c r="B1578" s="159"/>
      <c r="D1578" s="182"/>
      <c r="E1578" s="182"/>
      <c r="F1578" s="182"/>
      <c r="G1578" s="182"/>
      <c r="H1578" s="182"/>
      <c r="I1578" s="182"/>
      <c r="J1578" s="182"/>
    </row>
    <row r="1579" spans="2:10">
      <c r="B1579" s="159"/>
      <c r="D1579" s="182"/>
      <c r="E1579" s="182"/>
      <c r="F1579" s="182"/>
      <c r="G1579" s="182"/>
      <c r="H1579" s="182"/>
      <c r="I1579" s="182"/>
      <c r="J1579" s="182"/>
    </row>
    <row r="1580" spans="2:10">
      <c r="B1580" s="159"/>
      <c r="D1580" s="182"/>
      <c r="E1580" s="182"/>
      <c r="F1580" s="182"/>
      <c r="G1580" s="182"/>
      <c r="H1580" s="182"/>
      <c r="I1580" s="182"/>
      <c r="J1580" s="182"/>
    </row>
    <row r="1581" spans="2:10">
      <c r="D1581" s="182"/>
      <c r="E1581" s="182"/>
      <c r="F1581" s="182"/>
      <c r="G1581" s="182"/>
      <c r="H1581" s="182"/>
      <c r="I1581" s="182"/>
      <c r="J1581" s="182"/>
    </row>
    <row r="1582" spans="2:10">
      <c r="D1582" s="182"/>
      <c r="E1582" s="182"/>
      <c r="F1582" s="182"/>
      <c r="G1582" s="182"/>
      <c r="H1582" s="182"/>
      <c r="I1582" s="182"/>
      <c r="J1582" s="182"/>
    </row>
    <row r="1583" spans="2:10">
      <c r="D1583" s="182"/>
      <c r="E1583" s="182"/>
      <c r="F1583" s="182"/>
      <c r="G1583" s="182"/>
      <c r="H1583" s="182"/>
      <c r="I1583" s="182"/>
      <c r="J1583" s="182"/>
    </row>
    <row r="1584" spans="2:10">
      <c r="B1584" s="183"/>
      <c r="D1584" s="182"/>
      <c r="E1584" s="182"/>
      <c r="F1584" s="182"/>
      <c r="G1584" s="182"/>
      <c r="H1584" s="182"/>
      <c r="I1584" s="182"/>
      <c r="J1584" s="182"/>
    </row>
    <row r="1585" spans="2:10">
      <c r="D1585" s="182"/>
      <c r="E1585" s="182"/>
      <c r="F1585" s="182"/>
      <c r="G1585" s="182"/>
      <c r="H1585" s="182"/>
      <c r="I1585" s="182"/>
      <c r="J1585" s="182"/>
    </row>
    <row r="1586" spans="2:10">
      <c r="B1586" s="183"/>
      <c r="D1586" s="182"/>
      <c r="E1586" s="182"/>
      <c r="F1586" s="182"/>
      <c r="G1586" s="182"/>
      <c r="H1586" s="182"/>
      <c r="I1586" s="182"/>
      <c r="J1586" s="182"/>
    </row>
    <row r="1587" spans="2:10">
      <c r="B1587" s="159"/>
      <c r="D1587" s="182"/>
      <c r="E1587" s="182"/>
      <c r="F1587" s="182"/>
      <c r="G1587" s="182"/>
      <c r="H1587" s="182"/>
      <c r="I1587" s="182"/>
      <c r="J1587" s="182"/>
    </row>
    <row r="1588" spans="2:10">
      <c r="B1588" s="183"/>
      <c r="D1588" s="182"/>
      <c r="E1588" s="182"/>
      <c r="F1588" s="182"/>
      <c r="G1588" s="182"/>
      <c r="H1588" s="182"/>
      <c r="I1588" s="182"/>
      <c r="J1588" s="182"/>
    </row>
    <row r="1589" spans="2:10">
      <c r="D1589" s="182"/>
      <c r="E1589" s="182"/>
      <c r="F1589" s="182"/>
      <c r="G1589" s="182"/>
      <c r="H1589" s="182"/>
      <c r="I1589" s="182"/>
      <c r="J1589" s="182"/>
    </row>
    <row r="1590" spans="2:10">
      <c r="B1590" s="183"/>
      <c r="D1590" s="182"/>
      <c r="E1590" s="182"/>
      <c r="F1590" s="182"/>
      <c r="G1590" s="182"/>
      <c r="H1590" s="182"/>
      <c r="I1590" s="182"/>
      <c r="J1590" s="182"/>
    </row>
    <row r="1591" spans="2:10">
      <c r="D1591" s="182"/>
      <c r="E1591" s="182"/>
      <c r="F1591" s="182"/>
      <c r="G1591" s="182"/>
      <c r="H1591" s="182"/>
      <c r="I1591" s="182"/>
      <c r="J1591" s="182"/>
    </row>
    <row r="1592" spans="2:10">
      <c r="B1592" s="183"/>
      <c r="D1592" s="182"/>
      <c r="E1592" s="182"/>
      <c r="F1592" s="182"/>
      <c r="G1592" s="182"/>
      <c r="H1592" s="182"/>
      <c r="I1592" s="182"/>
      <c r="J1592" s="182"/>
    </row>
    <row r="1593" spans="2:10">
      <c r="B1593" s="159"/>
      <c r="D1593" s="182"/>
      <c r="E1593" s="182"/>
      <c r="F1593" s="182"/>
      <c r="G1593" s="182"/>
      <c r="H1593" s="182"/>
      <c r="I1593" s="182"/>
      <c r="J1593" s="182"/>
    </row>
    <row r="1594" spans="2:10">
      <c r="B1594" s="183"/>
      <c r="D1594" s="182"/>
      <c r="E1594" s="182"/>
      <c r="F1594" s="182"/>
      <c r="G1594" s="182"/>
      <c r="H1594" s="182"/>
      <c r="I1594" s="182"/>
      <c r="J1594" s="182"/>
    </row>
    <row r="1595" spans="2:10">
      <c r="D1595" s="182"/>
      <c r="E1595" s="182"/>
      <c r="F1595" s="182"/>
      <c r="G1595" s="182"/>
      <c r="H1595" s="182"/>
      <c r="I1595" s="182"/>
      <c r="J1595" s="182"/>
    </row>
    <row r="1596" spans="2:10">
      <c r="B1596" s="183"/>
      <c r="D1596" s="182"/>
      <c r="E1596" s="182"/>
      <c r="F1596" s="182"/>
      <c r="G1596" s="182"/>
      <c r="H1596" s="182"/>
      <c r="I1596" s="182"/>
      <c r="J1596" s="182"/>
    </row>
    <row r="1597" spans="2:10">
      <c r="D1597" s="182"/>
      <c r="E1597" s="182"/>
      <c r="F1597" s="182"/>
      <c r="G1597" s="182"/>
      <c r="H1597" s="182"/>
      <c r="I1597" s="182"/>
      <c r="J1597" s="182"/>
    </row>
    <row r="1598" spans="2:10">
      <c r="B1598" s="183"/>
      <c r="D1598" s="182"/>
      <c r="E1598" s="182"/>
      <c r="F1598" s="182"/>
      <c r="G1598" s="182"/>
      <c r="H1598" s="182"/>
      <c r="I1598" s="182"/>
      <c r="J1598" s="182"/>
    </row>
    <row r="1599" spans="2:10">
      <c r="D1599" s="182"/>
      <c r="E1599" s="182"/>
      <c r="F1599" s="182"/>
      <c r="G1599" s="182"/>
      <c r="H1599" s="182"/>
      <c r="I1599" s="182"/>
      <c r="J1599" s="182"/>
    </row>
    <row r="1600" spans="2:10">
      <c r="B1600" s="183"/>
      <c r="D1600" s="182"/>
      <c r="E1600" s="182"/>
      <c r="F1600" s="182"/>
      <c r="G1600" s="182"/>
      <c r="H1600" s="182"/>
      <c r="I1600" s="182"/>
      <c r="J1600" s="182"/>
    </row>
    <row r="1601" spans="2:10">
      <c r="D1601" s="182"/>
      <c r="E1601" s="182"/>
      <c r="F1601" s="182"/>
      <c r="G1601" s="182"/>
      <c r="H1601" s="182"/>
      <c r="I1601" s="182"/>
      <c r="J1601" s="182"/>
    </row>
    <row r="1602" spans="2:10">
      <c r="D1602" s="182"/>
      <c r="E1602" s="182"/>
      <c r="F1602" s="182"/>
      <c r="G1602" s="182"/>
      <c r="H1602" s="182"/>
      <c r="I1602" s="182"/>
      <c r="J1602" s="182"/>
    </row>
    <row r="1603" spans="2:10">
      <c r="D1603" s="182"/>
      <c r="E1603" s="182"/>
      <c r="F1603" s="182"/>
      <c r="G1603" s="182"/>
      <c r="H1603" s="182"/>
      <c r="I1603" s="182"/>
      <c r="J1603" s="182"/>
    </row>
    <row r="1604" spans="2:10">
      <c r="D1604" s="182"/>
      <c r="E1604" s="182"/>
      <c r="F1604" s="182"/>
      <c r="G1604" s="182"/>
      <c r="H1604" s="182"/>
      <c r="I1604" s="182"/>
      <c r="J1604" s="182"/>
    </row>
    <row r="1605" spans="2:10">
      <c r="D1605" s="182"/>
      <c r="E1605" s="182"/>
      <c r="F1605" s="182"/>
      <c r="G1605" s="182"/>
      <c r="H1605" s="182"/>
      <c r="I1605" s="182"/>
      <c r="J1605" s="182"/>
    </row>
    <row r="1606" spans="2:10">
      <c r="D1606" s="182"/>
      <c r="E1606" s="182"/>
      <c r="F1606" s="182"/>
      <c r="G1606" s="182"/>
      <c r="H1606" s="182"/>
      <c r="I1606" s="182"/>
      <c r="J1606" s="182"/>
    </row>
    <row r="1607" spans="2:10">
      <c r="D1607" s="182"/>
      <c r="E1607" s="182"/>
      <c r="F1607" s="182"/>
      <c r="G1607" s="182"/>
      <c r="H1607" s="182"/>
      <c r="I1607" s="182"/>
      <c r="J1607" s="182"/>
    </row>
    <row r="1608" spans="2:10">
      <c r="D1608" s="182"/>
      <c r="E1608" s="182"/>
      <c r="F1608" s="182"/>
      <c r="G1608" s="182"/>
      <c r="H1608" s="182"/>
      <c r="I1608" s="182"/>
      <c r="J1608" s="182"/>
    </row>
    <row r="1609" spans="2:10">
      <c r="D1609" s="182"/>
      <c r="E1609" s="182"/>
      <c r="F1609" s="182"/>
      <c r="G1609" s="182"/>
      <c r="H1609" s="182"/>
      <c r="I1609" s="182"/>
      <c r="J1609" s="182"/>
    </row>
    <row r="1610" spans="2:10">
      <c r="D1610" s="182"/>
      <c r="E1610" s="182"/>
      <c r="F1610" s="182"/>
      <c r="G1610" s="182"/>
      <c r="H1610" s="182"/>
      <c r="I1610" s="182"/>
      <c r="J1610" s="182"/>
    </row>
    <row r="1611" spans="2:10">
      <c r="D1611" s="182"/>
      <c r="E1611" s="182"/>
      <c r="F1611" s="182"/>
      <c r="G1611" s="182"/>
      <c r="H1611" s="182"/>
      <c r="I1611" s="182"/>
      <c r="J1611" s="182"/>
    </row>
    <row r="1612" spans="2:10">
      <c r="B1612" s="183"/>
      <c r="D1612" s="182"/>
      <c r="E1612" s="182"/>
      <c r="F1612" s="182"/>
      <c r="G1612" s="182"/>
      <c r="H1612" s="182"/>
      <c r="I1612" s="182"/>
      <c r="J1612" s="182"/>
    </row>
    <row r="1613" spans="2:10">
      <c r="D1613" s="182"/>
      <c r="E1613" s="182"/>
      <c r="F1613" s="182"/>
      <c r="G1613" s="182"/>
      <c r="H1613" s="182"/>
      <c r="I1613" s="182"/>
      <c r="J1613" s="182"/>
    </row>
    <row r="1614" spans="2:10">
      <c r="D1614" s="182"/>
      <c r="E1614" s="182"/>
      <c r="F1614" s="182"/>
      <c r="G1614" s="182"/>
      <c r="H1614" s="182"/>
      <c r="I1614" s="182"/>
      <c r="J1614" s="182"/>
    </row>
    <row r="1615" spans="2:10">
      <c r="D1615" s="182"/>
      <c r="E1615" s="182"/>
      <c r="F1615" s="182"/>
      <c r="G1615" s="182"/>
      <c r="H1615" s="182"/>
      <c r="I1615" s="182"/>
      <c r="J1615" s="182"/>
    </row>
    <row r="1616" spans="2:10">
      <c r="D1616" s="182"/>
      <c r="E1616" s="182"/>
      <c r="F1616" s="182"/>
      <c r="G1616" s="182"/>
      <c r="H1616" s="182"/>
      <c r="I1616" s="182"/>
      <c r="J1616" s="182"/>
    </row>
    <row r="1617" spans="2:10">
      <c r="D1617" s="182"/>
      <c r="E1617" s="182"/>
      <c r="F1617" s="182"/>
      <c r="G1617" s="182"/>
      <c r="H1617" s="182"/>
      <c r="I1617" s="182"/>
      <c r="J1617" s="182"/>
    </row>
    <row r="1618" spans="2:10">
      <c r="D1618" s="182"/>
      <c r="E1618" s="182"/>
      <c r="F1618" s="182"/>
      <c r="G1618" s="182"/>
      <c r="H1618" s="182"/>
      <c r="I1618" s="182"/>
      <c r="J1618" s="182"/>
    </row>
    <row r="1619" spans="2:10">
      <c r="B1619" s="159"/>
      <c r="D1619" s="182"/>
      <c r="E1619" s="182"/>
      <c r="F1619" s="182"/>
      <c r="G1619" s="182"/>
      <c r="H1619" s="182"/>
      <c r="I1619" s="182"/>
      <c r="J1619" s="182"/>
    </row>
    <row r="1620" spans="2:10">
      <c r="D1620" s="182"/>
      <c r="E1620" s="182"/>
      <c r="F1620" s="182"/>
      <c r="G1620" s="182"/>
      <c r="H1620" s="182"/>
      <c r="I1620" s="182"/>
      <c r="J1620" s="182"/>
    </row>
    <row r="1621" spans="2:10">
      <c r="D1621" s="182"/>
      <c r="E1621" s="182"/>
      <c r="F1621" s="182"/>
      <c r="G1621" s="182"/>
      <c r="H1621" s="182"/>
      <c r="I1621" s="182"/>
      <c r="J1621" s="182"/>
    </row>
    <row r="1622" spans="2:10">
      <c r="D1622" s="182"/>
      <c r="E1622" s="182"/>
      <c r="F1622" s="182"/>
      <c r="G1622" s="182"/>
      <c r="H1622" s="182"/>
      <c r="I1622" s="182"/>
      <c r="J1622" s="182"/>
    </row>
    <row r="1623" spans="2:10">
      <c r="D1623" s="182"/>
      <c r="E1623" s="182"/>
      <c r="F1623" s="182"/>
      <c r="G1623" s="182"/>
      <c r="H1623" s="182"/>
      <c r="I1623" s="182"/>
      <c r="J1623" s="182"/>
    </row>
    <row r="1624" spans="2:10">
      <c r="D1624" s="182"/>
      <c r="E1624" s="182"/>
      <c r="F1624" s="182"/>
      <c r="G1624" s="182"/>
      <c r="H1624" s="182"/>
      <c r="I1624" s="182"/>
      <c r="J1624" s="182"/>
    </row>
    <row r="1625" spans="2:10">
      <c r="D1625" s="182"/>
      <c r="E1625" s="182"/>
      <c r="F1625" s="182"/>
      <c r="G1625" s="182"/>
      <c r="H1625" s="182"/>
      <c r="I1625" s="182"/>
      <c r="J1625" s="182"/>
    </row>
    <row r="1626" spans="2:10">
      <c r="D1626" s="182"/>
      <c r="E1626" s="182"/>
      <c r="F1626" s="182"/>
      <c r="G1626" s="182"/>
      <c r="H1626" s="182"/>
      <c r="I1626" s="182"/>
      <c r="J1626" s="182"/>
    </row>
    <row r="1627" spans="2:10">
      <c r="D1627" s="182"/>
      <c r="E1627" s="182"/>
      <c r="F1627" s="182"/>
      <c r="G1627" s="182"/>
      <c r="H1627" s="182"/>
      <c r="I1627" s="182"/>
      <c r="J1627" s="182"/>
    </row>
    <row r="1628" spans="2:10">
      <c r="D1628" s="182"/>
      <c r="E1628" s="182"/>
      <c r="F1628" s="182"/>
      <c r="G1628" s="182"/>
      <c r="H1628" s="182"/>
      <c r="I1628" s="182"/>
      <c r="J1628" s="182"/>
    </row>
    <row r="1629" spans="2:10">
      <c r="D1629" s="182"/>
      <c r="E1629" s="182"/>
      <c r="F1629" s="182"/>
      <c r="G1629" s="182"/>
      <c r="H1629" s="182"/>
      <c r="I1629" s="182"/>
      <c r="J1629" s="182"/>
    </row>
    <row r="1630" spans="2:10">
      <c r="B1630" s="183"/>
      <c r="D1630" s="182"/>
      <c r="E1630" s="182"/>
      <c r="F1630" s="182"/>
      <c r="G1630" s="182"/>
      <c r="H1630" s="182"/>
      <c r="I1630" s="182"/>
      <c r="J1630" s="182"/>
    </row>
    <row r="1631" spans="2:10">
      <c r="D1631" s="182"/>
      <c r="E1631" s="182"/>
      <c r="F1631" s="182"/>
      <c r="G1631" s="182"/>
      <c r="H1631" s="182"/>
      <c r="I1631" s="182"/>
      <c r="J1631" s="182"/>
    </row>
    <row r="1632" spans="2:10">
      <c r="B1632" s="183"/>
      <c r="D1632" s="182"/>
      <c r="E1632" s="182"/>
      <c r="F1632" s="182"/>
      <c r="G1632" s="182"/>
      <c r="H1632" s="182"/>
      <c r="I1632" s="182"/>
      <c r="J1632" s="182"/>
    </row>
    <row r="1633" spans="2:10">
      <c r="D1633" s="182"/>
      <c r="E1633" s="182"/>
      <c r="F1633" s="182"/>
      <c r="G1633" s="182"/>
      <c r="H1633" s="182"/>
      <c r="I1633" s="182"/>
      <c r="J1633" s="182"/>
    </row>
    <row r="1634" spans="2:10">
      <c r="B1634" s="183"/>
      <c r="D1634" s="182"/>
      <c r="E1634" s="182"/>
      <c r="F1634" s="182"/>
      <c r="G1634" s="182"/>
      <c r="H1634" s="182"/>
      <c r="I1634" s="182"/>
      <c r="J1634" s="182"/>
    </row>
    <row r="1635" spans="2:10">
      <c r="D1635" s="182"/>
      <c r="E1635" s="182"/>
      <c r="F1635" s="182"/>
      <c r="G1635" s="182"/>
      <c r="H1635" s="182"/>
      <c r="I1635" s="182"/>
      <c r="J1635" s="182"/>
    </row>
    <row r="1636" spans="2:10">
      <c r="B1636" s="183"/>
      <c r="D1636" s="182"/>
      <c r="E1636" s="182"/>
      <c r="F1636" s="182"/>
      <c r="G1636" s="182"/>
      <c r="H1636" s="182"/>
      <c r="I1636" s="182"/>
      <c r="J1636" s="182"/>
    </row>
    <row r="1637" spans="2:10">
      <c r="D1637" s="182"/>
      <c r="E1637" s="182"/>
      <c r="F1637" s="182"/>
      <c r="G1637" s="182"/>
      <c r="H1637" s="182"/>
      <c r="I1637" s="182"/>
      <c r="J1637" s="182"/>
    </row>
    <row r="1638" spans="2:10">
      <c r="B1638" s="183"/>
      <c r="D1638" s="182"/>
      <c r="E1638" s="182"/>
      <c r="F1638" s="182"/>
      <c r="G1638" s="182"/>
      <c r="H1638" s="182"/>
      <c r="I1638" s="182"/>
      <c r="J1638" s="182"/>
    </row>
    <row r="1639" spans="2:10">
      <c r="D1639" s="182"/>
      <c r="E1639" s="182"/>
      <c r="F1639" s="182"/>
      <c r="G1639" s="182"/>
      <c r="H1639" s="182"/>
      <c r="I1639" s="182"/>
      <c r="J1639" s="182"/>
    </row>
    <row r="1640" spans="2:10">
      <c r="B1640" s="183"/>
      <c r="D1640" s="182"/>
      <c r="E1640" s="182"/>
      <c r="F1640" s="182"/>
      <c r="G1640" s="182"/>
      <c r="H1640" s="182"/>
      <c r="I1640" s="182"/>
      <c r="J1640" s="182"/>
    </row>
    <row r="1641" spans="2:10">
      <c r="D1641" s="182"/>
      <c r="E1641" s="182"/>
      <c r="F1641" s="182"/>
      <c r="G1641" s="182"/>
      <c r="H1641" s="182"/>
      <c r="I1641" s="182"/>
      <c r="J1641" s="182"/>
    </row>
    <row r="1642" spans="2:10">
      <c r="B1642" s="183"/>
      <c r="D1642" s="182"/>
      <c r="E1642" s="182"/>
      <c r="F1642" s="182"/>
      <c r="G1642" s="182"/>
      <c r="H1642" s="182"/>
      <c r="I1642" s="182"/>
      <c r="J1642" s="182"/>
    </row>
    <row r="1643" spans="2:10">
      <c r="D1643" s="182"/>
      <c r="E1643" s="182"/>
      <c r="F1643" s="182"/>
      <c r="G1643" s="182"/>
      <c r="H1643" s="182"/>
      <c r="I1643" s="182"/>
      <c r="J1643" s="182"/>
    </row>
    <row r="1644" spans="2:10">
      <c r="B1644" s="183"/>
      <c r="D1644" s="182"/>
      <c r="E1644" s="182"/>
      <c r="F1644" s="182"/>
      <c r="G1644" s="182"/>
      <c r="H1644" s="182"/>
      <c r="I1644" s="182"/>
      <c r="J1644" s="182"/>
    </row>
    <row r="1645" spans="2:10">
      <c r="D1645" s="182"/>
      <c r="E1645" s="182"/>
      <c r="F1645" s="182"/>
      <c r="G1645" s="182"/>
      <c r="H1645" s="182"/>
      <c r="I1645" s="182"/>
      <c r="J1645" s="182"/>
    </row>
    <row r="1646" spans="2:10">
      <c r="D1646" s="182"/>
      <c r="E1646" s="182"/>
      <c r="F1646" s="182"/>
      <c r="G1646" s="182"/>
      <c r="H1646" s="182"/>
      <c r="I1646" s="182"/>
      <c r="J1646" s="182"/>
    </row>
    <row r="1647" spans="2:10">
      <c r="B1647" s="159"/>
      <c r="D1647" s="182"/>
      <c r="E1647" s="182"/>
      <c r="F1647" s="182"/>
      <c r="G1647" s="182"/>
      <c r="H1647" s="182"/>
      <c r="I1647" s="182"/>
      <c r="J1647" s="182"/>
    </row>
    <row r="1648" spans="2:10">
      <c r="D1648" s="182"/>
      <c r="E1648" s="182"/>
      <c r="F1648" s="182"/>
      <c r="G1648" s="182"/>
      <c r="H1648" s="182"/>
      <c r="I1648" s="182"/>
      <c r="J1648" s="182"/>
    </row>
    <row r="1649" spans="2:10">
      <c r="B1649" s="183"/>
      <c r="D1649" s="182"/>
      <c r="E1649" s="182"/>
      <c r="F1649" s="182"/>
      <c r="G1649" s="182"/>
      <c r="H1649" s="182"/>
      <c r="I1649" s="182"/>
      <c r="J1649" s="182"/>
    </row>
    <row r="1650" spans="2:10">
      <c r="D1650" s="182"/>
      <c r="E1650" s="182"/>
      <c r="F1650" s="182"/>
      <c r="G1650" s="182"/>
      <c r="H1650" s="182"/>
      <c r="I1650" s="182"/>
      <c r="J1650" s="182"/>
    </row>
    <row r="1651" spans="2:10">
      <c r="D1651" s="182"/>
      <c r="E1651" s="182"/>
      <c r="F1651" s="182"/>
      <c r="G1651" s="182"/>
      <c r="H1651" s="182"/>
      <c r="I1651" s="182"/>
      <c r="J1651" s="182"/>
    </row>
    <row r="1652" spans="2:10">
      <c r="B1652" s="183"/>
      <c r="D1652" s="182"/>
      <c r="E1652" s="182"/>
      <c r="F1652" s="182"/>
      <c r="G1652" s="182"/>
      <c r="H1652" s="182"/>
      <c r="I1652" s="182"/>
      <c r="J1652" s="182"/>
    </row>
    <row r="1653" spans="2:10">
      <c r="D1653" s="182"/>
      <c r="E1653" s="182"/>
      <c r="F1653" s="182"/>
      <c r="G1653" s="182"/>
      <c r="H1653" s="182"/>
      <c r="I1653" s="182"/>
      <c r="J1653" s="182"/>
    </row>
    <row r="1654" spans="2:10">
      <c r="D1654" s="182"/>
      <c r="E1654" s="182"/>
      <c r="F1654" s="182"/>
      <c r="G1654" s="182"/>
      <c r="H1654" s="182"/>
      <c r="I1654" s="182"/>
      <c r="J1654" s="182"/>
    </row>
    <row r="1655" spans="2:10">
      <c r="D1655" s="182"/>
      <c r="E1655" s="182"/>
      <c r="F1655" s="182"/>
      <c r="G1655" s="182"/>
      <c r="H1655" s="182"/>
      <c r="I1655" s="182"/>
      <c r="J1655" s="182"/>
    </row>
    <row r="1656" spans="2:10">
      <c r="D1656" s="182"/>
      <c r="E1656" s="182"/>
      <c r="F1656" s="182"/>
      <c r="G1656" s="182"/>
      <c r="H1656" s="182"/>
      <c r="I1656" s="182"/>
      <c r="J1656" s="182"/>
    </row>
    <row r="1657" spans="2:10">
      <c r="D1657" s="182"/>
      <c r="E1657" s="182"/>
      <c r="F1657" s="182"/>
      <c r="G1657" s="182"/>
      <c r="H1657" s="182"/>
      <c r="I1657" s="182"/>
      <c r="J1657" s="182"/>
    </row>
    <row r="1658" spans="2:10">
      <c r="D1658" s="182"/>
      <c r="E1658" s="182"/>
      <c r="F1658" s="182"/>
      <c r="G1658" s="182"/>
      <c r="H1658" s="182"/>
      <c r="I1658" s="182"/>
      <c r="J1658" s="182"/>
    </row>
    <row r="1659" spans="2:10">
      <c r="D1659" s="182"/>
      <c r="E1659" s="182"/>
      <c r="F1659" s="182"/>
      <c r="G1659" s="182"/>
      <c r="H1659" s="182"/>
      <c r="I1659" s="182"/>
      <c r="J1659" s="182"/>
    </row>
    <row r="1660" spans="2:10">
      <c r="D1660" s="182"/>
      <c r="E1660" s="182"/>
      <c r="F1660" s="182"/>
      <c r="G1660" s="182"/>
      <c r="H1660" s="182"/>
      <c r="I1660" s="182"/>
      <c r="J1660" s="182"/>
    </row>
    <row r="1661" spans="2:10">
      <c r="B1661" s="159"/>
      <c r="D1661" s="182"/>
      <c r="E1661" s="182"/>
      <c r="F1661" s="182"/>
      <c r="G1661" s="182"/>
      <c r="H1661" s="182"/>
      <c r="I1661" s="182"/>
      <c r="J1661" s="182"/>
    </row>
    <row r="1662" spans="2:10">
      <c r="B1662" s="159"/>
      <c r="D1662" s="182"/>
      <c r="E1662" s="182"/>
      <c r="F1662" s="182"/>
      <c r="G1662" s="182"/>
      <c r="H1662" s="182"/>
      <c r="I1662" s="182"/>
      <c r="J1662" s="182"/>
    </row>
    <row r="1663" spans="2:10">
      <c r="B1663" s="183"/>
      <c r="D1663" s="182"/>
      <c r="E1663" s="182"/>
      <c r="F1663" s="182"/>
      <c r="G1663" s="182"/>
      <c r="H1663" s="182"/>
      <c r="I1663" s="182"/>
      <c r="J1663" s="182"/>
    </row>
    <row r="1664" spans="2:10">
      <c r="D1664" s="182"/>
      <c r="E1664" s="182"/>
      <c r="F1664" s="182"/>
      <c r="G1664" s="182"/>
      <c r="H1664" s="182"/>
      <c r="I1664" s="182"/>
      <c r="J1664" s="182"/>
    </row>
    <row r="1665" spans="2:10">
      <c r="B1665" s="183"/>
      <c r="D1665" s="182"/>
      <c r="E1665" s="182"/>
      <c r="F1665" s="182"/>
      <c r="G1665" s="182"/>
      <c r="H1665" s="182"/>
      <c r="I1665" s="182"/>
      <c r="J1665" s="182"/>
    </row>
    <row r="1666" spans="2:10">
      <c r="D1666" s="182"/>
      <c r="E1666" s="182"/>
      <c r="F1666" s="182"/>
      <c r="G1666" s="182"/>
      <c r="H1666" s="182"/>
      <c r="I1666" s="182"/>
      <c r="J1666" s="182"/>
    </row>
    <row r="1667" spans="2:10">
      <c r="B1667" s="183"/>
      <c r="D1667" s="182"/>
      <c r="E1667" s="182"/>
      <c r="F1667" s="182"/>
      <c r="G1667" s="182"/>
      <c r="H1667" s="182"/>
      <c r="I1667" s="182"/>
      <c r="J1667" s="182"/>
    </row>
    <row r="1668" spans="2:10">
      <c r="D1668" s="182"/>
      <c r="E1668" s="182"/>
      <c r="F1668" s="182"/>
      <c r="G1668" s="182"/>
      <c r="H1668" s="182"/>
      <c r="I1668" s="182"/>
      <c r="J1668" s="182"/>
    </row>
    <row r="1669" spans="2:10">
      <c r="B1669" s="183"/>
      <c r="D1669" s="182"/>
      <c r="E1669" s="182"/>
      <c r="F1669" s="182"/>
      <c r="G1669" s="182"/>
      <c r="H1669" s="182"/>
      <c r="I1669" s="182"/>
      <c r="J1669" s="182"/>
    </row>
    <row r="1670" spans="2:10">
      <c r="D1670" s="182"/>
      <c r="E1670" s="182"/>
      <c r="F1670" s="182"/>
      <c r="G1670" s="182"/>
      <c r="H1670" s="182"/>
      <c r="I1670" s="182"/>
      <c r="J1670" s="182"/>
    </row>
    <row r="1671" spans="2:10">
      <c r="B1671" s="183"/>
      <c r="D1671" s="182"/>
      <c r="E1671" s="182"/>
      <c r="F1671" s="182"/>
      <c r="G1671" s="182"/>
      <c r="H1671" s="182"/>
      <c r="I1671" s="182"/>
      <c r="J1671" s="182"/>
    </row>
    <row r="1672" spans="2:10">
      <c r="D1672" s="182"/>
      <c r="E1672" s="182"/>
      <c r="F1672" s="182"/>
      <c r="G1672" s="182"/>
      <c r="H1672" s="182"/>
      <c r="I1672" s="182"/>
      <c r="J1672" s="182"/>
    </row>
    <row r="1673" spans="2:10">
      <c r="B1673" s="183"/>
      <c r="D1673" s="182"/>
      <c r="E1673" s="182"/>
      <c r="F1673" s="182"/>
      <c r="G1673" s="182"/>
      <c r="H1673" s="182"/>
      <c r="I1673" s="182"/>
      <c r="J1673" s="182"/>
    </row>
    <row r="1674" spans="2:10">
      <c r="B1674" s="183"/>
      <c r="D1674" s="182"/>
      <c r="E1674" s="182"/>
      <c r="F1674" s="182"/>
      <c r="G1674" s="182"/>
      <c r="H1674" s="182"/>
      <c r="I1674" s="182"/>
      <c r="J1674" s="182"/>
    </row>
    <row r="1675" spans="2:10">
      <c r="D1675" s="182"/>
      <c r="E1675" s="182"/>
      <c r="F1675" s="182"/>
      <c r="G1675" s="182"/>
      <c r="H1675" s="182"/>
      <c r="I1675" s="182"/>
      <c r="J1675" s="182"/>
    </row>
    <row r="1676" spans="2:10">
      <c r="B1676" s="183"/>
      <c r="D1676" s="182"/>
      <c r="E1676" s="182"/>
      <c r="F1676" s="182"/>
      <c r="G1676" s="182"/>
      <c r="H1676" s="182"/>
      <c r="I1676" s="182"/>
      <c r="J1676" s="182"/>
    </row>
    <row r="1677" spans="2:10">
      <c r="D1677" s="182"/>
      <c r="E1677" s="182"/>
      <c r="F1677" s="182"/>
      <c r="G1677" s="182"/>
      <c r="H1677" s="182"/>
      <c r="I1677" s="182"/>
      <c r="J1677" s="182"/>
    </row>
    <row r="1678" spans="2:10">
      <c r="D1678" s="182"/>
      <c r="E1678" s="182"/>
      <c r="F1678" s="182"/>
      <c r="G1678" s="182"/>
      <c r="H1678" s="182"/>
      <c r="I1678" s="182"/>
      <c r="J1678" s="182"/>
    </row>
    <row r="1679" spans="2:10">
      <c r="B1679" s="183"/>
      <c r="D1679" s="182"/>
      <c r="E1679" s="182"/>
      <c r="F1679" s="182"/>
      <c r="G1679" s="182"/>
      <c r="H1679" s="182"/>
      <c r="I1679" s="182"/>
      <c r="J1679" s="182"/>
    </row>
    <row r="1680" spans="2:10">
      <c r="D1680" s="182"/>
      <c r="E1680" s="182"/>
      <c r="F1680" s="182"/>
      <c r="G1680" s="182"/>
      <c r="H1680" s="182"/>
      <c r="I1680" s="182"/>
      <c r="J1680" s="182"/>
    </row>
    <row r="1681" spans="2:10">
      <c r="D1681" s="182"/>
      <c r="E1681" s="182"/>
      <c r="F1681" s="182"/>
      <c r="G1681" s="182"/>
      <c r="H1681" s="182"/>
      <c r="I1681" s="182"/>
      <c r="J1681" s="182"/>
    </row>
    <row r="1682" spans="2:10">
      <c r="B1682" s="183"/>
      <c r="D1682" s="182"/>
      <c r="E1682" s="182"/>
      <c r="F1682" s="182"/>
      <c r="G1682" s="182"/>
      <c r="H1682" s="182"/>
      <c r="I1682" s="182"/>
      <c r="J1682" s="182"/>
    </row>
    <row r="1683" spans="2:10">
      <c r="D1683" s="182"/>
      <c r="E1683" s="182"/>
      <c r="F1683" s="182"/>
      <c r="G1683" s="182"/>
      <c r="H1683" s="182"/>
      <c r="I1683" s="182"/>
      <c r="J1683" s="182"/>
    </row>
    <row r="1684" spans="2:10">
      <c r="B1684" s="184"/>
      <c r="D1684" s="182"/>
      <c r="E1684" s="182"/>
      <c r="F1684" s="182"/>
      <c r="G1684" s="182"/>
      <c r="H1684" s="182"/>
      <c r="I1684" s="182"/>
      <c r="J1684" s="182"/>
    </row>
    <row r="1685" spans="2:10">
      <c r="D1685" s="182"/>
      <c r="E1685" s="182"/>
      <c r="F1685" s="182"/>
      <c r="G1685" s="182"/>
      <c r="H1685" s="182"/>
      <c r="I1685" s="182"/>
      <c r="J1685" s="182"/>
    </row>
    <row r="1686" spans="2:10">
      <c r="B1686" s="183"/>
      <c r="D1686" s="182"/>
      <c r="E1686" s="182"/>
      <c r="F1686" s="182"/>
      <c r="G1686" s="182"/>
      <c r="H1686" s="182"/>
      <c r="I1686" s="182"/>
      <c r="J1686" s="182"/>
    </row>
    <row r="1687" spans="2:10">
      <c r="D1687" s="182"/>
      <c r="E1687" s="182"/>
      <c r="F1687" s="182"/>
      <c r="G1687" s="182"/>
      <c r="H1687" s="182"/>
      <c r="I1687" s="182"/>
      <c r="J1687" s="182"/>
    </row>
    <row r="1688" spans="2:10">
      <c r="D1688" s="182"/>
      <c r="E1688" s="182"/>
      <c r="F1688" s="182"/>
      <c r="G1688" s="182"/>
      <c r="H1688" s="182"/>
      <c r="I1688" s="182"/>
      <c r="J1688" s="182"/>
    </row>
    <row r="1689" spans="2:10">
      <c r="D1689" s="182"/>
      <c r="E1689" s="182"/>
      <c r="F1689" s="182"/>
      <c r="G1689" s="182"/>
      <c r="H1689" s="182"/>
      <c r="I1689" s="182"/>
      <c r="J1689" s="182"/>
    </row>
    <row r="1690" spans="2:10">
      <c r="D1690" s="182"/>
      <c r="E1690" s="182"/>
      <c r="F1690" s="182"/>
      <c r="G1690" s="182"/>
      <c r="H1690" s="182"/>
      <c r="I1690" s="182"/>
      <c r="J1690" s="182"/>
    </row>
    <row r="1691" spans="2:10">
      <c r="D1691" s="182"/>
      <c r="E1691" s="182"/>
      <c r="F1691" s="182"/>
      <c r="G1691" s="182"/>
      <c r="H1691" s="182"/>
      <c r="I1691" s="182"/>
      <c r="J1691" s="182"/>
    </row>
    <row r="1692" spans="2:10">
      <c r="D1692" s="182"/>
      <c r="E1692" s="182"/>
      <c r="F1692" s="182"/>
      <c r="G1692" s="182"/>
      <c r="H1692" s="182"/>
      <c r="I1692" s="182"/>
      <c r="J1692" s="182"/>
    </row>
    <row r="1693" spans="2:10">
      <c r="D1693" s="182"/>
      <c r="E1693" s="182"/>
      <c r="F1693" s="182"/>
      <c r="G1693" s="182"/>
      <c r="H1693" s="182"/>
      <c r="I1693" s="182"/>
      <c r="J1693" s="182"/>
    </row>
    <row r="1694" spans="2:10">
      <c r="B1694" s="183"/>
      <c r="D1694" s="182"/>
      <c r="E1694" s="182"/>
      <c r="F1694" s="182"/>
      <c r="G1694" s="182"/>
      <c r="H1694" s="182"/>
      <c r="I1694" s="182"/>
      <c r="J1694" s="182"/>
    </row>
    <row r="1695" spans="2:10">
      <c r="B1695" s="183"/>
      <c r="D1695" s="182"/>
      <c r="E1695" s="182"/>
      <c r="F1695" s="182"/>
      <c r="G1695" s="182"/>
      <c r="H1695" s="182"/>
      <c r="I1695" s="182"/>
      <c r="J1695" s="182"/>
    </row>
    <row r="1696" spans="2:10">
      <c r="D1696" s="182"/>
      <c r="E1696" s="182"/>
      <c r="F1696" s="182"/>
      <c r="G1696" s="182"/>
      <c r="H1696" s="182"/>
      <c r="I1696" s="182"/>
      <c r="J1696" s="182"/>
    </row>
    <row r="1697" spans="2:10">
      <c r="D1697" s="182"/>
      <c r="E1697" s="182"/>
      <c r="F1697" s="182"/>
      <c r="G1697" s="182"/>
      <c r="H1697" s="182"/>
      <c r="I1697" s="182"/>
      <c r="J1697" s="182"/>
    </row>
    <row r="1698" spans="2:10">
      <c r="D1698" s="182"/>
      <c r="E1698" s="182"/>
      <c r="F1698" s="182"/>
      <c r="G1698" s="182"/>
      <c r="H1698" s="182"/>
      <c r="I1698" s="182"/>
      <c r="J1698" s="182"/>
    </row>
    <row r="1699" spans="2:10">
      <c r="D1699" s="182"/>
      <c r="E1699" s="182"/>
      <c r="F1699" s="182"/>
      <c r="G1699" s="182"/>
      <c r="H1699" s="182"/>
      <c r="I1699" s="182"/>
      <c r="J1699" s="182"/>
    </row>
    <row r="1700" spans="2:10">
      <c r="D1700" s="182"/>
      <c r="E1700" s="182"/>
      <c r="F1700" s="182"/>
      <c r="G1700" s="182"/>
      <c r="H1700" s="182"/>
      <c r="I1700" s="182"/>
      <c r="J1700" s="182"/>
    </row>
    <row r="1701" spans="2:10">
      <c r="D1701" s="182"/>
      <c r="E1701" s="182"/>
      <c r="F1701" s="182"/>
      <c r="G1701" s="182"/>
      <c r="H1701" s="182"/>
      <c r="I1701" s="182"/>
      <c r="J1701" s="182"/>
    </row>
    <row r="1702" spans="2:10">
      <c r="B1702" s="183"/>
      <c r="D1702" s="182"/>
      <c r="E1702" s="182"/>
      <c r="F1702" s="182"/>
      <c r="G1702" s="182"/>
      <c r="H1702" s="182"/>
      <c r="I1702" s="182"/>
      <c r="J1702" s="182"/>
    </row>
    <row r="1703" spans="2:10">
      <c r="B1703" s="183"/>
      <c r="D1703" s="182"/>
      <c r="E1703" s="182"/>
      <c r="F1703" s="182"/>
      <c r="G1703" s="182"/>
      <c r="H1703" s="182"/>
      <c r="I1703" s="182"/>
      <c r="J1703" s="182"/>
    </row>
    <row r="1704" spans="2:10">
      <c r="D1704" s="182"/>
      <c r="E1704" s="182"/>
      <c r="F1704" s="182"/>
      <c r="G1704" s="182"/>
      <c r="H1704" s="182"/>
      <c r="I1704" s="182"/>
      <c r="J1704" s="182"/>
    </row>
    <row r="1705" spans="2:10">
      <c r="B1705" s="184"/>
      <c r="D1705" s="182"/>
      <c r="E1705" s="182"/>
      <c r="F1705" s="182"/>
      <c r="G1705" s="182"/>
      <c r="H1705" s="182"/>
      <c r="I1705" s="182"/>
      <c r="J1705" s="182"/>
    </row>
    <row r="1706" spans="2:10">
      <c r="D1706" s="182"/>
      <c r="E1706" s="182"/>
      <c r="F1706" s="182"/>
      <c r="G1706" s="182"/>
      <c r="H1706" s="182"/>
      <c r="I1706" s="182"/>
      <c r="J1706" s="182"/>
    </row>
    <row r="1707" spans="2:10">
      <c r="B1707" s="183"/>
      <c r="D1707" s="182"/>
      <c r="E1707" s="182"/>
      <c r="F1707" s="182"/>
      <c r="G1707" s="182"/>
      <c r="H1707" s="182"/>
      <c r="I1707" s="182"/>
      <c r="J1707" s="182"/>
    </row>
    <row r="1708" spans="2:10">
      <c r="D1708" s="182"/>
      <c r="E1708" s="182"/>
      <c r="F1708" s="182"/>
      <c r="G1708" s="182"/>
      <c r="H1708" s="182"/>
      <c r="I1708" s="182"/>
      <c r="J1708" s="182"/>
    </row>
    <row r="1709" spans="2:10">
      <c r="B1709" s="183"/>
      <c r="D1709" s="182"/>
      <c r="E1709" s="182"/>
      <c r="F1709" s="182"/>
      <c r="G1709" s="182"/>
      <c r="H1709" s="182"/>
      <c r="I1709" s="182"/>
      <c r="J1709" s="182"/>
    </row>
    <row r="1710" spans="2:10">
      <c r="D1710" s="182"/>
      <c r="E1710" s="182"/>
      <c r="F1710" s="182"/>
      <c r="G1710" s="182"/>
      <c r="H1710" s="182"/>
      <c r="I1710" s="182"/>
      <c r="J1710" s="182"/>
    </row>
    <row r="1711" spans="2:10">
      <c r="D1711" s="182"/>
      <c r="E1711" s="182"/>
      <c r="F1711" s="182"/>
      <c r="G1711" s="182"/>
      <c r="H1711" s="182"/>
      <c r="I1711" s="182"/>
      <c r="J1711" s="182"/>
    </row>
    <row r="1712" spans="2:10">
      <c r="B1712" s="183"/>
      <c r="D1712" s="182"/>
      <c r="E1712" s="182"/>
      <c r="F1712" s="182"/>
      <c r="G1712" s="182"/>
      <c r="H1712" s="182"/>
      <c r="I1712" s="182"/>
      <c r="J1712" s="182"/>
    </row>
    <row r="1713" spans="2:10">
      <c r="D1713" s="182"/>
      <c r="E1713" s="182"/>
      <c r="F1713" s="182"/>
      <c r="G1713" s="182"/>
      <c r="H1713" s="182"/>
      <c r="I1713" s="182"/>
      <c r="J1713" s="182"/>
    </row>
    <row r="1714" spans="2:10">
      <c r="B1714" s="183"/>
      <c r="D1714" s="182"/>
      <c r="E1714" s="182"/>
      <c r="F1714" s="182"/>
      <c r="G1714" s="182"/>
      <c r="H1714" s="182"/>
      <c r="I1714" s="182"/>
      <c r="J1714" s="182"/>
    </row>
    <row r="1715" spans="2:10">
      <c r="D1715" s="182"/>
      <c r="E1715" s="182"/>
      <c r="F1715" s="182"/>
      <c r="G1715" s="182"/>
      <c r="H1715" s="182"/>
      <c r="I1715" s="182"/>
      <c r="J1715" s="182"/>
    </row>
    <row r="1716" spans="2:10">
      <c r="B1716" s="183"/>
      <c r="D1716" s="182"/>
      <c r="E1716" s="182"/>
      <c r="F1716" s="182"/>
      <c r="G1716" s="182"/>
      <c r="H1716" s="182"/>
      <c r="I1716" s="182"/>
      <c r="J1716" s="182"/>
    </row>
    <row r="1717" spans="2:10">
      <c r="D1717" s="182"/>
      <c r="E1717" s="182"/>
      <c r="F1717" s="182"/>
      <c r="G1717" s="182"/>
      <c r="H1717" s="182"/>
      <c r="I1717" s="182"/>
      <c r="J1717" s="182"/>
    </row>
    <row r="1718" spans="2:10">
      <c r="B1718" s="183"/>
      <c r="D1718" s="182"/>
      <c r="E1718" s="182"/>
      <c r="F1718" s="182"/>
      <c r="G1718" s="182"/>
      <c r="H1718" s="182"/>
      <c r="I1718" s="182"/>
      <c r="J1718" s="182"/>
    </row>
    <row r="1719" spans="2:10">
      <c r="D1719" s="182"/>
      <c r="E1719" s="182"/>
      <c r="F1719" s="182"/>
      <c r="G1719" s="182"/>
      <c r="H1719" s="182"/>
      <c r="I1719" s="182"/>
      <c r="J1719" s="182"/>
    </row>
    <row r="1720" spans="2:10">
      <c r="B1720" s="183"/>
      <c r="D1720" s="182"/>
      <c r="E1720" s="182"/>
      <c r="F1720" s="182"/>
      <c r="G1720" s="182"/>
      <c r="H1720" s="182"/>
      <c r="I1720" s="182"/>
      <c r="J1720" s="182"/>
    </row>
    <row r="1721" spans="2:10">
      <c r="D1721" s="182"/>
      <c r="E1721" s="182"/>
      <c r="F1721" s="182"/>
      <c r="G1721" s="182"/>
      <c r="H1721" s="182"/>
      <c r="I1721" s="182"/>
      <c r="J1721" s="182"/>
    </row>
    <row r="1722" spans="2:10">
      <c r="B1722" s="183"/>
      <c r="D1722" s="182"/>
      <c r="E1722" s="182"/>
      <c r="F1722" s="182"/>
      <c r="G1722" s="182"/>
      <c r="H1722" s="182"/>
      <c r="I1722" s="182"/>
      <c r="J1722" s="182"/>
    </row>
    <row r="1723" spans="2:10">
      <c r="D1723" s="182"/>
      <c r="E1723" s="182"/>
      <c r="F1723" s="182"/>
      <c r="G1723" s="182"/>
      <c r="H1723" s="182"/>
      <c r="I1723" s="182"/>
      <c r="J1723" s="182"/>
    </row>
    <row r="1724" spans="2:10">
      <c r="D1724" s="182"/>
      <c r="E1724" s="182"/>
      <c r="F1724" s="182"/>
      <c r="G1724" s="182"/>
      <c r="H1724" s="182"/>
      <c r="I1724" s="182"/>
      <c r="J1724" s="182"/>
    </row>
    <row r="1725" spans="2:10">
      <c r="D1725" s="182"/>
      <c r="E1725" s="182"/>
      <c r="F1725" s="182"/>
      <c r="G1725" s="182"/>
      <c r="H1725" s="182"/>
      <c r="I1725" s="182"/>
      <c r="J1725" s="182"/>
    </row>
    <row r="1726" spans="2:10">
      <c r="B1726" s="183"/>
      <c r="D1726" s="182"/>
      <c r="E1726" s="182"/>
      <c r="F1726" s="182"/>
      <c r="G1726" s="182"/>
      <c r="H1726" s="182"/>
      <c r="I1726" s="182"/>
      <c r="J1726" s="182"/>
    </row>
    <row r="1727" spans="2:10">
      <c r="D1727" s="182"/>
      <c r="E1727" s="182"/>
      <c r="F1727" s="182"/>
      <c r="G1727" s="182"/>
      <c r="H1727" s="182"/>
      <c r="I1727" s="182"/>
      <c r="J1727" s="182"/>
    </row>
    <row r="1728" spans="2:10">
      <c r="B1728" s="183"/>
      <c r="D1728" s="182"/>
      <c r="E1728" s="182"/>
      <c r="F1728" s="182"/>
      <c r="G1728" s="182"/>
      <c r="H1728" s="182"/>
      <c r="I1728" s="182"/>
      <c r="J1728" s="182"/>
    </row>
    <row r="1729" spans="2:10">
      <c r="D1729" s="182"/>
      <c r="E1729" s="182"/>
      <c r="F1729" s="182"/>
      <c r="G1729" s="182"/>
      <c r="H1729" s="182"/>
      <c r="I1729" s="182"/>
      <c r="J1729" s="182"/>
    </row>
    <row r="1730" spans="2:10">
      <c r="B1730" s="159"/>
      <c r="D1730" s="182"/>
      <c r="E1730" s="182"/>
      <c r="F1730" s="182"/>
      <c r="G1730" s="182"/>
      <c r="H1730" s="182"/>
      <c r="I1730" s="182"/>
      <c r="J1730" s="182"/>
    </row>
    <row r="1731" spans="2:10">
      <c r="D1731" s="182"/>
      <c r="E1731" s="182"/>
      <c r="F1731" s="182"/>
      <c r="G1731" s="182"/>
      <c r="H1731" s="182"/>
      <c r="I1731" s="182"/>
      <c r="J1731" s="182"/>
    </row>
    <row r="1732" spans="2:10">
      <c r="B1732" s="183"/>
      <c r="D1732" s="182"/>
      <c r="E1732" s="182"/>
      <c r="F1732" s="182"/>
      <c r="G1732" s="182"/>
      <c r="H1732" s="182"/>
      <c r="I1732" s="182"/>
      <c r="J1732" s="182"/>
    </row>
    <row r="1733" spans="2:10">
      <c r="D1733" s="182"/>
      <c r="E1733" s="182"/>
      <c r="F1733" s="182"/>
      <c r="G1733" s="182"/>
      <c r="H1733" s="182"/>
      <c r="I1733" s="182"/>
      <c r="J1733" s="182"/>
    </row>
    <row r="1734" spans="2:10">
      <c r="B1734" s="183"/>
      <c r="D1734" s="182"/>
      <c r="E1734" s="182"/>
      <c r="F1734" s="182"/>
      <c r="G1734" s="182"/>
      <c r="H1734" s="182"/>
      <c r="I1734" s="182"/>
      <c r="J1734" s="182"/>
    </row>
    <row r="1735" spans="2:10">
      <c r="D1735" s="182"/>
      <c r="E1735" s="182"/>
      <c r="F1735" s="182"/>
      <c r="G1735" s="182"/>
      <c r="H1735" s="182"/>
      <c r="I1735" s="182"/>
      <c r="J1735" s="182"/>
    </row>
    <row r="1736" spans="2:10">
      <c r="B1736" s="183"/>
      <c r="D1736" s="182"/>
      <c r="E1736" s="182"/>
      <c r="F1736" s="182"/>
      <c r="G1736" s="182"/>
      <c r="H1736" s="182"/>
      <c r="I1736" s="182"/>
      <c r="J1736" s="182"/>
    </row>
    <row r="1737" spans="2:10">
      <c r="D1737" s="182"/>
      <c r="E1737" s="182"/>
      <c r="F1737" s="182"/>
      <c r="G1737" s="182"/>
      <c r="H1737" s="182"/>
      <c r="I1737" s="182"/>
      <c r="J1737" s="182"/>
    </row>
    <row r="1738" spans="2:10">
      <c r="B1738" s="183"/>
      <c r="D1738" s="182"/>
      <c r="E1738" s="182"/>
      <c r="F1738" s="182"/>
      <c r="G1738" s="182"/>
      <c r="H1738" s="182"/>
      <c r="I1738" s="182"/>
      <c r="J1738" s="182"/>
    </row>
    <row r="1739" spans="2:10">
      <c r="D1739" s="182"/>
      <c r="E1739" s="182"/>
      <c r="F1739" s="182"/>
      <c r="G1739" s="182"/>
      <c r="H1739" s="182"/>
      <c r="I1739" s="182"/>
      <c r="J1739" s="182"/>
    </row>
    <row r="1740" spans="2:10">
      <c r="B1740" s="183"/>
      <c r="D1740" s="182"/>
      <c r="E1740" s="182"/>
      <c r="F1740" s="182"/>
      <c r="G1740" s="182"/>
      <c r="H1740" s="182"/>
      <c r="I1740" s="182"/>
      <c r="J1740" s="182"/>
    </row>
    <row r="1741" spans="2:10">
      <c r="B1741" s="159"/>
      <c r="D1741" s="182"/>
      <c r="E1741" s="182"/>
      <c r="F1741" s="182"/>
      <c r="G1741" s="182"/>
      <c r="H1741" s="182"/>
      <c r="I1741" s="182"/>
      <c r="J1741" s="182"/>
    </row>
    <row r="1742" spans="2:10">
      <c r="B1742" s="159"/>
      <c r="D1742" s="182"/>
      <c r="E1742" s="182"/>
      <c r="F1742" s="182"/>
      <c r="G1742" s="182"/>
      <c r="H1742" s="182"/>
      <c r="I1742" s="182"/>
      <c r="J1742" s="182"/>
    </row>
    <row r="1743" spans="2:10">
      <c r="D1743" s="182"/>
      <c r="E1743" s="182"/>
      <c r="F1743" s="182"/>
      <c r="G1743" s="182"/>
      <c r="H1743" s="182"/>
      <c r="I1743" s="182"/>
      <c r="J1743" s="182"/>
    </row>
    <row r="1744" spans="2:10">
      <c r="D1744" s="182"/>
      <c r="E1744" s="182"/>
      <c r="F1744" s="182"/>
      <c r="G1744" s="182"/>
      <c r="H1744" s="182"/>
      <c r="I1744" s="182"/>
      <c r="J1744" s="182"/>
    </row>
    <row r="1745" spans="2:10">
      <c r="D1745" s="182"/>
      <c r="E1745" s="182"/>
      <c r="F1745" s="182"/>
      <c r="G1745" s="182"/>
      <c r="H1745" s="182"/>
      <c r="I1745" s="182"/>
      <c r="J1745" s="182"/>
    </row>
    <row r="1746" spans="2:10">
      <c r="D1746" s="182"/>
      <c r="E1746" s="182"/>
      <c r="F1746" s="182"/>
      <c r="G1746" s="182"/>
      <c r="H1746" s="182"/>
      <c r="I1746" s="182"/>
      <c r="J1746" s="182"/>
    </row>
    <row r="1747" spans="2:10">
      <c r="D1747" s="182"/>
      <c r="E1747" s="182"/>
      <c r="F1747" s="182"/>
      <c r="G1747" s="182"/>
      <c r="H1747" s="182"/>
      <c r="I1747" s="182"/>
      <c r="J1747" s="182"/>
    </row>
    <row r="1748" spans="2:10">
      <c r="D1748" s="182"/>
      <c r="E1748" s="182"/>
      <c r="F1748" s="182"/>
      <c r="G1748" s="182"/>
      <c r="H1748" s="182"/>
      <c r="I1748" s="182"/>
      <c r="J1748" s="182"/>
    </row>
    <row r="1749" spans="2:10">
      <c r="D1749" s="182"/>
      <c r="E1749" s="182"/>
      <c r="F1749" s="182"/>
      <c r="G1749" s="182"/>
      <c r="H1749" s="182"/>
      <c r="I1749" s="182"/>
      <c r="J1749" s="182"/>
    </row>
    <row r="1750" spans="2:10">
      <c r="D1750" s="182"/>
      <c r="E1750" s="182"/>
      <c r="F1750" s="182"/>
      <c r="G1750" s="182"/>
      <c r="H1750" s="182"/>
      <c r="I1750" s="182"/>
      <c r="J1750" s="182"/>
    </row>
    <row r="1751" spans="2:10">
      <c r="B1751" s="183"/>
      <c r="D1751" s="182"/>
      <c r="E1751" s="182"/>
      <c r="F1751" s="182"/>
      <c r="G1751" s="182"/>
      <c r="H1751" s="182"/>
      <c r="I1751" s="182"/>
      <c r="J1751" s="182"/>
    </row>
    <row r="1752" spans="2:10">
      <c r="D1752" s="182"/>
      <c r="E1752" s="182"/>
      <c r="F1752" s="182"/>
      <c r="G1752" s="182"/>
      <c r="H1752" s="182"/>
      <c r="I1752" s="182"/>
      <c r="J1752" s="182"/>
    </row>
    <row r="1753" spans="2:10">
      <c r="B1753" s="159"/>
      <c r="D1753" s="182"/>
      <c r="E1753" s="182"/>
      <c r="F1753" s="182"/>
      <c r="G1753" s="182"/>
      <c r="H1753" s="182"/>
      <c r="I1753" s="182"/>
      <c r="J1753" s="182"/>
    </row>
    <row r="1754" spans="2:10">
      <c r="D1754" s="182"/>
      <c r="E1754" s="182"/>
      <c r="F1754" s="182"/>
      <c r="G1754" s="182"/>
      <c r="H1754" s="182"/>
      <c r="I1754" s="182"/>
      <c r="J1754" s="182"/>
    </row>
    <row r="1755" spans="2:10">
      <c r="D1755" s="182"/>
      <c r="E1755" s="182"/>
      <c r="F1755" s="182"/>
      <c r="G1755" s="182"/>
      <c r="H1755" s="182"/>
      <c r="I1755" s="182"/>
      <c r="J1755" s="182"/>
    </row>
    <row r="1756" spans="2:10">
      <c r="D1756" s="182"/>
      <c r="E1756" s="182"/>
      <c r="F1756" s="182"/>
      <c r="G1756" s="182"/>
      <c r="H1756" s="182"/>
      <c r="I1756" s="182"/>
      <c r="J1756" s="182"/>
    </row>
    <row r="1757" spans="2:10">
      <c r="D1757" s="182"/>
      <c r="E1757" s="182"/>
      <c r="F1757" s="182"/>
      <c r="G1757" s="182"/>
      <c r="H1757" s="182"/>
      <c r="I1757" s="182"/>
      <c r="J1757" s="182"/>
    </row>
    <row r="1758" spans="2:10">
      <c r="D1758" s="182"/>
      <c r="E1758" s="182"/>
      <c r="F1758" s="182"/>
      <c r="G1758" s="182"/>
      <c r="H1758" s="182"/>
      <c r="I1758" s="182"/>
      <c r="J1758" s="182"/>
    </row>
    <row r="1759" spans="2:10">
      <c r="D1759" s="182"/>
      <c r="E1759" s="182"/>
      <c r="F1759" s="182"/>
      <c r="G1759" s="182"/>
      <c r="H1759" s="182"/>
      <c r="I1759" s="182"/>
      <c r="J1759" s="182"/>
    </row>
    <row r="1760" spans="2:10">
      <c r="D1760" s="182"/>
      <c r="E1760" s="182"/>
      <c r="F1760" s="182"/>
      <c r="G1760" s="182"/>
      <c r="H1760" s="182"/>
      <c r="I1760" s="182"/>
      <c r="J1760" s="182"/>
    </row>
    <row r="1761" spans="2:10">
      <c r="D1761" s="182"/>
      <c r="E1761" s="182"/>
      <c r="F1761" s="182"/>
      <c r="G1761" s="182"/>
      <c r="H1761" s="182"/>
      <c r="I1761" s="182"/>
      <c r="J1761" s="182"/>
    </row>
    <row r="1762" spans="2:10">
      <c r="D1762" s="182"/>
      <c r="E1762" s="182"/>
      <c r="F1762" s="182"/>
      <c r="G1762" s="182"/>
      <c r="H1762" s="182"/>
      <c r="I1762" s="182"/>
      <c r="J1762" s="182"/>
    </row>
    <row r="1763" spans="2:10">
      <c r="D1763" s="182"/>
      <c r="E1763" s="182"/>
      <c r="F1763" s="182"/>
      <c r="G1763" s="182"/>
      <c r="H1763" s="182"/>
      <c r="I1763" s="182"/>
      <c r="J1763" s="182"/>
    </row>
    <row r="1764" spans="2:10">
      <c r="D1764" s="182"/>
      <c r="E1764" s="182"/>
      <c r="F1764" s="182"/>
      <c r="G1764" s="182"/>
      <c r="H1764" s="182"/>
      <c r="I1764" s="182"/>
      <c r="J1764" s="182"/>
    </row>
    <row r="1765" spans="2:10">
      <c r="D1765" s="182"/>
      <c r="E1765" s="182"/>
      <c r="F1765" s="182"/>
      <c r="G1765" s="182"/>
      <c r="H1765" s="182"/>
      <c r="I1765" s="182"/>
      <c r="J1765" s="182"/>
    </row>
    <row r="1766" spans="2:10">
      <c r="D1766" s="182"/>
      <c r="E1766" s="182"/>
      <c r="F1766" s="182"/>
      <c r="G1766" s="182"/>
      <c r="H1766" s="182"/>
      <c r="I1766" s="182"/>
      <c r="J1766" s="182"/>
    </row>
    <row r="1767" spans="2:10">
      <c r="D1767" s="182"/>
      <c r="E1767" s="182"/>
      <c r="F1767" s="182"/>
      <c r="G1767" s="182"/>
      <c r="H1767" s="182"/>
      <c r="I1767" s="182"/>
      <c r="J1767" s="182"/>
    </row>
    <row r="1768" spans="2:10">
      <c r="D1768" s="182"/>
      <c r="E1768" s="182"/>
      <c r="F1768" s="182"/>
      <c r="G1768" s="182"/>
      <c r="H1768" s="182"/>
      <c r="I1768" s="182"/>
      <c r="J1768" s="182"/>
    </row>
    <row r="1769" spans="2:10">
      <c r="D1769" s="182"/>
      <c r="E1769" s="182"/>
      <c r="F1769" s="182"/>
      <c r="G1769" s="182"/>
      <c r="H1769" s="182"/>
      <c r="I1769" s="182"/>
      <c r="J1769" s="182"/>
    </row>
    <row r="1770" spans="2:10">
      <c r="D1770" s="182"/>
      <c r="E1770" s="182"/>
      <c r="F1770" s="182"/>
      <c r="G1770" s="182"/>
      <c r="H1770" s="182"/>
      <c r="I1770" s="182"/>
      <c r="J1770" s="182"/>
    </row>
    <row r="1771" spans="2:10">
      <c r="D1771" s="182"/>
      <c r="E1771" s="182"/>
      <c r="F1771" s="182"/>
      <c r="G1771" s="182"/>
      <c r="H1771" s="182"/>
      <c r="I1771" s="182"/>
      <c r="J1771" s="182"/>
    </row>
    <row r="1772" spans="2:10">
      <c r="D1772" s="182"/>
      <c r="E1772" s="182"/>
      <c r="F1772" s="182"/>
      <c r="G1772" s="182"/>
      <c r="H1772" s="182"/>
      <c r="I1772" s="182"/>
      <c r="J1772" s="182"/>
    </row>
    <row r="1773" spans="2:10">
      <c r="B1773" s="183"/>
      <c r="D1773" s="182"/>
      <c r="E1773" s="182"/>
      <c r="F1773" s="182"/>
      <c r="G1773" s="182"/>
      <c r="H1773" s="182"/>
      <c r="I1773" s="182"/>
      <c r="J1773" s="182"/>
    </row>
    <row r="1774" spans="2:10">
      <c r="D1774" s="182"/>
      <c r="E1774" s="182"/>
      <c r="F1774" s="182"/>
      <c r="G1774" s="182"/>
      <c r="H1774" s="182"/>
      <c r="I1774" s="182"/>
      <c r="J1774" s="182"/>
    </row>
    <row r="1775" spans="2:10">
      <c r="B1775" s="183"/>
      <c r="D1775" s="182"/>
      <c r="E1775" s="182"/>
      <c r="F1775" s="182"/>
      <c r="G1775" s="182"/>
      <c r="H1775" s="182"/>
      <c r="I1775" s="182"/>
      <c r="J1775" s="182"/>
    </row>
    <row r="1776" spans="2:10">
      <c r="D1776" s="182"/>
      <c r="E1776" s="182"/>
      <c r="F1776" s="182"/>
      <c r="G1776" s="182"/>
      <c r="H1776" s="182"/>
      <c r="I1776" s="182"/>
      <c r="J1776" s="182"/>
    </row>
    <row r="1777" spans="2:10">
      <c r="B1777" s="183"/>
      <c r="D1777" s="182"/>
      <c r="E1777" s="182"/>
      <c r="F1777" s="182"/>
      <c r="G1777" s="182"/>
      <c r="H1777" s="182"/>
      <c r="I1777" s="182"/>
      <c r="J1777" s="182"/>
    </row>
    <row r="1778" spans="2:10">
      <c r="D1778" s="182"/>
      <c r="E1778" s="182"/>
      <c r="F1778" s="182"/>
      <c r="G1778" s="182"/>
      <c r="H1778" s="182"/>
      <c r="I1778" s="182"/>
      <c r="J1778" s="182"/>
    </row>
    <row r="1779" spans="2:10">
      <c r="B1779" s="183"/>
      <c r="D1779" s="182"/>
      <c r="E1779" s="182"/>
      <c r="F1779" s="182"/>
      <c r="G1779" s="182"/>
      <c r="H1779" s="182"/>
      <c r="I1779" s="182"/>
      <c r="J1779" s="182"/>
    </row>
    <row r="1780" spans="2:10">
      <c r="D1780" s="182"/>
      <c r="E1780" s="182"/>
      <c r="F1780" s="182"/>
      <c r="G1780" s="182"/>
      <c r="H1780" s="182"/>
      <c r="I1780" s="182"/>
      <c r="J1780" s="182"/>
    </row>
    <row r="1781" spans="2:10">
      <c r="D1781" s="182"/>
      <c r="E1781" s="182"/>
      <c r="F1781" s="182"/>
      <c r="G1781" s="182"/>
      <c r="H1781" s="182"/>
      <c r="I1781" s="182"/>
      <c r="J1781" s="182"/>
    </row>
    <row r="1782" spans="2:10">
      <c r="D1782" s="182"/>
      <c r="E1782" s="182"/>
      <c r="F1782" s="182"/>
      <c r="G1782" s="182"/>
      <c r="H1782" s="182"/>
      <c r="I1782" s="182"/>
      <c r="J1782" s="182"/>
    </row>
    <row r="1783" spans="2:10">
      <c r="D1783" s="182"/>
      <c r="E1783" s="182"/>
      <c r="F1783" s="182"/>
      <c r="G1783" s="182"/>
      <c r="H1783" s="182"/>
      <c r="I1783" s="182"/>
      <c r="J1783" s="182"/>
    </row>
    <row r="1784" spans="2:10">
      <c r="D1784" s="182"/>
      <c r="E1784" s="182"/>
      <c r="F1784" s="182"/>
      <c r="G1784" s="182"/>
      <c r="H1784" s="182"/>
      <c r="I1784" s="182"/>
      <c r="J1784" s="182"/>
    </row>
    <row r="1785" spans="2:10">
      <c r="D1785" s="182"/>
      <c r="E1785" s="182"/>
      <c r="F1785" s="182"/>
      <c r="G1785" s="182"/>
      <c r="H1785" s="182"/>
      <c r="I1785" s="182"/>
      <c r="J1785" s="182"/>
    </row>
    <row r="1786" spans="2:10">
      <c r="D1786" s="182"/>
      <c r="E1786" s="182"/>
      <c r="F1786" s="182"/>
      <c r="G1786" s="182"/>
      <c r="H1786" s="182"/>
      <c r="I1786" s="182"/>
      <c r="J1786" s="182"/>
    </row>
    <row r="1787" spans="2:10">
      <c r="D1787" s="182"/>
      <c r="E1787" s="182"/>
      <c r="F1787" s="182"/>
      <c r="G1787" s="182"/>
      <c r="H1787" s="182"/>
      <c r="I1787" s="182"/>
      <c r="J1787" s="182"/>
    </row>
    <row r="1788" spans="2:10">
      <c r="D1788" s="182"/>
      <c r="E1788" s="182"/>
      <c r="F1788" s="182"/>
      <c r="G1788" s="182"/>
      <c r="H1788" s="182"/>
      <c r="I1788" s="182"/>
      <c r="J1788" s="182"/>
    </row>
    <row r="1789" spans="2:10">
      <c r="D1789" s="182"/>
      <c r="E1789" s="182"/>
      <c r="F1789" s="182"/>
      <c r="G1789" s="182"/>
      <c r="H1789" s="182"/>
      <c r="I1789" s="182"/>
      <c r="J1789" s="182"/>
    </row>
    <row r="1790" spans="2:10">
      <c r="D1790" s="182"/>
      <c r="E1790" s="182"/>
      <c r="F1790" s="182"/>
      <c r="G1790" s="182"/>
      <c r="H1790" s="182"/>
      <c r="I1790" s="182"/>
      <c r="J1790" s="182"/>
    </row>
    <row r="1791" spans="2:10">
      <c r="B1791" s="183"/>
      <c r="D1791" s="182"/>
      <c r="E1791" s="182"/>
      <c r="F1791" s="182"/>
      <c r="G1791" s="182"/>
      <c r="H1791" s="182"/>
      <c r="I1791" s="182"/>
      <c r="J1791" s="182"/>
    </row>
    <row r="1792" spans="2:10">
      <c r="D1792" s="182"/>
      <c r="E1792" s="182"/>
      <c r="F1792" s="182"/>
      <c r="G1792" s="182"/>
      <c r="H1792" s="182"/>
      <c r="I1792" s="182"/>
      <c r="J1792" s="182"/>
    </row>
    <row r="1793" spans="2:10">
      <c r="B1793" s="183"/>
      <c r="D1793" s="182"/>
      <c r="E1793" s="182"/>
      <c r="F1793" s="182"/>
      <c r="G1793" s="182"/>
      <c r="H1793" s="182"/>
      <c r="I1793" s="182"/>
      <c r="J1793" s="182"/>
    </row>
    <row r="1794" spans="2:10">
      <c r="D1794" s="182"/>
      <c r="E1794" s="182"/>
      <c r="F1794" s="182"/>
      <c r="G1794" s="182"/>
      <c r="H1794" s="182"/>
      <c r="I1794" s="182"/>
      <c r="J1794" s="182"/>
    </row>
    <row r="1795" spans="2:10">
      <c r="B1795" s="183"/>
      <c r="D1795" s="182"/>
      <c r="E1795" s="182"/>
      <c r="F1795" s="182"/>
      <c r="G1795" s="182"/>
      <c r="H1795" s="182"/>
      <c r="I1795" s="182"/>
      <c r="J1795" s="182"/>
    </row>
    <row r="1796" spans="2:10">
      <c r="D1796" s="182"/>
      <c r="E1796" s="182"/>
      <c r="F1796" s="182"/>
      <c r="G1796" s="182"/>
      <c r="H1796" s="182"/>
      <c r="I1796" s="182"/>
      <c r="J1796" s="182"/>
    </row>
    <row r="1797" spans="2:10">
      <c r="B1797" s="159"/>
      <c r="D1797" s="182"/>
      <c r="E1797" s="182"/>
      <c r="F1797" s="182"/>
      <c r="G1797" s="182"/>
      <c r="H1797" s="182"/>
      <c r="I1797" s="182"/>
      <c r="J1797" s="182"/>
    </row>
    <row r="1798" spans="2:10">
      <c r="D1798" s="182"/>
      <c r="E1798" s="182"/>
      <c r="F1798" s="182"/>
      <c r="G1798" s="182"/>
      <c r="H1798" s="182"/>
      <c r="I1798" s="182"/>
      <c r="J1798" s="182"/>
    </row>
    <row r="1799" spans="2:10">
      <c r="D1799" s="182"/>
      <c r="E1799" s="182"/>
      <c r="F1799" s="182"/>
      <c r="G1799" s="182"/>
      <c r="H1799" s="182"/>
      <c r="I1799" s="182"/>
      <c r="J1799" s="182"/>
    </row>
    <row r="1800" spans="2:10">
      <c r="D1800" s="182"/>
      <c r="E1800" s="182"/>
      <c r="F1800" s="182"/>
      <c r="G1800" s="182"/>
      <c r="H1800" s="182"/>
      <c r="I1800" s="182"/>
      <c r="J1800" s="182"/>
    </row>
    <row r="1801" spans="2:10">
      <c r="D1801" s="182"/>
      <c r="E1801" s="182"/>
      <c r="F1801" s="182"/>
      <c r="G1801" s="182"/>
      <c r="H1801" s="182"/>
      <c r="I1801" s="182"/>
      <c r="J1801" s="182"/>
    </row>
    <row r="1802" spans="2:10">
      <c r="D1802" s="182"/>
      <c r="E1802" s="182"/>
      <c r="F1802" s="182"/>
      <c r="G1802" s="182"/>
      <c r="H1802" s="182"/>
      <c r="I1802" s="182"/>
      <c r="J1802" s="182"/>
    </row>
    <row r="1803" spans="2:10">
      <c r="B1803" s="159"/>
      <c r="D1803" s="182"/>
      <c r="E1803" s="182"/>
      <c r="F1803" s="182"/>
      <c r="G1803" s="182"/>
      <c r="H1803" s="182"/>
      <c r="I1803" s="182"/>
      <c r="J1803" s="182"/>
    </row>
    <row r="1804" spans="2:10">
      <c r="D1804" s="182"/>
      <c r="E1804" s="182"/>
      <c r="F1804" s="182"/>
      <c r="G1804" s="182"/>
      <c r="H1804" s="182"/>
      <c r="I1804" s="182"/>
      <c r="J1804" s="182"/>
    </row>
    <row r="1805" spans="2:10">
      <c r="D1805" s="182"/>
      <c r="E1805" s="182"/>
      <c r="F1805" s="182"/>
      <c r="G1805" s="182"/>
      <c r="H1805" s="182"/>
      <c r="I1805" s="182"/>
      <c r="J1805" s="182"/>
    </row>
    <row r="1806" spans="2:10">
      <c r="D1806" s="182"/>
      <c r="E1806" s="182"/>
      <c r="F1806" s="182"/>
      <c r="G1806" s="182"/>
      <c r="H1806" s="182"/>
      <c r="I1806" s="182"/>
      <c r="J1806" s="182"/>
    </row>
    <row r="1807" spans="2:10">
      <c r="B1807" s="183"/>
      <c r="D1807" s="182"/>
      <c r="E1807" s="182"/>
      <c r="F1807" s="182"/>
      <c r="G1807" s="182"/>
      <c r="H1807" s="182"/>
      <c r="I1807" s="182"/>
      <c r="J1807" s="182"/>
    </row>
    <row r="1808" spans="2:10">
      <c r="D1808" s="182"/>
      <c r="E1808" s="182"/>
      <c r="F1808" s="182"/>
      <c r="G1808" s="182"/>
      <c r="H1808" s="182"/>
      <c r="I1808" s="182"/>
      <c r="J1808" s="182"/>
    </row>
    <row r="1809" spans="2:10">
      <c r="B1809" s="183"/>
      <c r="D1809" s="182"/>
      <c r="E1809" s="182"/>
      <c r="F1809" s="182"/>
      <c r="G1809" s="182"/>
      <c r="H1809" s="182"/>
      <c r="I1809" s="182"/>
      <c r="J1809" s="182"/>
    </row>
    <row r="1810" spans="2:10">
      <c r="D1810" s="182"/>
      <c r="E1810" s="182"/>
      <c r="F1810" s="182"/>
      <c r="G1810" s="182"/>
      <c r="H1810" s="182"/>
      <c r="I1810" s="182"/>
      <c r="J1810" s="182"/>
    </row>
    <row r="1811" spans="2:10">
      <c r="B1811" s="183"/>
      <c r="D1811" s="182"/>
      <c r="E1811" s="182"/>
      <c r="F1811" s="182"/>
      <c r="G1811" s="182"/>
      <c r="H1811" s="182"/>
      <c r="I1811" s="182"/>
      <c r="J1811" s="182"/>
    </row>
    <row r="1812" spans="2:10">
      <c r="D1812" s="182"/>
      <c r="E1812" s="182"/>
      <c r="F1812" s="182"/>
      <c r="G1812" s="182"/>
      <c r="H1812" s="182"/>
      <c r="I1812" s="182"/>
      <c r="J1812" s="182"/>
    </row>
    <row r="1813" spans="2:10">
      <c r="D1813" s="182"/>
      <c r="E1813" s="182"/>
      <c r="F1813" s="182"/>
      <c r="G1813" s="182"/>
      <c r="H1813" s="182"/>
      <c r="I1813" s="182"/>
      <c r="J1813" s="182"/>
    </row>
    <row r="1814" spans="2:10">
      <c r="D1814" s="182"/>
      <c r="E1814" s="182"/>
      <c r="F1814" s="182"/>
      <c r="G1814" s="182"/>
      <c r="H1814" s="182"/>
      <c r="I1814" s="182"/>
      <c r="J1814" s="182"/>
    </row>
    <row r="1815" spans="2:10">
      <c r="D1815" s="182"/>
      <c r="E1815" s="182"/>
      <c r="F1815" s="182"/>
      <c r="G1815" s="182"/>
      <c r="H1815" s="182"/>
      <c r="I1815" s="182"/>
      <c r="J1815" s="182"/>
    </row>
    <row r="1816" spans="2:10">
      <c r="D1816" s="182"/>
      <c r="E1816" s="182"/>
      <c r="F1816" s="182"/>
      <c r="G1816" s="182"/>
      <c r="H1816" s="182"/>
      <c r="I1816" s="182"/>
      <c r="J1816" s="182"/>
    </row>
    <row r="1817" spans="2:10">
      <c r="D1817" s="182"/>
      <c r="E1817" s="182"/>
      <c r="F1817" s="182"/>
      <c r="G1817" s="182"/>
      <c r="H1817" s="182"/>
      <c r="I1817" s="182"/>
      <c r="J1817" s="182"/>
    </row>
    <row r="1818" spans="2:10">
      <c r="D1818" s="182"/>
      <c r="E1818" s="182"/>
      <c r="F1818" s="182"/>
      <c r="G1818" s="182"/>
      <c r="H1818" s="182"/>
      <c r="I1818" s="182"/>
      <c r="J1818" s="182"/>
    </row>
    <row r="1819" spans="2:10">
      <c r="D1819" s="182"/>
      <c r="E1819" s="182"/>
      <c r="F1819" s="182"/>
      <c r="G1819" s="182"/>
      <c r="H1819" s="182"/>
      <c r="I1819" s="182"/>
      <c r="J1819" s="182"/>
    </row>
    <row r="1820" spans="2:10">
      <c r="B1820" s="159"/>
      <c r="D1820" s="182"/>
      <c r="E1820" s="182"/>
      <c r="F1820" s="182"/>
      <c r="G1820" s="182"/>
      <c r="H1820" s="182"/>
      <c r="I1820" s="182"/>
      <c r="J1820" s="182"/>
    </row>
    <row r="1821" spans="2:10">
      <c r="D1821" s="182"/>
      <c r="E1821" s="182"/>
      <c r="F1821" s="182"/>
      <c r="G1821" s="182"/>
      <c r="H1821" s="182"/>
      <c r="I1821" s="182"/>
      <c r="J1821" s="182"/>
    </row>
    <row r="1822" spans="2:10">
      <c r="B1822" s="159"/>
      <c r="D1822" s="182"/>
      <c r="E1822" s="182"/>
      <c r="F1822" s="182"/>
      <c r="G1822" s="182"/>
      <c r="H1822" s="182"/>
      <c r="I1822" s="182"/>
      <c r="J1822" s="182"/>
    </row>
    <row r="1823" spans="2:10">
      <c r="D1823" s="182"/>
      <c r="E1823" s="182"/>
      <c r="F1823" s="182"/>
      <c r="G1823" s="182"/>
      <c r="H1823" s="182"/>
      <c r="I1823" s="182"/>
      <c r="J1823" s="182"/>
    </row>
    <row r="1824" spans="2:10">
      <c r="D1824" s="182"/>
      <c r="E1824" s="182"/>
      <c r="F1824" s="182"/>
      <c r="G1824" s="182"/>
      <c r="H1824" s="182"/>
      <c r="I1824" s="182"/>
      <c r="J1824" s="182"/>
    </row>
    <row r="1825" spans="2:10">
      <c r="D1825" s="182"/>
      <c r="E1825" s="182"/>
      <c r="F1825" s="182"/>
      <c r="G1825" s="182"/>
      <c r="H1825" s="182"/>
      <c r="I1825" s="182"/>
      <c r="J1825" s="182"/>
    </row>
    <row r="1826" spans="2:10">
      <c r="B1826" s="183"/>
      <c r="D1826" s="182"/>
      <c r="E1826" s="182"/>
      <c r="F1826" s="182"/>
      <c r="G1826" s="182"/>
      <c r="H1826" s="182"/>
      <c r="I1826" s="182"/>
      <c r="J1826" s="182"/>
    </row>
    <row r="1827" spans="2:10">
      <c r="B1827" s="183"/>
      <c r="D1827" s="182"/>
      <c r="E1827" s="182"/>
      <c r="F1827" s="182"/>
      <c r="G1827" s="182"/>
      <c r="H1827" s="182"/>
      <c r="I1827" s="182"/>
      <c r="J1827" s="182"/>
    </row>
    <row r="1828" spans="2:10">
      <c r="D1828" s="182"/>
      <c r="E1828" s="182"/>
      <c r="F1828" s="182"/>
      <c r="G1828" s="182"/>
      <c r="H1828" s="182"/>
      <c r="I1828" s="182"/>
      <c r="J1828" s="182"/>
    </row>
    <row r="1829" spans="2:10">
      <c r="D1829" s="182"/>
      <c r="E1829" s="182"/>
      <c r="F1829" s="182"/>
      <c r="G1829" s="182"/>
      <c r="H1829" s="182"/>
      <c r="I1829" s="182"/>
      <c r="J1829" s="182"/>
    </row>
    <row r="1830" spans="2:10">
      <c r="D1830" s="182"/>
      <c r="E1830" s="182"/>
      <c r="F1830" s="182"/>
      <c r="G1830" s="182"/>
      <c r="H1830" s="182"/>
      <c r="I1830" s="182"/>
      <c r="J1830" s="182"/>
    </row>
    <row r="1831" spans="2:10">
      <c r="B1831" s="183"/>
      <c r="D1831" s="182"/>
      <c r="E1831" s="182"/>
      <c r="F1831" s="182"/>
      <c r="G1831" s="182"/>
      <c r="H1831" s="182"/>
      <c r="I1831" s="182"/>
      <c r="J1831" s="182"/>
    </row>
    <row r="1832" spans="2:10">
      <c r="D1832" s="182"/>
      <c r="E1832" s="182"/>
      <c r="F1832" s="182"/>
      <c r="G1832" s="182"/>
      <c r="H1832" s="182"/>
      <c r="I1832" s="182"/>
      <c r="J1832" s="182"/>
    </row>
    <row r="1833" spans="2:10">
      <c r="B1833" s="183"/>
      <c r="D1833" s="182"/>
      <c r="E1833" s="182"/>
      <c r="F1833" s="182"/>
      <c r="G1833" s="182"/>
      <c r="H1833" s="182"/>
      <c r="I1833" s="182"/>
      <c r="J1833" s="182"/>
    </row>
    <row r="1834" spans="2:10">
      <c r="D1834" s="182"/>
      <c r="E1834" s="182"/>
      <c r="F1834" s="182"/>
      <c r="G1834" s="182"/>
      <c r="H1834" s="182"/>
      <c r="I1834" s="182"/>
      <c r="J1834" s="182"/>
    </row>
    <row r="1835" spans="2:10">
      <c r="B1835" s="183"/>
      <c r="D1835" s="182"/>
      <c r="E1835" s="182"/>
      <c r="F1835" s="182"/>
      <c r="G1835" s="182"/>
      <c r="H1835" s="182"/>
      <c r="I1835" s="182"/>
      <c r="J1835" s="182"/>
    </row>
    <row r="1836" spans="2:10">
      <c r="D1836" s="182"/>
      <c r="E1836" s="182"/>
      <c r="F1836" s="182"/>
      <c r="G1836" s="182"/>
      <c r="H1836" s="182"/>
      <c r="I1836" s="182"/>
      <c r="J1836" s="182"/>
    </row>
    <row r="1837" spans="2:10">
      <c r="B1837" s="183"/>
      <c r="D1837" s="182"/>
      <c r="E1837" s="182"/>
      <c r="F1837" s="182"/>
      <c r="G1837" s="182"/>
      <c r="H1837" s="182"/>
      <c r="I1837" s="182"/>
      <c r="J1837" s="182"/>
    </row>
    <row r="1838" spans="2:10">
      <c r="D1838" s="182"/>
      <c r="E1838" s="182"/>
      <c r="F1838" s="182"/>
      <c r="G1838" s="182"/>
      <c r="H1838" s="182"/>
      <c r="I1838" s="182"/>
      <c r="J1838" s="182"/>
    </row>
    <row r="1839" spans="2:10">
      <c r="B1839" s="183"/>
      <c r="D1839" s="182"/>
      <c r="E1839" s="182"/>
      <c r="F1839" s="182"/>
      <c r="G1839" s="182"/>
      <c r="H1839" s="182"/>
      <c r="I1839" s="182"/>
      <c r="J1839" s="182"/>
    </row>
    <row r="1840" spans="2:10">
      <c r="D1840" s="182"/>
      <c r="E1840" s="182"/>
      <c r="F1840" s="182"/>
      <c r="G1840" s="182"/>
      <c r="H1840" s="182"/>
      <c r="I1840" s="182"/>
      <c r="J1840" s="182"/>
    </row>
    <row r="1841" spans="2:10">
      <c r="B1841" s="183"/>
      <c r="D1841" s="182"/>
      <c r="E1841" s="182"/>
      <c r="F1841" s="182"/>
      <c r="G1841" s="182"/>
      <c r="H1841" s="182"/>
      <c r="I1841" s="182"/>
      <c r="J1841" s="182"/>
    </row>
    <row r="1842" spans="2:10">
      <c r="D1842" s="182"/>
      <c r="E1842" s="182"/>
      <c r="F1842" s="182"/>
      <c r="G1842" s="182"/>
      <c r="H1842" s="182"/>
      <c r="I1842" s="182"/>
      <c r="J1842" s="182"/>
    </row>
    <row r="1843" spans="2:10">
      <c r="B1843" s="183"/>
      <c r="D1843" s="182"/>
      <c r="E1843" s="182"/>
      <c r="F1843" s="182"/>
      <c r="G1843" s="182"/>
      <c r="H1843" s="182"/>
      <c r="I1843" s="182"/>
      <c r="J1843" s="182"/>
    </row>
    <row r="1844" spans="2:10">
      <c r="D1844" s="182"/>
      <c r="E1844" s="182"/>
      <c r="F1844" s="182"/>
      <c r="G1844" s="182"/>
      <c r="H1844" s="182"/>
      <c r="I1844" s="182"/>
      <c r="J1844" s="182"/>
    </row>
    <row r="1845" spans="2:10">
      <c r="D1845" s="182"/>
      <c r="E1845" s="182"/>
      <c r="F1845" s="182"/>
      <c r="G1845" s="182"/>
      <c r="H1845" s="182"/>
      <c r="I1845" s="182"/>
      <c r="J1845" s="182"/>
    </row>
    <row r="1846" spans="2:10">
      <c r="D1846" s="182"/>
      <c r="E1846" s="182"/>
      <c r="F1846" s="182"/>
      <c r="G1846" s="182"/>
      <c r="H1846" s="182"/>
      <c r="I1846" s="182"/>
      <c r="J1846" s="182"/>
    </row>
    <row r="1847" spans="2:10">
      <c r="B1847" s="183"/>
      <c r="D1847" s="182"/>
      <c r="E1847" s="182"/>
      <c r="F1847" s="182"/>
      <c r="G1847" s="182"/>
      <c r="H1847" s="182"/>
      <c r="I1847" s="182"/>
      <c r="J1847" s="182"/>
    </row>
    <row r="1848" spans="2:10">
      <c r="D1848" s="182"/>
      <c r="E1848" s="182"/>
      <c r="F1848" s="182"/>
      <c r="G1848" s="182"/>
      <c r="H1848" s="182"/>
      <c r="I1848" s="182"/>
      <c r="J1848" s="182"/>
    </row>
    <row r="1849" spans="2:10">
      <c r="B1849" s="183"/>
      <c r="D1849" s="182"/>
      <c r="E1849" s="182"/>
      <c r="F1849" s="182"/>
      <c r="G1849" s="182"/>
      <c r="H1849" s="182"/>
      <c r="I1849" s="182"/>
      <c r="J1849" s="182"/>
    </row>
    <row r="1850" spans="2:10">
      <c r="B1850" s="159"/>
      <c r="D1850" s="182"/>
      <c r="E1850" s="182"/>
      <c r="F1850" s="182"/>
      <c r="G1850" s="182"/>
      <c r="H1850" s="182"/>
      <c r="I1850" s="182"/>
      <c r="J1850" s="182"/>
    </row>
    <row r="1851" spans="2:10">
      <c r="B1851" s="183"/>
      <c r="D1851" s="182"/>
      <c r="E1851" s="182"/>
      <c r="F1851" s="182"/>
      <c r="G1851" s="182"/>
      <c r="H1851" s="182"/>
      <c r="I1851" s="182"/>
      <c r="J1851" s="182"/>
    </row>
    <row r="1852" spans="2:10">
      <c r="D1852" s="182"/>
      <c r="E1852" s="182"/>
      <c r="F1852" s="182"/>
      <c r="G1852" s="182"/>
      <c r="H1852" s="182"/>
      <c r="I1852" s="182"/>
      <c r="J1852" s="182"/>
    </row>
    <row r="1853" spans="2:10">
      <c r="B1853" s="183"/>
      <c r="D1853" s="182"/>
      <c r="E1853" s="182"/>
      <c r="F1853" s="182"/>
      <c r="G1853" s="182"/>
      <c r="H1853" s="182"/>
      <c r="I1853" s="182"/>
      <c r="J1853" s="182"/>
    </row>
    <row r="1854" spans="2:10">
      <c r="D1854" s="182"/>
      <c r="E1854" s="182"/>
      <c r="F1854" s="182"/>
      <c r="G1854" s="182"/>
      <c r="H1854" s="182"/>
      <c r="I1854" s="182"/>
      <c r="J1854" s="182"/>
    </row>
    <row r="1855" spans="2:10">
      <c r="B1855" s="183"/>
      <c r="D1855" s="182"/>
      <c r="E1855" s="182"/>
      <c r="F1855" s="182"/>
      <c r="G1855" s="182"/>
      <c r="H1855" s="182"/>
      <c r="I1855" s="182"/>
      <c r="J1855" s="182"/>
    </row>
    <row r="1856" spans="2:10">
      <c r="D1856" s="182"/>
      <c r="E1856" s="182"/>
      <c r="F1856" s="182"/>
      <c r="G1856" s="182"/>
      <c r="H1856" s="182"/>
      <c r="I1856" s="182"/>
      <c r="J1856" s="182"/>
    </row>
    <row r="1857" spans="2:10">
      <c r="D1857" s="182"/>
      <c r="E1857" s="182"/>
      <c r="F1857" s="182"/>
      <c r="G1857" s="182"/>
      <c r="H1857" s="182"/>
      <c r="I1857" s="182"/>
      <c r="J1857" s="182"/>
    </row>
    <row r="1858" spans="2:10">
      <c r="D1858" s="182"/>
      <c r="E1858" s="182"/>
      <c r="F1858" s="182"/>
      <c r="G1858" s="182"/>
      <c r="H1858" s="182"/>
      <c r="I1858" s="182"/>
      <c r="J1858" s="182"/>
    </row>
    <row r="1859" spans="2:10">
      <c r="D1859" s="182"/>
      <c r="E1859" s="182"/>
      <c r="F1859" s="182"/>
      <c r="G1859" s="182"/>
      <c r="H1859" s="182"/>
      <c r="I1859" s="182"/>
      <c r="J1859" s="182"/>
    </row>
    <row r="1860" spans="2:10">
      <c r="D1860" s="182"/>
      <c r="E1860" s="182"/>
      <c r="F1860" s="182"/>
      <c r="G1860" s="182"/>
      <c r="H1860" s="182"/>
      <c r="I1860" s="182"/>
      <c r="J1860" s="182"/>
    </row>
    <row r="1861" spans="2:10">
      <c r="D1861" s="182"/>
      <c r="E1861" s="182"/>
      <c r="F1861" s="182"/>
      <c r="G1861" s="182"/>
      <c r="H1861" s="182"/>
      <c r="I1861" s="182"/>
      <c r="J1861" s="182"/>
    </row>
    <row r="1862" spans="2:10">
      <c r="D1862" s="182"/>
      <c r="E1862" s="182"/>
      <c r="F1862" s="182"/>
      <c r="G1862" s="182"/>
      <c r="H1862" s="182"/>
      <c r="I1862" s="182"/>
      <c r="J1862" s="182"/>
    </row>
    <row r="1863" spans="2:10">
      <c r="D1863" s="182"/>
      <c r="E1863" s="182"/>
      <c r="F1863" s="182"/>
      <c r="G1863" s="182"/>
      <c r="H1863" s="182"/>
      <c r="I1863" s="182"/>
      <c r="J1863" s="182"/>
    </row>
    <row r="1864" spans="2:10">
      <c r="B1864" s="183"/>
      <c r="D1864" s="182"/>
      <c r="E1864" s="182"/>
      <c r="F1864" s="182"/>
      <c r="G1864" s="182"/>
      <c r="H1864" s="182"/>
      <c r="I1864" s="182"/>
      <c r="J1864" s="182"/>
    </row>
    <row r="1865" spans="2:10">
      <c r="D1865" s="182"/>
      <c r="E1865" s="182"/>
      <c r="F1865" s="182"/>
      <c r="G1865" s="182"/>
      <c r="H1865" s="182"/>
      <c r="I1865" s="182"/>
      <c r="J1865" s="182"/>
    </row>
    <row r="1866" spans="2:10">
      <c r="B1866" s="183"/>
      <c r="D1866" s="182"/>
      <c r="E1866" s="182"/>
      <c r="F1866" s="182"/>
      <c r="G1866" s="182"/>
      <c r="H1866" s="182"/>
      <c r="I1866" s="182"/>
      <c r="J1866" s="182"/>
    </row>
    <row r="1867" spans="2:10">
      <c r="D1867" s="182"/>
      <c r="E1867" s="182"/>
      <c r="F1867" s="182"/>
      <c r="G1867" s="182"/>
      <c r="H1867" s="182"/>
      <c r="I1867" s="182"/>
      <c r="J1867" s="182"/>
    </row>
    <row r="1868" spans="2:10">
      <c r="B1868" s="183"/>
      <c r="D1868" s="182"/>
      <c r="E1868" s="182"/>
      <c r="F1868" s="182"/>
      <c r="G1868" s="182"/>
      <c r="H1868" s="182"/>
      <c r="I1868" s="182"/>
      <c r="J1868" s="182"/>
    </row>
    <row r="1869" spans="2:10">
      <c r="D1869" s="182"/>
      <c r="E1869" s="182"/>
      <c r="F1869" s="182"/>
      <c r="G1869" s="182"/>
      <c r="H1869" s="182"/>
      <c r="I1869" s="182"/>
      <c r="J1869" s="182"/>
    </row>
    <row r="1870" spans="2:10">
      <c r="B1870" s="183"/>
      <c r="D1870" s="182"/>
      <c r="E1870" s="182"/>
      <c r="F1870" s="182"/>
      <c r="G1870" s="182"/>
      <c r="H1870" s="182"/>
      <c r="I1870" s="182"/>
      <c r="J1870" s="182"/>
    </row>
    <row r="1871" spans="2:10">
      <c r="D1871" s="182"/>
      <c r="E1871" s="182"/>
      <c r="F1871" s="182"/>
      <c r="G1871" s="182"/>
      <c r="H1871" s="182"/>
      <c r="I1871" s="182"/>
      <c r="J1871" s="182"/>
    </row>
    <row r="1872" spans="2:10">
      <c r="B1872" s="183"/>
      <c r="D1872" s="182"/>
      <c r="E1872" s="182"/>
      <c r="F1872" s="182"/>
      <c r="G1872" s="182"/>
      <c r="H1872" s="182"/>
      <c r="I1872" s="182"/>
      <c r="J1872" s="182"/>
    </row>
    <row r="1873" spans="2:10">
      <c r="D1873" s="182"/>
      <c r="E1873" s="182"/>
      <c r="F1873" s="182"/>
      <c r="G1873" s="182"/>
      <c r="H1873" s="182"/>
      <c r="I1873" s="182"/>
      <c r="J1873" s="182"/>
    </row>
    <row r="1874" spans="2:10">
      <c r="B1874" s="183"/>
      <c r="D1874" s="182"/>
      <c r="E1874" s="182"/>
      <c r="F1874" s="182"/>
      <c r="G1874" s="182"/>
      <c r="H1874" s="182"/>
      <c r="I1874" s="182"/>
      <c r="J1874" s="182"/>
    </row>
    <row r="1875" spans="2:10">
      <c r="D1875" s="182"/>
      <c r="E1875" s="182"/>
      <c r="F1875" s="182"/>
      <c r="G1875" s="182"/>
      <c r="H1875" s="182"/>
      <c r="I1875" s="182"/>
      <c r="J1875" s="182"/>
    </row>
    <row r="1876" spans="2:10">
      <c r="B1876" s="183"/>
      <c r="D1876" s="182"/>
      <c r="E1876" s="182"/>
      <c r="F1876" s="182"/>
      <c r="G1876" s="182"/>
      <c r="H1876" s="182"/>
      <c r="I1876" s="182"/>
      <c r="J1876" s="182"/>
    </row>
    <row r="1877" spans="2:10">
      <c r="D1877" s="182"/>
      <c r="E1877" s="182"/>
      <c r="F1877" s="182"/>
      <c r="G1877" s="182"/>
      <c r="H1877" s="182"/>
      <c r="I1877" s="182"/>
      <c r="J1877" s="182"/>
    </row>
    <row r="1878" spans="2:10">
      <c r="B1878" s="183"/>
      <c r="D1878" s="182"/>
      <c r="E1878" s="182"/>
      <c r="F1878" s="182"/>
      <c r="G1878" s="182"/>
      <c r="H1878" s="182"/>
      <c r="I1878" s="182"/>
      <c r="J1878" s="182"/>
    </row>
    <row r="1879" spans="2:10">
      <c r="D1879" s="182"/>
      <c r="E1879" s="182"/>
      <c r="F1879" s="182"/>
      <c r="G1879" s="182"/>
      <c r="H1879" s="182"/>
      <c r="I1879" s="182"/>
      <c r="J1879" s="182"/>
    </row>
    <row r="1880" spans="2:10">
      <c r="B1880" s="183"/>
      <c r="D1880" s="182"/>
      <c r="E1880" s="182"/>
      <c r="F1880" s="182"/>
      <c r="G1880" s="182"/>
      <c r="H1880" s="182"/>
      <c r="I1880" s="182"/>
      <c r="J1880" s="182"/>
    </row>
    <row r="1881" spans="2:10">
      <c r="D1881" s="182"/>
      <c r="E1881" s="182"/>
      <c r="F1881" s="182"/>
      <c r="G1881" s="182"/>
      <c r="H1881" s="182"/>
      <c r="I1881" s="182"/>
      <c r="J1881" s="182"/>
    </row>
    <row r="1882" spans="2:10">
      <c r="B1882" s="183"/>
      <c r="D1882" s="182"/>
      <c r="E1882" s="182"/>
      <c r="F1882" s="182"/>
      <c r="G1882" s="182"/>
      <c r="H1882" s="182"/>
      <c r="I1882" s="182"/>
      <c r="J1882" s="182"/>
    </row>
    <row r="1883" spans="2:10">
      <c r="D1883" s="182"/>
      <c r="E1883" s="182"/>
      <c r="F1883" s="182"/>
      <c r="G1883" s="182"/>
      <c r="H1883" s="182"/>
      <c r="I1883" s="182"/>
      <c r="J1883" s="182"/>
    </row>
    <row r="1884" spans="2:10">
      <c r="B1884" s="184"/>
      <c r="D1884" s="182"/>
      <c r="E1884" s="182"/>
      <c r="F1884" s="182"/>
      <c r="G1884" s="182"/>
      <c r="H1884" s="182"/>
      <c r="I1884" s="182"/>
      <c r="J1884" s="182"/>
    </row>
    <row r="1885" spans="2:10">
      <c r="B1885" s="159"/>
      <c r="D1885" s="182"/>
      <c r="E1885" s="182"/>
      <c r="F1885" s="182"/>
      <c r="G1885" s="182"/>
      <c r="H1885" s="182"/>
      <c r="I1885" s="182"/>
      <c r="J1885" s="182"/>
    </row>
    <row r="1886" spans="2:10">
      <c r="B1886" s="184"/>
      <c r="D1886" s="182"/>
      <c r="E1886" s="182"/>
      <c r="F1886" s="182"/>
      <c r="G1886" s="182"/>
      <c r="H1886" s="182"/>
      <c r="I1886" s="182"/>
      <c r="J1886" s="182"/>
    </row>
    <row r="1887" spans="2:10">
      <c r="B1887" s="159"/>
      <c r="D1887" s="182"/>
      <c r="E1887" s="182"/>
      <c r="F1887" s="182"/>
      <c r="G1887" s="182"/>
      <c r="H1887" s="182"/>
      <c r="I1887" s="182"/>
      <c r="J1887" s="182"/>
    </row>
    <row r="1888" spans="2:10">
      <c r="B1888" s="184"/>
      <c r="D1888" s="182"/>
      <c r="E1888" s="182"/>
      <c r="F1888" s="182"/>
      <c r="G1888" s="182"/>
      <c r="H1888" s="182"/>
      <c r="I1888" s="182"/>
      <c r="J1888" s="182"/>
    </row>
    <row r="1889" spans="2:10">
      <c r="B1889" s="159"/>
      <c r="D1889" s="182"/>
      <c r="E1889" s="182"/>
      <c r="F1889" s="182"/>
      <c r="G1889" s="182"/>
      <c r="H1889" s="182"/>
      <c r="I1889" s="182"/>
      <c r="J1889" s="182"/>
    </row>
    <row r="1890" spans="2:10">
      <c r="B1890" s="183"/>
      <c r="D1890" s="182"/>
      <c r="E1890" s="182"/>
      <c r="F1890" s="182"/>
      <c r="G1890" s="182"/>
      <c r="H1890" s="182"/>
      <c r="I1890" s="182"/>
      <c r="J1890" s="182"/>
    </row>
    <row r="1891" spans="2:10">
      <c r="B1891" s="159"/>
      <c r="D1891" s="182"/>
      <c r="E1891" s="182"/>
      <c r="F1891" s="182"/>
      <c r="G1891" s="182"/>
      <c r="H1891" s="182"/>
      <c r="I1891" s="182"/>
      <c r="J1891" s="182"/>
    </row>
    <row r="1892" spans="2:10">
      <c r="B1892" s="183"/>
      <c r="D1892" s="182"/>
      <c r="E1892" s="182"/>
      <c r="F1892" s="182"/>
      <c r="G1892" s="182"/>
      <c r="H1892" s="182"/>
      <c r="I1892" s="182"/>
      <c r="J1892" s="182"/>
    </row>
    <row r="1893" spans="2:10">
      <c r="B1893" s="159"/>
      <c r="D1893" s="182"/>
      <c r="E1893" s="182"/>
      <c r="F1893" s="182"/>
      <c r="G1893" s="182"/>
      <c r="H1893" s="182"/>
      <c r="I1893" s="182"/>
      <c r="J1893" s="182"/>
    </row>
    <row r="1894" spans="2:10">
      <c r="B1894" s="184"/>
      <c r="D1894" s="182"/>
      <c r="E1894" s="182"/>
      <c r="F1894" s="182"/>
      <c r="G1894" s="182"/>
      <c r="H1894" s="182"/>
      <c r="I1894" s="182"/>
      <c r="J1894" s="182"/>
    </row>
    <row r="1895" spans="2:10">
      <c r="B1895" s="183"/>
      <c r="D1895" s="182"/>
      <c r="E1895" s="182"/>
      <c r="F1895" s="182"/>
      <c r="G1895" s="182"/>
      <c r="H1895" s="182"/>
      <c r="I1895" s="182"/>
      <c r="J1895" s="182"/>
    </row>
    <row r="1896" spans="2:10">
      <c r="D1896" s="182"/>
      <c r="E1896" s="182"/>
      <c r="F1896" s="182"/>
      <c r="G1896" s="182"/>
      <c r="H1896" s="182"/>
      <c r="I1896" s="182"/>
      <c r="J1896" s="182"/>
    </row>
    <row r="1897" spans="2:10">
      <c r="D1897" s="182"/>
      <c r="E1897" s="182"/>
      <c r="F1897" s="182"/>
      <c r="G1897" s="182"/>
      <c r="H1897" s="182"/>
      <c r="I1897" s="182"/>
      <c r="J1897" s="182"/>
    </row>
    <row r="1898" spans="2:10">
      <c r="D1898" s="182"/>
      <c r="E1898" s="182"/>
      <c r="F1898" s="182"/>
      <c r="G1898" s="182"/>
      <c r="H1898" s="182"/>
      <c r="I1898" s="182"/>
      <c r="J1898" s="182"/>
    </row>
    <row r="1899" spans="2:10">
      <c r="D1899" s="182"/>
      <c r="E1899" s="182"/>
      <c r="F1899" s="182"/>
      <c r="G1899" s="182"/>
      <c r="H1899" s="182"/>
      <c r="I1899" s="182"/>
      <c r="J1899" s="182"/>
    </row>
    <row r="1900" spans="2:10">
      <c r="D1900" s="182"/>
      <c r="E1900" s="182"/>
      <c r="F1900" s="182"/>
      <c r="G1900" s="182"/>
      <c r="H1900" s="182"/>
      <c r="I1900" s="182"/>
      <c r="J1900" s="182"/>
    </row>
    <row r="1901" spans="2:10">
      <c r="D1901" s="182"/>
      <c r="E1901" s="182"/>
      <c r="F1901" s="182"/>
      <c r="G1901" s="182"/>
      <c r="H1901" s="182"/>
      <c r="I1901" s="182"/>
      <c r="J1901" s="182"/>
    </row>
    <row r="1902" spans="2:10">
      <c r="D1902" s="182"/>
      <c r="E1902" s="182"/>
      <c r="F1902" s="182"/>
      <c r="G1902" s="182"/>
      <c r="H1902" s="182"/>
      <c r="I1902" s="182"/>
      <c r="J1902" s="182"/>
    </row>
    <row r="1903" spans="2:10">
      <c r="B1903" s="183"/>
      <c r="D1903" s="182"/>
      <c r="E1903" s="182"/>
      <c r="F1903" s="182"/>
      <c r="G1903" s="182"/>
      <c r="H1903" s="182"/>
      <c r="I1903" s="182"/>
      <c r="J1903" s="182"/>
    </row>
    <row r="1904" spans="2:10">
      <c r="B1904" s="159"/>
      <c r="D1904" s="182"/>
      <c r="E1904" s="182"/>
      <c r="F1904" s="182"/>
      <c r="G1904" s="182"/>
      <c r="H1904" s="182"/>
      <c r="I1904" s="182"/>
      <c r="J1904" s="182"/>
    </row>
    <row r="1905" spans="2:10">
      <c r="B1905" s="183"/>
      <c r="D1905" s="182"/>
      <c r="E1905" s="182"/>
      <c r="F1905" s="182"/>
      <c r="G1905" s="182"/>
      <c r="H1905" s="182"/>
      <c r="I1905" s="182"/>
      <c r="J1905" s="182"/>
    </row>
    <row r="1906" spans="2:10">
      <c r="D1906" s="182"/>
      <c r="E1906" s="182"/>
      <c r="F1906" s="182"/>
      <c r="G1906" s="182"/>
      <c r="H1906" s="182"/>
      <c r="I1906" s="182"/>
      <c r="J1906" s="182"/>
    </row>
    <row r="1907" spans="2:10">
      <c r="B1907" s="183"/>
      <c r="D1907" s="182"/>
      <c r="E1907" s="182"/>
      <c r="F1907" s="182"/>
      <c r="G1907" s="182"/>
      <c r="H1907" s="182"/>
      <c r="I1907" s="182"/>
      <c r="J1907" s="182"/>
    </row>
    <row r="1908" spans="2:10">
      <c r="D1908" s="182"/>
      <c r="E1908" s="182"/>
      <c r="F1908" s="182"/>
      <c r="G1908" s="182"/>
      <c r="H1908" s="182"/>
      <c r="I1908" s="182"/>
      <c r="J1908" s="182"/>
    </row>
    <row r="1909" spans="2:10">
      <c r="B1909" s="184"/>
      <c r="D1909" s="182"/>
      <c r="E1909" s="182"/>
      <c r="F1909" s="182"/>
      <c r="G1909" s="182"/>
      <c r="H1909" s="182"/>
      <c r="I1909" s="182"/>
      <c r="J1909" s="182"/>
    </row>
    <row r="1910" spans="2:10">
      <c r="D1910" s="182"/>
      <c r="E1910" s="182"/>
      <c r="F1910" s="182"/>
      <c r="G1910" s="182"/>
      <c r="H1910" s="182"/>
      <c r="I1910" s="182"/>
      <c r="J1910" s="182"/>
    </row>
    <row r="1911" spans="2:10">
      <c r="B1911" s="183"/>
      <c r="D1911" s="182"/>
      <c r="E1911" s="182"/>
      <c r="F1911" s="182"/>
      <c r="G1911" s="182"/>
      <c r="H1911" s="182"/>
      <c r="I1911" s="182"/>
      <c r="J1911" s="182"/>
    </row>
    <row r="1912" spans="2:10">
      <c r="D1912" s="182"/>
      <c r="E1912" s="182"/>
      <c r="F1912" s="182"/>
      <c r="G1912" s="182"/>
      <c r="H1912" s="182"/>
      <c r="I1912" s="182"/>
      <c r="J1912" s="182"/>
    </row>
    <row r="1913" spans="2:10">
      <c r="B1913" s="183"/>
      <c r="D1913" s="182"/>
      <c r="E1913" s="182"/>
      <c r="F1913" s="182"/>
      <c r="G1913" s="182"/>
      <c r="H1913" s="182"/>
      <c r="I1913" s="182"/>
      <c r="J1913" s="182"/>
    </row>
    <row r="1914" spans="2:10">
      <c r="B1914" s="159"/>
      <c r="D1914" s="182"/>
      <c r="E1914" s="182"/>
      <c r="F1914" s="182"/>
      <c r="G1914" s="182"/>
      <c r="H1914" s="182"/>
      <c r="I1914" s="182"/>
      <c r="J1914" s="182"/>
    </row>
    <row r="1915" spans="2:10">
      <c r="B1915" s="183"/>
      <c r="D1915" s="182"/>
      <c r="E1915" s="182"/>
      <c r="F1915" s="182"/>
      <c r="G1915" s="182"/>
      <c r="H1915" s="182"/>
      <c r="I1915" s="182"/>
      <c r="J1915" s="182"/>
    </row>
    <row r="1916" spans="2:10">
      <c r="D1916" s="182"/>
      <c r="E1916" s="182"/>
      <c r="F1916" s="182"/>
      <c r="G1916" s="182"/>
      <c r="H1916" s="182"/>
      <c r="I1916" s="182"/>
      <c r="J1916" s="182"/>
    </row>
    <row r="1917" spans="2:10">
      <c r="B1917" s="183"/>
      <c r="D1917" s="182"/>
      <c r="E1917" s="182"/>
      <c r="F1917" s="182"/>
      <c r="G1917" s="182"/>
      <c r="H1917" s="182"/>
      <c r="I1917" s="182"/>
      <c r="J1917" s="182"/>
    </row>
    <row r="1918" spans="2:10">
      <c r="D1918" s="182"/>
      <c r="E1918" s="182"/>
      <c r="F1918" s="182"/>
      <c r="G1918" s="182"/>
      <c r="H1918" s="182"/>
      <c r="I1918" s="182"/>
      <c r="J1918" s="182"/>
    </row>
    <row r="1919" spans="2:10">
      <c r="B1919" s="183"/>
      <c r="D1919" s="182"/>
      <c r="E1919" s="182"/>
      <c r="F1919" s="182"/>
      <c r="G1919" s="182"/>
      <c r="H1919" s="182"/>
      <c r="I1919" s="182"/>
      <c r="J1919" s="182"/>
    </row>
    <row r="1920" spans="2:10">
      <c r="D1920" s="182"/>
      <c r="E1920" s="182"/>
      <c r="F1920" s="182"/>
      <c r="G1920" s="182"/>
      <c r="H1920" s="182"/>
      <c r="I1920" s="182"/>
      <c r="J1920" s="182"/>
    </row>
    <row r="1921" spans="2:10">
      <c r="B1921" s="183"/>
      <c r="D1921" s="182"/>
      <c r="E1921" s="182"/>
      <c r="F1921" s="182"/>
      <c r="G1921" s="182"/>
      <c r="H1921" s="182"/>
      <c r="I1921" s="182"/>
      <c r="J1921" s="182"/>
    </row>
    <row r="1922" spans="2:10">
      <c r="B1922" s="183"/>
      <c r="D1922" s="182"/>
      <c r="E1922" s="182"/>
      <c r="F1922" s="182"/>
      <c r="G1922" s="182"/>
      <c r="H1922" s="182"/>
      <c r="I1922" s="182"/>
      <c r="J1922" s="182"/>
    </row>
    <row r="1923" spans="2:10">
      <c r="D1923" s="182"/>
      <c r="E1923" s="182"/>
      <c r="F1923" s="182"/>
      <c r="G1923" s="182"/>
      <c r="H1923" s="182"/>
      <c r="I1923" s="182"/>
      <c r="J1923" s="182"/>
    </row>
    <row r="1924" spans="2:10">
      <c r="B1924" s="183"/>
      <c r="D1924" s="182"/>
      <c r="E1924" s="182"/>
      <c r="F1924" s="182"/>
      <c r="G1924" s="182"/>
      <c r="H1924" s="182"/>
      <c r="I1924" s="182"/>
      <c r="J1924" s="182"/>
    </row>
    <row r="1925" spans="2:10">
      <c r="D1925" s="182"/>
      <c r="E1925" s="182"/>
      <c r="F1925" s="182"/>
      <c r="G1925" s="182"/>
      <c r="H1925" s="182"/>
      <c r="I1925" s="182"/>
      <c r="J1925" s="182"/>
    </row>
    <row r="1926" spans="2:10">
      <c r="B1926" s="183"/>
      <c r="D1926" s="182"/>
      <c r="E1926" s="182"/>
      <c r="F1926" s="182"/>
      <c r="G1926" s="182"/>
      <c r="H1926" s="182"/>
      <c r="I1926" s="182"/>
      <c r="J1926" s="182"/>
    </row>
    <row r="1927" spans="2:10">
      <c r="D1927" s="182"/>
      <c r="E1927" s="182"/>
      <c r="F1927" s="182"/>
      <c r="G1927" s="182"/>
      <c r="H1927" s="182"/>
      <c r="I1927" s="182"/>
      <c r="J1927" s="182"/>
    </row>
    <row r="1928" spans="2:10">
      <c r="B1928" s="183"/>
      <c r="D1928" s="182"/>
      <c r="E1928" s="182"/>
      <c r="F1928" s="182"/>
      <c r="G1928" s="182"/>
      <c r="H1928" s="182"/>
      <c r="I1928" s="182"/>
      <c r="J1928" s="182"/>
    </row>
    <row r="1929" spans="2:10">
      <c r="D1929" s="182"/>
      <c r="E1929" s="182"/>
      <c r="F1929" s="182"/>
      <c r="G1929" s="182"/>
      <c r="H1929" s="182"/>
      <c r="I1929" s="182"/>
      <c r="J1929" s="182"/>
    </row>
    <row r="1930" spans="2:10">
      <c r="D1930" s="182"/>
      <c r="E1930" s="182"/>
      <c r="F1930" s="182"/>
      <c r="G1930" s="182"/>
      <c r="H1930" s="182"/>
      <c r="I1930" s="182"/>
      <c r="J1930" s="182"/>
    </row>
    <row r="1931" spans="2:10">
      <c r="D1931" s="182"/>
      <c r="E1931" s="182"/>
      <c r="F1931" s="182"/>
      <c r="G1931" s="182"/>
      <c r="H1931" s="182"/>
      <c r="I1931" s="182"/>
      <c r="J1931" s="182"/>
    </row>
    <row r="1932" spans="2:10">
      <c r="D1932" s="182"/>
      <c r="E1932" s="182"/>
      <c r="F1932" s="182"/>
      <c r="G1932" s="182"/>
      <c r="H1932" s="182"/>
      <c r="I1932" s="182"/>
      <c r="J1932" s="182"/>
    </row>
    <row r="1933" spans="2:10">
      <c r="D1933" s="182"/>
      <c r="E1933" s="182"/>
      <c r="F1933" s="182"/>
      <c r="G1933" s="182"/>
      <c r="H1933" s="182"/>
      <c r="I1933" s="182"/>
      <c r="J1933" s="182"/>
    </row>
    <row r="1934" spans="2:10">
      <c r="D1934" s="182"/>
      <c r="E1934" s="182"/>
      <c r="F1934" s="182"/>
      <c r="G1934" s="182"/>
      <c r="H1934" s="182"/>
      <c r="I1934" s="182"/>
      <c r="J1934" s="182"/>
    </row>
    <row r="1935" spans="2:10">
      <c r="B1935" s="183"/>
      <c r="D1935" s="182"/>
      <c r="E1935" s="182"/>
      <c r="F1935" s="182"/>
      <c r="G1935" s="182"/>
      <c r="H1935" s="182"/>
      <c r="I1935" s="182"/>
      <c r="J1935" s="182"/>
    </row>
    <row r="1936" spans="2:10">
      <c r="D1936" s="182"/>
      <c r="E1936" s="182"/>
      <c r="F1936" s="182"/>
      <c r="G1936" s="182"/>
      <c r="H1936" s="182"/>
      <c r="I1936" s="182"/>
      <c r="J1936" s="182"/>
    </row>
    <row r="1937" spans="2:10">
      <c r="B1937" s="183"/>
      <c r="D1937" s="182"/>
      <c r="E1937" s="182"/>
      <c r="F1937" s="182"/>
      <c r="G1937" s="182"/>
      <c r="H1937" s="182"/>
      <c r="I1937" s="182"/>
      <c r="J1937" s="182"/>
    </row>
    <row r="1938" spans="2:10">
      <c r="B1938" s="159"/>
      <c r="D1938" s="182"/>
      <c r="E1938" s="182"/>
      <c r="F1938" s="182"/>
      <c r="G1938" s="182"/>
      <c r="H1938" s="182"/>
      <c r="I1938" s="182"/>
      <c r="J1938" s="182"/>
    </row>
    <row r="1939" spans="2:10">
      <c r="D1939" s="182"/>
      <c r="E1939" s="182"/>
      <c r="F1939" s="182"/>
      <c r="G1939" s="182"/>
      <c r="H1939" s="182"/>
      <c r="I1939" s="182"/>
      <c r="J1939" s="182"/>
    </row>
    <row r="1940" spans="2:10">
      <c r="D1940" s="182"/>
      <c r="E1940" s="182"/>
      <c r="F1940" s="182"/>
      <c r="G1940" s="182"/>
      <c r="H1940" s="182"/>
      <c r="I1940" s="182"/>
      <c r="J1940" s="182"/>
    </row>
    <row r="1941" spans="2:10">
      <c r="B1941" s="184"/>
      <c r="D1941" s="182"/>
      <c r="E1941" s="182"/>
      <c r="F1941" s="182"/>
      <c r="G1941" s="182"/>
      <c r="H1941" s="182"/>
      <c r="I1941" s="182"/>
      <c r="J1941" s="182"/>
    </row>
    <row r="1942" spans="2:10">
      <c r="D1942" s="182"/>
      <c r="E1942" s="182"/>
      <c r="F1942" s="182"/>
      <c r="G1942" s="182"/>
      <c r="H1942" s="182"/>
      <c r="I1942" s="182"/>
      <c r="J1942" s="182"/>
    </row>
    <row r="1943" spans="2:10">
      <c r="B1943" s="183"/>
      <c r="D1943" s="182"/>
      <c r="E1943" s="182"/>
      <c r="F1943" s="182"/>
      <c r="G1943" s="182"/>
      <c r="H1943" s="182"/>
      <c r="I1943" s="182"/>
      <c r="J1943" s="182"/>
    </row>
    <row r="1944" spans="2:10">
      <c r="D1944" s="182"/>
      <c r="E1944" s="182"/>
      <c r="F1944" s="182"/>
      <c r="G1944" s="182"/>
      <c r="H1944" s="182"/>
      <c r="I1944" s="182"/>
      <c r="J1944" s="182"/>
    </row>
    <row r="1945" spans="2:10">
      <c r="B1945" s="183"/>
      <c r="D1945" s="182"/>
      <c r="E1945" s="182"/>
      <c r="F1945" s="182"/>
      <c r="G1945" s="182"/>
      <c r="H1945" s="182"/>
      <c r="I1945" s="182"/>
      <c r="J1945" s="182"/>
    </row>
    <row r="1946" spans="2:10">
      <c r="D1946" s="182"/>
      <c r="E1946" s="182"/>
      <c r="F1946" s="182"/>
      <c r="G1946" s="182"/>
      <c r="H1946" s="182"/>
      <c r="I1946" s="182"/>
      <c r="J1946" s="182"/>
    </row>
    <row r="1947" spans="2:10">
      <c r="B1947" s="183"/>
      <c r="D1947" s="182"/>
      <c r="E1947" s="182"/>
      <c r="F1947" s="182"/>
      <c r="G1947" s="182"/>
      <c r="H1947" s="182"/>
      <c r="I1947" s="182"/>
      <c r="J1947" s="182"/>
    </row>
    <row r="1948" spans="2:10">
      <c r="D1948" s="182"/>
      <c r="E1948" s="182"/>
      <c r="F1948" s="182"/>
      <c r="G1948" s="182"/>
      <c r="H1948" s="182"/>
      <c r="I1948" s="182"/>
      <c r="J1948" s="182"/>
    </row>
    <row r="1949" spans="2:10">
      <c r="B1949" s="183"/>
      <c r="D1949" s="182"/>
      <c r="E1949" s="182"/>
      <c r="F1949" s="182"/>
      <c r="G1949" s="182"/>
      <c r="H1949" s="182"/>
      <c r="I1949" s="182"/>
      <c r="J1949" s="182"/>
    </row>
    <row r="1950" spans="2:10">
      <c r="D1950" s="182"/>
      <c r="E1950" s="182"/>
      <c r="F1950" s="182"/>
      <c r="G1950" s="182"/>
      <c r="H1950" s="182"/>
      <c r="I1950" s="182"/>
      <c r="J1950" s="182"/>
    </row>
    <row r="1951" spans="2:10">
      <c r="B1951" s="183"/>
      <c r="D1951" s="182"/>
      <c r="E1951" s="182"/>
      <c r="F1951" s="182"/>
      <c r="G1951" s="182"/>
      <c r="H1951" s="182"/>
      <c r="I1951" s="182"/>
      <c r="J1951" s="182"/>
    </row>
    <row r="1952" spans="2:10">
      <c r="D1952" s="182"/>
      <c r="E1952" s="182"/>
      <c r="F1952" s="182"/>
      <c r="G1952" s="182"/>
      <c r="H1952" s="182"/>
      <c r="I1952" s="182"/>
      <c r="J1952" s="182"/>
    </row>
    <row r="1953" spans="2:10">
      <c r="B1953" s="184"/>
      <c r="D1953" s="182"/>
      <c r="E1953" s="182"/>
      <c r="F1953" s="182"/>
      <c r="G1953" s="182"/>
      <c r="H1953" s="182"/>
      <c r="I1953" s="182"/>
      <c r="J1953" s="182"/>
    </row>
    <row r="1954" spans="2:10">
      <c r="D1954" s="182"/>
      <c r="E1954" s="182"/>
      <c r="F1954" s="182"/>
      <c r="G1954" s="182"/>
      <c r="H1954" s="182"/>
      <c r="I1954" s="182"/>
      <c r="J1954" s="182"/>
    </row>
    <row r="1955" spans="2:10">
      <c r="B1955" s="183"/>
      <c r="D1955" s="182"/>
      <c r="E1955" s="182"/>
      <c r="F1955" s="182"/>
      <c r="G1955" s="182"/>
      <c r="H1955" s="182"/>
      <c r="I1955" s="182"/>
      <c r="J1955" s="182"/>
    </row>
    <row r="1956" spans="2:10">
      <c r="B1956" s="183"/>
      <c r="D1956" s="182"/>
      <c r="E1956" s="182"/>
      <c r="F1956" s="182"/>
      <c r="G1956" s="182"/>
      <c r="H1956" s="182"/>
      <c r="I1956" s="182"/>
      <c r="J1956" s="182"/>
    </row>
    <row r="1957" spans="2:10">
      <c r="B1957" s="183"/>
      <c r="D1957" s="182"/>
      <c r="E1957" s="182"/>
      <c r="F1957" s="182"/>
      <c r="G1957" s="182"/>
      <c r="H1957" s="182"/>
      <c r="I1957" s="182"/>
      <c r="J1957" s="182"/>
    </row>
    <row r="1958" spans="2:10">
      <c r="D1958" s="182"/>
      <c r="E1958" s="182"/>
      <c r="F1958" s="182"/>
      <c r="G1958" s="182"/>
      <c r="H1958" s="182"/>
      <c r="I1958" s="182"/>
      <c r="J1958" s="182"/>
    </row>
    <row r="1959" spans="2:10">
      <c r="B1959" s="183"/>
      <c r="D1959" s="182"/>
      <c r="E1959" s="182"/>
      <c r="F1959" s="182"/>
      <c r="G1959" s="182"/>
      <c r="H1959" s="182"/>
      <c r="I1959" s="182"/>
      <c r="J1959" s="182"/>
    </row>
    <row r="1960" spans="2:10">
      <c r="D1960" s="182"/>
      <c r="E1960" s="182"/>
      <c r="F1960" s="182"/>
      <c r="G1960" s="182"/>
      <c r="H1960" s="182"/>
      <c r="I1960" s="182"/>
      <c r="J1960" s="182"/>
    </row>
    <row r="1961" spans="2:10">
      <c r="B1961" s="183"/>
      <c r="D1961" s="182"/>
      <c r="E1961" s="182"/>
      <c r="F1961" s="182"/>
      <c r="G1961" s="182"/>
      <c r="H1961" s="182"/>
      <c r="I1961" s="182"/>
      <c r="J1961" s="182"/>
    </row>
    <row r="1962" spans="2:10">
      <c r="B1962" s="183"/>
      <c r="D1962" s="182"/>
      <c r="E1962" s="182"/>
      <c r="F1962" s="182"/>
      <c r="G1962" s="182"/>
      <c r="H1962" s="182"/>
      <c r="I1962" s="182"/>
      <c r="J1962" s="182"/>
    </row>
    <row r="1963" spans="2:10">
      <c r="D1963" s="182"/>
      <c r="E1963" s="182"/>
      <c r="F1963" s="182"/>
      <c r="G1963" s="182"/>
      <c r="H1963" s="182"/>
      <c r="I1963" s="182"/>
      <c r="J1963" s="182"/>
    </row>
    <row r="1964" spans="2:10">
      <c r="B1964" s="183"/>
      <c r="D1964" s="182"/>
      <c r="E1964" s="182"/>
      <c r="F1964" s="182"/>
      <c r="G1964" s="182"/>
      <c r="H1964" s="182"/>
      <c r="I1964" s="182"/>
      <c r="J1964" s="182"/>
    </row>
    <row r="1965" spans="2:10">
      <c r="D1965" s="182"/>
      <c r="E1965" s="182"/>
      <c r="F1965" s="182"/>
      <c r="G1965" s="182"/>
      <c r="H1965" s="182"/>
      <c r="I1965" s="182"/>
      <c r="J1965" s="182"/>
    </row>
    <row r="1966" spans="2:10">
      <c r="B1966" s="183"/>
      <c r="D1966" s="182"/>
      <c r="E1966" s="182"/>
      <c r="F1966" s="182"/>
      <c r="G1966" s="182"/>
      <c r="H1966" s="182"/>
      <c r="I1966" s="182"/>
      <c r="J1966" s="182"/>
    </row>
    <row r="1967" spans="2:10">
      <c r="D1967" s="182"/>
      <c r="E1967" s="182"/>
      <c r="F1967" s="182"/>
      <c r="G1967" s="182"/>
      <c r="H1967" s="182"/>
      <c r="I1967" s="182"/>
      <c r="J1967" s="182"/>
    </row>
    <row r="1968" spans="2:10">
      <c r="B1968" s="183"/>
      <c r="D1968" s="182"/>
      <c r="E1968" s="182"/>
      <c r="F1968" s="182"/>
      <c r="G1968" s="182"/>
      <c r="H1968" s="182"/>
      <c r="I1968" s="182"/>
      <c r="J1968" s="182"/>
    </row>
    <row r="1969" spans="2:10">
      <c r="B1969" s="183"/>
      <c r="D1969" s="182"/>
      <c r="E1969" s="182"/>
      <c r="F1969" s="182"/>
      <c r="G1969" s="182"/>
      <c r="H1969" s="182"/>
      <c r="I1969" s="182"/>
      <c r="J1969" s="182"/>
    </row>
    <row r="1970" spans="2:10">
      <c r="B1970" s="183"/>
      <c r="D1970" s="182"/>
      <c r="E1970" s="182"/>
      <c r="F1970" s="182"/>
      <c r="G1970" s="182"/>
      <c r="H1970" s="182"/>
      <c r="I1970" s="182"/>
      <c r="J1970" s="182"/>
    </row>
    <row r="1971" spans="2:10">
      <c r="B1971" s="159"/>
      <c r="D1971" s="182"/>
      <c r="E1971" s="182"/>
      <c r="F1971" s="182"/>
      <c r="G1971" s="182"/>
      <c r="H1971" s="182"/>
      <c r="I1971" s="182"/>
      <c r="J1971" s="182"/>
    </row>
    <row r="1972" spans="2:10">
      <c r="B1972" s="184"/>
      <c r="D1972" s="182"/>
      <c r="E1972" s="182"/>
      <c r="F1972" s="182"/>
      <c r="G1972" s="182"/>
      <c r="H1972" s="182"/>
      <c r="I1972" s="182"/>
      <c r="J1972" s="182"/>
    </row>
    <row r="1973" spans="2:10">
      <c r="B1973" s="159"/>
      <c r="D1973" s="182"/>
      <c r="E1973" s="182"/>
      <c r="F1973" s="182"/>
      <c r="G1973" s="182"/>
      <c r="H1973" s="182"/>
      <c r="I1973" s="182"/>
      <c r="J1973" s="182"/>
    </row>
    <row r="1974" spans="2:10">
      <c r="B1974" s="183"/>
      <c r="D1974" s="182"/>
      <c r="E1974" s="182"/>
      <c r="F1974" s="182"/>
      <c r="G1974" s="182"/>
      <c r="H1974" s="182"/>
      <c r="I1974" s="182"/>
      <c r="J1974" s="182"/>
    </row>
    <row r="1975" spans="2:10">
      <c r="B1975" s="159"/>
      <c r="D1975" s="182"/>
      <c r="E1975" s="182"/>
      <c r="F1975" s="182"/>
      <c r="G1975" s="182"/>
      <c r="H1975" s="182"/>
      <c r="I1975" s="182"/>
      <c r="J1975" s="182"/>
    </row>
    <row r="1976" spans="2:10">
      <c r="B1976" s="159"/>
      <c r="D1976" s="182"/>
      <c r="E1976" s="182"/>
      <c r="F1976" s="182"/>
      <c r="G1976" s="182"/>
      <c r="H1976" s="182"/>
      <c r="I1976" s="182"/>
      <c r="J1976" s="182"/>
    </row>
    <row r="1977" spans="2:10">
      <c r="B1977" s="183"/>
      <c r="D1977" s="182"/>
      <c r="E1977" s="182"/>
      <c r="F1977" s="182"/>
      <c r="G1977" s="182"/>
      <c r="H1977" s="182"/>
      <c r="I1977" s="182"/>
      <c r="J1977" s="182"/>
    </row>
    <row r="1978" spans="2:10">
      <c r="D1978" s="182"/>
      <c r="E1978" s="182"/>
      <c r="F1978" s="182"/>
      <c r="G1978" s="182"/>
      <c r="H1978" s="182"/>
      <c r="I1978" s="182"/>
      <c r="J1978" s="182"/>
    </row>
    <row r="1979" spans="2:10">
      <c r="B1979" s="159"/>
      <c r="D1979" s="182"/>
      <c r="E1979" s="182"/>
      <c r="F1979" s="182"/>
      <c r="G1979" s="182"/>
      <c r="H1979" s="182"/>
      <c r="I1979" s="182"/>
      <c r="J1979" s="182"/>
    </row>
    <row r="1980" spans="2:10">
      <c r="B1980" s="159"/>
      <c r="D1980" s="182"/>
      <c r="E1980" s="182"/>
      <c r="F1980" s="182"/>
      <c r="G1980" s="182"/>
      <c r="H1980" s="182"/>
      <c r="I1980" s="182"/>
      <c r="J1980" s="182"/>
    </row>
    <row r="1981" spans="2:10">
      <c r="B1981" s="159"/>
      <c r="D1981" s="182"/>
      <c r="E1981" s="182"/>
      <c r="F1981" s="182"/>
      <c r="G1981" s="182"/>
      <c r="H1981" s="182"/>
      <c r="I1981" s="182"/>
      <c r="J1981" s="182"/>
    </row>
    <row r="1982" spans="2:10">
      <c r="B1982" s="159"/>
      <c r="D1982" s="182"/>
      <c r="E1982" s="182"/>
      <c r="F1982" s="182"/>
      <c r="G1982" s="182"/>
      <c r="H1982" s="182"/>
      <c r="I1982" s="182"/>
      <c r="J1982" s="182"/>
    </row>
    <row r="1983" spans="2:10">
      <c r="D1983" s="182"/>
      <c r="E1983" s="182"/>
      <c r="F1983" s="182"/>
      <c r="G1983" s="182"/>
      <c r="H1983" s="182"/>
      <c r="I1983" s="182"/>
      <c r="J1983" s="182"/>
    </row>
    <row r="1984" spans="2:10">
      <c r="B1984" s="159"/>
      <c r="D1984" s="182"/>
      <c r="E1984" s="182"/>
      <c r="F1984" s="182"/>
      <c r="G1984" s="182"/>
      <c r="H1984" s="182"/>
      <c r="I1984" s="182"/>
      <c r="J1984" s="182"/>
    </row>
    <row r="1985" spans="2:10">
      <c r="B1985" s="184"/>
      <c r="D1985" s="182"/>
      <c r="E1985" s="182"/>
      <c r="F1985" s="182"/>
      <c r="G1985" s="182"/>
      <c r="H1985" s="182"/>
      <c r="I1985" s="182"/>
      <c r="J1985" s="182"/>
    </row>
    <row r="1986" spans="2:10">
      <c r="B1986" s="159"/>
      <c r="D1986" s="182"/>
      <c r="E1986" s="182"/>
      <c r="F1986" s="182"/>
      <c r="G1986" s="182"/>
      <c r="H1986" s="182"/>
      <c r="I1986" s="182"/>
      <c r="J1986" s="182"/>
    </row>
    <row r="1987" spans="2:10">
      <c r="B1987" s="159"/>
      <c r="D1987" s="182"/>
      <c r="E1987" s="182"/>
      <c r="F1987" s="182"/>
      <c r="G1987" s="182"/>
      <c r="H1987" s="182"/>
      <c r="I1987" s="182"/>
      <c r="J1987" s="182"/>
    </row>
    <row r="1988" spans="2:10">
      <c r="B1988" s="159"/>
      <c r="D1988" s="182"/>
      <c r="E1988" s="182"/>
      <c r="F1988" s="182"/>
      <c r="G1988" s="182"/>
      <c r="H1988" s="182"/>
      <c r="I1988" s="182"/>
      <c r="J1988" s="182"/>
    </row>
    <row r="1989" spans="2:10">
      <c r="B1989" s="159"/>
      <c r="D1989" s="182"/>
      <c r="E1989" s="182"/>
      <c r="F1989" s="182"/>
      <c r="G1989" s="182"/>
      <c r="H1989" s="182"/>
      <c r="I1989" s="182"/>
      <c r="J1989" s="182"/>
    </row>
    <row r="1990" spans="2:10">
      <c r="B1990" s="159"/>
      <c r="D1990" s="182"/>
      <c r="E1990" s="182"/>
      <c r="F1990" s="182"/>
      <c r="G1990" s="182"/>
      <c r="H1990" s="182"/>
      <c r="I1990" s="182"/>
      <c r="J1990" s="182"/>
    </row>
    <row r="1991" spans="2:10">
      <c r="B1991" s="159"/>
      <c r="D1991" s="182"/>
      <c r="E1991" s="182"/>
      <c r="F1991" s="182"/>
      <c r="G1991" s="182"/>
      <c r="H1991" s="182"/>
      <c r="I1991" s="182"/>
      <c r="J1991" s="182"/>
    </row>
    <row r="1992" spans="2:10">
      <c r="B1992" s="159"/>
      <c r="D1992" s="182"/>
      <c r="E1992" s="182"/>
      <c r="F1992" s="182"/>
      <c r="G1992" s="182"/>
      <c r="H1992" s="182"/>
      <c r="I1992" s="182"/>
      <c r="J1992" s="182"/>
    </row>
    <row r="1993" spans="2:10">
      <c r="B1993" s="159"/>
      <c r="D1993" s="182"/>
      <c r="E1993" s="182"/>
      <c r="F1993" s="182"/>
      <c r="G1993" s="182"/>
      <c r="H1993" s="182"/>
      <c r="I1993" s="182"/>
      <c r="J1993" s="182"/>
    </row>
    <row r="1994" spans="2:10">
      <c r="B1994" s="183"/>
      <c r="D1994" s="182"/>
      <c r="E1994" s="182"/>
      <c r="F1994" s="182"/>
      <c r="G1994" s="182"/>
      <c r="H1994" s="182"/>
      <c r="I1994" s="182"/>
      <c r="J1994" s="182"/>
    </row>
    <row r="1995" spans="2:10">
      <c r="D1995" s="182"/>
      <c r="E1995" s="182"/>
      <c r="F1995" s="182"/>
      <c r="G1995" s="182"/>
      <c r="H1995" s="182"/>
      <c r="I1995" s="182"/>
      <c r="J1995" s="182"/>
    </row>
    <row r="1996" spans="2:10">
      <c r="B1996" s="159"/>
      <c r="D1996" s="182"/>
      <c r="E1996" s="182"/>
      <c r="F1996" s="182"/>
      <c r="G1996" s="182"/>
      <c r="H1996" s="182"/>
      <c r="I1996" s="182"/>
      <c r="J1996" s="182"/>
    </row>
    <row r="1997" spans="2:10">
      <c r="B1997" s="159"/>
      <c r="D1997" s="182"/>
      <c r="E1997" s="182"/>
      <c r="F1997" s="182"/>
      <c r="G1997" s="182"/>
      <c r="H1997" s="182"/>
      <c r="I1997" s="182"/>
      <c r="J1997" s="182"/>
    </row>
    <row r="1998" spans="2:10">
      <c r="B1998" s="159"/>
      <c r="D1998" s="182"/>
      <c r="E1998" s="182"/>
      <c r="F1998" s="182"/>
      <c r="G1998" s="182"/>
      <c r="H1998" s="182"/>
      <c r="I1998" s="182"/>
      <c r="J1998" s="182"/>
    </row>
    <row r="1999" spans="2:10">
      <c r="D1999" s="182"/>
      <c r="E1999" s="182"/>
      <c r="F1999" s="182"/>
      <c r="G1999" s="182"/>
      <c r="H1999" s="182"/>
      <c r="I1999" s="182"/>
      <c r="J1999" s="182"/>
    </row>
    <row r="2000" spans="2:10">
      <c r="D2000" s="182"/>
      <c r="E2000" s="182"/>
      <c r="F2000" s="182"/>
      <c r="G2000" s="182"/>
      <c r="H2000" s="182"/>
      <c r="I2000" s="182"/>
      <c r="J2000" s="182"/>
    </row>
    <row r="2001" spans="2:10">
      <c r="D2001" s="182"/>
      <c r="E2001" s="182"/>
      <c r="F2001" s="182"/>
      <c r="G2001" s="182"/>
      <c r="H2001" s="182"/>
      <c r="I2001" s="182"/>
      <c r="J2001" s="182"/>
    </row>
    <row r="2002" spans="2:10">
      <c r="D2002" s="182"/>
      <c r="E2002" s="182"/>
      <c r="F2002" s="182"/>
      <c r="G2002" s="182"/>
      <c r="H2002" s="182"/>
      <c r="I2002" s="182"/>
      <c r="J2002" s="182"/>
    </row>
    <row r="2003" spans="2:10">
      <c r="D2003" s="182"/>
      <c r="E2003" s="182"/>
      <c r="F2003" s="182"/>
      <c r="G2003" s="182"/>
      <c r="H2003" s="182"/>
      <c r="I2003" s="182"/>
      <c r="J2003" s="182"/>
    </row>
    <row r="2004" spans="2:10">
      <c r="D2004" s="182"/>
      <c r="E2004" s="182"/>
      <c r="F2004" s="182"/>
      <c r="G2004" s="182"/>
      <c r="H2004" s="182"/>
      <c r="I2004" s="182"/>
      <c r="J2004" s="182"/>
    </row>
    <row r="2005" spans="2:10">
      <c r="D2005" s="182"/>
      <c r="E2005" s="182"/>
      <c r="F2005" s="182"/>
      <c r="G2005" s="182"/>
      <c r="H2005" s="182"/>
      <c r="I2005" s="182"/>
      <c r="J2005" s="182"/>
    </row>
    <row r="2006" spans="2:10">
      <c r="B2006" s="183"/>
      <c r="D2006" s="182"/>
      <c r="E2006" s="182"/>
      <c r="F2006" s="182"/>
      <c r="G2006" s="182"/>
      <c r="H2006" s="182"/>
      <c r="I2006" s="182"/>
      <c r="J2006" s="182"/>
    </row>
    <row r="2007" spans="2:10">
      <c r="D2007" s="182"/>
      <c r="E2007" s="182"/>
      <c r="F2007" s="182"/>
      <c r="G2007" s="182"/>
      <c r="H2007" s="182"/>
      <c r="I2007" s="182"/>
      <c r="J2007" s="182"/>
    </row>
    <row r="2008" spans="2:10">
      <c r="D2008" s="182"/>
      <c r="E2008" s="182"/>
      <c r="F2008" s="182"/>
      <c r="G2008" s="182"/>
      <c r="H2008" s="182"/>
      <c r="I2008" s="182"/>
      <c r="J2008" s="182"/>
    </row>
    <row r="2009" spans="2:10">
      <c r="D2009" s="182"/>
      <c r="E2009" s="182"/>
      <c r="F2009" s="182"/>
      <c r="G2009" s="182"/>
      <c r="H2009" s="182"/>
      <c r="I2009" s="182"/>
      <c r="J2009" s="182"/>
    </row>
    <row r="2010" spans="2:10">
      <c r="B2010" s="183"/>
      <c r="D2010" s="182"/>
      <c r="E2010" s="182"/>
      <c r="F2010" s="182"/>
      <c r="G2010" s="182"/>
      <c r="H2010" s="182"/>
      <c r="I2010" s="182"/>
      <c r="J2010" s="182"/>
    </row>
    <row r="2011" spans="2:10">
      <c r="B2011" s="183"/>
      <c r="D2011" s="182"/>
      <c r="E2011" s="182"/>
      <c r="F2011" s="182"/>
      <c r="G2011" s="182"/>
      <c r="H2011" s="182"/>
      <c r="I2011" s="182"/>
      <c r="J2011" s="182"/>
    </row>
    <row r="2012" spans="2:10">
      <c r="B2012" s="183"/>
      <c r="D2012" s="182"/>
      <c r="E2012" s="182"/>
      <c r="F2012" s="182"/>
      <c r="G2012" s="182"/>
      <c r="H2012" s="182"/>
      <c r="I2012" s="182"/>
      <c r="J2012" s="182"/>
    </row>
    <row r="2013" spans="2:10">
      <c r="D2013" s="182"/>
      <c r="E2013" s="182"/>
      <c r="F2013" s="182"/>
      <c r="G2013" s="182"/>
      <c r="H2013" s="182"/>
      <c r="I2013" s="182"/>
      <c r="J2013" s="182"/>
    </row>
    <row r="2014" spans="2:10">
      <c r="D2014" s="182"/>
      <c r="E2014" s="182"/>
      <c r="F2014" s="182"/>
      <c r="G2014" s="182"/>
      <c r="H2014" s="182"/>
      <c r="I2014" s="182"/>
      <c r="J2014" s="182"/>
    </row>
    <row r="2015" spans="2:10">
      <c r="D2015" s="182"/>
      <c r="E2015" s="182"/>
      <c r="F2015" s="182"/>
      <c r="G2015" s="182"/>
      <c r="H2015" s="182"/>
      <c r="I2015" s="182"/>
      <c r="J2015" s="182"/>
    </row>
    <row r="2016" spans="2:10">
      <c r="D2016" s="182"/>
      <c r="E2016" s="182"/>
      <c r="F2016" s="182"/>
      <c r="G2016" s="182"/>
      <c r="H2016" s="182"/>
      <c r="I2016" s="182"/>
      <c r="J2016" s="182"/>
    </row>
    <row r="2017" spans="2:10">
      <c r="D2017" s="182"/>
      <c r="E2017" s="182"/>
      <c r="F2017" s="182"/>
      <c r="G2017" s="182"/>
      <c r="H2017" s="182"/>
      <c r="I2017" s="182"/>
      <c r="J2017" s="182"/>
    </row>
    <row r="2018" spans="2:10">
      <c r="D2018" s="182"/>
      <c r="E2018" s="182"/>
      <c r="F2018" s="182"/>
      <c r="G2018" s="182"/>
      <c r="H2018" s="182"/>
      <c r="I2018" s="182"/>
      <c r="J2018" s="182"/>
    </row>
    <row r="2019" spans="2:10">
      <c r="D2019" s="182"/>
      <c r="E2019" s="182"/>
      <c r="F2019" s="182"/>
      <c r="G2019" s="182"/>
      <c r="H2019" s="182"/>
      <c r="I2019" s="182"/>
      <c r="J2019" s="182"/>
    </row>
    <row r="2020" spans="2:10">
      <c r="D2020" s="182"/>
      <c r="E2020" s="182"/>
      <c r="F2020" s="182"/>
      <c r="G2020" s="182"/>
      <c r="H2020" s="182"/>
      <c r="I2020" s="182"/>
      <c r="J2020" s="182"/>
    </row>
    <row r="2021" spans="2:10">
      <c r="D2021" s="182"/>
      <c r="E2021" s="182"/>
      <c r="F2021" s="182"/>
      <c r="G2021" s="182"/>
      <c r="H2021" s="182"/>
      <c r="I2021" s="182"/>
      <c r="J2021" s="182"/>
    </row>
    <row r="2022" spans="2:10">
      <c r="D2022" s="182"/>
      <c r="E2022" s="182"/>
      <c r="F2022" s="182"/>
      <c r="G2022" s="182"/>
      <c r="H2022" s="182"/>
      <c r="I2022" s="182"/>
      <c r="J2022" s="182"/>
    </row>
    <row r="2023" spans="2:10">
      <c r="B2023" s="183"/>
      <c r="D2023" s="182"/>
      <c r="E2023" s="182"/>
      <c r="F2023" s="182"/>
      <c r="G2023" s="182"/>
      <c r="H2023" s="182"/>
      <c r="I2023" s="182"/>
      <c r="J2023" s="182"/>
    </row>
    <row r="2024" spans="2:10">
      <c r="B2024" s="183"/>
      <c r="D2024" s="182"/>
      <c r="E2024" s="182"/>
      <c r="F2024" s="182"/>
      <c r="G2024" s="182"/>
      <c r="H2024" s="182"/>
      <c r="I2024" s="182"/>
      <c r="J2024" s="182"/>
    </row>
    <row r="2025" spans="2:10">
      <c r="B2025" s="183"/>
      <c r="D2025" s="182"/>
      <c r="E2025" s="182"/>
      <c r="F2025" s="182"/>
      <c r="G2025" s="182"/>
      <c r="H2025" s="182"/>
      <c r="I2025" s="182"/>
      <c r="J2025" s="182"/>
    </row>
    <row r="2026" spans="2:10">
      <c r="D2026" s="182"/>
      <c r="E2026" s="182"/>
      <c r="F2026" s="182"/>
      <c r="G2026" s="182"/>
      <c r="H2026" s="182"/>
      <c r="I2026" s="182"/>
      <c r="J2026" s="182"/>
    </row>
    <row r="2027" spans="2:10">
      <c r="D2027" s="182"/>
      <c r="E2027" s="182"/>
      <c r="F2027" s="182"/>
      <c r="G2027" s="182"/>
      <c r="H2027" s="182"/>
      <c r="I2027" s="182"/>
      <c r="J2027" s="182"/>
    </row>
    <row r="2028" spans="2:10">
      <c r="D2028" s="182"/>
      <c r="E2028" s="182"/>
      <c r="F2028" s="182"/>
      <c r="G2028" s="182"/>
      <c r="H2028" s="182"/>
      <c r="I2028" s="182"/>
      <c r="J2028" s="182"/>
    </row>
    <row r="2029" spans="2:10">
      <c r="B2029" s="183"/>
      <c r="D2029" s="182"/>
      <c r="E2029" s="182"/>
      <c r="F2029" s="182"/>
      <c r="G2029" s="182"/>
      <c r="H2029" s="182"/>
      <c r="I2029" s="182"/>
      <c r="J2029" s="182"/>
    </row>
    <row r="2030" spans="2:10">
      <c r="D2030" s="182"/>
      <c r="E2030" s="182"/>
      <c r="F2030" s="182"/>
      <c r="G2030" s="182"/>
      <c r="H2030" s="182"/>
      <c r="I2030" s="182"/>
      <c r="J2030" s="182"/>
    </row>
    <row r="2031" spans="2:10">
      <c r="B2031" s="183"/>
      <c r="D2031" s="182"/>
      <c r="E2031" s="182"/>
      <c r="F2031" s="182"/>
      <c r="G2031" s="182"/>
      <c r="H2031" s="182"/>
      <c r="I2031" s="182"/>
      <c r="J2031" s="182"/>
    </row>
    <row r="2032" spans="2:10">
      <c r="B2032" s="183"/>
      <c r="D2032" s="182"/>
      <c r="E2032" s="182"/>
      <c r="F2032" s="182"/>
      <c r="G2032" s="182"/>
      <c r="H2032" s="182"/>
      <c r="I2032" s="182"/>
      <c r="J2032" s="182"/>
    </row>
    <row r="2033" spans="2:10">
      <c r="D2033" s="182"/>
      <c r="E2033" s="182"/>
      <c r="F2033" s="182"/>
      <c r="G2033" s="182"/>
      <c r="H2033" s="182"/>
      <c r="I2033" s="182"/>
      <c r="J2033" s="182"/>
    </row>
    <row r="2034" spans="2:10">
      <c r="B2034" s="183"/>
      <c r="D2034" s="182"/>
      <c r="E2034" s="182"/>
      <c r="F2034" s="182"/>
      <c r="G2034" s="182"/>
      <c r="H2034" s="182"/>
      <c r="I2034" s="182"/>
      <c r="J2034" s="182"/>
    </row>
    <row r="2035" spans="2:10">
      <c r="D2035" s="182"/>
      <c r="E2035" s="182"/>
      <c r="F2035" s="182"/>
      <c r="G2035" s="182"/>
      <c r="H2035" s="182"/>
      <c r="I2035" s="182"/>
      <c r="J2035" s="182"/>
    </row>
    <row r="2036" spans="2:10">
      <c r="B2036" s="183"/>
      <c r="D2036" s="182"/>
      <c r="E2036" s="182"/>
      <c r="F2036" s="182"/>
      <c r="G2036" s="182"/>
      <c r="H2036" s="182"/>
      <c r="I2036" s="182"/>
      <c r="J2036" s="182"/>
    </row>
    <row r="2037" spans="2:10">
      <c r="D2037" s="182"/>
      <c r="E2037" s="182"/>
      <c r="F2037" s="182"/>
      <c r="G2037" s="182"/>
      <c r="H2037" s="182"/>
      <c r="I2037" s="182"/>
      <c r="J2037" s="182"/>
    </row>
    <row r="2038" spans="2:10">
      <c r="B2038" s="183"/>
      <c r="D2038" s="182"/>
      <c r="E2038" s="182"/>
      <c r="F2038" s="182"/>
      <c r="G2038" s="182"/>
      <c r="H2038" s="182"/>
      <c r="I2038" s="182"/>
      <c r="J2038" s="182"/>
    </row>
    <row r="2039" spans="2:10">
      <c r="D2039" s="182"/>
      <c r="E2039" s="182"/>
      <c r="F2039" s="182"/>
      <c r="G2039" s="182"/>
      <c r="H2039" s="182"/>
      <c r="I2039" s="182"/>
      <c r="J2039" s="182"/>
    </row>
    <row r="2040" spans="2:10">
      <c r="B2040" s="183"/>
      <c r="D2040" s="182"/>
      <c r="E2040" s="182"/>
      <c r="F2040" s="182"/>
      <c r="G2040" s="182"/>
      <c r="H2040" s="182"/>
      <c r="I2040" s="182"/>
      <c r="J2040" s="182"/>
    </row>
    <row r="2041" spans="2:10">
      <c r="D2041" s="182"/>
      <c r="E2041" s="182"/>
      <c r="F2041" s="182"/>
      <c r="G2041" s="182"/>
      <c r="H2041" s="182"/>
      <c r="I2041" s="182"/>
      <c r="J2041" s="182"/>
    </row>
    <row r="2042" spans="2:10">
      <c r="B2042" s="183"/>
      <c r="D2042" s="182"/>
      <c r="E2042" s="182"/>
      <c r="F2042" s="182"/>
      <c r="G2042" s="182"/>
      <c r="H2042" s="182"/>
      <c r="I2042" s="182"/>
      <c r="J2042" s="182"/>
    </row>
    <row r="2043" spans="2:10">
      <c r="B2043" s="183"/>
      <c r="D2043" s="182"/>
      <c r="E2043" s="182"/>
      <c r="F2043" s="182"/>
      <c r="G2043" s="182"/>
      <c r="H2043" s="182"/>
      <c r="I2043" s="182"/>
      <c r="J2043" s="182"/>
    </row>
    <row r="2044" spans="2:10">
      <c r="B2044" s="183"/>
      <c r="D2044" s="182"/>
      <c r="E2044" s="182"/>
      <c r="F2044" s="182"/>
      <c r="G2044" s="182"/>
      <c r="H2044" s="182"/>
      <c r="I2044" s="182"/>
      <c r="J2044" s="182"/>
    </row>
    <row r="2045" spans="2:10">
      <c r="B2045" s="183"/>
      <c r="D2045" s="182"/>
      <c r="E2045" s="182"/>
      <c r="F2045" s="182"/>
      <c r="G2045" s="182"/>
      <c r="H2045" s="182"/>
      <c r="I2045" s="182"/>
      <c r="J2045" s="182"/>
    </row>
    <row r="2046" spans="2:10">
      <c r="B2046" s="183"/>
      <c r="D2046" s="182"/>
      <c r="E2046" s="182"/>
      <c r="F2046" s="182"/>
      <c r="G2046" s="182"/>
      <c r="H2046" s="182"/>
      <c r="I2046" s="182"/>
      <c r="J2046" s="182"/>
    </row>
    <row r="2047" spans="2:10">
      <c r="D2047" s="182"/>
      <c r="E2047" s="182"/>
      <c r="F2047" s="182"/>
      <c r="G2047" s="182"/>
      <c r="H2047" s="182"/>
      <c r="I2047" s="182"/>
      <c r="J2047" s="182"/>
    </row>
    <row r="2048" spans="2:10">
      <c r="B2048" s="183"/>
      <c r="D2048" s="182"/>
      <c r="E2048" s="182"/>
      <c r="F2048" s="182"/>
      <c r="G2048" s="182"/>
      <c r="H2048" s="182"/>
      <c r="I2048" s="182"/>
      <c r="J2048" s="182"/>
    </row>
    <row r="2049" spans="2:10">
      <c r="B2049" s="159"/>
      <c r="D2049" s="182"/>
      <c r="E2049" s="182"/>
      <c r="F2049" s="182"/>
      <c r="G2049" s="182"/>
      <c r="H2049" s="182"/>
      <c r="I2049" s="182"/>
      <c r="J2049" s="182"/>
    </row>
    <row r="2050" spans="2:10">
      <c r="B2050" s="183"/>
      <c r="D2050" s="182"/>
      <c r="E2050" s="182"/>
      <c r="F2050" s="182"/>
      <c r="G2050" s="182"/>
      <c r="H2050" s="182"/>
      <c r="I2050" s="182"/>
      <c r="J2050" s="182"/>
    </row>
    <row r="2051" spans="2:10">
      <c r="B2051" s="184"/>
      <c r="D2051" s="182"/>
      <c r="E2051" s="182"/>
      <c r="F2051" s="182"/>
      <c r="G2051" s="182"/>
      <c r="H2051" s="182"/>
      <c r="I2051" s="182"/>
      <c r="J2051" s="182"/>
    </row>
    <row r="2052" spans="2:10">
      <c r="D2052" s="182"/>
      <c r="E2052" s="182"/>
      <c r="F2052" s="182"/>
      <c r="G2052" s="182"/>
      <c r="H2052" s="182"/>
      <c r="I2052" s="182"/>
      <c r="J2052" s="182"/>
    </row>
    <row r="2053" spans="2:10">
      <c r="B2053" s="183"/>
      <c r="D2053" s="182"/>
      <c r="E2053" s="182"/>
      <c r="F2053" s="182"/>
      <c r="G2053" s="182"/>
      <c r="H2053" s="182"/>
      <c r="I2053" s="182"/>
      <c r="J2053" s="182"/>
    </row>
    <row r="2054" spans="2:10">
      <c r="D2054" s="182"/>
      <c r="E2054" s="182"/>
      <c r="F2054" s="182"/>
      <c r="G2054" s="182"/>
      <c r="H2054" s="182"/>
      <c r="I2054" s="182"/>
      <c r="J2054" s="182"/>
    </row>
    <row r="2055" spans="2:10">
      <c r="B2055" s="184"/>
      <c r="D2055" s="182"/>
      <c r="E2055" s="182"/>
      <c r="F2055" s="182"/>
      <c r="G2055" s="182"/>
      <c r="H2055" s="182"/>
      <c r="I2055" s="182"/>
      <c r="J2055" s="182"/>
    </row>
    <row r="2056" spans="2:10">
      <c r="D2056" s="182"/>
      <c r="E2056" s="182"/>
      <c r="F2056" s="182"/>
      <c r="G2056" s="182"/>
      <c r="H2056" s="182"/>
      <c r="I2056" s="182"/>
      <c r="J2056" s="182"/>
    </row>
    <row r="2057" spans="2:10">
      <c r="B2057" s="184"/>
      <c r="D2057" s="182"/>
      <c r="E2057" s="182"/>
      <c r="F2057" s="182"/>
      <c r="G2057" s="182"/>
      <c r="H2057" s="182"/>
      <c r="I2057" s="182"/>
      <c r="J2057" s="182"/>
    </row>
    <row r="2058" spans="2:10">
      <c r="B2058" s="159"/>
      <c r="D2058" s="182"/>
      <c r="E2058" s="182"/>
      <c r="F2058" s="182"/>
      <c r="G2058" s="182"/>
      <c r="H2058" s="182"/>
      <c r="I2058" s="182"/>
      <c r="J2058" s="182"/>
    </row>
    <row r="2059" spans="2:10">
      <c r="B2059" s="183"/>
      <c r="D2059" s="182"/>
      <c r="E2059" s="182"/>
      <c r="F2059" s="182"/>
      <c r="G2059" s="182"/>
      <c r="H2059" s="182"/>
      <c r="I2059" s="182"/>
      <c r="J2059" s="182"/>
    </row>
    <row r="2060" spans="2:10">
      <c r="D2060" s="182"/>
      <c r="E2060" s="182"/>
      <c r="F2060" s="182"/>
      <c r="G2060" s="182"/>
      <c r="H2060" s="182"/>
      <c r="I2060" s="182"/>
      <c r="J2060" s="182"/>
    </row>
    <row r="2061" spans="2:10">
      <c r="B2061" s="183"/>
      <c r="D2061" s="182"/>
      <c r="E2061" s="182"/>
      <c r="F2061" s="182"/>
      <c r="G2061" s="182"/>
      <c r="H2061" s="182"/>
      <c r="I2061" s="182"/>
      <c r="J2061" s="182"/>
    </row>
    <row r="2062" spans="2:10">
      <c r="D2062" s="182"/>
      <c r="E2062" s="182"/>
      <c r="F2062" s="182"/>
      <c r="G2062" s="182"/>
      <c r="H2062" s="182"/>
      <c r="I2062" s="182"/>
      <c r="J2062" s="182"/>
    </row>
    <row r="2063" spans="2:10">
      <c r="D2063" s="182"/>
      <c r="E2063" s="182"/>
      <c r="F2063" s="182"/>
      <c r="G2063" s="182"/>
      <c r="H2063" s="182"/>
      <c r="I2063" s="182"/>
      <c r="J2063" s="182"/>
    </row>
    <row r="2064" spans="2:10">
      <c r="D2064" s="182"/>
      <c r="E2064" s="182"/>
      <c r="F2064" s="182"/>
      <c r="G2064" s="182"/>
      <c r="H2064" s="182"/>
      <c r="I2064" s="182"/>
      <c r="J2064" s="182"/>
    </row>
    <row r="2065" spans="2:10">
      <c r="D2065" s="182"/>
      <c r="E2065" s="182"/>
      <c r="F2065" s="182"/>
      <c r="G2065" s="182"/>
      <c r="H2065" s="182"/>
      <c r="I2065" s="182"/>
      <c r="J2065" s="182"/>
    </row>
    <row r="2066" spans="2:10">
      <c r="B2066" s="183"/>
      <c r="D2066" s="182"/>
      <c r="E2066" s="182"/>
      <c r="F2066" s="182"/>
      <c r="G2066" s="182"/>
      <c r="H2066" s="182"/>
      <c r="I2066" s="182"/>
      <c r="J2066" s="182"/>
    </row>
    <row r="2067" spans="2:10">
      <c r="D2067" s="182"/>
      <c r="E2067" s="182"/>
      <c r="F2067" s="182"/>
      <c r="G2067" s="182"/>
      <c r="H2067" s="182"/>
      <c r="I2067" s="182"/>
      <c r="J2067" s="182"/>
    </row>
    <row r="2068" spans="2:10">
      <c r="D2068" s="182"/>
      <c r="E2068" s="182"/>
      <c r="F2068" s="182"/>
      <c r="G2068" s="182"/>
      <c r="H2068" s="182"/>
      <c r="I2068" s="182"/>
      <c r="J2068" s="182"/>
    </row>
    <row r="2069" spans="2:10">
      <c r="D2069" s="182"/>
      <c r="E2069" s="182"/>
      <c r="F2069" s="182"/>
      <c r="G2069" s="182"/>
      <c r="H2069" s="182"/>
      <c r="I2069" s="182"/>
      <c r="J2069" s="182"/>
    </row>
    <row r="2070" spans="2:10">
      <c r="D2070" s="182"/>
      <c r="E2070" s="182"/>
      <c r="F2070" s="182"/>
      <c r="G2070" s="182"/>
      <c r="H2070" s="182"/>
      <c r="I2070" s="182"/>
      <c r="J2070" s="182"/>
    </row>
    <row r="2071" spans="2:10">
      <c r="D2071" s="182"/>
      <c r="E2071" s="182"/>
      <c r="F2071" s="182"/>
      <c r="G2071" s="182"/>
      <c r="H2071" s="182"/>
      <c r="I2071" s="182"/>
      <c r="J2071" s="182"/>
    </row>
    <row r="2072" spans="2:10">
      <c r="B2072" s="183"/>
      <c r="D2072" s="182"/>
      <c r="E2072" s="182"/>
      <c r="F2072" s="182"/>
      <c r="G2072" s="182"/>
      <c r="H2072" s="182"/>
      <c r="I2072" s="182"/>
      <c r="J2072" s="182"/>
    </row>
    <row r="2073" spans="2:10">
      <c r="D2073" s="182"/>
      <c r="E2073" s="182"/>
      <c r="F2073" s="182"/>
      <c r="G2073" s="182"/>
      <c r="H2073" s="182"/>
      <c r="I2073" s="182"/>
      <c r="J2073" s="182"/>
    </row>
    <row r="2074" spans="2:10">
      <c r="D2074" s="182"/>
      <c r="E2074" s="182"/>
      <c r="F2074" s="182"/>
      <c r="G2074" s="182"/>
      <c r="H2074" s="182"/>
      <c r="I2074" s="182"/>
      <c r="J2074" s="182"/>
    </row>
    <row r="2075" spans="2:10">
      <c r="D2075" s="182"/>
      <c r="E2075" s="182"/>
      <c r="F2075" s="182"/>
      <c r="G2075" s="182"/>
      <c r="H2075" s="182"/>
      <c r="I2075" s="182"/>
      <c r="J2075" s="182"/>
    </row>
    <row r="2076" spans="2:10">
      <c r="B2076" s="183"/>
      <c r="D2076" s="182"/>
      <c r="E2076" s="182"/>
      <c r="F2076" s="182"/>
      <c r="G2076" s="182"/>
      <c r="H2076" s="182"/>
      <c r="I2076" s="182"/>
      <c r="J2076" s="182"/>
    </row>
    <row r="2077" spans="2:10">
      <c r="B2077" s="183"/>
      <c r="D2077" s="182"/>
      <c r="E2077" s="182"/>
      <c r="F2077" s="182"/>
      <c r="G2077" s="182"/>
      <c r="H2077" s="182"/>
      <c r="I2077" s="182"/>
      <c r="J2077" s="182"/>
    </row>
    <row r="2078" spans="2:10">
      <c r="B2078" s="183"/>
      <c r="D2078" s="182"/>
      <c r="E2078" s="182"/>
      <c r="F2078" s="182"/>
      <c r="G2078" s="182"/>
      <c r="H2078" s="182"/>
      <c r="I2078" s="182"/>
      <c r="J2078" s="182"/>
    </row>
    <row r="2079" spans="2:10">
      <c r="D2079" s="182"/>
      <c r="E2079" s="182"/>
      <c r="F2079" s="182"/>
      <c r="G2079" s="182"/>
      <c r="H2079" s="182"/>
      <c r="I2079" s="182"/>
      <c r="J2079" s="182"/>
    </row>
    <row r="2080" spans="2:10">
      <c r="B2080" s="183"/>
      <c r="D2080" s="182"/>
      <c r="E2080" s="182"/>
      <c r="F2080" s="182"/>
      <c r="G2080" s="182"/>
      <c r="H2080" s="182"/>
      <c r="I2080" s="182"/>
      <c r="J2080" s="182"/>
    </row>
    <row r="2081" spans="2:10">
      <c r="D2081" s="182"/>
      <c r="E2081" s="182"/>
      <c r="F2081" s="182"/>
      <c r="G2081" s="182"/>
      <c r="H2081" s="182"/>
      <c r="I2081" s="182"/>
      <c r="J2081" s="182"/>
    </row>
    <row r="2082" spans="2:10">
      <c r="B2082" s="183"/>
      <c r="D2082" s="182"/>
      <c r="E2082" s="182"/>
      <c r="F2082" s="182"/>
      <c r="G2082" s="182"/>
      <c r="H2082" s="182"/>
      <c r="I2082" s="182"/>
      <c r="J2082" s="182"/>
    </row>
    <row r="2083" spans="2:10">
      <c r="D2083" s="182"/>
      <c r="E2083" s="182"/>
      <c r="F2083" s="182"/>
      <c r="G2083" s="182"/>
      <c r="H2083" s="182"/>
      <c r="I2083" s="182"/>
      <c r="J2083" s="182"/>
    </row>
    <row r="2084" spans="2:10">
      <c r="B2084" s="183"/>
      <c r="D2084" s="182"/>
      <c r="E2084" s="182"/>
      <c r="F2084" s="182"/>
      <c r="G2084" s="182"/>
      <c r="H2084" s="182"/>
      <c r="I2084" s="182"/>
      <c r="J2084" s="182"/>
    </row>
    <row r="2085" spans="2:10">
      <c r="D2085" s="182"/>
      <c r="E2085" s="182"/>
      <c r="F2085" s="182"/>
      <c r="G2085" s="182"/>
      <c r="H2085" s="182"/>
      <c r="I2085" s="182"/>
      <c r="J2085" s="182"/>
    </row>
    <row r="2086" spans="2:10">
      <c r="B2086" s="183"/>
      <c r="D2086" s="182"/>
      <c r="E2086" s="182"/>
      <c r="F2086" s="182"/>
      <c r="G2086" s="182"/>
      <c r="H2086" s="182"/>
      <c r="I2086" s="182"/>
      <c r="J2086" s="182"/>
    </row>
    <row r="2087" spans="2:10">
      <c r="D2087" s="182"/>
      <c r="E2087" s="182"/>
      <c r="F2087" s="182"/>
      <c r="G2087" s="182"/>
      <c r="H2087" s="182"/>
      <c r="I2087" s="182"/>
      <c r="J2087" s="182"/>
    </row>
    <row r="2088" spans="2:10">
      <c r="B2088" s="183"/>
      <c r="D2088" s="182"/>
      <c r="E2088" s="182"/>
      <c r="F2088" s="182"/>
      <c r="G2088" s="182"/>
      <c r="H2088" s="182"/>
      <c r="I2088" s="182"/>
      <c r="J2088" s="182"/>
    </row>
    <row r="2089" spans="2:10">
      <c r="B2089" s="183"/>
      <c r="D2089" s="182"/>
      <c r="E2089" s="182"/>
      <c r="F2089" s="182"/>
      <c r="G2089" s="182"/>
      <c r="H2089" s="182"/>
      <c r="I2089" s="182"/>
      <c r="J2089" s="182"/>
    </row>
    <row r="2090" spans="2:10">
      <c r="D2090" s="182"/>
      <c r="E2090" s="182"/>
      <c r="F2090" s="182"/>
      <c r="G2090" s="182"/>
      <c r="H2090" s="182"/>
      <c r="I2090" s="182"/>
      <c r="J2090" s="182"/>
    </row>
    <row r="2091" spans="2:10">
      <c r="D2091" s="182"/>
      <c r="E2091" s="182"/>
      <c r="F2091" s="182"/>
      <c r="G2091" s="182"/>
      <c r="H2091" s="182"/>
      <c r="I2091" s="182"/>
      <c r="J2091" s="182"/>
    </row>
    <row r="2092" spans="2:10">
      <c r="D2092" s="182"/>
      <c r="E2092" s="182"/>
      <c r="F2092" s="182"/>
      <c r="G2092" s="182"/>
      <c r="H2092" s="182"/>
      <c r="I2092" s="182"/>
      <c r="J2092" s="182"/>
    </row>
    <row r="2093" spans="2:10">
      <c r="D2093" s="182"/>
      <c r="E2093" s="182"/>
      <c r="F2093" s="182"/>
      <c r="G2093" s="182"/>
      <c r="H2093" s="182"/>
      <c r="I2093" s="182"/>
      <c r="J2093" s="182"/>
    </row>
    <row r="2094" spans="2:10">
      <c r="B2094" s="183"/>
      <c r="D2094" s="182"/>
      <c r="E2094" s="182"/>
      <c r="F2094" s="182"/>
      <c r="G2094" s="182"/>
      <c r="H2094" s="182"/>
      <c r="I2094" s="182"/>
      <c r="J2094" s="182"/>
    </row>
    <row r="2095" spans="2:10">
      <c r="D2095" s="182"/>
      <c r="E2095" s="182"/>
      <c r="F2095" s="182"/>
      <c r="G2095" s="182"/>
      <c r="H2095" s="182"/>
      <c r="I2095" s="182"/>
      <c r="J2095" s="182"/>
    </row>
    <row r="2096" spans="2:10">
      <c r="B2096" s="183"/>
      <c r="D2096" s="182"/>
      <c r="E2096" s="182"/>
      <c r="F2096" s="182"/>
      <c r="G2096" s="182"/>
      <c r="H2096" s="182"/>
      <c r="I2096" s="182"/>
      <c r="J2096" s="182"/>
    </row>
    <row r="2097" spans="2:10">
      <c r="D2097" s="182"/>
      <c r="E2097" s="182"/>
      <c r="F2097" s="182"/>
      <c r="G2097" s="182"/>
      <c r="H2097" s="182"/>
      <c r="I2097" s="182"/>
      <c r="J2097" s="182"/>
    </row>
    <row r="2098" spans="2:10">
      <c r="B2098" s="183"/>
      <c r="D2098" s="182"/>
      <c r="E2098" s="182"/>
      <c r="F2098" s="182"/>
      <c r="G2098" s="182"/>
      <c r="H2098" s="182"/>
      <c r="I2098" s="182"/>
      <c r="J2098" s="182"/>
    </row>
    <row r="2099" spans="2:10">
      <c r="D2099" s="182"/>
      <c r="E2099" s="182"/>
      <c r="F2099" s="182"/>
      <c r="G2099" s="182"/>
      <c r="H2099" s="182"/>
      <c r="I2099" s="182"/>
      <c r="J2099" s="182"/>
    </row>
    <row r="2100" spans="2:10">
      <c r="B2100" s="183"/>
      <c r="D2100" s="182"/>
      <c r="E2100" s="182"/>
      <c r="F2100" s="182"/>
      <c r="G2100" s="182"/>
      <c r="H2100" s="182"/>
      <c r="I2100" s="182"/>
      <c r="J2100" s="182"/>
    </row>
    <row r="2101" spans="2:10">
      <c r="D2101" s="182"/>
      <c r="E2101" s="182"/>
      <c r="F2101" s="182"/>
      <c r="G2101" s="182"/>
      <c r="H2101" s="182"/>
      <c r="I2101" s="182"/>
      <c r="J2101" s="182"/>
    </row>
    <row r="2102" spans="2:10">
      <c r="B2102" s="183"/>
      <c r="D2102" s="182"/>
      <c r="E2102" s="182"/>
      <c r="F2102" s="182"/>
      <c r="G2102" s="182"/>
      <c r="H2102" s="182"/>
      <c r="I2102" s="182"/>
      <c r="J2102" s="182"/>
    </row>
    <row r="2103" spans="2:10">
      <c r="D2103" s="182"/>
      <c r="E2103" s="182"/>
      <c r="F2103" s="182"/>
      <c r="G2103" s="182"/>
      <c r="H2103" s="182"/>
      <c r="I2103" s="182"/>
      <c r="J2103" s="182"/>
    </row>
    <row r="2104" spans="2:10">
      <c r="B2104" s="183"/>
      <c r="D2104" s="182"/>
      <c r="E2104" s="182"/>
      <c r="F2104" s="182"/>
      <c r="G2104" s="182"/>
      <c r="H2104" s="182"/>
      <c r="I2104" s="182"/>
      <c r="J2104" s="182"/>
    </row>
    <row r="2105" spans="2:10">
      <c r="B2105" s="159"/>
      <c r="D2105" s="182"/>
      <c r="E2105" s="182"/>
      <c r="F2105" s="182"/>
      <c r="G2105" s="182"/>
      <c r="H2105" s="182"/>
      <c r="I2105" s="182"/>
      <c r="J2105" s="182"/>
    </row>
    <row r="2106" spans="2:10">
      <c r="B2106" s="183"/>
      <c r="D2106" s="182"/>
      <c r="E2106" s="182"/>
      <c r="F2106" s="182"/>
      <c r="G2106" s="182"/>
      <c r="H2106" s="182"/>
      <c r="I2106" s="182"/>
      <c r="J2106" s="182"/>
    </row>
    <row r="2107" spans="2:10">
      <c r="B2107" s="159"/>
      <c r="D2107" s="182"/>
      <c r="E2107" s="182"/>
      <c r="F2107" s="182"/>
      <c r="G2107" s="182"/>
      <c r="H2107" s="182"/>
      <c r="I2107" s="182"/>
      <c r="J2107" s="182"/>
    </row>
    <row r="2108" spans="2:10">
      <c r="B2108" s="183"/>
      <c r="D2108" s="182"/>
      <c r="E2108" s="182"/>
      <c r="F2108" s="182"/>
      <c r="G2108" s="182"/>
      <c r="H2108" s="182"/>
      <c r="I2108" s="182"/>
      <c r="J2108" s="182"/>
    </row>
    <row r="2109" spans="2:10">
      <c r="D2109" s="182"/>
      <c r="E2109" s="182"/>
      <c r="F2109" s="182"/>
      <c r="G2109" s="182"/>
      <c r="H2109" s="182"/>
      <c r="I2109" s="182"/>
      <c r="J2109" s="182"/>
    </row>
    <row r="2110" spans="2:10">
      <c r="B2110" s="183"/>
      <c r="D2110" s="182"/>
      <c r="E2110" s="182"/>
      <c r="F2110" s="182"/>
      <c r="G2110" s="182"/>
      <c r="H2110" s="182"/>
      <c r="I2110" s="182"/>
      <c r="J2110" s="182"/>
    </row>
    <row r="2111" spans="2:10">
      <c r="D2111" s="182"/>
      <c r="E2111" s="182"/>
      <c r="F2111" s="182"/>
      <c r="G2111" s="182"/>
      <c r="H2111" s="182"/>
      <c r="I2111" s="182"/>
      <c r="J2111" s="182"/>
    </row>
    <row r="2112" spans="2:10">
      <c r="B2112" s="183"/>
      <c r="D2112" s="182"/>
      <c r="E2112" s="182"/>
      <c r="F2112" s="182"/>
      <c r="G2112" s="182"/>
      <c r="H2112" s="182"/>
      <c r="I2112" s="182"/>
      <c r="J2112" s="182"/>
    </row>
    <row r="2113" spans="2:10">
      <c r="B2113" s="159"/>
      <c r="D2113" s="182"/>
      <c r="E2113" s="182"/>
      <c r="F2113" s="182"/>
      <c r="G2113" s="182"/>
      <c r="H2113" s="182"/>
      <c r="I2113" s="182"/>
      <c r="J2113" s="182"/>
    </row>
    <row r="2114" spans="2:10">
      <c r="B2114" s="183"/>
      <c r="D2114" s="182"/>
      <c r="E2114" s="182"/>
      <c r="F2114" s="182"/>
      <c r="G2114" s="182"/>
      <c r="H2114" s="182"/>
      <c r="I2114" s="182"/>
      <c r="J2114" s="182"/>
    </row>
    <row r="2115" spans="2:10">
      <c r="B2115" s="159"/>
      <c r="D2115" s="182"/>
      <c r="E2115" s="182"/>
      <c r="F2115" s="182"/>
      <c r="G2115" s="182"/>
      <c r="H2115" s="182"/>
      <c r="I2115" s="182"/>
      <c r="J2115" s="182"/>
    </row>
    <row r="2116" spans="2:10">
      <c r="B2116" s="183"/>
      <c r="D2116" s="182"/>
      <c r="E2116" s="182"/>
      <c r="F2116" s="182"/>
      <c r="G2116" s="182"/>
      <c r="H2116" s="182"/>
      <c r="I2116" s="182"/>
      <c r="J2116" s="182"/>
    </row>
    <row r="2117" spans="2:10">
      <c r="D2117" s="182"/>
      <c r="E2117" s="182"/>
      <c r="F2117" s="182"/>
      <c r="G2117" s="182"/>
      <c r="H2117" s="182"/>
      <c r="I2117" s="182"/>
      <c r="J2117" s="182"/>
    </row>
    <row r="2118" spans="2:10">
      <c r="B2118" s="183"/>
      <c r="D2118" s="182"/>
      <c r="E2118" s="182"/>
      <c r="F2118" s="182"/>
      <c r="G2118" s="182"/>
      <c r="H2118" s="182"/>
      <c r="I2118" s="182"/>
      <c r="J2118" s="182"/>
    </row>
    <row r="2119" spans="2:10">
      <c r="B2119" s="159"/>
      <c r="D2119" s="182"/>
      <c r="E2119" s="182"/>
      <c r="F2119" s="182"/>
      <c r="G2119" s="182"/>
      <c r="H2119" s="182"/>
      <c r="I2119" s="182"/>
      <c r="J2119" s="182"/>
    </row>
    <row r="2120" spans="2:10">
      <c r="B2120" s="184"/>
      <c r="D2120" s="182"/>
      <c r="E2120" s="182"/>
      <c r="F2120" s="182"/>
      <c r="G2120" s="182"/>
      <c r="H2120" s="182"/>
      <c r="I2120" s="182"/>
      <c r="J2120" s="182"/>
    </row>
    <row r="2121" spans="2:10">
      <c r="B2121" s="159"/>
      <c r="D2121" s="182"/>
      <c r="E2121" s="182"/>
      <c r="F2121" s="182"/>
      <c r="G2121" s="182"/>
      <c r="H2121" s="182"/>
      <c r="I2121" s="182"/>
      <c r="J2121" s="182"/>
    </row>
    <row r="2122" spans="2:10">
      <c r="B2122" s="183"/>
      <c r="D2122" s="182"/>
      <c r="E2122" s="182"/>
      <c r="F2122" s="182"/>
      <c r="G2122" s="182"/>
      <c r="H2122" s="182"/>
      <c r="I2122" s="182"/>
      <c r="J2122" s="182"/>
    </row>
    <row r="2123" spans="2:10">
      <c r="D2123" s="182"/>
      <c r="E2123" s="182"/>
      <c r="F2123" s="182"/>
      <c r="G2123" s="182"/>
      <c r="H2123" s="182"/>
      <c r="I2123" s="182"/>
      <c r="J2123" s="182"/>
    </row>
    <row r="2124" spans="2:10">
      <c r="B2124" s="183"/>
      <c r="D2124" s="182"/>
      <c r="E2124" s="182"/>
      <c r="F2124" s="182"/>
      <c r="G2124" s="182"/>
      <c r="H2124" s="182"/>
      <c r="I2124" s="182"/>
      <c r="J2124" s="182"/>
    </row>
    <row r="2125" spans="2:10">
      <c r="D2125" s="182"/>
      <c r="E2125" s="182"/>
      <c r="F2125" s="182"/>
      <c r="G2125" s="182"/>
      <c r="H2125" s="182"/>
      <c r="I2125" s="182"/>
      <c r="J2125" s="182"/>
    </row>
    <row r="2126" spans="2:10">
      <c r="B2126" s="183"/>
      <c r="D2126" s="182"/>
      <c r="E2126" s="182"/>
      <c r="F2126" s="182"/>
      <c r="G2126" s="182"/>
      <c r="H2126" s="182"/>
      <c r="I2126" s="182"/>
      <c r="J2126" s="182"/>
    </row>
    <row r="2127" spans="2:10">
      <c r="B2127" s="159"/>
      <c r="D2127" s="182"/>
      <c r="E2127" s="182"/>
      <c r="F2127" s="182"/>
      <c r="G2127" s="182"/>
      <c r="H2127" s="182"/>
      <c r="I2127" s="182"/>
      <c r="J2127" s="182"/>
    </row>
    <row r="2128" spans="2:10">
      <c r="B2128" s="184"/>
      <c r="D2128" s="182"/>
      <c r="E2128" s="182"/>
      <c r="F2128" s="182"/>
      <c r="G2128" s="182"/>
      <c r="H2128" s="182"/>
      <c r="I2128" s="182"/>
      <c r="J2128" s="182"/>
    </row>
    <row r="2129" spans="2:10">
      <c r="D2129" s="182"/>
      <c r="E2129" s="182"/>
      <c r="F2129" s="182"/>
      <c r="G2129" s="182"/>
      <c r="H2129" s="182"/>
      <c r="I2129" s="182"/>
      <c r="J2129" s="182"/>
    </row>
    <row r="2130" spans="2:10">
      <c r="B2130" s="183"/>
      <c r="D2130" s="182"/>
      <c r="E2130" s="182"/>
      <c r="F2130" s="182"/>
      <c r="G2130" s="182"/>
      <c r="H2130" s="182"/>
      <c r="I2130" s="182"/>
      <c r="J2130" s="182"/>
    </row>
    <row r="2131" spans="2:10">
      <c r="B2131" s="183"/>
      <c r="D2131" s="182"/>
      <c r="E2131" s="182"/>
      <c r="F2131" s="182"/>
      <c r="G2131" s="182"/>
      <c r="H2131" s="182"/>
      <c r="I2131" s="182"/>
      <c r="J2131" s="182"/>
    </row>
    <row r="2132" spans="2:10">
      <c r="D2132" s="182"/>
      <c r="E2132" s="182"/>
      <c r="F2132" s="182"/>
      <c r="G2132" s="182"/>
      <c r="H2132" s="182"/>
      <c r="I2132" s="182"/>
      <c r="J2132" s="182"/>
    </row>
    <row r="2133" spans="2:10">
      <c r="B2133" s="183"/>
      <c r="D2133" s="182"/>
      <c r="E2133" s="182"/>
      <c r="F2133" s="182"/>
      <c r="G2133" s="182"/>
      <c r="H2133" s="182"/>
      <c r="I2133" s="182"/>
      <c r="J2133" s="182"/>
    </row>
    <row r="2134" spans="2:10">
      <c r="D2134" s="182"/>
      <c r="E2134" s="182"/>
      <c r="F2134" s="182"/>
      <c r="G2134" s="182"/>
      <c r="H2134" s="182"/>
      <c r="I2134" s="182"/>
      <c r="J2134" s="182"/>
    </row>
    <row r="2135" spans="2:10">
      <c r="B2135" s="183"/>
      <c r="D2135" s="182"/>
      <c r="E2135" s="182"/>
      <c r="F2135" s="182"/>
      <c r="G2135" s="182"/>
      <c r="H2135" s="182"/>
      <c r="I2135" s="182"/>
      <c r="J2135" s="182"/>
    </row>
    <row r="2136" spans="2:10">
      <c r="B2136" s="159"/>
      <c r="D2136" s="182"/>
      <c r="E2136" s="182"/>
      <c r="F2136" s="182"/>
      <c r="G2136" s="182"/>
      <c r="H2136" s="182"/>
      <c r="I2136" s="182"/>
      <c r="J2136" s="182"/>
    </row>
    <row r="2137" spans="2:10">
      <c r="B2137" s="183"/>
      <c r="D2137" s="182"/>
      <c r="E2137" s="182"/>
      <c r="F2137" s="182"/>
      <c r="G2137" s="182"/>
      <c r="H2137" s="182"/>
      <c r="I2137" s="182"/>
      <c r="J2137" s="182"/>
    </row>
    <row r="2138" spans="2:10">
      <c r="D2138" s="182"/>
      <c r="E2138" s="182"/>
      <c r="F2138" s="182"/>
      <c r="G2138" s="182"/>
      <c r="H2138" s="182"/>
      <c r="I2138" s="182"/>
      <c r="J2138" s="182"/>
    </row>
    <row r="2139" spans="2:10">
      <c r="B2139" s="183"/>
      <c r="D2139" s="182"/>
      <c r="E2139" s="182"/>
      <c r="F2139" s="182"/>
      <c r="G2139" s="182"/>
      <c r="H2139" s="182"/>
      <c r="I2139" s="182"/>
      <c r="J2139" s="182"/>
    </row>
    <row r="2140" spans="2:10">
      <c r="D2140" s="182"/>
      <c r="E2140" s="182"/>
      <c r="F2140" s="182"/>
      <c r="G2140" s="182"/>
      <c r="H2140" s="182"/>
      <c r="I2140" s="182"/>
      <c r="J2140" s="182"/>
    </row>
    <row r="2141" spans="2:10">
      <c r="B2141" s="183"/>
      <c r="D2141" s="182"/>
      <c r="E2141" s="182"/>
      <c r="F2141" s="182"/>
      <c r="G2141" s="182"/>
      <c r="H2141" s="182"/>
      <c r="I2141" s="182"/>
      <c r="J2141" s="182"/>
    </row>
    <row r="2142" spans="2:10">
      <c r="D2142" s="182"/>
      <c r="E2142" s="182"/>
      <c r="F2142" s="182"/>
      <c r="G2142" s="182"/>
      <c r="H2142" s="182"/>
      <c r="I2142" s="182"/>
      <c r="J2142" s="182"/>
    </row>
    <row r="2143" spans="2:10">
      <c r="B2143" s="183"/>
      <c r="D2143" s="182"/>
      <c r="E2143" s="182"/>
      <c r="F2143" s="182"/>
      <c r="G2143" s="182"/>
      <c r="H2143" s="182"/>
      <c r="I2143" s="182"/>
      <c r="J2143" s="182"/>
    </row>
    <row r="2144" spans="2:10">
      <c r="D2144" s="182"/>
      <c r="E2144" s="182"/>
      <c r="F2144" s="182"/>
      <c r="G2144" s="182"/>
      <c r="H2144" s="182"/>
      <c r="I2144" s="182"/>
      <c r="J2144" s="182"/>
    </row>
    <row r="2145" spans="2:10">
      <c r="B2145" s="183"/>
      <c r="D2145" s="182"/>
      <c r="E2145" s="182"/>
      <c r="F2145" s="182"/>
      <c r="G2145" s="182"/>
      <c r="H2145" s="182"/>
      <c r="I2145" s="182"/>
      <c r="J2145" s="182"/>
    </row>
    <row r="2146" spans="2:10">
      <c r="D2146" s="182"/>
      <c r="E2146" s="182"/>
      <c r="F2146" s="182"/>
      <c r="G2146" s="182"/>
      <c r="H2146" s="182"/>
      <c r="I2146" s="182"/>
      <c r="J2146" s="182"/>
    </row>
    <row r="2147" spans="2:10">
      <c r="B2147" s="183"/>
      <c r="D2147" s="182"/>
      <c r="E2147" s="182"/>
      <c r="F2147" s="182"/>
      <c r="G2147" s="182"/>
      <c r="H2147" s="182"/>
      <c r="I2147" s="182"/>
      <c r="J2147" s="182"/>
    </row>
    <row r="2148" spans="2:10">
      <c r="D2148" s="182"/>
      <c r="E2148" s="182"/>
      <c r="F2148" s="182"/>
      <c r="G2148" s="182"/>
      <c r="H2148" s="182"/>
      <c r="I2148" s="182"/>
      <c r="J2148" s="182"/>
    </row>
    <row r="2149" spans="2:10">
      <c r="B2149" s="184"/>
      <c r="D2149" s="182"/>
      <c r="E2149" s="182"/>
      <c r="F2149" s="182"/>
      <c r="G2149" s="182"/>
      <c r="H2149" s="182"/>
      <c r="I2149" s="182"/>
      <c r="J2149" s="182"/>
    </row>
    <row r="2150" spans="2:10">
      <c r="B2150" s="159"/>
      <c r="D2150" s="182"/>
      <c r="E2150" s="182"/>
      <c r="F2150" s="182"/>
      <c r="G2150" s="182"/>
      <c r="H2150" s="182"/>
      <c r="I2150" s="182"/>
      <c r="J2150" s="182"/>
    </row>
    <row r="2151" spans="2:10">
      <c r="D2151" s="182"/>
      <c r="E2151" s="182"/>
      <c r="F2151" s="182"/>
      <c r="G2151" s="182"/>
      <c r="H2151" s="182"/>
      <c r="I2151" s="182"/>
      <c r="J2151" s="182"/>
    </row>
    <row r="2152" spans="2:10">
      <c r="D2152" s="182"/>
      <c r="E2152" s="182"/>
      <c r="F2152" s="182"/>
      <c r="G2152" s="182"/>
      <c r="H2152" s="182"/>
      <c r="I2152" s="182"/>
      <c r="J2152" s="182"/>
    </row>
    <row r="2153" spans="2:10">
      <c r="D2153" s="182"/>
      <c r="E2153" s="182"/>
      <c r="F2153" s="182"/>
      <c r="G2153" s="182"/>
      <c r="H2153" s="182"/>
      <c r="I2153" s="182"/>
      <c r="J2153" s="182"/>
    </row>
    <row r="2154" spans="2:10">
      <c r="D2154" s="182"/>
      <c r="E2154" s="182"/>
      <c r="F2154" s="182"/>
      <c r="G2154" s="182"/>
      <c r="H2154" s="182"/>
      <c r="I2154" s="182"/>
      <c r="J2154" s="182"/>
    </row>
    <row r="2155" spans="2:10">
      <c r="D2155" s="182"/>
      <c r="E2155" s="182"/>
      <c r="F2155" s="182"/>
      <c r="G2155" s="182"/>
      <c r="H2155" s="182"/>
      <c r="I2155" s="182"/>
      <c r="J2155" s="182"/>
    </row>
    <row r="2156" spans="2:10">
      <c r="D2156" s="182"/>
      <c r="E2156" s="182"/>
      <c r="F2156" s="182"/>
      <c r="G2156" s="182"/>
      <c r="H2156" s="182"/>
      <c r="I2156" s="182"/>
      <c r="J2156" s="182"/>
    </row>
    <row r="2157" spans="2:10">
      <c r="D2157" s="182"/>
      <c r="E2157" s="182"/>
      <c r="F2157" s="182"/>
      <c r="G2157" s="182"/>
      <c r="H2157" s="182"/>
      <c r="I2157" s="182"/>
      <c r="J2157" s="182"/>
    </row>
    <row r="2158" spans="2:10">
      <c r="D2158" s="182"/>
      <c r="E2158" s="182"/>
      <c r="F2158" s="182"/>
      <c r="G2158" s="182"/>
      <c r="H2158" s="182"/>
      <c r="I2158" s="182"/>
      <c r="J2158" s="182"/>
    </row>
    <row r="2159" spans="2:10">
      <c r="D2159" s="182"/>
      <c r="E2159" s="182"/>
      <c r="F2159" s="182"/>
      <c r="G2159" s="182"/>
      <c r="H2159" s="182"/>
      <c r="I2159" s="182"/>
      <c r="J2159" s="182"/>
    </row>
    <row r="2160" spans="2:10">
      <c r="D2160" s="182"/>
      <c r="E2160" s="182"/>
      <c r="F2160" s="182"/>
      <c r="G2160" s="182"/>
      <c r="H2160" s="182"/>
      <c r="I2160" s="182"/>
      <c r="J2160" s="182"/>
    </row>
    <row r="2161" spans="2:10">
      <c r="D2161" s="182"/>
      <c r="E2161" s="182"/>
      <c r="F2161" s="182"/>
      <c r="G2161" s="182"/>
      <c r="H2161" s="182"/>
      <c r="I2161" s="182"/>
      <c r="J2161" s="182"/>
    </row>
    <row r="2162" spans="2:10">
      <c r="D2162" s="182"/>
      <c r="E2162" s="182"/>
      <c r="F2162" s="182"/>
      <c r="G2162" s="182"/>
      <c r="H2162" s="182"/>
      <c r="I2162" s="182"/>
      <c r="J2162" s="182"/>
    </row>
    <row r="2163" spans="2:10">
      <c r="D2163" s="182"/>
      <c r="E2163" s="182"/>
      <c r="F2163" s="182"/>
      <c r="G2163" s="182"/>
      <c r="H2163" s="182"/>
      <c r="I2163" s="182"/>
      <c r="J2163" s="182"/>
    </row>
    <row r="2164" spans="2:10">
      <c r="D2164" s="182"/>
      <c r="E2164" s="182"/>
      <c r="F2164" s="182"/>
      <c r="G2164" s="182"/>
      <c r="H2164" s="182"/>
      <c r="I2164" s="182"/>
      <c r="J2164" s="182"/>
    </row>
    <row r="2165" spans="2:10">
      <c r="D2165" s="182"/>
      <c r="E2165" s="182"/>
      <c r="F2165" s="182"/>
      <c r="G2165" s="182"/>
      <c r="H2165" s="182"/>
      <c r="I2165" s="182"/>
      <c r="J2165" s="182"/>
    </row>
    <row r="2166" spans="2:10">
      <c r="D2166" s="182"/>
      <c r="E2166" s="182"/>
      <c r="F2166" s="182"/>
      <c r="G2166" s="182"/>
      <c r="H2166" s="182"/>
      <c r="I2166" s="182"/>
      <c r="J2166" s="182"/>
    </row>
    <row r="2167" spans="2:10">
      <c r="B2167" s="159"/>
      <c r="D2167" s="182"/>
      <c r="E2167" s="182"/>
      <c r="F2167" s="182"/>
      <c r="G2167" s="182"/>
      <c r="H2167" s="182"/>
      <c r="I2167" s="182"/>
      <c r="J2167" s="182"/>
    </row>
    <row r="2168" spans="2:10">
      <c r="D2168" s="182"/>
      <c r="E2168" s="182"/>
      <c r="F2168" s="182"/>
      <c r="G2168" s="182"/>
      <c r="H2168" s="182"/>
      <c r="I2168" s="182"/>
      <c r="J2168" s="182"/>
    </row>
    <row r="2169" spans="2:10">
      <c r="B2169" s="183"/>
      <c r="D2169" s="182"/>
      <c r="E2169" s="182"/>
      <c r="F2169" s="182"/>
      <c r="G2169" s="182"/>
      <c r="H2169" s="182"/>
      <c r="I2169" s="182"/>
      <c r="J2169" s="182"/>
    </row>
    <row r="2170" spans="2:10">
      <c r="D2170" s="182"/>
      <c r="E2170" s="182"/>
      <c r="F2170" s="182"/>
      <c r="G2170" s="182"/>
      <c r="H2170" s="182"/>
      <c r="I2170" s="182"/>
      <c r="J2170" s="182"/>
    </row>
    <row r="2171" spans="2:10">
      <c r="B2171" s="183"/>
      <c r="D2171" s="182"/>
      <c r="E2171" s="182"/>
      <c r="F2171" s="182"/>
      <c r="G2171" s="182"/>
      <c r="H2171" s="182"/>
      <c r="I2171" s="182"/>
      <c r="J2171" s="182"/>
    </row>
    <row r="2172" spans="2:10">
      <c r="D2172" s="182"/>
      <c r="E2172" s="182"/>
      <c r="F2172" s="182"/>
      <c r="G2172" s="182"/>
      <c r="H2172" s="182"/>
      <c r="I2172" s="182"/>
      <c r="J2172" s="182"/>
    </row>
    <row r="2173" spans="2:10">
      <c r="B2173" s="183"/>
      <c r="D2173" s="182"/>
      <c r="E2173" s="182"/>
      <c r="F2173" s="182"/>
      <c r="G2173" s="182"/>
      <c r="H2173" s="182"/>
      <c r="I2173" s="182"/>
      <c r="J2173" s="182"/>
    </row>
    <row r="2174" spans="2:10">
      <c r="D2174" s="182"/>
      <c r="E2174" s="182"/>
      <c r="F2174" s="182"/>
      <c r="G2174" s="182"/>
      <c r="H2174" s="182"/>
      <c r="I2174" s="182"/>
      <c r="J2174" s="182"/>
    </row>
    <row r="2175" spans="2:10">
      <c r="B2175" s="183"/>
      <c r="D2175" s="182"/>
      <c r="E2175" s="182"/>
      <c r="F2175" s="182"/>
      <c r="G2175" s="182"/>
      <c r="H2175" s="182"/>
      <c r="I2175" s="182"/>
      <c r="J2175" s="182"/>
    </row>
    <row r="2176" spans="2:10">
      <c r="D2176" s="182"/>
      <c r="E2176" s="182"/>
      <c r="F2176" s="182"/>
      <c r="G2176" s="182"/>
      <c r="H2176" s="182"/>
      <c r="I2176" s="182"/>
      <c r="J2176" s="182"/>
    </row>
    <row r="2177" spans="2:10">
      <c r="B2177" s="183"/>
      <c r="D2177" s="182"/>
      <c r="E2177" s="182"/>
      <c r="F2177" s="182"/>
      <c r="G2177" s="182"/>
      <c r="H2177" s="182"/>
      <c r="I2177" s="182"/>
      <c r="J2177" s="182"/>
    </row>
    <row r="2178" spans="2:10">
      <c r="D2178" s="182"/>
      <c r="E2178" s="182"/>
      <c r="F2178" s="182"/>
      <c r="G2178" s="182"/>
      <c r="H2178" s="182"/>
      <c r="I2178" s="182"/>
      <c r="J2178" s="182"/>
    </row>
    <row r="2179" spans="2:10">
      <c r="B2179" s="184"/>
      <c r="D2179" s="182"/>
      <c r="E2179" s="182"/>
      <c r="F2179" s="182"/>
      <c r="G2179" s="182"/>
      <c r="H2179" s="182"/>
      <c r="I2179" s="182"/>
      <c r="J2179" s="182"/>
    </row>
    <row r="2180" spans="2:10">
      <c r="D2180" s="182"/>
      <c r="E2180" s="182"/>
      <c r="F2180" s="182"/>
      <c r="G2180" s="182"/>
      <c r="H2180" s="182"/>
      <c r="I2180" s="182"/>
      <c r="J2180" s="182"/>
    </row>
    <row r="2181" spans="2:10">
      <c r="B2181" s="184"/>
      <c r="D2181" s="182"/>
      <c r="E2181" s="182"/>
      <c r="F2181" s="182"/>
      <c r="G2181" s="182"/>
      <c r="H2181" s="182"/>
      <c r="I2181" s="182"/>
      <c r="J2181" s="182"/>
    </row>
    <row r="2182" spans="2:10">
      <c r="D2182" s="182"/>
      <c r="E2182" s="182"/>
      <c r="F2182" s="182"/>
      <c r="G2182" s="182"/>
      <c r="H2182" s="182"/>
      <c r="I2182" s="182"/>
      <c r="J2182" s="182"/>
    </row>
    <row r="2183" spans="2:10">
      <c r="B2183" s="183"/>
      <c r="D2183" s="182"/>
      <c r="E2183" s="182"/>
      <c r="F2183" s="182"/>
      <c r="G2183" s="182"/>
      <c r="H2183" s="182"/>
      <c r="I2183" s="182"/>
      <c r="J2183" s="182"/>
    </row>
    <row r="2184" spans="2:10">
      <c r="B2184" s="159"/>
      <c r="D2184" s="182"/>
      <c r="E2184" s="182"/>
      <c r="F2184" s="182"/>
      <c r="G2184" s="182"/>
      <c r="H2184" s="182"/>
      <c r="I2184" s="182"/>
      <c r="J2184" s="182"/>
    </row>
    <row r="2185" spans="2:10">
      <c r="B2185" s="184"/>
      <c r="D2185" s="182"/>
      <c r="E2185" s="182"/>
      <c r="F2185" s="182"/>
      <c r="G2185" s="182"/>
      <c r="H2185" s="182"/>
      <c r="I2185" s="182"/>
      <c r="J2185" s="182"/>
    </row>
    <row r="2186" spans="2:10">
      <c r="D2186" s="182"/>
      <c r="E2186" s="182"/>
      <c r="F2186" s="182"/>
      <c r="G2186" s="182"/>
      <c r="H2186" s="182"/>
      <c r="I2186" s="182"/>
      <c r="J2186" s="182"/>
    </row>
    <row r="2187" spans="2:10">
      <c r="B2187" s="183"/>
      <c r="D2187" s="182"/>
      <c r="E2187" s="182"/>
      <c r="F2187" s="182"/>
      <c r="G2187" s="182"/>
      <c r="H2187" s="182"/>
      <c r="I2187" s="182"/>
      <c r="J2187" s="182"/>
    </row>
    <row r="2188" spans="2:10">
      <c r="B2188" s="159"/>
      <c r="D2188" s="182"/>
      <c r="E2188" s="182"/>
      <c r="F2188" s="182"/>
      <c r="G2188" s="182"/>
      <c r="H2188" s="182"/>
      <c r="I2188" s="182"/>
      <c r="J2188" s="182"/>
    </row>
    <row r="2189" spans="2:10">
      <c r="B2189" s="183"/>
      <c r="D2189" s="182"/>
      <c r="E2189" s="182"/>
      <c r="F2189" s="182"/>
      <c r="G2189" s="182"/>
      <c r="H2189" s="182"/>
      <c r="I2189" s="182"/>
      <c r="J2189" s="182"/>
    </row>
    <row r="2190" spans="2:10">
      <c r="B2190" s="159"/>
      <c r="D2190" s="182"/>
      <c r="E2190" s="182"/>
      <c r="F2190" s="182"/>
      <c r="G2190" s="182"/>
      <c r="H2190" s="182"/>
      <c r="I2190" s="182"/>
      <c r="J2190" s="182"/>
    </row>
    <row r="2191" spans="2:10">
      <c r="B2191" s="184"/>
      <c r="D2191" s="182"/>
      <c r="E2191" s="182"/>
      <c r="F2191" s="182"/>
      <c r="G2191" s="182"/>
      <c r="H2191" s="182"/>
      <c r="I2191" s="182"/>
      <c r="J2191" s="182"/>
    </row>
    <row r="2192" spans="2:10">
      <c r="D2192" s="182"/>
      <c r="E2192" s="182"/>
      <c r="F2192" s="182"/>
      <c r="G2192" s="182"/>
      <c r="H2192" s="182"/>
      <c r="I2192" s="182"/>
      <c r="J2192" s="182"/>
    </row>
    <row r="2193" spans="2:10">
      <c r="B2193" s="184"/>
      <c r="D2193" s="182"/>
      <c r="E2193" s="182"/>
      <c r="F2193" s="182"/>
      <c r="G2193" s="182"/>
      <c r="H2193" s="182"/>
      <c r="I2193" s="182"/>
      <c r="J2193" s="182"/>
    </row>
    <row r="2194" spans="2:10">
      <c r="B2194" s="159"/>
      <c r="D2194" s="182"/>
      <c r="E2194" s="182"/>
      <c r="F2194" s="182"/>
      <c r="G2194" s="182"/>
      <c r="H2194" s="182"/>
      <c r="I2194" s="182"/>
      <c r="J2194" s="182"/>
    </row>
    <row r="2195" spans="2:10">
      <c r="B2195" s="183"/>
      <c r="D2195" s="182"/>
      <c r="E2195" s="182"/>
      <c r="F2195" s="182"/>
      <c r="G2195" s="182"/>
      <c r="H2195" s="182"/>
      <c r="I2195" s="182"/>
      <c r="J2195" s="182"/>
    </row>
    <row r="2196" spans="2:10">
      <c r="D2196" s="182"/>
      <c r="E2196" s="182"/>
      <c r="F2196" s="182"/>
      <c r="G2196" s="182"/>
      <c r="H2196" s="182"/>
      <c r="I2196" s="182"/>
      <c r="J2196" s="182"/>
    </row>
    <row r="2197" spans="2:10">
      <c r="B2197" s="184"/>
      <c r="D2197" s="182"/>
      <c r="E2197" s="182"/>
      <c r="F2197" s="182"/>
      <c r="G2197" s="182"/>
      <c r="H2197" s="182"/>
      <c r="I2197" s="182"/>
      <c r="J2197" s="182"/>
    </row>
    <row r="2198" spans="2:10">
      <c r="B2198" s="159"/>
      <c r="D2198" s="182"/>
      <c r="E2198" s="182"/>
      <c r="F2198" s="182"/>
      <c r="G2198" s="182"/>
      <c r="H2198" s="182"/>
      <c r="I2198" s="182"/>
      <c r="J2198" s="182"/>
    </row>
    <row r="2199" spans="2:10">
      <c r="B2199" s="183"/>
      <c r="D2199" s="182"/>
      <c r="E2199" s="182"/>
      <c r="F2199" s="182"/>
      <c r="G2199" s="182"/>
      <c r="H2199" s="182"/>
      <c r="I2199" s="182"/>
      <c r="J2199" s="182"/>
    </row>
    <row r="2200" spans="2:10">
      <c r="D2200" s="182"/>
      <c r="E2200" s="182"/>
      <c r="F2200" s="182"/>
      <c r="G2200" s="182"/>
      <c r="H2200" s="182"/>
      <c r="I2200" s="182"/>
      <c r="J2200" s="182"/>
    </row>
    <row r="2201" spans="2:10">
      <c r="B2201" s="184"/>
      <c r="D2201" s="182"/>
      <c r="E2201" s="182"/>
      <c r="F2201" s="182"/>
      <c r="G2201" s="182"/>
      <c r="H2201" s="182"/>
      <c r="I2201" s="182"/>
      <c r="J2201" s="182"/>
    </row>
    <row r="2202" spans="2:10">
      <c r="B2202" s="159"/>
      <c r="D2202" s="182"/>
      <c r="E2202" s="182"/>
      <c r="F2202" s="182"/>
      <c r="G2202" s="182"/>
      <c r="H2202" s="182"/>
      <c r="I2202" s="182"/>
      <c r="J2202" s="182"/>
    </row>
    <row r="2203" spans="2:10">
      <c r="B2203" s="183"/>
      <c r="D2203" s="182"/>
      <c r="E2203" s="182"/>
      <c r="F2203" s="182"/>
      <c r="G2203" s="182"/>
      <c r="H2203" s="182"/>
      <c r="I2203" s="182"/>
      <c r="J2203" s="182"/>
    </row>
    <row r="2204" spans="2:10">
      <c r="D2204" s="182"/>
      <c r="E2204" s="182"/>
      <c r="F2204" s="182"/>
      <c r="G2204" s="182"/>
      <c r="H2204" s="182"/>
      <c r="I2204" s="182"/>
      <c r="J2204" s="182"/>
    </row>
    <row r="2205" spans="2:10">
      <c r="B2205" s="184"/>
      <c r="D2205" s="182"/>
      <c r="E2205" s="182"/>
      <c r="F2205" s="182"/>
      <c r="G2205" s="182"/>
      <c r="H2205" s="182"/>
      <c r="I2205" s="182"/>
      <c r="J2205" s="182"/>
    </row>
    <row r="2206" spans="2:10">
      <c r="B2206" s="184"/>
      <c r="D2206" s="182"/>
      <c r="E2206" s="182"/>
      <c r="F2206" s="182"/>
      <c r="G2206" s="182"/>
      <c r="H2206" s="182"/>
      <c r="I2206" s="182"/>
      <c r="J2206" s="182"/>
    </row>
    <row r="2207" spans="2:10">
      <c r="D2207" s="182"/>
      <c r="E2207" s="182"/>
      <c r="F2207" s="182"/>
      <c r="G2207" s="182"/>
      <c r="H2207" s="182"/>
      <c r="I2207" s="182"/>
      <c r="J2207" s="182"/>
    </row>
    <row r="2208" spans="2:10">
      <c r="B2208" s="183"/>
      <c r="D2208" s="182"/>
      <c r="E2208" s="182"/>
      <c r="F2208" s="182"/>
      <c r="G2208" s="182"/>
      <c r="H2208" s="182"/>
      <c r="I2208" s="182"/>
      <c r="J2208" s="182"/>
    </row>
    <row r="2209" spans="2:10">
      <c r="B2209" s="159"/>
      <c r="D2209" s="182"/>
      <c r="E2209" s="182"/>
      <c r="F2209" s="182"/>
      <c r="G2209" s="182"/>
      <c r="H2209" s="182"/>
      <c r="I2209" s="182"/>
      <c r="J2209" s="182"/>
    </row>
    <row r="2210" spans="2:10">
      <c r="B2210" s="184"/>
      <c r="D2210" s="182"/>
      <c r="E2210" s="182"/>
      <c r="F2210" s="182"/>
      <c r="G2210" s="182"/>
      <c r="H2210" s="182"/>
      <c r="I2210" s="182"/>
      <c r="J2210" s="182"/>
    </row>
    <row r="2211" spans="2:10">
      <c r="D2211" s="182"/>
      <c r="E2211" s="182"/>
      <c r="F2211" s="182"/>
      <c r="G2211" s="182"/>
      <c r="H2211" s="182"/>
      <c r="I2211" s="182"/>
      <c r="J2211" s="182"/>
    </row>
    <row r="2212" spans="2:10">
      <c r="B2212" s="183"/>
      <c r="D2212" s="182"/>
      <c r="E2212" s="182"/>
      <c r="F2212" s="182"/>
      <c r="G2212" s="182"/>
      <c r="H2212" s="182"/>
      <c r="I2212" s="182"/>
      <c r="J2212" s="182"/>
    </row>
    <row r="2213" spans="2:10">
      <c r="D2213" s="182"/>
      <c r="E2213" s="182"/>
      <c r="F2213" s="182"/>
      <c r="G2213" s="182"/>
      <c r="H2213" s="182"/>
      <c r="I2213" s="182"/>
      <c r="J2213" s="182"/>
    </row>
    <row r="2214" spans="2:10">
      <c r="B2214" s="183"/>
      <c r="D2214" s="182"/>
      <c r="E2214" s="182"/>
      <c r="F2214" s="182"/>
      <c r="G2214" s="182"/>
      <c r="H2214" s="182"/>
      <c r="I2214" s="182"/>
      <c r="J2214" s="182"/>
    </row>
    <row r="2215" spans="2:10">
      <c r="B2215" s="183"/>
      <c r="D2215" s="182"/>
      <c r="E2215" s="182"/>
      <c r="F2215" s="182"/>
      <c r="G2215" s="182"/>
      <c r="H2215" s="182"/>
      <c r="I2215" s="182"/>
      <c r="J2215" s="182"/>
    </row>
    <row r="2216" spans="2:10">
      <c r="B2216" s="183"/>
      <c r="D2216" s="182"/>
      <c r="E2216" s="182"/>
      <c r="F2216" s="182"/>
      <c r="G2216" s="182"/>
      <c r="H2216" s="182"/>
      <c r="I2216" s="182"/>
      <c r="J2216" s="182"/>
    </row>
    <row r="2217" spans="2:10">
      <c r="D2217" s="182"/>
      <c r="E2217" s="182"/>
      <c r="F2217" s="182"/>
      <c r="G2217" s="182"/>
      <c r="H2217" s="182"/>
      <c r="I2217" s="182"/>
      <c r="J2217" s="182"/>
    </row>
    <row r="2218" spans="2:10">
      <c r="B2218" s="183"/>
      <c r="D2218" s="182"/>
      <c r="E2218" s="182"/>
      <c r="F2218" s="182"/>
      <c r="G2218" s="182"/>
      <c r="H2218" s="182"/>
      <c r="I2218" s="182"/>
      <c r="J2218" s="182"/>
    </row>
    <row r="2219" spans="2:10">
      <c r="D2219" s="182"/>
      <c r="E2219" s="182"/>
      <c r="F2219" s="182"/>
      <c r="G2219" s="182"/>
      <c r="H2219" s="182"/>
      <c r="I2219" s="182"/>
      <c r="J2219" s="182"/>
    </row>
    <row r="2220" spans="2:10">
      <c r="B2220" s="183"/>
      <c r="D2220" s="182"/>
      <c r="E2220" s="182"/>
      <c r="F2220" s="182"/>
      <c r="G2220" s="182"/>
      <c r="H2220" s="182"/>
      <c r="I2220" s="182"/>
      <c r="J2220" s="182"/>
    </row>
    <row r="2221" spans="2:10">
      <c r="D2221" s="182"/>
      <c r="E2221" s="182"/>
      <c r="F2221" s="182"/>
      <c r="G2221" s="182"/>
      <c r="H2221" s="182"/>
      <c r="I2221" s="182"/>
      <c r="J2221" s="182"/>
    </row>
    <row r="2222" spans="2:10">
      <c r="B2222" s="183"/>
      <c r="D2222" s="182"/>
      <c r="E2222" s="182"/>
      <c r="F2222" s="182"/>
      <c r="G2222" s="182"/>
      <c r="H2222" s="182"/>
      <c r="I2222" s="182"/>
      <c r="J2222" s="182"/>
    </row>
    <row r="2223" spans="2:10">
      <c r="D2223" s="182"/>
      <c r="E2223" s="182"/>
      <c r="F2223" s="182"/>
      <c r="G2223" s="182"/>
      <c r="H2223" s="182"/>
      <c r="I2223" s="182"/>
      <c r="J2223" s="182"/>
    </row>
    <row r="2224" spans="2:10">
      <c r="B2224" s="183"/>
      <c r="D2224" s="182"/>
      <c r="E2224" s="182"/>
      <c r="F2224" s="182"/>
      <c r="G2224" s="182"/>
      <c r="H2224" s="182"/>
      <c r="I2224" s="182"/>
      <c r="J2224" s="182"/>
    </row>
    <row r="2225" spans="2:10">
      <c r="B2225" s="183"/>
      <c r="D2225" s="182"/>
      <c r="E2225" s="182"/>
      <c r="F2225" s="182"/>
      <c r="G2225" s="182"/>
      <c r="H2225" s="182"/>
      <c r="I2225" s="182"/>
      <c r="J2225" s="182"/>
    </row>
    <row r="2226" spans="2:10">
      <c r="B2226" s="183"/>
      <c r="D2226" s="182"/>
      <c r="E2226" s="182"/>
      <c r="F2226" s="182"/>
      <c r="G2226" s="182"/>
      <c r="H2226" s="182"/>
      <c r="I2226" s="182"/>
      <c r="J2226" s="182"/>
    </row>
    <row r="2227" spans="2:10">
      <c r="D2227" s="182"/>
      <c r="E2227" s="182"/>
      <c r="F2227" s="182"/>
      <c r="G2227" s="182"/>
      <c r="H2227" s="182"/>
      <c r="I2227" s="182"/>
      <c r="J2227" s="182"/>
    </row>
    <row r="2228" spans="2:10">
      <c r="B2228" s="183"/>
      <c r="D2228" s="182"/>
      <c r="E2228" s="182"/>
      <c r="F2228" s="182"/>
      <c r="G2228" s="182"/>
      <c r="H2228" s="182"/>
      <c r="I2228" s="182"/>
      <c r="J2228" s="182"/>
    </row>
    <row r="2229" spans="2:10">
      <c r="B2229" s="183"/>
      <c r="D2229" s="182"/>
      <c r="E2229" s="182"/>
      <c r="F2229" s="182"/>
      <c r="G2229" s="182"/>
      <c r="H2229" s="182"/>
      <c r="I2229" s="182"/>
      <c r="J2229" s="182"/>
    </row>
    <row r="2230" spans="2:10">
      <c r="B2230" s="183"/>
      <c r="D2230" s="182"/>
      <c r="E2230" s="182"/>
      <c r="F2230" s="182"/>
      <c r="G2230" s="182"/>
      <c r="H2230" s="182"/>
      <c r="I2230" s="182"/>
      <c r="J2230" s="182"/>
    </row>
    <row r="2231" spans="2:10">
      <c r="D2231" s="182"/>
      <c r="E2231" s="182"/>
      <c r="F2231" s="182"/>
      <c r="G2231" s="182"/>
      <c r="H2231" s="182"/>
      <c r="I2231" s="182"/>
      <c r="J2231" s="182"/>
    </row>
    <row r="2232" spans="2:10">
      <c r="B2232" s="183"/>
      <c r="D2232" s="182"/>
      <c r="E2232" s="182"/>
      <c r="F2232" s="182"/>
      <c r="G2232" s="182"/>
      <c r="H2232" s="182"/>
      <c r="I2232" s="182"/>
      <c r="J2232" s="182"/>
    </row>
    <row r="2233" spans="2:10">
      <c r="B2233" s="183"/>
      <c r="D2233" s="182"/>
      <c r="E2233" s="182"/>
      <c r="F2233" s="182"/>
      <c r="G2233" s="182"/>
      <c r="H2233" s="182"/>
      <c r="I2233" s="182"/>
      <c r="J2233" s="182"/>
    </row>
    <row r="2234" spans="2:10">
      <c r="B2234" s="183"/>
      <c r="D2234" s="182"/>
      <c r="E2234" s="182"/>
      <c r="F2234" s="182"/>
      <c r="G2234" s="182"/>
      <c r="H2234" s="182"/>
      <c r="I2234" s="182"/>
      <c r="J2234" s="182"/>
    </row>
    <row r="2235" spans="2:10">
      <c r="D2235" s="182"/>
      <c r="E2235" s="182"/>
      <c r="F2235" s="182"/>
      <c r="G2235" s="182"/>
      <c r="H2235" s="182"/>
      <c r="I2235" s="182"/>
      <c r="J2235" s="182"/>
    </row>
    <row r="2236" spans="2:10">
      <c r="D2236" s="182"/>
      <c r="E2236" s="182"/>
      <c r="F2236" s="182"/>
      <c r="G2236" s="182"/>
      <c r="H2236" s="182"/>
      <c r="I2236" s="182"/>
      <c r="J2236" s="182"/>
    </row>
    <row r="2237" spans="2:10">
      <c r="B2237" s="183"/>
      <c r="D2237" s="182"/>
      <c r="E2237" s="182"/>
      <c r="F2237" s="182"/>
      <c r="G2237" s="182"/>
      <c r="H2237" s="182"/>
      <c r="I2237" s="182"/>
      <c r="J2237" s="182"/>
    </row>
    <row r="2238" spans="2:10">
      <c r="D2238" s="182"/>
      <c r="E2238" s="182"/>
      <c r="F2238" s="182"/>
      <c r="G2238" s="182"/>
      <c r="H2238" s="182"/>
      <c r="I2238" s="182"/>
      <c r="J2238" s="182"/>
    </row>
    <row r="2239" spans="2:10">
      <c r="D2239" s="182"/>
      <c r="E2239" s="182"/>
      <c r="F2239" s="182"/>
      <c r="G2239" s="182"/>
      <c r="H2239" s="182"/>
      <c r="I2239" s="182"/>
      <c r="J2239" s="182"/>
    </row>
    <row r="2240" spans="2:10">
      <c r="B2240" s="183"/>
      <c r="D2240" s="182"/>
      <c r="E2240" s="182"/>
      <c r="F2240" s="182"/>
      <c r="G2240" s="182"/>
      <c r="H2240" s="182"/>
      <c r="I2240" s="182"/>
      <c r="J2240" s="182"/>
    </row>
    <row r="2241" spans="2:10">
      <c r="D2241" s="182"/>
      <c r="E2241" s="182"/>
      <c r="F2241" s="182"/>
      <c r="G2241" s="182"/>
      <c r="H2241" s="182"/>
      <c r="I2241" s="182"/>
      <c r="J2241" s="182"/>
    </row>
    <row r="2242" spans="2:10">
      <c r="D2242" s="182"/>
      <c r="E2242" s="182"/>
      <c r="F2242" s="182"/>
      <c r="G2242" s="182"/>
      <c r="H2242" s="182"/>
      <c r="I2242" s="182"/>
      <c r="J2242" s="182"/>
    </row>
    <row r="2243" spans="2:10">
      <c r="B2243" s="183"/>
      <c r="D2243" s="182"/>
      <c r="E2243" s="182"/>
      <c r="F2243" s="182"/>
      <c r="G2243" s="182"/>
      <c r="H2243" s="182"/>
      <c r="I2243" s="182"/>
      <c r="J2243" s="182"/>
    </row>
    <row r="2244" spans="2:10">
      <c r="D2244" s="182"/>
      <c r="E2244" s="182"/>
      <c r="F2244" s="182"/>
      <c r="G2244" s="182"/>
      <c r="H2244" s="182"/>
      <c r="I2244" s="182"/>
      <c r="J2244" s="182"/>
    </row>
    <row r="2245" spans="2:10">
      <c r="D2245" s="182"/>
      <c r="E2245" s="182"/>
      <c r="F2245" s="182"/>
      <c r="G2245" s="182"/>
      <c r="H2245" s="182"/>
      <c r="I2245" s="182"/>
      <c r="J2245" s="182"/>
    </row>
    <row r="2246" spans="2:10">
      <c r="B2246" s="183"/>
      <c r="D2246" s="182"/>
      <c r="E2246" s="182"/>
      <c r="F2246" s="182"/>
      <c r="G2246" s="182"/>
      <c r="H2246" s="182"/>
      <c r="I2246" s="182"/>
      <c r="J2246" s="182"/>
    </row>
    <row r="2247" spans="2:10">
      <c r="D2247" s="182"/>
      <c r="E2247" s="182"/>
      <c r="F2247" s="182"/>
      <c r="G2247" s="182"/>
      <c r="H2247" s="182"/>
      <c r="I2247" s="182"/>
      <c r="J2247" s="182"/>
    </row>
    <row r="2248" spans="2:10">
      <c r="B2248" s="183"/>
      <c r="D2248" s="182"/>
      <c r="E2248" s="182"/>
      <c r="F2248" s="182"/>
      <c r="G2248" s="182"/>
      <c r="H2248" s="182"/>
      <c r="I2248" s="182"/>
      <c r="J2248" s="182"/>
    </row>
    <row r="2249" spans="2:10">
      <c r="D2249" s="182"/>
      <c r="E2249" s="182"/>
      <c r="F2249" s="182"/>
      <c r="G2249" s="182"/>
      <c r="H2249" s="182"/>
      <c r="I2249" s="182"/>
      <c r="J2249" s="182"/>
    </row>
    <row r="2250" spans="2:10">
      <c r="D2250" s="182"/>
      <c r="E2250" s="182"/>
      <c r="F2250" s="182"/>
      <c r="G2250" s="182"/>
      <c r="H2250" s="182"/>
      <c r="I2250" s="182"/>
      <c r="J2250" s="182"/>
    </row>
    <row r="2251" spans="2:10">
      <c r="D2251" s="182"/>
      <c r="E2251" s="182"/>
      <c r="F2251" s="182"/>
      <c r="G2251" s="182"/>
      <c r="H2251" s="182"/>
      <c r="I2251" s="182"/>
      <c r="J2251" s="182"/>
    </row>
    <row r="2252" spans="2:10">
      <c r="B2252" s="184"/>
      <c r="D2252" s="182"/>
      <c r="E2252" s="182"/>
      <c r="F2252" s="182"/>
      <c r="G2252" s="182"/>
      <c r="H2252" s="182"/>
      <c r="I2252" s="182"/>
      <c r="J2252" s="182"/>
    </row>
    <row r="2253" spans="2:10">
      <c r="D2253" s="182"/>
      <c r="E2253" s="182"/>
      <c r="F2253" s="182"/>
      <c r="G2253" s="182"/>
      <c r="H2253" s="182"/>
      <c r="I2253" s="182"/>
      <c r="J2253" s="182"/>
    </row>
    <row r="2254" spans="2:10">
      <c r="D2254" s="182"/>
      <c r="E2254" s="182"/>
      <c r="F2254" s="182"/>
      <c r="G2254" s="182"/>
      <c r="H2254" s="182"/>
      <c r="I2254" s="182"/>
      <c r="J2254" s="182"/>
    </row>
    <row r="2255" spans="2:10">
      <c r="D2255" s="182"/>
      <c r="E2255" s="182"/>
      <c r="F2255" s="182"/>
      <c r="G2255" s="182"/>
      <c r="H2255" s="182"/>
      <c r="I2255" s="182"/>
      <c r="J2255" s="182"/>
    </row>
    <row r="2256" spans="2:10">
      <c r="D2256" s="182"/>
      <c r="E2256" s="182"/>
      <c r="F2256" s="182"/>
      <c r="G2256" s="182"/>
      <c r="H2256" s="182"/>
      <c r="I2256" s="182"/>
      <c r="J2256" s="182"/>
    </row>
    <row r="2257" spans="2:10">
      <c r="D2257" s="182"/>
      <c r="E2257" s="182"/>
      <c r="F2257" s="182"/>
      <c r="G2257" s="182"/>
      <c r="H2257" s="182"/>
      <c r="I2257" s="182"/>
      <c r="J2257" s="182"/>
    </row>
    <row r="2258" spans="2:10">
      <c r="B2258" s="183"/>
      <c r="D2258" s="182"/>
      <c r="E2258" s="182"/>
      <c r="F2258" s="182"/>
      <c r="G2258" s="182"/>
      <c r="H2258" s="182"/>
      <c r="I2258" s="182"/>
      <c r="J2258" s="182"/>
    </row>
    <row r="2259" spans="2:10">
      <c r="D2259" s="182"/>
      <c r="E2259" s="182"/>
      <c r="F2259" s="182"/>
      <c r="G2259" s="182"/>
      <c r="H2259" s="182"/>
      <c r="I2259" s="182"/>
      <c r="J2259" s="182"/>
    </row>
    <row r="2260" spans="2:10">
      <c r="B2260" s="183"/>
      <c r="D2260" s="182"/>
      <c r="E2260" s="182"/>
      <c r="F2260" s="182"/>
      <c r="G2260" s="182"/>
      <c r="H2260" s="182"/>
      <c r="I2260" s="182"/>
      <c r="J2260" s="182"/>
    </row>
    <row r="2261" spans="2:10">
      <c r="D2261" s="182"/>
      <c r="E2261" s="182"/>
      <c r="F2261" s="182"/>
      <c r="G2261" s="182"/>
      <c r="H2261" s="182"/>
      <c r="I2261" s="182"/>
      <c r="J2261" s="182"/>
    </row>
    <row r="2262" spans="2:10">
      <c r="B2262" s="183"/>
      <c r="D2262" s="182"/>
      <c r="E2262" s="182"/>
      <c r="F2262" s="182"/>
      <c r="G2262" s="182"/>
      <c r="H2262" s="182"/>
      <c r="I2262" s="182"/>
      <c r="J2262" s="182"/>
    </row>
    <row r="2263" spans="2:10">
      <c r="D2263" s="182"/>
      <c r="E2263" s="182"/>
      <c r="F2263" s="182"/>
      <c r="G2263" s="182"/>
      <c r="H2263" s="182"/>
      <c r="I2263" s="182"/>
      <c r="J2263" s="182"/>
    </row>
    <row r="2264" spans="2:10">
      <c r="B2264" s="183"/>
      <c r="D2264" s="182"/>
      <c r="E2264" s="182"/>
      <c r="F2264" s="182"/>
      <c r="G2264" s="182"/>
      <c r="H2264" s="182"/>
      <c r="I2264" s="182"/>
      <c r="J2264" s="182"/>
    </row>
    <row r="2265" spans="2:10">
      <c r="D2265" s="182"/>
      <c r="E2265" s="182"/>
      <c r="F2265" s="182"/>
      <c r="G2265" s="182"/>
      <c r="H2265" s="182"/>
      <c r="I2265" s="182"/>
      <c r="J2265" s="182"/>
    </row>
    <row r="2266" spans="2:10">
      <c r="B2266" s="183"/>
      <c r="D2266" s="182"/>
      <c r="E2266" s="182"/>
      <c r="F2266" s="182"/>
      <c r="G2266" s="182"/>
      <c r="H2266" s="182"/>
      <c r="I2266" s="182"/>
      <c r="J2266" s="182"/>
    </row>
    <row r="2267" spans="2:10">
      <c r="D2267" s="182"/>
      <c r="E2267" s="182"/>
      <c r="F2267" s="182"/>
      <c r="G2267" s="182"/>
      <c r="H2267" s="182"/>
      <c r="I2267" s="182"/>
      <c r="J2267" s="182"/>
    </row>
    <row r="2268" spans="2:10">
      <c r="B2268" s="183"/>
      <c r="D2268" s="182"/>
      <c r="E2268" s="182"/>
      <c r="F2268" s="182"/>
      <c r="G2268" s="182"/>
      <c r="H2268" s="182"/>
      <c r="I2268" s="182"/>
      <c r="J2268" s="182"/>
    </row>
    <row r="2269" spans="2:10">
      <c r="D2269" s="182"/>
      <c r="E2269" s="182"/>
      <c r="F2269" s="182"/>
      <c r="G2269" s="182"/>
      <c r="H2269" s="182"/>
      <c r="I2269" s="182"/>
      <c r="J2269" s="182"/>
    </row>
    <row r="2270" spans="2:10">
      <c r="D2270" s="182"/>
      <c r="E2270" s="182"/>
      <c r="F2270" s="182"/>
      <c r="G2270" s="182"/>
      <c r="H2270" s="182"/>
      <c r="I2270" s="182"/>
      <c r="J2270" s="182"/>
    </row>
    <row r="2271" spans="2:10">
      <c r="B2271" s="183"/>
      <c r="D2271" s="182"/>
      <c r="E2271" s="182"/>
      <c r="F2271" s="182"/>
      <c r="G2271" s="182"/>
      <c r="H2271" s="182"/>
      <c r="I2271" s="182"/>
      <c r="J2271" s="182"/>
    </row>
    <row r="2272" spans="2:10">
      <c r="B2272" s="183"/>
      <c r="D2272" s="182"/>
      <c r="E2272" s="182"/>
      <c r="F2272" s="182"/>
      <c r="G2272" s="182"/>
      <c r="H2272" s="182"/>
      <c r="I2272" s="182"/>
      <c r="J2272" s="182"/>
    </row>
    <row r="2273" spans="2:10">
      <c r="B2273" s="183"/>
      <c r="D2273" s="182"/>
      <c r="E2273" s="182"/>
      <c r="F2273" s="182"/>
      <c r="G2273" s="182"/>
      <c r="H2273" s="182"/>
      <c r="I2273" s="182"/>
      <c r="J2273" s="182"/>
    </row>
    <row r="2274" spans="2:10">
      <c r="D2274" s="182"/>
      <c r="E2274" s="182"/>
      <c r="F2274" s="182"/>
      <c r="G2274" s="182"/>
      <c r="H2274" s="182"/>
      <c r="I2274" s="182"/>
      <c r="J2274" s="182"/>
    </row>
    <row r="2275" spans="2:10">
      <c r="D2275" s="182"/>
      <c r="E2275" s="182"/>
      <c r="F2275" s="182"/>
      <c r="G2275" s="182"/>
      <c r="H2275" s="182"/>
      <c r="I2275" s="182"/>
      <c r="J2275" s="182"/>
    </row>
    <row r="2276" spans="2:10">
      <c r="D2276" s="182"/>
      <c r="E2276" s="182"/>
      <c r="F2276" s="182"/>
      <c r="G2276" s="182"/>
      <c r="H2276" s="182"/>
      <c r="I2276" s="182"/>
      <c r="J2276" s="182"/>
    </row>
    <row r="2277" spans="2:10">
      <c r="D2277" s="182"/>
      <c r="E2277" s="182"/>
      <c r="F2277" s="182"/>
      <c r="G2277" s="182"/>
      <c r="H2277" s="182"/>
      <c r="I2277" s="182"/>
      <c r="J2277" s="182"/>
    </row>
    <row r="2278" spans="2:10">
      <c r="D2278" s="182"/>
      <c r="E2278" s="182"/>
      <c r="F2278" s="182"/>
      <c r="G2278" s="182"/>
      <c r="H2278" s="182"/>
      <c r="I2278" s="182"/>
      <c r="J2278" s="182"/>
    </row>
    <row r="2279" spans="2:10">
      <c r="B2279" s="183"/>
      <c r="D2279" s="182"/>
      <c r="E2279" s="182"/>
      <c r="F2279" s="182"/>
      <c r="G2279" s="182"/>
      <c r="H2279" s="182"/>
      <c r="I2279" s="182"/>
      <c r="J2279" s="182"/>
    </row>
    <row r="2280" spans="2:10">
      <c r="D2280" s="182"/>
      <c r="E2280" s="182"/>
      <c r="F2280" s="182"/>
      <c r="G2280" s="182"/>
      <c r="H2280" s="182"/>
      <c r="I2280" s="182"/>
      <c r="J2280" s="182"/>
    </row>
    <row r="2281" spans="2:10">
      <c r="B2281" s="183"/>
      <c r="D2281" s="182"/>
      <c r="E2281" s="182"/>
      <c r="F2281" s="182"/>
      <c r="G2281" s="182"/>
      <c r="H2281" s="182"/>
      <c r="I2281" s="182"/>
      <c r="J2281" s="182"/>
    </row>
    <row r="2282" spans="2:10">
      <c r="D2282" s="182"/>
      <c r="E2282" s="182"/>
      <c r="F2282" s="182"/>
      <c r="G2282" s="182"/>
      <c r="H2282" s="182"/>
      <c r="I2282" s="182"/>
      <c r="J2282" s="182"/>
    </row>
    <row r="2283" spans="2:10">
      <c r="D2283" s="182"/>
      <c r="E2283" s="182"/>
      <c r="F2283" s="182"/>
      <c r="G2283" s="182"/>
      <c r="H2283" s="182"/>
      <c r="I2283" s="182"/>
      <c r="J2283" s="182"/>
    </row>
    <row r="2284" spans="2:10">
      <c r="B2284" s="183"/>
      <c r="D2284" s="182"/>
      <c r="E2284" s="182"/>
      <c r="F2284" s="182"/>
      <c r="G2284" s="182"/>
      <c r="H2284" s="182"/>
      <c r="I2284" s="182"/>
      <c r="J2284" s="182"/>
    </row>
    <row r="2285" spans="2:10">
      <c r="D2285" s="182"/>
      <c r="E2285" s="182"/>
      <c r="F2285" s="182"/>
      <c r="G2285" s="182"/>
      <c r="H2285" s="182"/>
      <c r="I2285" s="182"/>
      <c r="J2285" s="182"/>
    </row>
    <row r="2286" spans="2:10">
      <c r="D2286" s="182"/>
      <c r="E2286" s="182"/>
      <c r="F2286" s="182"/>
      <c r="G2286" s="182"/>
      <c r="H2286" s="182"/>
      <c r="I2286" s="182"/>
      <c r="J2286" s="182"/>
    </row>
    <row r="2287" spans="2:10">
      <c r="D2287" s="182"/>
      <c r="E2287" s="182"/>
      <c r="F2287" s="182"/>
      <c r="G2287" s="182"/>
      <c r="H2287" s="182"/>
      <c r="I2287" s="182"/>
      <c r="J2287" s="182"/>
    </row>
    <row r="2288" spans="2:10">
      <c r="D2288" s="182"/>
      <c r="E2288" s="182"/>
      <c r="F2288" s="182"/>
      <c r="G2288" s="182"/>
      <c r="H2288" s="182"/>
      <c r="I2288" s="182"/>
      <c r="J2288" s="182"/>
    </row>
    <row r="2289" spans="2:10">
      <c r="B2289" s="183"/>
      <c r="D2289" s="182"/>
      <c r="E2289" s="182"/>
      <c r="F2289" s="182"/>
      <c r="G2289" s="182"/>
      <c r="H2289" s="182"/>
      <c r="I2289" s="182"/>
      <c r="J2289" s="182"/>
    </row>
    <row r="2290" spans="2:10">
      <c r="D2290" s="182"/>
      <c r="E2290" s="182"/>
      <c r="F2290" s="182"/>
      <c r="G2290" s="182"/>
      <c r="H2290" s="182"/>
      <c r="I2290" s="182"/>
      <c r="J2290" s="182"/>
    </row>
    <row r="2291" spans="2:10">
      <c r="B2291" s="183"/>
      <c r="D2291" s="182"/>
      <c r="E2291" s="182"/>
      <c r="F2291" s="182"/>
      <c r="G2291" s="182"/>
      <c r="H2291" s="182"/>
      <c r="I2291" s="182"/>
      <c r="J2291" s="182"/>
    </row>
    <row r="2292" spans="2:10">
      <c r="D2292" s="182"/>
      <c r="E2292" s="182"/>
      <c r="F2292" s="182"/>
      <c r="G2292" s="182"/>
      <c r="H2292" s="182"/>
      <c r="I2292" s="182"/>
      <c r="J2292" s="182"/>
    </row>
    <row r="2293" spans="2:10">
      <c r="D2293" s="182"/>
      <c r="E2293" s="182"/>
      <c r="F2293" s="182"/>
      <c r="G2293" s="182"/>
      <c r="H2293" s="182"/>
      <c r="I2293" s="182"/>
      <c r="J2293" s="182"/>
    </row>
    <row r="2294" spans="2:10">
      <c r="B2294" s="159"/>
      <c r="D2294" s="182"/>
      <c r="E2294" s="182"/>
      <c r="F2294" s="182"/>
      <c r="G2294" s="182"/>
      <c r="H2294" s="182"/>
      <c r="I2294" s="182"/>
      <c r="J2294" s="182"/>
    </row>
    <row r="2295" spans="2:10">
      <c r="B2295" s="183"/>
      <c r="D2295" s="182"/>
      <c r="E2295" s="182"/>
      <c r="F2295" s="182"/>
      <c r="G2295" s="182"/>
      <c r="H2295" s="182"/>
      <c r="I2295" s="182"/>
      <c r="J2295" s="182"/>
    </row>
    <row r="2296" spans="2:10">
      <c r="D2296" s="182"/>
      <c r="E2296" s="182"/>
      <c r="F2296" s="182"/>
      <c r="G2296" s="182"/>
      <c r="H2296" s="182"/>
      <c r="I2296" s="182"/>
      <c r="J2296" s="182"/>
    </row>
    <row r="2297" spans="2:10">
      <c r="B2297" s="183"/>
      <c r="D2297" s="182"/>
      <c r="E2297" s="182"/>
      <c r="F2297" s="182"/>
      <c r="G2297" s="182"/>
      <c r="H2297" s="182"/>
      <c r="I2297" s="182"/>
      <c r="J2297" s="182"/>
    </row>
    <row r="2298" spans="2:10">
      <c r="B2298" s="159"/>
      <c r="D2298" s="182"/>
      <c r="E2298" s="182"/>
      <c r="F2298" s="182"/>
      <c r="G2298" s="182"/>
      <c r="H2298" s="182"/>
      <c r="I2298" s="182"/>
      <c r="J2298" s="182"/>
    </row>
    <row r="2299" spans="2:10">
      <c r="B2299" s="183"/>
      <c r="D2299" s="182"/>
      <c r="E2299" s="182"/>
      <c r="F2299" s="182"/>
      <c r="G2299" s="182"/>
      <c r="H2299" s="182"/>
      <c r="I2299" s="182"/>
      <c r="J2299" s="182"/>
    </row>
    <row r="2300" spans="2:10">
      <c r="D2300" s="182"/>
      <c r="E2300" s="182"/>
      <c r="F2300" s="182"/>
      <c r="G2300" s="182"/>
      <c r="H2300" s="182"/>
      <c r="I2300" s="182"/>
      <c r="J2300" s="182"/>
    </row>
    <row r="2301" spans="2:10">
      <c r="D2301" s="182"/>
      <c r="E2301" s="182"/>
      <c r="F2301" s="182"/>
      <c r="G2301" s="182"/>
      <c r="H2301" s="182"/>
      <c r="I2301" s="182"/>
      <c r="J2301" s="182"/>
    </row>
    <row r="2302" spans="2:10">
      <c r="B2302" s="183"/>
      <c r="D2302" s="182"/>
      <c r="E2302" s="182"/>
      <c r="F2302" s="182"/>
      <c r="G2302" s="182"/>
      <c r="H2302" s="182"/>
      <c r="I2302" s="182"/>
      <c r="J2302" s="182"/>
    </row>
    <row r="2303" spans="2:10">
      <c r="D2303" s="182"/>
      <c r="E2303" s="182"/>
      <c r="F2303" s="182"/>
      <c r="G2303" s="182"/>
      <c r="H2303" s="182"/>
      <c r="I2303" s="182"/>
      <c r="J2303" s="182"/>
    </row>
    <row r="2304" spans="2:10">
      <c r="B2304" s="183"/>
      <c r="D2304" s="182"/>
      <c r="E2304" s="182"/>
      <c r="F2304" s="182"/>
      <c r="G2304" s="182"/>
      <c r="H2304" s="182"/>
      <c r="I2304" s="182"/>
      <c r="J2304" s="182"/>
    </row>
    <row r="2305" spans="2:10">
      <c r="B2305" s="183"/>
      <c r="D2305" s="182"/>
      <c r="E2305" s="182"/>
      <c r="F2305" s="182"/>
      <c r="G2305" s="182"/>
      <c r="H2305" s="182"/>
      <c r="I2305" s="182"/>
      <c r="J2305" s="182"/>
    </row>
    <row r="2306" spans="2:10">
      <c r="B2306" s="183"/>
      <c r="D2306" s="182"/>
      <c r="E2306" s="182"/>
      <c r="F2306" s="182"/>
      <c r="G2306" s="182"/>
      <c r="H2306" s="182"/>
      <c r="I2306" s="182"/>
      <c r="J2306" s="182"/>
    </row>
    <row r="2307" spans="2:10">
      <c r="B2307" s="183"/>
      <c r="D2307" s="182"/>
      <c r="E2307" s="182"/>
      <c r="F2307" s="182"/>
      <c r="G2307" s="182"/>
      <c r="H2307" s="182"/>
      <c r="I2307" s="182"/>
      <c r="J2307" s="182"/>
    </row>
    <row r="2308" spans="2:10">
      <c r="D2308" s="182"/>
      <c r="E2308" s="182"/>
      <c r="F2308" s="182"/>
      <c r="G2308" s="182"/>
      <c r="H2308" s="182"/>
      <c r="I2308" s="182"/>
      <c r="J2308" s="182"/>
    </row>
    <row r="2309" spans="2:10">
      <c r="D2309" s="182"/>
      <c r="E2309" s="182"/>
      <c r="F2309" s="182"/>
      <c r="G2309" s="182"/>
      <c r="H2309" s="182"/>
      <c r="I2309" s="182"/>
      <c r="J2309" s="182"/>
    </row>
    <row r="2310" spans="2:10">
      <c r="D2310" s="182"/>
      <c r="E2310" s="182"/>
      <c r="F2310" s="182"/>
      <c r="G2310" s="182"/>
      <c r="H2310" s="182"/>
      <c r="I2310" s="182"/>
      <c r="J2310" s="182"/>
    </row>
    <row r="2311" spans="2:10">
      <c r="D2311" s="182"/>
      <c r="E2311" s="182"/>
      <c r="F2311" s="182"/>
      <c r="G2311" s="182"/>
      <c r="H2311" s="182"/>
      <c r="I2311" s="182"/>
      <c r="J2311" s="182"/>
    </row>
    <row r="2312" spans="2:10">
      <c r="D2312" s="182"/>
      <c r="E2312" s="182"/>
      <c r="F2312" s="182"/>
      <c r="G2312" s="182"/>
      <c r="H2312" s="182"/>
      <c r="I2312" s="182"/>
      <c r="J2312" s="182"/>
    </row>
    <row r="2313" spans="2:10">
      <c r="D2313" s="182"/>
      <c r="E2313" s="182"/>
      <c r="F2313" s="182"/>
      <c r="G2313" s="182"/>
      <c r="H2313" s="182"/>
      <c r="I2313" s="182"/>
      <c r="J2313" s="182"/>
    </row>
    <row r="2314" spans="2:10">
      <c r="D2314" s="182"/>
      <c r="E2314" s="182"/>
      <c r="F2314" s="182"/>
      <c r="G2314" s="182"/>
      <c r="H2314" s="182"/>
      <c r="I2314" s="182"/>
      <c r="J2314" s="182"/>
    </row>
    <row r="2315" spans="2:10">
      <c r="D2315" s="182"/>
      <c r="E2315" s="182"/>
      <c r="F2315" s="182"/>
      <c r="G2315" s="182"/>
      <c r="H2315" s="182"/>
      <c r="I2315" s="182"/>
      <c r="J2315" s="182"/>
    </row>
    <row r="2316" spans="2:10">
      <c r="B2316" s="159"/>
      <c r="D2316" s="182"/>
      <c r="E2316" s="182"/>
      <c r="F2316" s="182"/>
      <c r="G2316" s="182"/>
      <c r="H2316" s="182"/>
      <c r="I2316" s="182"/>
      <c r="J2316" s="182"/>
    </row>
    <row r="2317" spans="2:10">
      <c r="B2317" s="183"/>
      <c r="D2317" s="182"/>
      <c r="E2317" s="182"/>
      <c r="F2317" s="182"/>
      <c r="G2317" s="182"/>
      <c r="H2317" s="182"/>
      <c r="I2317" s="182"/>
      <c r="J2317" s="182"/>
    </row>
    <row r="2318" spans="2:10">
      <c r="B2318" s="183"/>
      <c r="D2318" s="182"/>
      <c r="E2318" s="182"/>
      <c r="F2318" s="182"/>
      <c r="G2318" s="182"/>
      <c r="H2318" s="182"/>
      <c r="I2318" s="182"/>
      <c r="J2318" s="182"/>
    </row>
    <row r="2319" spans="2:10">
      <c r="D2319" s="182"/>
      <c r="E2319" s="182"/>
      <c r="F2319" s="182"/>
      <c r="G2319" s="182"/>
      <c r="H2319" s="182"/>
      <c r="I2319" s="182"/>
      <c r="J2319" s="182"/>
    </row>
    <row r="2320" spans="2:10">
      <c r="B2320" s="183"/>
      <c r="D2320" s="182"/>
      <c r="E2320" s="182"/>
      <c r="F2320" s="182"/>
      <c r="G2320" s="182"/>
      <c r="H2320" s="182"/>
      <c r="I2320" s="182"/>
      <c r="J2320" s="182"/>
    </row>
    <row r="2321" spans="2:10">
      <c r="D2321" s="182"/>
      <c r="E2321" s="182"/>
      <c r="F2321" s="182"/>
      <c r="G2321" s="182"/>
      <c r="H2321" s="182"/>
      <c r="I2321" s="182"/>
      <c r="J2321" s="182"/>
    </row>
    <row r="2322" spans="2:10">
      <c r="B2322" s="183"/>
      <c r="D2322" s="182"/>
      <c r="E2322" s="182"/>
      <c r="F2322" s="182"/>
      <c r="G2322" s="182"/>
      <c r="H2322" s="182"/>
      <c r="I2322" s="182"/>
      <c r="J2322" s="182"/>
    </row>
    <row r="2323" spans="2:10">
      <c r="D2323" s="182"/>
      <c r="E2323" s="182"/>
      <c r="F2323" s="182"/>
      <c r="G2323" s="182"/>
      <c r="H2323" s="182"/>
      <c r="I2323" s="182"/>
      <c r="J2323" s="182"/>
    </row>
    <row r="2324" spans="2:10">
      <c r="B2324" s="183"/>
      <c r="D2324" s="182"/>
      <c r="E2324" s="182"/>
      <c r="F2324" s="182"/>
      <c r="G2324" s="182"/>
      <c r="H2324" s="182"/>
      <c r="I2324" s="182"/>
      <c r="J2324" s="182"/>
    </row>
    <row r="2325" spans="2:10">
      <c r="D2325" s="182"/>
      <c r="E2325" s="182"/>
      <c r="F2325" s="182"/>
      <c r="G2325" s="182"/>
      <c r="H2325" s="182"/>
      <c r="I2325" s="182"/>
      <c r="J2325" s="182"/>
    </row>
    <row r="2326" spans="2:10">
      <c r="B2326" s="184"/>
      <c r="D2326" s="182"/>
      <c r="E2326" s="182"/>
      <c r="F2326" s="182"/>
      <c r="G2326" s="182"/>
      <c r="H2326" s="182"/>
      <c r="I2326" s="182"/>
      <c r="J2326" s="182"/>
    </row>
    <row r="2327" spans="2:10">
      <c r="B2327" s="183"/>
      <c r="D2327" s="182"/>
      <c r="E2327" s="182"/>
      <c r="F2327" s="182"/>
      <c r="G2327" s="182"/>
      <c r="H2327" s="182"/>
      <c r="I2327" s="182"/>
      <c r="J2327" s="182"/>
    </row>
    <row r="2328" spans="2:10">
      <c r="B2328" s="183"/>
      <c r="D2328" s="182"/>
      <c r="E2328" s="182"/>
      <c r="F2328" s="182"/>
      <c r="G2328" s="182"/>
      <c r="H2328" s="182"/>
      <c r="I2328" s="182"/>
      <c r="J2328" s="182"/>
    </row>
    <row r="2329" spans="2:10">
      <c r="D2329" s="182"/>
      <c r="E2329" s="182"/>
      <c r="F2329" s="182"/>
      <c r="G2329" s="182"/>
      <c r="H2329" s="182"/>
      <c r="I2329" s="182"/>
      <c r="J2329" s="182"/>
    </row>
    <row r="2330" spans="2:10">
      <c r="D2330" s="182"/>
      <c r="E2330" s="182"/>
      <c r="F2330" s="182"/>
      <c r="G2330" s="182"/>
      <c r="H2330" s="182"/>
      <c r="I2330" s="182"/>
      <c r="J2330" s="182"/>
    </row>
    <row r="2331" spans="2:10">
      <c r="D2331" s="182"/>
      <c r="E2331" s="182"/>
      <c r="F2331" s="182"/>
      <c r="G2331" s="182"/>
      <c r="H2331" s="182"/>
      <c r="I2331" s="182"/>
      <c r="J2331" s="182"/>
    </row>
    <row r="2332" spans="2:10">
      <c r="D2332" s="182"/>
      <c r="E2332" s="182"/>
      <c r="F2332" s="182"/>
      <c r="G2332" s="182"/>
      <c r="H2332" s="182"/>
      <c r="I2332" s="182"/>
      <c r="J2332" s="182"/>
    </row>
    <row r="2333" spans="2:10">
      <c r="B2333" s="183"/>
      <c r="D2333" s="182"/>
      <c r="E2333" s="182"/>
      <c r="F2333" s="182"/>
      <c r="G2333" s="182"/>
      <c r="H2333" s="182"/>
      <c r="I2333" s="182"/>
      <c r="J2333" s="182"/>
    </row>
    <row r="2334" spans="2:10">
      <c r="D2334" s="182"/>
      <c r="E2334" s="182"/>
      <c r="F2334" s="182"/>
      <c r="G2334" s="182"/>
      <c r="H2334" s="182"/>
      <c r="I2334" s="182"/>
      <c r="J2334" s="182"/>
    </row>
    <row r="2335" spans="2:10">
      <c r="B2335" s="183"/>
      <c r="D2335" s="182"/>
      <c r="E2335" s="182"/>
      <c r="F2335" s="182"/>
      <c r="G2335" s="182"/>
      <c r="H2335" s="182"/>
      <c r="I2335" s="182"/>
      <c r="J2335" s="182"/>
    </row>
    <row r="2336" spans="2:10">
      <c r="D2336" s="182"/>
      <c r="E2336" s="182"/>
      <c r="F2336" s="182"/>
      <c r="G2336" s="182"/>
      <c r="H2336" s="182"/>
      <c r="I2336" s="182"/>
      <c r="J2336" s="182"/>
    </row>
    <row r="2337" spans="2:10">
      <c r="B2337" s="183"/>
      <c r="D2337" s="182"/>
      <c r="E2337" s="182"/>
      <c r="F2337" s="182"/>
      <c r="G2337" s="182"/>
      <c r="H2337" s="182"/>
      <c r="I2337" s="182"/>
      <c r="J2337" s="182"/>
    </row>
    <row r="2338" spans="2:10">
      <c r="D2338" s="182"/>
      <c r="E2338" s="182"/>
      <c r="F2338" s="182"/>
      <c r="G2338" s="182"/>
      <c r="H2338" s="182"/>
      <c r="I2338" s="182"/>
      <c r="J2338" s="182"/>
    </row>
    <row r="2339" spans="2:10">
      <c r="B2339" s="183"/>
      <c r="D2339" s="182"/>
      <c r="E2339" s="182"/>
      <c r="F2339" s="182"/>
      <c r="G2339" s="182"/>
      <c r="H2339" s="182"/>
      <c r="I2339" s="182"/>
      <c r="J2339" s="182"/>
    </row>
    <row r="2340" spans="2:10">
      <c r="D2340" s="182"/>
      <c r="E2340" s="182"/>
      <c r="F2340" s="182"/>
      <c r="G2340" s="182"/>
      <c r="H2340" s="182"/>
      <c r="I2340" s="182"/>
      <c r="J2340" s="182"/>
    </row>
    <row r="2341" spans="2:10">
      <c r="B2341" s="183"/>
      <c r="D2341" s="182"/>
      <c r="E2341" s="182"/>
      <c r="F2341" s="182"/>
      <c r="G2341" s="182"/>
      <c r="H2341" s="182"/>
      <c r="I2341" s="182"/>
      <c r="J2341" s="182"/>
    </row>
    <row r="2342" spans="2:10">
      <c r="D2342" s="182"/>
      <c r="E2342" s="182"/>
      <c r="F2342" s="182"/>
      <c r="G2342" s="182"/>
      <c r="H2342" s="182"/>
      <c r="I2342" s="182"/>
      <c r="J2342" s="182"/>
    </row>
    <row r="2343" spans="2:10">
      <c r="B2343" s="183"/>
      <c r="D2343" s="182"/>
      <c r="E2343" s="182"/>
      <c r="F2343" s="182"/>
      <c r="G2343" s="182"/>
      <c r="H2343" s="182"/>
      <c r="I2343" s="182"/>
      <c r="J2343" s="182"/>
    </row>
    <row r="2344" spans="2:10">
      <c r="D2344" s="182"/>
      <c r="E2344" s="182"/>
      <c r="F2344" s="182"/>
      <c r="G2344" s="182"/>
      <c r="H2344" s="182"/>
      <c r="I2344" s="182"/>
      <c r="J2344" s="182"/>
    </row>
    <row r="2345" spans="2:10">
      <c r="B2345" s="183"/>
      <c r="D2345" s="182"/>
      <c r="E2345" s="182"/>
      <c r="F2345" s="182"/>
      <c r="G2345" s="182"/>
      <c r="H2345" s="182"/>
      <c r="I2345" s="182"/>
      <c r="J2345" s="182"/>
    </row>
    <row r="2346" spans="2:10">
      <c r="D2346" s="182"/>
      <c r="E2346" s="182"/>
      <c r="F2346" s="182"/>
      <c r="G2346" s="182"/>
      <c r="H2346" s="182"/>
      <c r="I2346" s="182"/>
      <c r="J2346" s="182"/>
    </row>
    <row r="2347" spans="2:10">
      <c r="B2347" s="183"/>
      <c r="D2347" s="182"/>
      <c r="E2347" s="182"/>
      <c r="F2347" s="182"/>
      <c r="G2347" s="182"/>
      <c r="H2347" s="182"/>
      <c r="I2347" s="182"/>
      <c r="J2347" s="182"/>
    </row>
    <row r="2348" spans="2:10">
      <c r="B2348" s="183"/>
      <c r="D2348" s="182"/>
      <c r="E2348" s="182"/>
      <c r="F2348" s="182"/>
      <c r="G2348" s="182"/>
      <c r="H2348" s="182"/>
      <c r="I2348" s="182"/>
      <c r="J2348" s="182"/>
    </row>
    <row r="2349" spans="2:10">
      <c r="B2349" s="159"/>
      <c r="D2349" s="182"/>
      <c r="E2349" s="182"/>
      <c r="F2349" s="182"/>
      <c r="G2349" s="182"/>
      <c r="H2349" s="182"/>
      <c r="I2349" s="182"/>
      <c r="J2349" s="182"/>
    </row>
    <row r="2350" spans="2:10">
      <c r="D2350" s="182"/>
      <c r="E2350" s="182"/>
      <c r="F2350" s="182"/>
      <c r="G2350" s="182"/>
      <c r="H2350" s="182"/>
      <c r="I2350" s="182"/>
      <c r="J2350" s="182"/>
    </row>
    <row r="2351" spans="2:10">
      <c r="D2351" s="182"/>
      <c r="E2351" s="182"/>
      <c r="F2351" s="182"/>
      <c r="G2351" s="182"/>
      <c r="H2351" s="182"/>
      <c r="I2351" s="182"/>
      <c r="J2351" s="182"/>
    </row>
    <row r="2352" spans="2:10">
      <c r="D2352" s="182"/>
      <c r="E2352" s="182"/>
      <c r="F2352" s="182"/>
      <c r="G2352" s="182"/>
      <c r="H2352" s="182"/>
      <c r="I2352" s="182"/>
      <c r="J2352" s="182"/>
    </row>
    <row r="2353" spans="2:10">
      <c r="D2353" s="182"/>
      <c r="E2353" s="182"/>
      <c r="F2353" s="182"/>
      <c r="G2353" s="182"/>
      <c r="H2353" s="182"/>
      <c r="I2353" s="182"/>
      <c r="J2353" s="182"/>
    </row>
    <row r="2354" spans="2:10">
      <c r="B2354" s="183"/>
      <c r="D2354" s="182"/>
      <c r="E2354" s="182"/>
      <c r="F2354" s="182"/>
      <c r="G2354" s="182"/>
      <c r="H2354" s="182"/>
      <c r="I2354" s="182"/>
      <c r="J2354" s="182"/>
    </row>
    <row r="2355" spans="2:10">
      <c r="D2355" s="182"/>
      <c r="E2355" s="182"/>
      <c r="F2355" s="182"/>
      <c r="G2355" s="182"/>
      <c r="H2355" s="182"/>
      <c r="I2355" s="182"/>
      <c r="J2355" s="182"/>
    </row>
    <row r="2356" spans="2:10">
      <c r="B2356" s="183"/>
      <c r="D2356" s="182"/>
      <c r="E2356" s="182"/>
      <c r="F2356" s="182"/>
      <c r="G2356" s="182"/>
      <c r="H2356" s="182"/>
      <c r="I2356" s="182"/>
      <c r="J2356" s="182"/>
    </row>
    <row r="2357" spans="2:10">
      <c r="D2357" s="182"/>
      <c r="E2357" s="182"/>
      <c r="F2357" s="182"/>
      <c r="G2357" s="182"/>
      <c r="H2357" s="182"/>
      <c r="I2357" s="182"/>
      <c r="J2357" s="182"/>
    </row>
    <row r="2358" spans="2:10">
      <c r="B2358" s="183"/>
      <c r="D2358" s="182"/>
      <c r="E2358" s="182"/>
      <c r="F2358" s="182"/>
      <c r="G2358" s="182"/>
      <c r="H2358" s="182"/>
      <c r="I2358" s="182"/>
      <c r="J2358" s="182"/>
    </row>
    <row r="2359" spans="2:10">
      <c r="D2359" s="182"/>
      <c r="E2359" s="182"/>
      <c r="F2359" s="182"/>
      <c r="G2359" s="182"/>
      <c r="H2359" s="182"/>
      <c r="I2359" s="182"/>
      <c r="J2359" s="182"/>
    </row>
    <row r="2360" spans="2:10">
      <c r="B2360" s="183"/>
      <c r="D2360" s="182"/>
      <c r="E2360" s="182"/>
      <c r="F2360" s="182"/>
      <c r="G2360" s="182"/>
      <c r="H2360" s="182"/>
      <c r="I2360" s="182"/>
      <c r="J2360" s="182"/>
    </row>
    <row r="2361" spans="2:10">
      <c r="D2361" s="182"/>
      <c r="E2361" s="182"/>
      <c r="F2361" s="182"/>
      <c r="G2361" s="182"/>
      <c r="H2361" s="182"/>
      <c r="I2361" s="182"/>
      <c r="J2361" s="182"/>
    </row>
    <row r="2362" spans="2:10">
      <c r="B2362" s="183"/>
      <c r="D2362" s="182"/>
      <c r="E2362" s="182"/>
      <c r="F2362" s="182"/>
      <c r="G2362" s="182"/>
      <c r="H2362" s="182"/>
      <c r="I2362" s="182"/>
      <c r="J2362" s="182"/>
    </row>
    <row r="2363" spans="2:10">
      <c r="D2363" s="182"/>
      <c r="E2363" s="182"/>
      <c r="F2363" s="182"/>
      <c r="G2363" s="182"/>
      <c r="H2363" s="182"/>
      <c r="I2363" s="182"/>
      <c r="J2363" s="182"/>
    </row>
    <row r="2364" spans="2:10">
      <c r="B2364" s="183"/>
      <c r="D2364" s="182"/>
      <c r="E2364" s="182"/>
      <c r="F2364" s="182"/>
      <c r="G2364" s="182"/>
      <c r="H2364" s="182"/>
      <c r="I2364" s="182"/>
      <c r="J2364" s="182"/>
    </row>
    <row r="2365" spans="2:10">
      <c r="D2365" s="182"/>
      <c r="E2365" s="182"/>
      <c r="F2365" s="182"/>
      <c r="G2365" s="182"/>
      <c r="H2365" s="182"/>
      <c r="I2365" s="182"/>
      <c r="J2365" s="182"/>
    </row>
    <row r="2366" spans="2:10">
      <c r="B2366" s="183"/>
      <c r="D2366" s="182"/>
      <c r="E2366" s="182"/>
      <c r="F2366" s="182"/>
      <c r="G2366" s="182"/>
      <c r="H2366" s="182"/>
      <c r="I2366" s="182"/>
      <c r="J2366" s="182"/>
    </row>
    <row r="2367" spans="2:10">
      <c r="D2367" s="182"/>
      <c r="E2367" s="182"/>
      <c r="F2367" s="182"/>
      <c r="G2367" s="182"/>
      <c r="H2367" s="182"/>
      <c r="I2367" s="182"/>
      <c r="J2367" s="182"/>
    </row>
    <row r="2368" spans="2:10">
      <c r="B2368" s="183"/>
      <c r="D2368" s="182"/>
      <c r="E2368" s="182"/>
      <c r="F2368" s="182"/>
      <c r="G2368" s="182"/>
      <c r="H2368" s="182"/>
      <c r="I2368" s="182"/>
      <c r="J2368" s="182"/>
    </row>
    <row r="2369" spans="2:10">
      <c r="D2369" s="182"/>
      <c r="E2369" s="182"/>
      <c r="F2369" s="182"/>
      <c r="G2369" s="182"/>
      <c r="H2369" s="182"/>
      <c r="I2369" s="182"/>
      <c r="J2369" s="182"/>
    </row>
    <row r="2370" spans="2:10">
      <c r="B2370" s="183"/>
      <c r="D2370" s="182"/>
      <c r="E2370" s="182"/>
      <c r="F2370" s="182"/>
      <c r="G2370" s="182"/>
      <c r="H2370" s="182"/>
      <c r="I2370" s="182"/>
      <c r="J2370" s="182"/>
    </row>
    <row r="2371" spans="2:10">
      <c r="D2371" s="182"/>
      <c r="E2371" s="182"/>
      <c r="F2371" s="182"/>
      <c r="G2371" s="182"/>
      <c r="H2371" s="182"/>
      <c r="I2371" s="182"/>
      <c r="J2371" s="182"/>
    </row>
    <row r="2372" spans="2:10">
      <c r="B2372" s="183"/>
      <c r="D2372" s="182"/>
      <c r="E2372" s="182"/>
      <c r="F2372" s="182"/>
      <c r="G2372" s="182"/>
      <c r="H2372" s="182"/>
      <c r="I2372" s="182"/>
      <c r="J2372" s="182"/>
    </row>
    <row r="2373" spans="2:10">
      <c r="D2373" s="182"/>
      <c r="E2373" s="182"/>
      <c r="F2373" s="182"/>
      <c r="G2373" s="182"/>
      <c r="H2373" s="182"/>
      <c r="I2373" s="182"/>
      <c r="J2373" s="182"/>
    </row>
    <row r="2374" spans="2:10">
      <c r="B2374" s="183"/>
      <c r="D2374" s="182"/>
      <c r="E2374" s="182"/>
      <c r="F2374" s="182"/>
      <c r="G2374" s="182"/>
      <c r="H2374" s="182"/>
      <c r="I2374" s="182"/>
      <c r="J2374" s="182"/>
    </row>
    <row r="2375" spans="2:10">
      <c r="D2375" s="182"/>
      <c r="E2375" s="182"/>
      <c r="F2375" s="182"/>
      <c r="G2375" s="182"/>
      <c r="H2375" s="182"/>
      <c r="I2375" s="182"/>
      <c r="J2375" s="182"/>
    </row>
    <row r="2376" spans="2:10">
      <c r="B2376" s="183"/>
      <c r="D2376" s="182"/>
      <c r="E2376" s="182"/>
      <c r="F2376" s="182"/>
      <c r="G2376" s="182"/>
      <c r="H2376" s="182"/>
      <c r="I2376" s="182"/>
      <c r="J2376" s="182"/>
    </row>
    <row r="2377" spans="2:10">
      <c r="D2377" s="182"/>
      <c r="E2377" s="182"/>
      <c r="F2377" s="182"/>
      <c r="G2377" s="182"/>
      <c r="H2377" s="182"/>
      <c r="I2377" s="182"/>
      <c r="J2377" s="182"/>
    </row>
    <row r="2378" spans="2:10">
      <c r="B2378" s="183"/>
      <c r="D2378" s="182"/>
      <c r="E2378" s="182"/>
      <c r="F2378" s="182"/>
      <c r="G2378" s="182"/>
      <c r="H2378" s="182"/>
      <c r="I2378" s="182"/>
      <c r="J2378" s="182"/>
    </row>
    <row r="2379" spans="2:10">
      <c r="D2379" s="182"/>
      <c r="E2379" s="182"/>
      <c r="F2379" s="182"/>
      <c r="G2379" s="182"/>
      <c r="H2379" s="182"/>
      <c r="I2379" s="182"/>
      <c r="J2379" s="182"/>
    </row>
    <row r="2380" spans="2:10">
      <c r="B2380" s="183"/>
      <c r="D2380" s="182"/>
      <c r="E2380" s="182"/>
      <c r="F2380" s="182"/>
      <c r="G2380" s="182"/>
      <c r="H2380" s="182"/>
      <c r="I2380" s="182"/>
      <c r="J2380" s="182"/>
    </row>
    <row r="2381" spans="2:10">
      <c r="D2381" s="182"/>
      <c r="E2381" s="182"/>
      <c r="F2381" s="182"/>
      <c r="G2381" s="182"/>
      <c r="H2381" s="182"/>
      <c r="I2381" s="182"/>
      <c r="J2381" s="182"/>
    </row>
    <row r="2382" spans="2:10">
      <c r="D2382" s="182"/>
      <c r="E2382" s="182"/>
      <c r="F2382" s="182"/>
      <c r="G2382" s="182"/>
      <c r="H2382" s="182"/>
      <c r="I2382" s="182"/>
      <c r="J2382" s="182"/>
    </row>
    <row r="2383" spans="2:10">
      <c r="D2383" s="182"/>
      <c r="E2383" s="182"/>
      <c r="F2383" s="182"/>
      <c r="G2383" s="182"/>
      <c r="H2383" s="182"/>
      <c r="I2383" s="182"/>
      <c r="J2383" s="182"/>
    </row>
    <row r="2384" spans="2:10">
      <c r="D2384" s="182"/>
      <c r="E2384" s="182"/>
      <c r="F2384" s="182"/>
      <c r="G2384" s="182"/>
      <c r="H2384" s="182"/>
      <c r="I2384" s="182"/>
      <c r="J2384" s="182"/>
    </row>
    <row r="2385" spans="2:10">
      <c r="D2385" s="182"/>
      <c r="E2385" s="182"/>
      <c r="F2385" s="182"/>
      <c r="G2385" s="182"/>
      <c r="H2385" s="182"/>
      <c r="I2385" s="182"/>
      <c r="J2385" s="182"/>
    </row>
    <row r="2386" spans="2:10">
      <c r="B2386" s="183"/>
      <c r="D2386" s="182"/>
      <c r="E2386" s="182"/>
      <c r="F2386" s="182"/>
      <c r="G2386" s="182"/>
      <c r="H2386" s="182"/>
      <c r="I2386" s="182"/>
      <c r="J2386" s="182"/>
    </row>
    <row r="2387" spans="2:10">
      <c r="D2387" s="182"/>
      <c r="E2387" s="182"/>
      <c r="F2387" s="182"/>
      <c r="G2387" s="182"/>
      <c r="H2387" s="182"/>
      <c r="I2387" s="182"/>
      <c r="J2387" s="182"/>
    </row>
    <row r="2388" spans="2:10">
      <c r="D2388" s="182"/>
      <c r="E2388" s="182"/>
      <c r="F2388" s="182"/>
      <c r="G2388" s="182"/>
      <c r="H2388" s="182"/>
      <c r="I2388" s="182"/>
      <c r="J2388" s="182"/>
    </row>
    <row r="2389" spans="2:10">
      <c r="D2389" s="182"/>
      <c r="E2389" s="182"/>
      <c r="F2389" s="182"/>
      <c r="G2389" s="182"/>
      <c r="H2389" s="182"/>
      <c r="I2389" s="182"/>
      <c r="J2389" s="182"/>
    </row>
    <row r="2390" spans="2:10">
      <c r="D2390" s="182"/>
      <c r="E2390" s="182"/>
      <c r="F2390" s="182"/>
      <c r="G2390" s="182"/>
      <c r="H2390" s="182"/>
      <c r="I2390" s="182"/>
      <c r="J2390" s="182"/>
    </row>
    <row r="2391" spans="2:10">
      <c r="D2391" s="182"/>
      <c r="E2391" s="182"/>
      <c r="F2391" s="182"/>
      <c r="G2391" s="182"/>
      <c r="H2391" s="182"/>
      <c r="I2391" s="182"/>
      <c r="J2391" s="182"/>
    </row>
    <row r="2392" spans="2:10">
      <c r="B2392" s="159"/>
      <c r="D2392" s="182"/>
      <c r="E2392" s="182"/>
      <c r="F2392" s="182"/>
      <c r="G2392" s="182"/>
      <c r="H2392" s="182"/>
      <c r="I2392" s="182"/>
      <c r="J2392" s="182"/>
    </row>
    <row r="2393" spans="2:10">
      <c r="B2393" s="159"/>
      <c r="D2393" s="182"/>
      <c r="E2393" s="182"/>
      <c r="F2393" s="182"/>
      <c r="G2393" s="182"/>
      <c r="H2393" s="182"/>
      <c r="I2393" s="182"/>
      <c r="J2393" s="182"/>
    </row>
    <row r="2394" spans="2:10">
      <c r="D2394" s="182"/>
      <c r="E2394" s="182"/>
      <c r="F2394" s="182"/>
      <c r="G2394" s="182"/>
      <c r="H2394" s="182"/>
      <c r="I2394" s="182"/>
      <c r="J2394" s="182"/>
    </row>
    <row r="2395" spans="2:10">
      <c r="D2395" s="182"/>
      <c r="E2395" s="182"/>
      <c r="F2395" s="182"/>
      <c r="G2395" s="182"/>
      <c r="H2395" s="182"/>
      <c r="I2395" s="182"/>
      <c r="J2395" s="182"/>
    </row>
    <row r="2396" spans="2:10">
      <c r="B2396" s="183"/>
      <c r="D2396" s="182"/>
      <c r="E2396" s="182"/>
      <c r="F2396" s="182"/>
      <c r="G2396" s="182"/>
      <c r="H2396" s="182"/>
      <c r="I2396" s="182"/>
      <c r="J2396" s="182"/>
    </row>
    <row r="2397" spans="2:10">
      <c r="D2397" s="182"/>
      <c r="E2397" s="182"/>
      <c r="F2397" s="182"/>
      <c r="G2397" s="182"/>
      <c r="H2397" s="182"/>
      <c r="I2397" s="182"/>
      <c r="J2397" s="182"/>
    </row>
    <row r="2398" spans="2:10">
      <c r="D2398" s="182"/>
      <c r="E2398" s="182"/>
      <c r="F2398" s="182"/>
      <c r="G2398" s="182"/>
      <c r="H2398" s="182"/>
      <c r="I2398" s="182"/>
      <c r="J2398" s="182"/>
    </row>
    <row r="2399" spans="2:10">
      <c r="D2399" s="182"/>
      <c r="E2399" s="182"/>
      <c r="F2399" s="182"/>
      <c r="G2399" s="182"/>
      <c r="H2399" s="182"/>
      <c r="I2399" s="182"/>
      <c r="J2399" s="182"/>
    </row>
    <row r="2400" spans="2:10">
      <c r="D2400" s="182"/>
      <c r="E2400" s="182"/>
      <c r="F2400" s="182"/>
      <c r="G2400" s="182"/>
      <c r="H2400" s="182"/>
      <c r="I2400" s="182"/>
      <c r="J2400" s="182"/>
    </row>
    <row r="2401" spans="2:10">
      <c r="D2401" s="182"/>
      <c r="E2401" s="182"/>
      <c r="F2401" s="182"/>
      <c r="G2401" s="182"/>
      <c r="H2401" s="182"/>
      <c r="I2401" s="182"/>
      <c r="J2401" s="182"/>
    </row>
    <row r="2402" spans="2:10">
      <c r="B2402" s="183"/>
      <c r="D2402" s="182"/>
      <c r="E2402" s="182"/>
      <c r="F2402" s="182"/>
      <c r="G2402" s="182"/>
      <c r="H2402" s="182"/>
      <c r="I2402" s="182"/>
      <c r="J2402" s="182"/>
    </row>
    <row r="2403" spans="2:10">
      <c r="B2403" s="183"/>
      <c r="D2403" s="182"/>
      <c r="E2403" s="182"/>
      <c r="F2403" s="182"/>
      <c r="G2403" s="182"/>
      <c r="H2403" s="182"/>
      <c r="I2403" s="182"/>
      <c r="J2403" s="182"/>
    </row>
    <row r="2404" spans="2:10">
      <c r="D2404" s="182"/>
      <c r="E2404" s="182"/>
      <c r="F2404" s="182"/>
      <c r="G2404" s="182"/>
      <c r="H2404" s="182"/>
      <c r="I2404" s="182"/>
      <c r="J2404" s="182"/>
    </row>
    <row r="2405" spans="2:10">
      <c r="B2405" s="183"/>
      <c r="D2405" s="182"/>
      <c r="E2405" s="182"/>
      <c r="F2405" s="182"/>
      <c r="G2405" s="182"/>
      <c r="H2405" s="182"/>
      <c r="I2405" s="182"/>
      <c r="J2405" s="182"/>
    </row>
    <row r="2406" spans="2:10">
      <c r="D2406" s="182"/>
      <c r="E2406" s="182"/>
      <c r="F2406" s="182"/>
      <c r="G2406" s="182"/>
      <c r="H2406" s="182"/>
      <c r="I2406" s="182"/>
      <c r="J2406" s="182"/>
    </row>
    <row r="2407" spans="2:10">
      <c r="B2407" s="183"/>
      <c r="D2407" s="182"/>
      <c r="E2407" s="182"/>
      <c r="F2407" s="182"/>
      <c r="G2407" s="182"/>
      <c r="H2407" s="182"/>
      <c r="I2407" s="182"/>
      <c r="J2407" s="182"/>
    </row>
    <row r="2408" spans="2:10">
      <c r="D2408" s="182"/>
      <c r="E2408" s="182"/>
      <c r="F2408" s="182"/>
      <c r="G2408" s="182"/>
      <c r="H2408" s="182"/>
      <c r="I2408" s="182"/>
      <c r="J2408" s="182"/>
    </row>
    <row r="2409" spans="2:10">
      <c r="B2409" s="183"/>
      <c r="D2409" s="182"/>
      <c r="E2409" s="182"/>
      <c r="F2409" s="182"/>
      <c r="G2409" s="182"/>
      <c r="H2409" s="182"/>
      <c r="I2409" s="182"/>
      <c r="J2409" s="182"/>
    </row>
    <row r="2410" spans="2:10">
      <c r="D2410" s="182"/>
      <c r="E2410" s="182"/>
      <c r="F2410" s="182"/>
      <c r="G2410" s="182"/>
      <c r="H2410" s="182"/>
      <c r="I2410" s="182"/>
      <c r="J2410" s="182"/>
    </row>
    <row r="2411" spans="2:10">
      <c r="B2411" s="183"/>
      <c r="D2411" s="182"/>
      <c r="E2411" s="182"/>
      <c r="F2411" s="182"/>
      <c r="G2411" s="182"/>
      <c r="H2411" s="182"/>
      <c r="I2411" s="182"/>
      <c r="J2411" s="182"/>
    </row>
    <row r="2412" spans="2:10">
      <c r="D2412" s="182"/>
      <c r="E2412" s="182"/>
      <c r="F2412" s="182"/>
      <c r="G2412" s="182"/>
      <c r="H2412" s="182"/>
      <c r="I2412" s="182"/>
      <c r="J2412" s="182"/>
    </row>
    <row r="2413" spans="2:10">
      <c r="B2413" s="183"/>
      <c r="D2413" s="182"/>
      <c r="E2413" s="182"/>
      <c r="F2413" s="182"/>
      <c r="G2413" s="182"/>
      <c r="H2413" s="182"/>
      <c r="I2413" s="182"/>
      <c r="J2413" s="182"/>
    </row>
    <row r="2414" spans="2:10">
      <c r="D2414" s="182"/>
      <c r="E2414" s="182"/>
      <c r="F2414" s="182"/>
      <c r="G2414" s="182"/>
      <c r="H2414" s="182"/>
      <c r="I2414" s="182"/>
      <c r="J2414" s="182"/>
    </row>
    <row r="2415" spans="2:10">
      <c r="D2415" s="182"/>
      <c r="E2415" s="182"/>
      <c r="F2415" s="182"/>
      <c r="G2415" s="182"/>
      <c r="H2415" s="182"/>
      <c r="I2415" s="182"/>
      <c r="J2415" s="182"/>
    </row>
    <row r="2416" spans="2:10">
      <c r="B2416" s="183"/>
      <c r="D2416" s="182"/>
      <c r="E2416" s="182"/>
      <c r="F2416" s="182"/>
      <c r="G2416" s="182"/>
      <c r="H2416" s="182"/>
      <c r="I2416" s="182"/>
      <c r="J2416" s="182"/>
    </row>
    <row r="2417" spans="2:10">
      <c r="D2417" s="182"/>
      <c r="E2417" s="182"/>
      <c r="F2417" s="182"/>
      <c r="G2417" s="182"/>
      <c r="H2417" s="182"/>
      <c r="I2417" s="182"/>
      <c r="J2417" s="182"/>
    </row>
    <row r="2418" spans="2:10">
      <c r="B2418" s="183"/>
      <c r="D2418" s="182"/>
      <c r="E2418" s="182"/>
      <c r="F2418" s="182"/>
      <c r="G2418" s="182"/>
      <c r="H2418" s="182"/>
      <c r="I2418" s="182"/>
      <c r="J2418" s="182"/>
    </row>
    <row r="2419" spans="2:10">
      <c r="B2419" s="183"/>
      <c r="D2419" s="182"/>
      <c r="E2419" s="182"/>
      <c r="F2419" s="182"/>
      <c r="G2419" s="182"/>
      <c r="H2419" s="182"/>
      <c r="I2419" s="182"/>
      <c r="J2419" s="182"/>
    </row>
    <row r="2420" spans="2:10">
      <c r="B2420" s="183"/>
      <c r="D2420" s="182"/>
      <c r="E2420" s="182"/>
      <c r="F2420" s="182"/>
      <c r="G2420" s="182"/>
      <c r="H2420" s="182"/>
      <c r="I2420" s="182"/>
      <c r="J2420" s="182"/>
    </row>
    <row r="2421" spans="2:10">
      <c r="D2421" s="182"/>
      <c r="E2421" s="182"/>
      <c r="F2421" s="182"/>
      <c r="G2421" s="182"/>
      <c r="H2421" s="182"/>
      <c r="I2421" s="182"/>
      <c r="J2421" s="182"/>
    </row>
    <row r="2422" spans="2:10">
      <c r="B2422" s="183"/>
      <c r="D2422" s="182"/>
      <c r="E2422" s="182"/>
      <c r="F2422" s="182"/>
      <c r="G2422" s="182"/>
      <c r="H2422" s="182"/>
      <c r="I2422" s="182"/>
      <c r="J2422" s="182"/>
    </row>
    <row r="2423" spans="2:10">
      <c r="D2423" s="182"/>
      <c r="E2423" s="182"/>
      <c r="F2423" s="182"/>
      <c r="G2423" s="182"/>
      <c r="H2423" s="182"/>
      <c r="I2423" s="182"/>
      <c r="J2423" s="182"/>
    </row>
    <row r="2424" spans="2:10">
      <c r="D2424" s="182"/>
      <c r="E2424" s="182"/>
      <c r="F2424" s="182"/>
      <c r="G2424" s="182"/>
      <c r="H2424" s="182"/>
      <c r="I2424" s="182"/>
      <c r="J2424" s="182"/>
    </row>
    <row r="2425" spans="2:10">
      <c r="D2425" s="182"/>
      <c r="E2425" s="182"/>
      <c r="F2425" s="182"/>
      <c r="G2425" s="182"/>
      <c r="H2425" s="182"/>
      <c r="I2425" s="182"/>
      <c r="J2425" s="182"/>
    </row>
    <row r="2426" spans="2:10">
      <c r="D2426" s="182"/>
      <c r="E2426" s="182"/>
      <c r="F2426" s="182"/>
      <c r="G2426" s="182"/>
      <c r="H2426" s="182"/>
      <c r="I2426" s="182"/>
      <c r="J2426" s="182"/>
    </row>
    <row r="2427" spans="2:10">
      <c r="D2427" s="182"/>
      <c r="E2427" s="182"/>
      <c r="F2427" s="182"/>
      <c r="G2427" s="182"/>
      <c r="H2427" s="182"/>
      <c r="I2427" s="182"/>
      <c r="J2427" s="182"/>
    </row>
    <row r="2428" spans="2:10">
      <c r="D2428" s="182"/>
      <c r="E2428" s="182"/>
      <c r="F2428" s="182"/>
      <c r="G2428" s="182"/>
      <c r="H2428" s="182"/>
      <c r="I2428" s="182"/>
      <c r="J2428" s="182"/>
    </row>
    <row r="2429" spans="2:10">
      <c r="D2429" s="182"/>
      <c r="E2429" s="182"/>
      <c r="F2429" s="182"/>
      <c r="G2429" s="182"/>
      <c r="H2429" s="182"/>
      <c r="I2429" s="182"/>
      <c r="J2429" s="182"/>
    </row>
    <row r="2430" spans="2:10">
      <c r="B2430" s="183"/>
      <c r="D2430" s="182"/>
      <c r="E2430" s="182"/>
      <c r="F2430" s="182"/>
      <c r="G2430" s="182"/>
      <c r="H2430" s="182"/>
      <c r="I2430" s="182"/>
      <c r="J2430" s="182"/>
    </row>
    <row r="2431" spans="2:10">
      <c r="D2431" s="182"/>
      <c r="E2431" s="182"/>
      <c r="F2431" s="182"/>
      <c r="G2431" s="182"/>
      <c r="H2431" s="182"/>
      <c r="I2431" s="182"/>
      <c r="J2431" s="182"/>
    </row>
    <row r="2432" spans="2:10">
      <c r="B2432" s="183"/>
      <c r="D2432" s="182"/>
      <c r="E2432" s="182"/>
      <c r="F2432" s="182"/>
      <c r="G2432" s="182"/>
      <c r="H2432" s="182"/>
      <c r="I2432" s="182"/>
      <c r="J2432" s="182"/>
    </row>
    <row r="2433" spans="2:10">
      <c r="D2433" s="182"/>
      <c r="E2433" s="182"/>
      <c r="F2433" s="182"/>
      <c r="G2433" s="182"/>
      <c r="H2433" s="182"/>
      <c r="I2433" s="182"/>
      <c r="J2433" s="182"/>
    </row>
    <row r="2434" spans="2:10">
      <c r="B2434" s="183"/>
      <c r="D2434" s="182"/>
      <c r="E2434" s="182"/>
      <c r="F2434" s="182"/>
      <c r="G2434" s="182"/>
      <c r="H2434" s="182"/>
      <c r="I2434" s="182"/>
      <c r="J2434" s="182"/>
    </row>
    <row r="2435" spans="2:10">
      <c r="D2435" s="182"/>
      <c r="E2435" s="182"/>
      <c r="F2435" s="182"/>
      <c r="G2435" s="182"/>
      <c r="H2435" s="182"/>
      <c r="I2435" s="182"/>
      <c r="J2435" s="182"/>
    </row>
    <row r="2436" spans="2:10">
      <c r="B2436" s="183"/>
      <c r="D2436" s="182"/>
      <c r="E2436" s="182"/>
      <c r="F2436" s="182"/>
      <c r="G2436" s="182"/>
      <c r="H2436" s="182"/>
      <c r="I2436" s="182"/>
      <c r="J2436" s="182"/>
    </row>
    <row r="2437" spans="2:10">
      <c r="D2437" s="182"/>
      <c r="E2437" s="182"/>
      <c r="F2437" s="182"/>
      <c r="G2437" s="182"/>
      <c r="H2437" s="182"/>
      <c r="I2437" s="182"/>
      <c r="J2437" s="182"/>
    </row>
    <row r="2438" spans="2:10">
      <c r="B2438" s="183"/>
      <c r="D2438" s="182"/>
      <c r="E2438" s="182"/>
      <c r="F2438" s="182"/>
      <c r="G2438" s="182"/>
      <c r="H2438" s="182"/>
      <c r="I2438" s="182"/>
      <c r="J2438" s="182"/>
    </row>
    <row r="2439" spans="2:10">
      <c r="D2439" s="182"/>
      <c r="E2439" s="182"/>
      <c r="F2439" s="182"/>
      <c r="G2439" s="182"/>
      <c r="H2439" s="182"/>
      <c r="I2439" s="182"/>
      <c r="J2439" s="182"/>
    </row>
    <row r="2440" spans="2:10">
      <c r="B2440" s="183"/>
      <c r="D2440" s="182"/>
      <c r="E2440" s="182"/>
      <c r="F2440" s="182"/>
      <c r="G2440" s="182"/>
      <c r="H2440" s="182"/>
      <c r="I2440" s="182"/>
      <c r="J2440" s="182"/>
    </row>
    <row r="2441" spans="2:10">
      <c r="D2441" s="182"/>
      <c r="E2441" s="182"/>
      <c r="F2441" s="182"/>
      <c r="G2441" s="182"/>
      <c r="H2441" s="182"/>
      <c r="I2441" s="182"/>
      <c r="J2441" s="182"/>
    </row>
    <row r="2442" spans="2:10">
      <c r="B2442" s="183"/>
      <c r="D2442" s="182"/>
      <c r="E2442" s="182"/>
      <c r="F2442" s="182"/>
      <c r="G2442" s="182"/>
      <c r="H2442" s="182"/>
      <c r="I2442" s="182"/>
      <c r="J2442" s="182"/>
    </row>
    <row r="2443" spans="2:10">
      <c r="D2443" s="182"/>
      <c r="E2443" s="182"/>
      <c r="F2443" s="182"/>
      <c r="G2443" s="182"/>
      <c r="H2443" s="182"/>
      <c r="I2443" s="182"/>
      <c r="J2443" s="182"/>
    </row>
    <row r="2444" spans="2:10">
      <c r="B2444" s="183"/>
      <c r="D2444" s="182"/>
      <c r="E2444" s="182"/>
      <c r="F2444" s="182"/>
      <c r="G2444" s="182"/>
      <c r="H2444" s="182"/>
      <c r="I2444" s="182"/>
      <c r="J2444" s="182"/>
    </row>
    <row r="2445" spans="2:10">
      <c r="D2445" s="182"/>
      <c r="E2445" s="182"/>
      <c r="F2445" s="182"/>
      <c r="G2445" s="182"/>
      <c r="H2445" s="182"/>
      <c r="I2445" s="182"/>
      <c r="J2445" s="182"/>
    </row>
    <row r="2446" spans="2:10">
      <c r="B2446" s="183"/>
      <c r="D2446" s="182"/>
      <c r="E2446" s="182"/>
      <c r="F2446" s="182"/>
      <c r="G2446" s="182"/>
      <c r="H2446" s="182"/>
      <c r="I2446" s="182"/>
      <c r="J2446" s="182"/>
    </row>
    <row r="2447" spans="2:10">
      <c r="B2447" s="183"/>
      <c r="D2447" s="182"/>
      <c r="E2447" s="182"/>
      <c r="F2447" s="182"/>
      <c r="G2447" s="182"/>
      <c r="H2447" s="182"/>
      <c r="I2447" s="182"/>
      <c r="J2447" s="182"/>
    </row>
    <row r="2448" spans="2:10">
      <c r="B2448" s="183"/>
      <c r="D2448" s="182"/>
      <c r="E2448" s="182"/>
      <c r="F2448" s="182"/>
      <c r="G2448" s="182"/>
      <c r="H2448" s="182"/>
      <c r="I2448" s="182"/>
      <c r="J2448" s="182"/>
    </row>
    <row r="2449" spans="2:10">
      <c r="D2449" s="182"/>
      <c r="E2449" s="182"/>
      <c r="F2449" s="182"/>
      <c r="G2449" s="182"/>
      <c r="H2449" s="182"/>
      <c r="I2449" s="182"/>
      <c r="J2449" s="182"/>
    </row>
    <row r="2450" spans="2:10">
      <c r="B2450" s="183"/>
      <c r="D2450" s="182"/>
      <c r="E2450" s="182"/>
      <c r="F2450" s="182"/>
      <c r="G2450" s="182"/>
      <c r="H2450" s="182"/>
      <c r="I2450" s="182"/>
      <c r="J2450" s="182"/>
    </row>
    <row r="2451" spans="2:10">
      <c r="D2451" s="182"/>
      <c r="E2451" s="182"/>
      <c r="F2451" s="182"/>
      <c r="G2451" s="182"/>
      <c r="H2451" s="182"/>
      <c r="I2451" s="182"/>
      <c r="J2451" s="182"/>
    </row>
    <row r="2452" spans="2:10">
      <c r="B2452" s="184"/>
      <c r="D2452" s="182"/>
      <c r="E2452" s="182"/>
      <c r="F2452" s="182"/>
      <c r="G2452" s="182"/>
      <c r="H2452" s="182"/>
      <c r="I2452" s="182"/>
      <c r="J2452" s="182"/>
    </row>
    <row r="2453" spans="2:10">
      <c r="D2453" s="182"/>
      <c r="E2453" s="182"/>
      <c r="F2453" s="182"/>
      <c r="G2453" s="182"/>
      <c r="H2453" s="182"/>
      <c r="I2453" s="182"/>
      <c r="J2453" s="182"/>
    </row>
    <row r="2454" spans="2:10">
      <c r="B2454" s="183"/>
      <c r="D2454" s="182"/>
      <c r="E2454" s="182"/>
      <c r="F2454" s="182"/>
      <c r="G2454" s="182"/>
      <c r="H2454" s="182"/>
      <c r="I2454" s="182"/>
      <c r="J2454" s="182"/>
    </row>
    <row r="2455" spans="2:10">
      <c r="D2455" s="182"/>
      <c r="E2455" s="182"/>
      <c r="F2455" s="182"/>
      <c r="G2455" s="182"/>
      <c r="H2455" s="182"/>
      <c r="I2455" s="182"/>
      <c r="J2455" s="182"/>
    </row>
    <row r="2456" spans="2:10">
      <c r="B2456" s="183"/>
      <c r="D2456" s="182"/>
      <c r="E2456" s="182"/>
      <c r="F2456" s="182"/>
      <c r="G2456" s="182"/>
      <c r="H2456" s="182"/>
      <c r="I2456" s="182"/>
      <c r="J2456" s="182"/>
    </row>
    <row r="2457" spans="2:10">
      <c r="D2457" s="182"/>
      <c r="E2457" s="182"/>
      <c r="F2457" s="182"/>
      <c r="G2457" s="182"/>
      <c r="H2457" s="182"/>
      <c r="I2457" s="182"/>
      <c r="J2457" s="182"/>
    </row>
    <row r="2458" spans="2:10">
      <c r="B2458" s="183"/>
      <c r="D2458" s="182"/>
      <c r="E2458" s="182"/>
      <c r="F2458" s="182"/>
      <c r="G2458" s="182"/>
      <c r="H2458" s="182"/>
      <c r="I2458" s="182"/>
      <c r="J2458" s="182"/>
    </row>
    <row r="2459" spans="2:10">
      <c r="D2459" s="182"/>
      <c r="E2459" s="182"/>
      <c r="F2459" s="182"/>
      <c r="G2459" s="182"/>
      <c r="H2459" s="182"/>
      <c r="I2459" s="182"/>
      <c r="J2459" s="182"/>
    </row>
    <row r="2460" spans="2:10">
      <c r="B2460" s="183"/>
      <c r="D2460" s="182"/>
      <c r="E2460" s="182"/>
      <c r="F2460" s="182"/>
      <c r="G2460" s="182"/>
      <c r="H2460" s="182"/>
      <c r="I2460" s="182"/>
      <c r="J2460" s="182"/>
    </row>
    <row r="2461" spans="2:10">
      <c r="B2461" s="183"/>
      <c r="D2461" s="182"/>
      <c r="E2461" s="182"/>
      <c r="F2461" s="182"/>
      <c r="G2461" s="182"/>
      <c r="H2461" s="182"/>
      <c r="I2461" s="182"/>
      <c r="J2461" s="182"/>
    </row>
    <row r="2462" spans="2:10">
      <c r="B2462" s="183"/>
      <c r="D2462" s="182"/>
      <c r="E2462" s="182"/>
      <c r="F2462" s="182"/>
      <c r="G2462" s="182"/>
      <c r="H2462" s="182"/>
      <c r="I2462" s="182"/>
      <c r="J2462" s="182"/>
    </row>
    <row r="2463" spans="2:10">
      <c r="B2463" s="183"/>
      <c r="D2463" s="182"/>
      <c r="E2463" s="182"/>
      <c r="F2463" s="182"/>
      <c r="G2463" s="182"/>
      <c r="H2463" s="182"/>
      <c r="I2463" s="182"/>
      <c r="J2463" s="182"/>
    </row>
    <row r="2464" spans="2:10">
      <c r="D2464" s="182"/>
      <c r="E2464" s="182"/>
      <c r="F2464" s="182"/>
      <c r="G2464" s="182"/>
      <c r="H2464" s="182"/>
      <c r="I2464" s="182"/>
      <c r="J2464" s="182"/>
    </row>
    <row r="2465" spans="2:10">
      <c r="B2465" s="183"/>
      <c r="D2465" s="182"/>
      <c r="E2465" s="182"/>
      <c r="F2465" s="182"/>
      <c r="G2465" s="182"/>
      <c r="H2465" s="182"/>
      <c r="I2465" s="182"/>
      <c r="J2465" s="182"/>
    </row>
    <row r="2466" spans="2:10">
      <c r="B2466" s="183"/>
      <c r="D2466" s="182"/>
      <c r="E2466" s="182"/>
      <c r="F2466" s="182"/>
      <c r="G2466" s="182"/>
      <c r="H2466" s="182"/>
      <c r="I2466" s="182"/>
      <c r="J2466" s="182"/>
    </row>
    <row r="2467" spans="2:10">
      <c r="B2467" s="183"/>
      <c r="D2467" s="182"/>
      <c r="E2467" s="182"/>
      <c r="F2467" s="182"/>
      <c r="G2467" s="182"/>
      <c r="H2467" s="182"/>
      <c r="I2467" s="182"/>
      <c r="J2467" s="182"/>
    </row>
    <row r="2468" spans="2:10">
      <c r="D2468" s="182"/>
      <c r="E2468" s="182"/>
      <c r="F2468" s="182"/>
      <c r="G2468" s="182"/>
      <c r="H2468" s="182"/>
      <c r="I2468" s="182"/>
      <c r="J2468" s="182"/>
    </row>
    <row r="2469" spans="2:10">
      <c r="B2469" s="183"/>
      <c r="D2469" s="182"/>
      <c r="E2469" s="182"/>
      <c r="F2469" s="182"/>
      <c r="G2469" s="182"/>
      <c r="H2469" s="182"/>
      <c r="I2469" s="182"/>
      <c r="J2469" s="182"/>
    </row>
    <row r="2470" spans="2:10">
      <c r="B2470" s="183"/>
      <c r="D2470" s="182"/>
      <c r="E2470" s="182"/>
      <c r="F2470" s="182"/>
      <c r="G2470" s="182"/>
      <c r="H2470" s="182"/>
      <c r="I2470" s="182"/>
      <c r="J2470" s="182"/>
    </row>
    <row r="2471" spans="2:10">
      <c r="B2471" s="183"/>
      <c r="D2471" s="182"/>
      <c r="E2471" s="182"/>
      <c r="F2471" s="182"/>
      <c r="G2471" s="182"/>
      <c r="H2471" s="182"/>
      <c r="I2471" s="182"/>
      <c r="J2471" s="182"/>
    </row>
    <row r="2472" spans="2:10">
      <c r="B2472" s="183"/>
      <c r="D2472" s="182"/>
      <c r="E2472" s="182"/>
      <c r="F2472" s="182"/>
      <c r="G2472" s="182"/>
      <c r="H2472" s="182"/>
      <c r="I2472" s="182"/>
      <c r="J2472" s="182"/>
    </row>
    <row r="2473" spans="2:10">
      <c r="B2473" s="183"/>
      <c r="D2473" s="182"/>
      <c r="E2473" s="182"/>
      <c r="F2473" s="182"/>
      <c r="G2473" s="182"/>
      <c r="H2473" s="182"/>
      <c r="I2473" s="182"/>
      <c r="J2473" s="182"/>
    </row>
    <row r="2474" spans="2:10">
      <c r="B2474" s="183"/>
      <c r="D2474" s="182"/>
      <c r="E2474" s="182"/>
      <c r="F2474" s="182"/>
      <c r="G2474" s="182"/>
      <c r="H2474" s="182"/>
      <c r="I2474" s="182"/>
      <c r="J2474" s="182"/>
    </row>
    <row r="2475" spans="2:10">
      <c r="B2475" s="183"/>
      <c r="D2475" s="182"/>
      <c r="E2475" s="182"/>
      <c r="F2475" s="182"/>
      <c r="G2475" s="182"/>
      <c r="H2475" s="182"/>
      <c r="I2475" s="182"/>
      <c r="J2475" s="182"/>
    </row>
    <row r="2476" spans="2:10">
      <c r="D2476" s="182"/>
      <c r="E2476" s="182"/>
      <c r="F2476" s="182"/>
      <c r="G2476" s="182"/>
      <c r="H2476" s="182"/>
      <c r="I2476" s="182"/>
      <c r="J2476" s="182"/>
    </row>
    <row r="2477" spans="2:10">
      <c r="D2477" s="182"/>
      <c r="E2477" s="182"/>
      <c r="F2477" s="182"/>
      <c r="G2477" s="182"/>
      <c r="H2477" s="182"/>
      <c r="I2477" s="182"/>
      <c r="J2477" s="182"/>
    </row>
    <row r="2478" spans="2:10">
      <c r="B2478" s="183"/>
      <c r="D2478" s="182"/>
      <c r="E2478" s="182"/>
      <c r="F2478" s="182"/>
      <c r="G2478" s="182"/>
      <c r="H2478" s="182"/>
      <c r="I2478" s="182"/>
      <c r="J2478" s="182"/>
    </row>
    <row r="2479" spans="2:10">
      <c r="D2479" s="182"/>
      <c r="E2479" s="182"/>
      <c r="F2479" s="182"/>
      <c r="G2479" s="182"/>
      <c r="H2479" s="182"/>
      <c r="I2479" s="182"/>
      <c r="J2479" s="182"/>
    </row>
    <row r="2480" spans="2:10">
      <c r="D2480" s="182"/>
      <c r="E2480" s="182"/>
      <c r="F2480" s="182"/>
      <c r="G2480" s="182"/>
      <c r="H2480" s="182"/>
      <c r="I2480" s="182"/>
      <c r="J2480" s="182"/>
    </row>
    <row r="2481" spans="2:10">
      <c r="B2481" s="183"/>
      <c r="D2481" s="182"/>
      <c r="E2481" s="182"/>
      <c r="F2481" s="182"/>
      <c r="G2481" s="182"/>
      <c r="H2481" s="182"/>
      <c r="I2481" s="182"/>
      <c r="J2481" s="182"/>
    </row>
    <row r="2482" spans="2:10">
      <c r="B2482" s="183"/>
      <c r="D2482" s="182"/>
      <c r="E2482" s="182"/>
      <c r="F2482" s="182"/>
      <c r="G2482" s="182"/>
      <c r="H2482" s="182"/>
      <c r="I2482" s="182"/>
      <c r="J2482" s="182"/>
    </row>
    <row r="2483" spans="2:10">
      <c r="B2483" s="183"/>
      <c r="D2483" s="182"/>
      <c r="E2483" s="182"/>
      <c r="F2483" s="182"/>
      <c r="G2483" s="182"/>
      <c r="H2483" s="182"/>
      <c r="I2483" s="182"/>
      <c r="J2483" s="182"/>
    </row>
    <row r="2484" spans="2:10">
      <c r="D2484" s="182"/>
      <c r="E2484" s="182"/>
      <c r="F2484" s="182"/>
      <c r="G2484" s="182"/>
      <c r="H2484" s="182"/>
      <c r="I2484" s="182"/>
      <c r="J2484" s="182"/>
    </row>
    <row r="2485" spans="2:10">
      <c r="B2485" s="183"/>
      <c r="D2485" s="182"/>
      <c r="E2485" s="182"/>
      <c r="F2485" s="182"/>
      <c r="G2485" s="182"/>
      <c r="H2485" s="182"/>
      <c r="I2485" s="182"/>
      <c r="J2485" s="182"/>
    </row>
    <row r="2486" spans="2:10">
      <c r="B2486" s="183"/>
      <c r="D2486" s="182"/>
      <c r="E2486" s="182"/>
      <c r="F2486" s="182"/>
      <c r="G2486" s="182"/>
      <c r="H2486" s="182"/>
      <c r="I2486" s="182"/>
      <c r="J2486" s="182"/>
    </row>
    <row r="2487" spans="2:10">
      <c r="B2487" s="183"/>
      <c r="D2487" s="182"/>
      <c r="E2487" s="182"/>
      <c r="F2487" s="182"/>
      <c r="G2487" s="182"/>
      <c r="H2487" s="182"/>
      <c r="I2487" s="182"/>
      <c r="J2487" s="182"/>
    </row>
    <row r="2488" spans="2:10">
      <c r="D2488" s="182"/>
      <c r="E2488" s="182"/>
      <c r="F2488" s="182"/>
      <c r="G2488" s="182"/>
      <c r="H2488" s="182"/>
      <c r="I2488" s="182"/>
      <c r="J2488" s="182"/>
    </row>
    <row r="2489" spans="2:10">
      <c r="B2489" s="183"/>
      <c r="D2489" s="182"/>
      <c r="E2489" s="182"/>
      <c r="F2489" s="182"/>
      <c r="G2489" s="182"/>
      <c r="H2489" s="182"/>
      <c r="I2489" s="182"/>
      <c r="J2489" s="182"/>
    </row>
    <row r="2490" spans="2:10">
      <c r="B2490" s="183"/>
      <c r="D2490" s="182"/>
      <c r="E2490" s="182"/>
      <c r="F2490" s="182"/>
      <c r="G2490" s="182"/>
      <c r="H2490" s="182"/>
      <c r="I2490" s="182"/>
      <c r="J2490" s="182"/>
    </row>
    <row r="2491" spans="2:10">
      <c r="D2491" s="182"/>
      <c r="E2491" s="182"/>
      <c r="F2491" s="182"/>
      <c r="G2491" s="182"/>
      <c r="H2491" s="182"/>
      <c r="I2491" s="182"/>
      <c r="J2491" s="182"/>
    </row>
    <row r="2492" spans="2:10">
      <c r="B2492" s="183"/>
      <c r="D2492" s="182"/>
      <c r="E2492" s="182"/>
      <c r="F2492" s="182"/>
      <c r="G2492" s="182"/>
      <c r="H2492" s="182"/>
      <c r="I2492" s="182"/>
      <c r="J2492" s="182"/>
    </row>
    <row r="2493" spans="2:10">
      <c r="D2493" s="182"/>
      <c r="E2493" s="182"/>
      <c r="F2493" s="182"/>
      <c r="G2493" s="182"/>
      <c r="H2493" s="182"/>
      <c r="I2493" s="182"/>
      <c r="J2493" s="182"/>
    </row>
    <row r="2494" spans="2:10">
      <c r="B2494" s="183"/>
      <c r="D2494" s="182"/>
      <c r="E2494" s="182"/>
      <c r="F2494" s="182"/>
      <c r="G2494" s="182"/>
      <c r="H2494" s="182"/>
      <c r="I2494" s="182"/>
      <c r="J2494" s="182"/>
    </row>
    <row r="2495" spans="2:10">
      <c r="D2495" s="182"/>
      <c r="E2495" s="182"/>
      <c r="F2495" s="182"/>
      <c r="G2495" s="182"/>
      <c r="H2495" s="182"/>
      <c r="I2495" s="182"/>
      <c r="J2495" s="182"/>
    </row>
    <row r="2496" spans="2:10">
      <c r="B2496" s="183"/>
      <c r="D2496" s="182"/>
      <c r="E2496" s="182"/>
      <c r="F2496" s="182"/>
      <c r="G2496" s="182"/>
      <c r="H2496" s="182"/>
      <c r="I2496" s="182"/>
      <c r="J2496" s="182"/>
    </row>
    <row r="2497" spans="2:10">
      <c r="D2497" s="182"/>
      <c r="E2497" s="182"/>
      <c r="F2497" s="182"/>
      <c r="G2497" s="182"/>
      <c r="H2497" s="182"/>
      <c r="I2497" s="182"/>
      <c r="J2497" s="182"/>
    </row>
    <row r="2498" spans="2:10">
      <c r="B2498" s="183"/>
      <c r="D2498" s="182"/>
      <c r="E2498" s="182"/>
      <c r="F2498" s="182"/>
      <c r="G2498" s="182"/>
      <c r="H2498" s="182"/>
      <c r="I2498" s="182"/>
      <c r="J2498" s="182"/>
    </row>
    <row r="2499" spans="2:10">
      <c r="B2499" s="183"/>
      <c r="D2499" s="182"/>
      <c r="E2499" s="182"/>
      <c r="F2499" s="182"/>
      <c r="G2499" s="182"/>
      <c r="H2499" s="182"/>
      <c r="I2499" s="182"/>
      <c r="J2499" s="182"/>
    </row>
    <row r="2500" spans="2:10">
      <c r="B2500" s="183"/>
      <c r="D2500" s="182"/>
      <c r="E2500" s="182"/>
      <c r="F2500" s="182"/>
      <c r="G2500" s="182"/>
      <c r="H2500" s="182"/>
      <c r="I2500" s="182"/>
      <c r="J2500" s="182"/>
    </row>
    <row r="2501" spans="2:10">
      <c r="D2501" s="182"/>
      <c r="E2501" s="182"/>
      <c r="F2501" s="182"/>
      <c r="G2501" s="182"/>
      <c r="H2501" s="182"/>
      <c r="I2501" s="182"/>
      <c r="J2501" s="182"/>
    </row>
    <row r="2502" spans="2:10">
      <c r="B2502" s="183"/>
      <c r="D2502" s="182"/>
      <c r="E2502" s="182"/>
      <c r="F2502" s="182"/>
      <c r="G2502" s="182"/>
      <c r="H2502" s="182"/>
      <c r="I2502" s="182"/>
      <c r="J2502" s="182"/>
    </row>
    <row r="2503" spans="2:10">
      <c r="D2503" s="182"/>
      <c r="E2503" s="182"/>
      <c r="F2503" s="182"/>
      <c r="G2503" s="182"/>
      <c r="H2503" s="182"/>
      <c r="I2503" s="182"/>
      <c r="J2503" s="182"/>
    </row>
    <row r="2504" spans="2:10">
      <c r="B2504" s="183"/>
      <c r="D2504" s="182"/>
      <c r="E2504" s="182"/>
      <c r="F2504" s="182"/>
      <c r="G2504" s="182"/>
      <c r="H2504" s="182"/>
      <c r="I2504" s="182"/>
      <c r="J2504" s="182"/>
    </row>
    <row r="2505" spans="2:10">
      <c r="D2505" s="182"/>
      <c r="E2505" s="182"/>
      <c r="F2505" s="182"/>
      <c r="G2505" s="182"/>
      <c r="H2505" s="182"/>
      <c r="I2505" s="182"/>
      <c r="J2505" s="182"/>
    </row>
    <row r="2506" spans="2:10">
      <c r="B2506" s="183"/>
      <c r="D2506" s="182"/>
      <c r="E2506" s="182"/>
      <c r="F2506" s="182"/>
      <c r="G2506" s="182"/>
      <c r="H2506" s="182"/>
      <c r="I2506" s="182"/>
      <c r="J2506" s="182"/>
    </row>
    <row r="2507" spans="2:10">
      <c r="D2507" s="182"/>
      <c r="E2507" s="182"/>
      <c r="F2507" s="182"/>
      <c r="G2507" s="182"/>
      <c r="H2507" s="182"/>
      <c r="I2507" s="182"/>
      <c r="J2507" s="182"/>
    </row>
    <row r="2508" spans="2:10">
      <c r="B2508" s="183"/>
      <c r="D2508" s="182"/>
      <c r="E2508" s="182"/>
      <c r="F2508" s="182"/>
      <c r="G2508" s="182"/>
      <c r="H2508" s="182"/>
      <c r="I2508" s="182"/>
      <c r="J2508" s="182"/>
    </row>
    <row r="2509" spans="2:10">
      <c r="D2509" s="182"/>
      <c r="E2509" s="182"/>
      <c r="F2509" s="182"/>
      <c r="G2509" s="182"/>
      <c r="H2509" s="182"/>
      <c r="I2509" s="182"/>
      <c r="J2509" s="182"/>
    </row>
    <row r="2510" spans="2:10">
      <c r="B2510" s="183"/>
      <c r="D2510" s="182"/>
      <c r="E2510" s="182"/>
      <c r="F2510" s="182"/>
      <c r="G2510" s="182"/>
      <c r="H2510" s="182"/>
      <c r="I2510" s="182"/>
      <c r="J2510" s="182"/>
    </row>
    <row r="2511" spans="2:10">
      <c r="D2511" s="182"/>
      <c r="E2511" s="182"/>
      <c r="F2511" s="182"/>
      <c r="G2511" s="182"/>
      <c r="H2511" s="182"/>
      <c r="I2511" s="182"/>
      <c r="J2511" s="182"/>
    </row>
    <row r="2512" spans="2:10">
      <c r="D2512" s="182"/>
      <c r="E2512" s="182"/>
      <c r="F2512" s="182"/>
      <c r="G2512" s="182"/>
      <c r="H2512" s="182"/>
      <c r="I2512" s="182"/>
      <c r="J2512" s="182"/>
    </row>
    <row r="2513" spans="2:10">
      <c r="D2513" s="182"/>
      <c r="E2513" s="182"/>
      <c r="F2513" s="182"/>
      <c r="G2513" s="182"/>
      <c r="H2513" s="182"/>
      <c r="I2513" s="182"/>
      <c r="J2513" s="182"/>
    </row>
    <row r="2514" spans="2:10">
      <c r="D2514" s="182"/>
      <c r="E2514" s="182"/>
      <c r="F2514" s="182"/>
      <c r="G2514" s="182"/>
      <c r="H2514" s="182"/>
      <c r="I2514" s="182"/>
      <c r="J2514" s="182"/>
    </row>
    <row r="2515" spans="2:10">
      <c r="B2515" s="159"/>
      <c r="D2515" s="182"/>
      <c r="E2515" s="182"/>
      <c r="F2515" s="182"/>
      <c r="G2515" s="182"/>
      <c r="H2515" s="182"/>
      <c r="I2515" s="182"/>
      <c r="J2515" s="182"/>
    </row>
    <row r="2516" spans="2:10">
      <c r="B2516" s="183"/>
      <c r="D2516" s="182"/>
      <c r="E2516" s="182"/>
      <c r="F2516" s="182"/>
      <c r="G2516" s="182"/>
      <c r="H2516" s="182"/>
      <c r="I2516" s="182"/>
      <c r="J2516" s="182"/>
    </row>
    <row r="2517" spans="2:10">
      <c r="B2517" s="183"/>
      <c r="D2517" s="182"/>
      <c r="E2517" s="182"/>
      <c r="F2517" s="182"/>
      <c r="G2517" s="182"/>
      <c r="H2517" s="182"/>
      <c r="I2517" s="182"/>
      <c r="J2517" s="182"/>
    </row>
    <row r="2518" spans="2:10">
      <c r="D2518" s="182"/>
      <c r="E2518" s="182"/>
      <c r="F2518" s="182"/>
      <c r="G2518" s="182"/>
      <c r="H2518" s="182"/>
      <c r="I2518" s="182"/>
      <c r="J2518" s="182"/>
    </row>
    <row r="2519" spans="2:10">
      <c r="B2519" s="183"/>
      <c r="D2519" s="182"/>
      <c r="E2519" s="182"/>
      <c r="F2519" s="182"/>
      <c r="G2519" s="182"/>
      <c r="H2519" s="182"/>
      <c r="I2519" s="182"/>
      <c r="J2519" s="182"/>
    </row>
    <row r="2520" spans="2:10">
      <c r="D2520" s="182"/>
      <c r="E2520" s="182"/>
      <c r="F2520" s="182"/>
      <c r="G2520" s="182"/>
      <c r="H2520" s="182"/>
      <c r="I2520" s="182"/>
      <c r="J2520" s="182"/>
    </row>
    <row r="2521" spans="2:10">
      <c r="B2521" s="183"/>
      <c r="D2521" s="182"/>
      <c r="E2521" s="182"/>
      <c r="F2521" s="182"/>
      <c r="G2521" s="182"/>
      <c r="H2521" s="182"/>
      <c r="I2521" s="182"/>
      <c r="J2521" s="182"/>
    </row>
    <row r="2522" spans="2:10">
      <c r="D2522" s="182"/>
      <c r="E2522" s="182"/>
      <c r="F2522" s="182"/>
      <c r="G2522" s="182"/>
      <c r="H2522" s="182"/>
      <c r="I2522" s="182"/>
      <c r="J2522" s="182"/>
    </row>
    <row r="2523" spans="2:10">
      <c r="B2523" s="183"/>
      <c r="D2523" s="182"/>
      <c r="E2523" s="182"/>
      <c r="F2523" s="182"/>
      <c r="G2523" s="182"/>
      <c r="H2523" s="182"/>
      <c r="I2523" s="182"/>
      <c r="J2523" s="182"/>
    </row>
    <row r="2524" spans="2:10">
      <c r="D2524" s="182"/>
      <c r="E2524" s="182"/>
      <c r="F2524" s="182"/>
      <c r="G2524" s="182"/>
      <c r="H2524" s="182"/>
      <c r="I2524" s="182"/>
      <c r="J2524" s="182"/>
    </row>
    <row r="2525" spans="2:10">
      <c r="B2525" s="183"/>
      <c r="D2525" s="182"/>
      <c r="E2525" s="182"/>
      <c r="F2525" s="182"/>
      <c r="G2525" s="182"/>
      <c r="H2525" s="182"/>
      <c r="I2525" s="182"/>
      <c r="J2525" s="182"/>
    </row>
    <row r="2526" spans="2:10">
      <c r="B2526" s="159"/>
      <c r="D2526" s="182"/>
      <c r="E2526" s="182"/>
      <c r="F2526" s="182"/>
      <c r="G2526" s="182"/>
      <c r="H2526" s="182"/>
      <c r="I2526" s="182"/>
      <c r="J2526" s="182"/>
    </row>
    <row r="2527" spans="2:10">
      <c r="B2527" s="159"/>
      <c r="D2527" s="182"/>
      <c r="E2527" s="182"/>
      <c r="F2527" s="182"/>
      <c r="G2527" s="182"/>
      <c r="H2527" s="182"/>
      <c r="I2527" s="182"/>
      <c r="J2527" s="182"/>
    </row>
    <row r="2528" spans="2:10">
      <c r="B2528" s="159"/>
      <c r="D2528" s="182"/>
      <c r="E2528" s="182"/>
      <c r="F2528" s="182"/>
      <c r="G2528" s="182"/>
      <c r="H2528" s="182"/>
      <c r="I2528" s="182"/>
      <c r="J2528" s="182"/>
    </row>
    <row r="2529" spans="2:10">
      <c r="B2529" s="159"/>
      <c r="D2529" s="182"/>
      <c r="E2529" s="182"/>
      <c r="F2529" s="182"/>
      <c r="G2529" s="182"/>
      <c r="H2529" s="182"/>
      <c r="I2529" s="182"/>
      <c r="J2529" s="182"/>
    </row>
    <row r="2530" spans="2:10">
      <c r="D2530" s="182"/>
      <c r="E2530" s="182"/>
      <c r="F2530" s="182"/>
      <c r="G2530" s="182"/>
      <c r="H2530" s="182"/>
      <c r="I2530" s="182"/>
      <c r="J2530" s="182"/>
    </row>
    <row r="2531" spans="2:10">
      <c r="B2531" s="183"/>
      <c r="D2531" s="182"/>
      <c r="E2531" s="182"/>
      <c r="F2531" s="182"/>
      <c r="G2531" s="182"/>
      <c r="H2531" s="182"/>
      <c r="I2531" s="182"/>
      <c r="J2531" s="182"/>
    </row>
    <row r="2532" spans="2:10">
      <c r="D2532" s="182"/>
      <c r="E2532" s="182"/>
      <c r="F2532" s="182"/>
      <c r="G2532" s="182"/>
      <c r="H2532" s="182"/>
      <c r="I2532" s="182"/>
      <c r="J2532" s="182"/>
    </row>
    <row r="2533" spans="2:10">
      <c r="B2533" s="183"/>
      <c r="D2533" s="182"/>
      <c r="E2533" s="182"/>
      <c r="F2533" s="182"/>
      <c r="G2533" s="182"/>
      <c r="H2533" s="182"/>
      <c r="I2533" s="182"/>
      <c r="J2533" s="182"/>
    </row>
    <row r="2534" spans="2:10">
      <c r="D2534" s="182"/>
      <c r="E2534" s="182"/>
      <c r="F2534" s="182"/>
      <c r="G2534" s="182"/>
      <c r="H2534" s="182"/>
      <c r="I2534" s="182"/>
      <c r="J2534" s="182"/>
    </row>
    <row r="2535" spans="2:10">
      <c r="B2535" s="183"/>
      <c r="D2535" s="182"/>
      <c r="E2535" s="182"/>
      <c r="F2535" s="182"/>
      <c r="G2535" s="182"/>
      <c r="H2535" s="182"/>
      <c r="I2535" s="182"/>
      <c r="J2535" s="182"/>
    </row>
    <row r="2536" spans="2:10">
      <c r="D2536" s="182"/>
      <c r="E2536" s="182"/>
      <c r="F2536" s="182"/>
      <c r="G2536" s="182"/>
      <c r="H2536" s="182"/>
      <c r="I2536" s="182"/>
      <c r="J2536" s="182"/>
    </row>
    <row r="2537" spans="2:10">
      <c r="B2537" s="183"/>
      <c r="D2537" s="182"/>
      <c r="E2537" s="182"/>
      <c r="F2537" s="182"/>
      <c r="G2537" s="182"/>
      <c r="H2537" s="182"/>
      <c r="I2537" s="182"/>
      <c r="J2537" s="182"/>
    </row>
    <row r="2538" spans="2:10">
      <c r="D2538" s="182"/>
      <c r="E2538" s="182"/>
      <c r="F2538" s="182"/>
      <c r="G2538" s="182"/>
      <c r="H2538" s="182"/>
      <c r="I2538" s="182"/>
      <c r="J2538" s="182"/>
    </row>
    <row r="2539" spans="2:10">
      <c r="B2539" s="183"/>
      <c r="D2539" s="182"/>
      <c r="E2539" s="182"/>
      <c r="F2539" s="182"/>
      <c r="G2539" s="182"/>
      <c r="H2539" s="182"/>
      <c r="I2539" s="182"/>
      <c r="J2539" s="182"/>
    </row>
    <row r="2540" spans="2:10">
      <c r="B2540" s="159"/>
      <c r="D2540" s="182"/>
      <c r="E2540" s="182"/>
      <c r="F2540" s="182"/>
      <c r="G2540" s="182"/>
      <c r="H2540" s="182"/>
      <c r="I2540" s="182"/>
      <c r="J2540" s="182"/>
    </row>
    <row r="2541" spans="2:10">
      <c r="B2541" s="184"/>
      <c r="D2541" s="182"/>
      <c r="E2541" s="182"/>
      <c r="F2541" s="182"/>
      <c r="G2541" s="182"/>
      <c r="H2541" s="182"/>
      <c r="I2541" s="182"/>
      <c r="J2541" s="182"/>
    </row>
    <row r="2542" spans="2:10">
      <c r="D2542" s="182"/>
      <c r="E2542" s="182"/>
      <c r="F2542" s="182"/>
      <c r="G2542" s="182"/>
      <c r="H2542" s="182"/>
      <c r="I2542" s="182"/>
      <c r="J2542" s="182"/>
    </row>
    <row r="2543" spans="2:10">
      <c r="D2543" s="182"/>
      <c r="E2543" s="182"/>
      <c r="F2543" s="182"/>
      <c r="G2543" s="182"/>
      <c r="H2543" s="182"/>
      <c r="I2543" s="182"/>
      <c r="J2543" s="182"/>
    </row>
    <row r="2544" spans="2:10">
      <c r="D2544" s="182"/>
      <c r="E2544" s="182"/>
      <c r="F2544" s="182"/>
      <c r="G2544" s="182"/>
      <c r="H2544" s="182"/>
      <c r="I2544" s="182"/>
      <c r="J2544" s="182"/>
    </row>
    <row r="2545" spans="2:10">
      <c r="D2545" s="182"/>
      <c r="E2545" s="182"/>
      <c r="F2545" s="182"/>
      <c r="G2545" s="182"/>
      <c r="H2545" s="182"/>
      <c r="I2545" s="182"/>
      <c r="J2545" s="182"/>
    </row>
    <row r="2546" spans="2:10">
      <c r="D2546" s="182"/>
      <c r="E2546" s="182"/>
      <c r="F2546" s="182"/>
      <c r="G2546" s="182"/>
      <c r="H2546" s="182"/>
      <c r="I2546" s="182"/>
      <c r="J2546" s="182"/>
    </row>
    <row r="2547" spans="2:10">
      <c r="D2547" s="182"/>
      <c r="E2547" s="182"/>
      <c r="F2547" s="182"/>
      <c r="G2547" s="182"/>
      <c r="H2547" s="182"/>
      <c r="I2547" s="182"/>
      <c r="J2547" s="182"/>
    </row>
    <row r="2548" spans="2:10">
      <c r="D2548" s="182"/>
      <c r="E2548" s="182"/>
      <c r="F2548" s="182"/>
      <c r="G2548" s="182"/>
      <c r="H2548" s="182"/>
      <c r="I2548" s="182"/>
      <c r="J2548" s="182"/>
    </row>
    <row r="2549" spans="2:10">
      <c r="B2549" s="183"/>
      <c r="D2549" s="182"/>
      <c r="E2549" s="182"/>
      <c r="F2549" s="182"/>
      <c r="G2549" s="182"/>
      <c r="H2549" s="182"/>
      <c r="I2549" s="182"/>
      <c r="J2549" s="182"/>
    </row>
    <row r="2550" spans="2:10">
      <c r="B2550" s="159"/>
      <c r="D2550" s="182"/>
      <c r="E2550" s="182"/>
      <c r="F2550" s="182"/>
      <c r="G2550" s="182"/>
      <c r="H2550" s="182"/>
      <c r="I2550" s="182"/>
      <c r="J2550" s="182"/>
    </row>
    <row r="2551" spans="2:10">
      <c r="B2551" s="184"/>
      <c r="D2551" s="182"/>
      <c r="E2551" s="182"/>
      <c r="F2551" s="182"/>
      <c r="G2551" s="182"/>
      <c r="H2551" s="182"/>
      <c r="I2551" s="182"/>
      <c r="J2551" s="182"/>
    </row>
    <row r="2552" spans="2:10">
      <c r="D2552" s="182"/>
      <c r="E2552" s="182"/>
      <c r="F2552" s="182"/>
      <c r="G2552" s="182"/>
      <c r="H2552" s="182"/>
      <c r="I2552" s="182"/>
      <c r="J2552" s="182"/>
    </row>
    <row r="2553" spans="2:10">
      <c r="B2553" s="183"/>
      <c r="D2553" s="182"/>
      <c r="E2553" s="182"/>
      <c r="F2553" s="182"/>
      <c r="G2553" s="182"/>
      <c r="H2553" s="182"/>
      <c r="I2553" s="182"/>
      <c r="J2553" s="182"/>
    </row>
    <row r="2554" spans="2:10">
      <c r="D2554" s="182"/>
      <c r="E2554" s="182"/>
      <c r="F2554" s="182"/>
      <c r="G2554" s="182"/>
      <c r="H2554" s="182"/>
      <c r="I2554" s="182"/>
      <c r="J2554" s="182"/>
    </row>
    <row r="2555" spans="2:10">
      <c r="B2555" s="183"/>
      <c r="D2555" s="182"/>
      <c r="E2555" s="182"/>
      <c r="F2555" s="182"/>
      <c r="G2555" s="182"/>
      <c r="H2555" s="182"/>
      <c r="I2555" s="182"/>
      <c r="J2555" s="182"/>
    </row>
    <row r="2556" spans="2:10">
      <c r="D2556" s="182"/>
      <c r="E2556" s="182"/>
      <c r="F2556" s="182"/>
      <c r="G2556" s="182"/>
      <c r="H2556" s="182"/>
      <c r="I2556" s="182"/>
      <c r="J2556" s="182"/>
    </row>
    <row r="2557" spans="2:10">
      <c r="D2557" s="182"/>
      <c r="E2557" s="182"/>
      <c r="F2557" s="182"/>
      <c r="G2557" s="182"/>
      <c r="H2557" s="182"/>
      <c r="I2557" s="182"/>
      <c r="J2557" s="182"/>
    </row>
    <row r="2558" spans="2:10">
      <c r="D2558" s="182"/>
      <c r="E2558" s="182"/>
      <c r="F2558" s="182"/>
      <c r="G2558" s="182"/>
      <c r="H2558" s="182"/>
      <c r="I2558" s="182"/>
      <c r="J2558" s="182"/>
    </row>
    <row r="2559" spans="2:10">
      <c r="D2559" s="182"/>
      <c r="E2559" s="182"/>
      <c r="F2559" s="182"/>
      <c r="G2559" s="182"/>
      <c r="H2559" s="182"/>
      <c r="I2559" s="182"/>
      <c r="J2559" s="182"/>
    </row>
    <row r="2560" spans="2:10">
      <c r="D2560" s="182"/>
      <c r="E2560" s="182"/>
      <c r="F2560" s="182"/>
      <c r="G2560" s="182"/>
      <c r="H2560" s="182"/>
      <c r="I2560" s="182"/>
      <c r="J2560" s="182"/>
    </row>
    <row r="2561" spans="2:10">
      <c r="B2561" s="183"/>
      <c r="D2561" s="182"/>
      <c r="E2561" s="182"/>
      <c r="F2561" s="182"/>
      <c r="G2561" s="182"/>
      <c r="H2561" s="182"/>
      <c r="I2561" s="182"/>
      <c r="J2561" s="182"/>
    </row>
    <row r="2562" spans="2:10">
      <c r="D2562" s="182"/>
      <c r="E2562" s="182"/>
      <c r="F2562" s="182"/>
      <c r="G2562" s="182"/>
      <c r="H2562" s="182"/>
      <c r="I2562" s="182"/>
      <c r="J2562" s="182"/>
    </row>
    <row r="2563" spans="2:10">
      <c r="D2563" s="182"/>
      <c r="E2563" s="182"/>
      <c r="F2563" s="182"/>
      <c r="G2563" s="182"/>
      <c r="H2563" s="182"/>
      <c r="I2563" s="182"/>
      <c r="J2563" s="182"/>
    </row>
    <row r="2564" spans="2:10">
      <c r="D2564" s="182"/>
      <c r="E2564" s="182"/>
      <c r="F2564" s="182"/>
      <c r="G2564" s="182"/>
      <c r="H2564" s="182"/>
      <c r="I2564" s="182"/>
      <c r="J2564" s="182"/>
    </row>
    <row r="2565" spans="2:10">
      <c r="D2565" s="182"/>
      <c r="E2565" s="182"/>
      <c r="F2565" s="182"/>
      <c r="G2565" s="182"/>
      <c r="H2565" s="182"/>
      <c r="I2565" s="182"/>
      <c r="J2565" s="182"/>
    </row>
    <row r="2566" spans="2:10">
      <c r="B2566" s="159"/>
      <c r="D2566" s="182"/>
      <c r="E2566" s="182"/>
      <c r="F2566" s="182"/>
      <c r="G2566" s="182"/>
      <c r="H2566" s="182"/>
      <c r="I2566" s="182"/>
      <c r="J2566" s="182"/>
    </row>
    <row r="2567" spans="2:10">
      <c r="D2567" s="182"/>
      <c r="E2567" s="182"/>
      <c r="F2567" s="182"/>
      <c r="G2567" s="182"/>
      <c r="H2567" s="182"/>
      <c r="I2567" s="182"/>
      <c r="J2567" s="182"/>
    </row>
    <row r="2568" spans="2:10">
      <c r="D2568" s="182"/>
      <c r="E2568" s="182"/>
      <c r="F2568" s="182"/>
      <c r="G2568" s="182"/>
      <c r="H2568" s="182"/>
      <c r="I2568" s="182"/>
      <c r="J2568" s="182"/>
    </row>
    <row r="2569" spans="2:10">
      <c r="D2569" s="182"/>
      <c r="E2569" s="182"/>
      <c r="F2569" s="182"/>
      <c r="G2569" s="182"/>
      <c r="H2569" s="182"/>
      <c r="I2569" s="182"/>
      <c r="J2569" s="182"/>
    </row>
    <row r="2570" spans="2:10">
      <c r="B2570" s="183"/>
      <c r="D2570" s="182"/>
      <c r="E2570" s="182"/>
      <c r="F2570" s="182"/>
      <c r="G2570" s="182"/>
      <c r="H2570" s="182"/>
      <c r="I2570" s="182"/>
      <c r="J2570" s="182"/>
    </row>
    <row r="2571" spans="2:10">
      <c r="D2571" s="182"/>
      <c r="E2571" s="182"/>
      <c r="F2571" s="182"/>
      <c r="G2571" s="182"/>
      <c r="H2571" s="182"/>
      <c r="I2571" s="182"/>
      <c r="J2571" s="182"/>
    </row>
    <row r="2572" spans="2:10">
      <c r="B2572" s="183"/>
      <c r="D2572" s="182"/>
      <c r="E2572" s="182"/>
      <c r="F2572" s="182"/>
      <c r="G2572" s="182"/>
      <c r="H2572" s="182"/>
      <c r="I2572" s="182"/>
      <c r="J2572" s="182"/>
    </row>
    <row r="2573" spans="2:10">
      <c r="D2573" s="182"/>
      <c r="E2573" s="182"/>
      <c r="F2573" s="182"/>
      <c r="G2573" s="182"/>
      <c r="H2573" s="182"/>
      <c r="I2573" s="182"/>
      <c r="J2573" s="182"/>
    </row>
    <row r="2574" spans="2:10">
      <c r="B2574" s="183"/>
      <c r="D2574" s="182"/>
      <c r="E2574" s="182"/>
      <c r="F2574" s="182"/>
      <c r="G2574" s="182"/>
      <c r="H2574" s="182"/>
      <c r="I2574" s="182"/>
      <c r="J2574" s="182"/>
    </row>
    <row r="2575" spans="2:10">
      <c r="D2575" s="182"/>
      <c r="E2575" s="182"/>
      <c r="F2575" s="182"/>
      <c r="G2575" s="182"/>
      <c r="H2575" s="182"/>
      <c r="I2575" s="182"/>
      <c r="J2575" s="182"/>
    </row>
    <row r="2576" spans="2:10">
      <c r="B2576" s="183"/>
      <c r="D2576" s="182"/>
      <c r="E2576" s="182"/>
      <c r="F2576" s="182"/>
      <c r="G2576" s="182"/>
      <c r="H2576" s="182"/>
      <c r="I2576" s="182"/>
      <c r="J2576" s="182"/>
    </row>
    <row r="2577" spans="2:10">
      <c r="B2577" s="159"/>
      <c r="D2577" s="182"/>
      <c r="E2577" s="182"/>
      <c r="F2577" s="182"/>
      <c r="G2577" s="182"/>
      <c r="H2577" s="182"/>
      <c r="I2577" s="182"/>
      <c r="J2577" s="182"/>
    </row>
    <row r="2578" spans="2:10">
      <c r="B2578" s="183"/>
      <c r="D2578" s="182"/>
      <c r="E2578" s="182"/>
      <c r="F2578" s="182"/>
      <c r="G2578" s="182"/>
      <c r="H2578" s="182"/>
      <c r="I2578" s="182"/>
      <c r="J2578" s="182"/>
    </row>
    <row r="2579" spans="2:10">
      <c r="D2579" s="182"/>
      <c r="E2579" s="182"/>
      <c r="F2579" s="182"/>
      <c r="G2579" s="182"/>
      <c r="H2579" s="182"/>
      <c r="I2579" s="182"/>
      <c r="J2579" s="182"/>
    </row>
    <row r="2580" spans="2:10">
      <c r="B2580" s="183"/>
      <c r="D2580" s="182"/>
      <c r="E2580" s="182"/>
      <c r="F2580" s="182"/>
      <c r="G2580" s="182"/>
      <c r="H2580" s="182"/>
      <c r="I2580" s="182"/>
      <c r="J2580" s="182"/>
    </row>
    <row r="2581" spans="2:10">
      <c r="D2581" s="182"/>
      <c r="E2581" s="182"/>
      <c r="F2581" s="182"/>
      <c r="G2581" s="182"/>
      <c r="H2581" s="182"/>
      <c r="I2581" s="182"/>
      <c r="J2581" s="182"/>
    </row>
    <row r="2582" spans="2:10">
      <c r="B2582" s="183"/>
      <c r="D2582" s="182"/>
      <c r="E2582" s="182"/>
      <c r="F2582" s="182"/>
      <c r="G2582" s="182"/>
      <c r="H2582" s="182"/>
      <c r="I2582" s="182"/>
      <c r="J2582" s="182"/>
    </row>
    <row r="2583" spans="2:10">
      <c r="D2583" s="182"/>
      <c r="E2583" s="182"/>
      <c r="F2583" s="182"/>
      <c r="G2583" s="182"/>
      <c r="H2583" s="182"/>
      <c r="I2583" s="182"/>
      <c r="J2583" s="182"/>
    </row>
    <row r="2584" spans="2:10">
      <c r="B2584" s="184"/>
      <c r="D2584" s="182"/>
      <c r="E2584" s="182"/>
      <c r="F2584" s="182"/>
      <c r="G2584" s="182"/>
      <c r="H2584" s="182"/>
      <c r="I2584" s="182"/>
      <c r="J2584" s="182"/>
    </row>
    <row r="2585" spans="2:10">
      <c r="D2585" s="182"/>
      <c r="E2585" s="182"/>
      <c r="F2585" s="182"/>
      <c r="G2585" s="182"/>
      <c r="H2585" s="182"/>
      <c r="I2585" s="182"/>
      <c r="J2585" s="182"/>
    </row>
    <row r="2586" spans="2:10">
      <c r="B2586" s="183"/>
      <c r="D2586" s="182"/>
      <c r="E2586" s="182"/>
      <c r="F2586" s="182"/>
      <c r="G2586" s="182"/>
      <c r="H2586" s="182"/>
      <c r="I2586" s="182"/>
      <c r="J2586" s="182"/>
    </row>
    <row r="2587" spans="2:10">
      <c r="B2587" s="159"/>
      <c r="D2587" s="182"/>
      <c r="E2587" s="182"/>
      <c r="F2587" s="182"/>
      <c r="G2587" s="182"/>
      <c r="H2587" s="182"/>
      <c r="I2587" s="182"/>
      <c r="J2587" s="182"/>
    </row>
    <row r="2588" spans="2:10">
      <c r="B2588" s="184"/>
      <c r="D2588" s="182"/>
      <c r="E2588" s="182"/>
      <c r="F2588" s="182"/>
      <c r="G2588" s="182"/>
      <c r="H2588" s="182"/>
      <c r="I2588" s="182"/>
      <c r="J2588" s="182"/>
    </row>
    <row r="2589" spans="2:10">
      <c r="B2589" s="159"/>
      <c r="D2589" s="182"/>
      <c r="E2589" s="182"/>
      <c r="F2589" s="182"/>
      <c r="G2589" s="182"/>
      <c r="H2589" s="182"/>
      <c r="I2589" s="182"/>
      <c r="J2589" s="182"/>
    </row>
    <row r="2590" spans="2:10">
      <c r="B2590" s="183"/>
      <c r="D2590" s="182"/>
      <c r="E2590" s="182"/>
      <c r="F2590" s="182"/>
      <c r="G2590" s="182"/>
      <c r="H2590" s="182"/>
      <c r="I2590" s="182"/>
      <c r="J2590" s="182"/>
    </row>
    <row r="2591" spans="2:10">
      <c r="B2591" s="183"/>
      <c r="D2591" s="182"/>
      <c r="E2591" s="182"/>
      <c r="F2591" s="182"/>
      <c r="G2591" s="182"/>
      <c r="H2591" s="182"/>
      <c r="I2591" s="182"/>
      <c r="J2591" s="182"/>
    </row>
    <row r="2592" spans="2:10">
      <c r="D2592" s="182"/>
      <c r="E2592" s="182"/>
      <c r="F2592" s="182"/>
      <c r="G2592" s="182"/>
      <c r="H2592" s="182"/>
      <c r="I2592" s="182"/>
      <c r="J2592" s="182"/>
    </row>
    <row r="2593" spans="2:10">
      <c r="D2593" s="182"/>
      <c r="E2593" s="182"/>
      <c r="F2593" s="182"/>
      <c r="G2593" s="182"/>
      <c r="H2593" s="182"/>
      <c r="I2593" s="182"/>
      <c r="J2593" s="182"/>
    </row>
    <row r="2594" spans="2:10">
      <c r="D2594" s="182"/>
      <c r="E2594" s="182"/>
      <c r="F2594" s="182"/>
      <c r="G2594" s="182"/>
      <c r="H2594" s="182"/>
      <c r="I2594" s="182"/>
      <c r="J2594" s="182"/>
    </row>
    <row r="2595" spans="2:10">
      <c r="B2595" s="183"/>
      <c r="D2595" s="182"/>
      <c r="E2595" s="182"/>
      <c r="F2595" s="182"/>
      <c r="G2595" s="182"/>
      <c r="H2595" s="182"/>
      <c r="I2595" s="182"/>
      <c r="J2595" s="182"/>
    </row>
    <row r="2596" spans="2:10">
      <c r="B2596" s="183"/>
      <c r="D2596" s="182"/>
      <c r="E2596" s="182"/>
      <c r="F2596" s="182"/>
      <c r="G2596" s="182"/>
      <c r="H2596" s="182"/>
      <c r="I2596" s="182"/>
      <c r="J2596" s="182"/>
    </row>
    <row r="2597" spans="2:10">
      <c r="D2597" s="182"/>
      <c r="E2597" s="182"/>
      <c r="F2597" s="182"/>
      <c r="G2597" s="182"/>
      <c r="H2597" s="182"/>
      <c r="I2597" s="182"/>
      <c r="J2597" s="182"/>
    </row>
    <row r="2598" spans="2:10">
      <c r="B2598" s="183"/>
      <c r="D2598" s="182"/>
      <c r="E2598" s="182"/>
      <c r="F2598" s="182"/>
      <c r="G2598" s="182"/>
      <c r="H2598" s="182"/>
      <c r="I2598" s="182"/>
      <c r="J2598" s="182"/>
    </row>
    <row r="2599" spans="2:10">
      <c r="D2599" s="182"/>
      <c r="E2599" s="182"/>
      <c r="F2599" s="182"/>
      <c r="G2599" s="182"/>
      <c r="H2599" s="182"/>
      <c r="I2599" s="182"/>
      <c r="J2599" s="182"/>
    </row>
    <row r="2600" spans="2:10">
      <c r="B2600" s="183"/>
      <c r="D2600" s="182"/>
      <c r="E2600" s="182"/>
      <c r="F2600" s="182"/>
      <c r="G2600" s="182"/>
      <c r="H2600" s="182"/>
      <c r="I2600" s="182"/>
      <c r="J2600" s="182"/>
    </row>
    <row r="2601" spans="2:10">
      <c r="D2601" s="182"/>
      <c r="E2601" s="182"/>
      <c r="F2601" s="182"/>
      <c r="G2601" s="182"/>
      <c r="H2601" s="182"/>
      <c r="I2601" s="182"/>
      <c r="J2601" s="182"/>
    </row>
    <row r="2602" spans="2:10">
      <c r="B2602" s="183"/>
      <c r="D2602" s="182"/>
      <c r="E2602" s="182"/>
      <c r="F2602" s="182"/>
      <c r="G2602" s="182"/>
      <c r="H2602" s="182"/>
      <c r="I2602" s="182"/>
      <c r="J2602" s="182"/>
    </row>
    <row r="2603" spans="2:10">
      <c r="D2603" s="182"/>
      <c r="E2603" s="182"/>
      <c r="F2603" s="182"/>
      <c r="G2603" s="182"/>
      <c r="H2603" s="182"/>
      <c r="I2603" s="182"/>
      <c r="J2603" s="182"/>
    </row>
    <row r="2604" spans="2:10">
      <c r="B2604" s="183"/>
      <c r="D2604" s="182"/>
      <c r="E2604" s="182"/>
      <c r="F2604" s="182"/>
      <c r="G2604" s="182"/>
      <c r="H2604" s="182"/>
      <c r="I2604" s="182"/>
      <c r="J2604" s="182"/>
    </row>
    <row r="2605" spans="2:10">
      <c r="D2605" s="182"/>
      <c r="E2605" s="182"/>
      <c r="F2605" s="182"/>
      <c r="G2605" s="182"/>
      <c r="H2605" s="182"/>
      <c r="I2605" s="182"/>
      <c r="J2605" s="182"/>
    </row>
    <row r="2606" spans="2:10">
      <c r="D2606" s="182"/>
      <c r="E2606" s="182"/>
      <c r="F2606" s="182"/>
      <c r="G2606" s="182"/>
      <c r="H2606" s="182"/>
      <c r="I2606" s="182"/>
      <c r="J2606" s="182"/>
    </row>
    <row r="2607" spans="2:10">
      <c r="D2607" s="182"/>
      <c r="E2607" s="182"/>
      <c r="F2607" s="182"/>
      <c r="G2607" s="182"/>
      <c r="H2607" s="182"/>
      <c r="I2607" s="182"/>
      <c r="J2607" s="182"/>
    </row>
    <row r="2608" spans="2:10">
      <c r="B2608" s="183"/>
      <c r="D2608" s="182"/>
      <c r="E2608" s="182"/>
      <c r="F2608" s="182"/>
      <c r="G2608" s="182"/>
      <c r="H2608" s="182"/>
      <c r="I2608" s="182"/>
      <c r="J2608" s="182"/>
    </row>
    <row r="2609" spans="2:10">
      <c r="D2609" s="182"/>
      <c r="E2609" s="182"/>
      <c r="F2609" s="182"/>
      <c r="G2609" s="182"/>
      <c r="H2609" s="182"/>
      <c r="I2609" s="182"/>
      <c r="J2609" s="182"/>
    </row>
    <row r="2610" spans="2:10">
      <c r="D2610" s="182"/>
      <c r="E2610" s="182"/>
      <c r="F2610" s="182"/>
      <c r="G2610" s="182"/>
      <c r="H2610" s="182"/>
      <c r="I2610" s="182"/>
      <c r="J2610" s="182"/>
    </row>
    <row r="2611" spans="2:10">
      <c r="D2611" s="182"/>
      <c r="E2611" s="182"/>
      <c r="F2611" s="182"/>
      <c r="G2611" s="182"/>
      <c r="H2611" s="182"/>
      <c r="I2611" s="182"/>
      <c r="J2611" s="182"/>
    </row>
    <row r="2612" spans="2:10">
      <c r="D2612" s="182"/>
      <c r="E2612" s="182"/>
      <c r="F2612" s="182"/>
      <c r="G2612" s="182"/>
      <c r="H2612" s="182"/>
      <c r="I2612" s="182"/>
      <c r="J2612" s="182"/>
    </row>
    <row r="2613" spans="2:10">
      <c r="D2613" s="182"/>
      <c r="E2613" s="182"/>
      <c r="F2613" s="182"/>
      <c r="G2613" s="182"/>
      <c r="H2613" s="182"/>
      <c r="I2613" s="182"/>
      <c r="J2613" s="182"/>
    </row>
    <row r="2614" spans="2:10">
      <c r="D2614" s="182"/>
      <c r="E2614" s="182"/>
      <c r="F2614" s="182"/>
      <c r="G2614" s="182"/>
      <c r="H2614" s="182"/>
      <c r="I2614" s="182"/>
      <c r="J2614" s="182"/>
    </row>
    <row r="2615" spans="2:10">
      <c r="B2615" s="159"/>
      <c r="D2615" s="182"/>
      <c r="E2615" s="182"/>
      <c r="F2615" s="182"/>
      <c r="G2615" s="182"/>
      <c r="H2615" s="182"/>
      <c r="I2615" s="182"/>
      <c r="J2615" s="182"/>
    </row>
    <row r="2616" spans="2:10">
      <c r="B2616" s="159"/>
      <c r="D2616" s="182"/>
      <c r="E2616" s="182"/>
      <c r="F2616" s="182"/>
      <c r="G2616" s="182"/>
      <c r="H2616" s="182"/>
      <c r="I2616" s="182"/>
      <c r="J2616" s="182"/>
    </row>
    <row r="2617" spans="2:10">
      <c r="B2617" s="159"/>
      <c r="D2617" s="182"/>
      <c r="E2617" s="182"/>
      <c r="F2617" s="182"/>
      <c r="G2617" s="182"/>
      <c r="H2617" s="182"/>
      <c r="I2617" s="182"/>
      <c r="J2617" s="182"/>
    </row>
    <row r="2618" spans="2:10">
      <c r="B2618" s="159"/>
      <c r="D2618" s="182"/>
      <c r="E2618" s="182"/>
      <c r="F2618" s="182"/>
      <c r="G2618" s="182"/>
      <c r="H2618" s="182"/>
      <c r="I2618" s="182"/>
      <c r="J2618" s="182"/>
    </row>
    <row r="2619" spans="2:10">
      <c r="D2619" s="182"/>
      <c r="E2619" s="182"/>
      <c r="F2619" s="182"/>
      <c r="G2619" s="182"/>
      <c r="H2619" s="182"/>
      <c r="I2619" s="182"/>
      <c r="J2619" s="182"/>
    </row>
    <row r="2620" spans="2:10">
      <c r="D2620" s="182"/>
      <c r="E2620" s="182"/>
      <c r="F2620" s="182"/>
      <c r="G2620" s="182"/>
      <c r="H2620" s="182"/>
      <c r="I2620" s="182"/>
      <c r="J2620" s="182"/>
    </row>
    <row r="2621" spans="2:10">
      <c r="D2621" s="182"/>
      <c r="E2621" s="182"/>
      <c r="F2621" s="182"/>
      <c r="G2621" s="182"/>
      <c r="H2621" s="182"/>
      <c r="I2621" s="182"/>
      <c r="J2621" s="182"/>
    </row>
    <row r="2622" spans="2:10">
      <c r="D2622" s="182"/>
      <c r="E2622" s="182"/>
      <c r="F2622" s="182"/>
      <c r="G2622" s="182"/>
      <c r="H2622" s="182"/>
      <c r="I2622" s="182"/>
      <c r="J2622" s="182"/>
    </row>
    <row r="2623" spans="2:10">
      <c r="D2623" s="182"/>
      <c r="E2623" s="182"/>
      <c r="F2623" s="182"/>
      <c r="G2623" s="182"/>
      <c r="H2623" s="182"/>
      <c r="I2623" s="182"/>
      <c r="J2623" s="182"/>
    </row>
    <row r="2624" spans="2:10">
      <c r="D2624" s="182"/>
      <c r="E2624" s="182"/>
      <c r="F2624" s="182"/>
      <c r="G2624" s="182"/>
      <c r="H2624" s="182"/>
      <c r="I2624" s="182"/>
      <c r="J2624" s="182"/>
    </row>
    <row r="2625" spans="2:10">
      <c r="D2625" s="182"/>
      <c r="E2625" s="182"/>
      <c r="F2625" s="182"/>
      <c r="G2625" s="182"/>
      <c r="H2625" s="182"/>
      <c r="I2625" s="182"/>
      <c r="J2625" s="182"/>
    </row>
    <row r="2626" spans="2:10">
      <c r="D2626" s="182"/>
      <c r="E2626" s="182"/>
      <c r="F2626" s="182"/>
      <c r="G2626" s="182"/>
      <c r="H2626" s="182"/>
      <c r="I2626" s="182"/>
      <c r="J2626" s="182"/>
    </row>
    <row r="2627" spans="2:10">
      <c r="D2627" s="182"/>
      <c r="E2627" s="182"/>
      <c r="F2627" s="182"/>
      <c r="G2627" s="182"/>
      <c r="H2627" s="182"/>
      <c r="I2627" s="182"/>
      <c r="J2627" s="182"/>
    </row>
    <row r="2628" spans="2:10">
      <c r="D2628" s="182"/>
      <c r="E2628" s="182"/>
      <c r="F2628" s="182"/>
      <c r="G2628" s="182"/>
      <c r="H2628" s="182"/>
      <c r="I2628" s="182"/>
      <c r="J2628" s="182"/>
    </row>
    <row r="2629" spans="2:10">
      <c r="D2629" s="182"/>
      <c r="E2629" s="182"/>
      <c r="F2629" s="182"/>
      <c r="G2629" s="182"/>
      <c r="H2629" s="182"/>
      <c r="I2629" s="182"/>
      <c r="J2629" s="182"/>
    </row>
    <row r="2630" spans="2:10">
      <c r="D2630" s="182"/>
      <c r="E2630" s="182"/>
      <c r="F2630" s="182"/>
      <c r="G2630" s="182"/>
      <c r="H2630" s="182"/>
      <c r="I2630" s="182"/>
      <c r="J2630" s="182"/>
    </row>
    <row r="2631" spans="2:10">
      <c r="B2631" s="183"/>
      <c r="D2631" s="182"/>
      <c r="E2631" s="182"/>
      <c r="F2631" s="182"/>
      <c r="G2631" s="182"/>
      <c r="H2631" s="182"/>
      <c r="I2631" s="182"/>
      <c r="J2631" s="182"/>
    </row>
    <row r="2632" spans="2:10">
      <c r="D2632" s="182"/>
      <c r="E2632" s="182"/>
      <c r="F2632" s="182"/>
      <c r="G2632" s="182"/>
      <c r="H2632" s="182"/>
      <c r="I2632" s="182"/>
      <c r="J2632" s="182"/>
    </row>
    <row r="2633" spans="2:10">
      <c r="D2633" s="182"/>
      <c r="E2633" s="182"/>
      <c r="F2633" s="182"/>
      <c r="G2633" s="182"/>
      <c r="H2633" s="182"/>
      <c r="I2633" s="182"/>
      <c r="J2633" s="182"/>
    </row>
    <row r="2634" spans="2:10">
      <c r="B2634" s="183"/>
      <c r="D2634" s="182"/>
      <c r="E2634" s="182"/>
      <c r="F2634" s="182"/>
      <c r="G2634" s="182"/>
      <c r="H2634" s="182"/>
      <c r="I2634" s="182"/>
      <c r="J2634" s="182"/>
    </row>
    <row r="2635" spans="2:10">
      <c r="D2635" s="182"/>
      <c r="E2635" s="182"/>
      <c r="F2635" s="182"/>
      <c r="G2635" s="182"/>
      <c r="H2635" s="182"/>
      <c r="I2635" s="182"/>
      <c r="J2635" s="182"/>
    </row>
    <row r="2636" spans="2:10">
      <c r="D2636" s="182"/>
      <c r="E2636" s="182"/>
      <c r="F2636" s="182"/>
      <c r="G2636" s="182"/>
      <c r="H2636" s="182"/>
      <c r="I2636" s="182"/>
      <c r="J2636" s="182"/>
    </row>
    <row r="2637" spans="2:10">
      <c r="B2637" s="183"/>
      <c r="D2637" s="182"/>
      <c r="E2637" s="182"/>
      <c r="F2637" s="182"/>
      <c r="G2637" s="182"/>
      <c r="H2637" s="182"/>
      <c r="I2637" s="182"/>
      <c r="J2637" s="182"/>
    </row>
    <row r="2638" spans="2:10">
      <c r="D2638" s="182"/>
      <c r="E2638" s="182"/>
      <c r="F2638" s="182"/>
      <c r="G2638" s="182"/>
      <c r="H2638" s="182"/>
      <c r="I2638" s="182"/>
      <c r="J2638" s="182"/>
    </row>
    <row r="2639" spans="2:10">
      <c r="B2639" s="183"/>
      <c r="D2639" s="182"/>
      <c r="E2639" s="182"/>
      <c r="F2639" s="182"/>
      <c r="G2639" s="182"/>
      <c r="H2639" s="182"/>
      <c r="I2639" s="182"/>
      <c r="J2639" s="182"/>
    </row>
    <row r="2640" spans="2:10">
      <c r="D2640" s="182"/>
      <c r="E2640" s="182"/>
      <c r="F2640" s="182"/>
      <c r="G2640" s="182"/>
      <c r="H2640" s="182"/>
      <c r="I2640" s="182"/>
      <c r="J2640" s="182"/>
    </row>
    <row r="2641" spans="2:10">
      <c r="B2641" s="183"/>
      <c r="D2641" s="182"/>
      <c r="E2641" s="182"/>
      <c r="F2641" s="182"/>
      <c r="G2641" s="182"/>
      <c r="H2641" s="182"/>
      <c r="I2641" s="182"/>
      <c r="J2641" s="182"/>
    </row>
    <row r="2642" spans="2:10">
      <c r="D2642" s="182"/>
      <c r="E2642" s="182"/>
      <c r="F2642" s="182"/>
      <c r="G2642" s="182"/>
      <c r="H2642" s="182"/>
      <c r="I2642" s="182"/>
      <c r="J2642" s="182"/>
    </row>
    <row r="2643" spans="2:10">
      <c r="B2643" s="183"/>
      <c r="D2643" s="182"/>
      <c r="E2643" s="182"/>
      <c r="F2643" s="182"/>
      <c r="G2643" s="182"/>
      <c r="H2643" s="182"/>
      <c r="I2643" s="182"/>
      <c r="J2643" s="182"/>
    </row>
    <row r="2644" spans="2:10">
      <c r="D2644" s="182"/>
      <c r="E2644" s="182"/>
      <c r="F2644" s="182"/>
      <c r="G2644" s="182"/>
      <c r="H2644" s="182"/>
      <c r="I2644" s="182"/>
      <c r="J2644" s="182"/>
    </row>
    <row r="2645" spans="2:10">
      <c r="B2645" s="183"/>
      <c r="D2645" s="182"/>
      <c r="E2645" s="182"/>
      <c r="F2645" s="182"/>
      <c r="G2645" s="182"/>
      <c r="H2645" s="182"/>
      <c r="I2645" s="182"/>
      <c r="J2645" s="182"/>
    </row>
    <row r="2646" spans="2:10">
      <c r="D2646" s="182"/>
      <c r="E2646" s="182"/>
      <c r="F2646" s="182"/>
      <c r="G2646" s="182"/>
      <c r="H2646" s="182"/>
      <c r="I2646" s="182"/>
      <c r="J2646" s="182"/>
    </row>
    <row r="2647" spans="2:10">
      <c r="B2647" s="183"/>
      <c r="D2647" s="182"/>
      <c r="E2647" s="182"/>
      <c r="F2647" s="182"/>
      <c r="G2647" s="182"/>
      <c r="H2647" s="182"/>
      <c r="I2647" s="182"/>
      <c r="J2647" s="182"/>
    </row>
    <row r="2648" spans="2:10">
      <c r="D2648" s="182"/>
      <c r="E2648" s="182"/>
      <c r="F2648" s="182"/>
      <c r="G2648" s="182"/>
      <c r="H2648" s="182"/>
      <c r="I2648" s="182"/>
      <c r="J2648" s="182"/>
    </row>
    <row r="2649" spans="2:10">
      <c r="B2649" s="183"/>
      <c r="D2649" s="182"/>
      <c r="E2649" s="182"/>
      <c r="F2649" s="182"/>
      <c r="G2649" s="182"/>
      <c r="H2649" s="182"/>
      <c r="I2649" s="182"/>
      <c r="J2649" s="182"/>
    </row>
    <row r="2650" spans="2:10">
      <c r="D2650" s="182"/>
      <c r="E2650" s="182"/>
      <c r="F2650" s="182"/>
      <c r="G2650" s="182"/>
      <c r="H2650" s="182"/>
      <c r="I2650" s="182"/>
      <c r="J2650" s="182"/>
    </row>
    <row r="2651" spans="2:10">
      <c r="B2651" s="183"/>
      <c r="D2651" s="182"/>
      <c r="E2651" s="182"/>
      <c r="F2651" s="182"/>
      <c r="G2651" s="182"/>
      <c r="H2651" s="182"/>
      <c r="I2651" s="182"/>
      <c r="J2651" s="182"/>
    </row>
    <row r="2652" spans="2:10">
      <c r="B2652" s="183"/>
      <c r="D2652" s="182"/>
      <c r="E2652" s="182"/>
      <c r="F2652" s="182"/>
      <c r="G2652" s="182"/>
      <c r="H2652" s="182"/>
      <c r="I2652" s="182"/>
      <c r="J2652" s="182"/>
    </row>
    <row r="2653" spans="2:10">
      <c r="D2653" s="182"/>
      <c r="E2653" s="182"/>
      <c r="F2653" s="182"/>
      <c r="G2653" s="182"/>
      <c r="H2653" s="182"/>
      <c r="I2653" s="182"/>
      <c r="J2653" s="182"/>
    </row>
    <row r="2654" spans="2:10">
      <c r="B2654" s="183"/>
      <c r="D2654" s="182"/>
      <c r="E2654" s="182"/>
      <c r="F2654" s="182"/>
      <c r="G2654" s="182"/>
      <c r="H2654" s="182"/>
      <c r="I2654" s="182"/>
      <c r="J2654" s="182"/>
    </row>
    <row r="2655" spans="2:10">
      <c r="D2655" s="182"/>
      <c r="E2655" s="182"/>
      <c r="F2655" s="182"/>
      <c r="G2655" s="182"/>
      <c r="H2655" s="182"/>
      <c r="I2655" s="182"/>
      <c r="J2655" s="182"/>
    </row>
    <row r="2656" spans="2:10">
      <c r="B2656" s="183"/>
      <c r="D2656" s="182"/>
      <c r="E2656" s="182"/>
      <c r="F2656" s="182"/>
      <c r="G2656" s="182"/>
      <c r="H2656" s="182"/>
      <c r="I2656" s="182"/>
      <c r="J2656" s="182"/>
    </row>
    <row r="2657" spans="2:10">
      <c r="D2657" s="182"/>
      <c r="E2657" s="182"/>
      <c r="F2657" s="182"/>
      <c r="G2657" s="182"/>
      <c r="H2657" s="182"/>
      <c r="I2657" s="182"/>
      <c r="J2657" s="182"/>
    </row>
    <row r="2658" spans="2:10">
      <c r="B2658" s="183"/>
      <c r="D2658" s="182"/>
      <c r="E2658" s="182"/>
      <c r="F2658" s="182"/>
      <c r="G2658" s="182"/>
      <c r="H2658" s="182"/>
      <c r="I2658" s="182"/>
      <c r="J2658" s="182"/>
    </row>
    <row r="2659" spans="2:10">
      <c r="D2659" s="182"/>
      <c r="E2659" s="182"/>
      <c r="F2659" s="182"/>
      <c r="G2659" s="182"/>
      <c r="H2659" s="182"/>
      <c r="I2659" s="182"/>
      <c r="J2659" s="182"/>
    </row>
    <row r="2660" spans="2:10">
      <c r="B2660" s="183"/>
      <c r="D2660" s="182"/>
      <c r="E2660" s="182"/>
      <c r="F2660" s="182"/>
      <c r="G2660" s="182"/>
      <c r="H2660" s="182"/>
      <c r="I2660" s="182"/>
      <c r="J2660" s="182"/>
    </row>
    <row r="2661" spans="2:10">
      <c r="D2661" s="182"/>
      <c r="E2661" s="182"/>
      <c r="F2661" s="182"/>
      <c r="G2661" s="182"/>
      <c r="H2661" s="182"/>
      <c r="I2661" s="182"/>
      <c r="J2661" s="182"/>
    </row>
    <row r="2662" spans="2:10">
      <c r="B2662" s="183"/>
      <c r="D2662" s="182"/>
      <c r="E2662" s="182"/>
      <c r="F2662" s="182"/>
      <c r="G2662" s="182"/>
      <c r="H2662" s="182"/>
      <c r="I2662" s="182"/>
      <c r="J2662" s="182"/>
    </row>
    <row r="2663" spans="2:10">
      <c r="D2663" s="182"/>
      <c r="E2663" s="182"/>
      <c r="F2663" s="182"/>
      <c r="G2663" s="182"/>
      <c r="H2663" s="182"/>
      <c r="I2663" s="182"/>
      <c r="J2663" s="182"/>
    </row>
    <row r="2664" spans="2:10">
      <c r="B2664" s="183"/>
      <c r="D2664" s="182"/>
      <c r="E2664" s="182"/>
      <c r="F2664" s="182"/>
      <c r="G2664" s="182"/>
      <c r="H2664" s="182"/>
      <c r="I2664" s="182"/>
      <c r="J2664" s="182"/>
    </row>
    <row r="2665" spans="2:10">
      <c r="D2665" s="182"/>
      <c r="E2665" s="182"/>
      <c r="F2665" s="182"/>
      <c r="G2665" s="182"/>
      <c r="H2665" s="182"/>
      <c r="I2665" s="182"/>
      <c r="J2665" s="182"/>
    </row>
    <row r="2666" spans="2:10">
      <c r="B2666" s="183"/>
      <c r="D2666" s="182"/>
      <c r="E2666" s="182"/>
      <c r="F2666" s="182"/>
      <c r="G2666" s="182"/>
      <c r="H2666" s="182"/>
      <c r="I2666" s="182"/>
      <c r="J2666" s="182"/>
    </row>
    <row r="2667" spans="2:10">
      <c r="D2667" s="182"/>
      <c r="E2667" s="182"/>
      <c r="F2667" s="182"/>
      <c r="G2667" s="182"/>
      <c r="H2667" s="182"/>
      <c r="I2667" s="182"/>
      <c r="J2667" s="182"/>
    </row>
    <row r="2668" spans="2:10">
      <c r="B2668" s="183"/>
      <c r="D2668" s="182"/>
      <c r="E2668" s="182"/>
      <c r="F2668" s="182"/>
      <c r="G2668" s="182"/>
      <c r="H2668" s="182"/>
      <c r="I2668" s="182"/>
      <c r="J2668" s="182"/>
    </row>
    <row r="2669" spans="2:10">
      <c r="D2669" s="182"/>
      <c r="E2669" s="182"/>
      <c r="F2669" s="182"/>
      <c r="G2669" s="182"/>
      <c r="H2669" s="182"/>
      <c r="I2669" s="182"/>
      <c r="J2669" s="182"/>
    </row>
    <row r="2670" spans="2:10">
      <c r="B2670" s="183"/>
      <c r="D2670" s="182"/>
      <c r="E2670" s="182"/>
      <c r="F2670" s="182"/>
      <c r="G2670" s="182"/>
      <c r="H2670" s="182"/>
      <c r="I2670" s="182"/>
      <c r="J2670" s="182"/>
    </row>
    <row r="2671" spans="2:10">
      <c r="B2671" s="183"/>
      <c r="D2671" s="182"/>
      <c r="E2671" s="182"/>
      <c r="F2671" s="182"/>
      <c r="G2671" s="182"/>
      <c r="H2671" s="182"/>
      <c r="I2671" s="182"/>
      <c r="J2671" s="182"/>
    </row>
    <row r="2672" spans="2:10">
      <c r="D2672" s="182"/>
      <c r="E2672" s="182"/>
      <c r="F2672" s="182"/>
      <c r="G2672" s="182"/>
      <c r="H2672" s="182"/>
      <c r="I2672" s="182"/>
      <c r="J2672" s="182"/>
    </row>
    <row r="2673" spans="2:10">
      <c r="B2673" s="183"/>
      <c r="D2673" s="182"/>
      <c r="E2673" s="182"/>
      <c r="F2673" s="182"/>
      <c r="G2673" s="182"/>
      <c r="H2673" s="182"/>
      <c r="I2673" s="182"/>
      <c r="J2673" s="182"/>
    </row>
    <row r="2674" spans="2:10">
      <c r="D2674" s="182"/>
      <c r="E2674" s="182"/>
      <c r="F2674" s="182"/>
      <c r="G2674" s="182"/>
      <c r="H2674" s="182"/>
      <c r="I2674" s="182"/>
      <c r="J2674" s="182"/>
    </row>
    <row r="2675" spans="2:10">
      <c r="B2675" s="183"/>
      <c r="D2675" s="182"/>
      <c r="E2675" s="182"/>
      <c r="F2675" s="182"/>
      <c r="G2675" s="182"/>
      <c r="H2675" s="182"/>
      <c r="I2675" s="182"/>
      <c r="J2675" s="182"/>
    </row>
    <row r="2676" spans="2:10">
      <c r="D2676" s="182"/>
      <c r="E2676" s="182"/>
      <c r="F2676" s="182"/>
      <c r="G2676" s="182"/>
      <c r="H2676" s="182"/>
      <c r="I2676" s="182"/>
      <c r="J2676" s="182"/>
    </row>
    <row r="2677" spans="2:10">
      <c r="B2677" s="183"/>
      <c r="D2677" s="182"/>
      <c r="E2677" s="182"/>
      <c r="F2677" s="182"/>
      <c r="G2677" s="182"/>
      <c r="H2677" s="182"/>
      <c r="I2677" s="182"/>
      <c r="J2677" s="182"/>
    </row>
    <row r="2678" spans="2:10">
      <c r="D2678" s="182"/>
      <c r="E2678" s="182"/>
      <c r="F2678" s="182"/>
      <c r="G2678" s="182"/>
      <c r="H2678" s="182"/>
      <c r="I2678" s="182"/>
      <c r="J2678" s="182"/>
    </row>
    <row r="2679" spans="2:10">
      <c r="B2679" s="183"/>
      <c r="D2679" s="182"/>
      <c r="E2679" s="182"/>
      <c r="F2679" s="182"/>
      <c r="G2679" s="182"/>
      <c r="H2679" s="182"/>
      <c r="I2679" s="182"/>
      <c r="J2679" s="182"/>
    </row>
    <row r="2680" spans="2:10">
      <c r="D2680" s="182"/>
      <c r="E2680" s="182"/>
      <c r="F2680" s="182"/>
      <c r="G2680" s="182"/>
      <c r="H2680" s="182"/>
      <c r="I2680" s="182"/>
      <c r="J2680" s="182"/>
    </row>
    <row r="2681" spans="2:10">
      <c r="B2681" s="183"/>
      <c r="D2681" s="182"/>
      <c r="E2681" s="182"/>
      <c r="F2681" s="182"/>
      <c r="G2681" s="182"/>
      <c r="H2681" s="182"/>
      <c r="I2681" s="182"/>
      <c r="J2681" s="182"/>
    </row>
    <row r="2682" spans="2:10">
      <c r="D2682" s="182"/>
      <c r="E2682" s="182"/>
      <c r="F2682" s="182"/>
      <c r="G2682" s="182"/>
      <c r="H2682" s="182"/>
      <c r="I2682" s="182"/>
      <c r="J2682" s="182"/>
    </row>
    <row r="2683" spans="2:10">
      <c r="B2683" s="183"/>
      <c r="D2683" s="182"/>
      <c r="E2683" s="182"/>
      <c r="F2683" s="182"/>
      <c r="G2683" s="182"/>
      <c r="H2683" s="182"/>
      <c r="I2683" s="182"/>
      <c r="J2683" s="182"/>
    </row>
    <row r="2684" spans="2:10">
      <c r="B2684" s="183"/>
      <c r="D2684" s="182"/>
      <c r="E2684" s="182"/>
      <c r="F2684" s="182"/>
      <c r="G2684" s="182"/>
      <c r="H2684" s="182"/>
      <c r="I2684" s="182"/>
      <c r="J2684" s="182"/>
    </row>
    <row r="2685" spans="2:10">
      <c r="B2685" s="183"/>
      <c r="D2685" s="182"/>
      <c r="E2685" s="182"/>
      <c r="F2685" s="182"/>
      <c r="G2685" s="182"/>
      <c r="H2685" s="182"/>
      <c r="I2685" s="182"/>
      <c r="J2685" s="182"/>
    </row>
    <row r="2686" spans="2:10">
      <c r="D2686" s="182"/>
      <c r="E2686" s="182"/>
      <c r="F2686" s="182"/>
      <c r="G2686" s="182"/>
      <c r="H2686" s="182"/>
      <c r="I2686" s="182"/>
      <c r="J2686" s="182"/>
    </row>
    <row r="2687" spans="2:10">
      <c r="B2687" s="183"/>
      <c r="D2687" s="182"/>
      <c r="E2687" s="182"/>
      <c r="F2687" s="182"/>
      <c r="G2687" s="182"/>
      <c r="H2687" s="182"/>
      <c r="I2687" s="182"/>
      <c r="J2687" s="182"/>
    </row>
    <row r="2688" spans="2:10">
      <c r="D2688" s="182"/>
      <c r="E2688" s="182"/>
      <c r="F2688" s="182"/>
      <c r="G2688" s="182"/>
      <c r="H2688" s="182"/>
      <c r="I2688" s="182"/>
      <c r="J2688" s="182"/>
    </row>
    <row r="2689" spans="2:10">
      <c r="B2689" s="183"/>
      <c r="D2689" s="182"/>
      <c r="E2689" s="182"/>
      <c r="F2689" s="182"/>
      <c r="G2689" s="182"/>
      <c r="H2689" s="182"/>
      <c r="I2689" s="182"/>
      <c r="J2689" s="182"/>
    </row>
    <row r="2690" spans="2:10">
      <c r="D2690" s="182"/>
      <c r="E2690" s="182"/>
      <c r="F2690" s="182"/>
      <c r="G2690" s="182"/>
      <c r="H2690" s="182"/>
      <c r="I2690" s="182"/>
      <c r="J2690" s="182"/>
    </row>
    <row r="2691" spans="2:10">
      <c r="B2691" s="183"/>
      <c r="D2691" s="182"/>
      <c r="E2691" s="182"/>
      <c r="F2691" s="182"/>
      <c r="G2691" s="182"/>
      <c r="H2691" s="182"/>
      <c r="I2691" s="182"/>
      <c r="J2691" s="182"/>
    </row>
    <row r="2692" spans="2:10">
      <c r="D2692" s="182"/>
      <c r="E2692" s="182"/>
      <c r="F2692" s="182"/>
      <c r="G2692" s="182"/>
      <c r="H2692" s="182"/>
      <c r="I2692" s="182"/>
      <c r="J2692" s="182"/>
    </row>
    <row r="2693" spans="2:10">
      <c r="B2693" s="183"/>
      <c r="D2693" s="182"/>
      <c r="E2693" s="182"/>
      <c r="F2693" s="182"/>
      <c r="G2693" s="182"/>
      <c r="H2693" s="182"/>
      <c r="I2693" s="182"/>
      <c r="J2693" s="182"/>
    </row>
    <row r="2694" spans="2:10">
      <c r="D2694" s="182"/>
      <c r="E2694" s="182"/>
      <c r="F2694" s="182"/>
      <c r="G2694" s="182"/>
      <c r="H2694" s="182"/>
      <c r="I2694" s="182"/>
      <c r="J2694" s="182"/>
    </row>
    <row r="2695" spans="2:10">
      <c r="D2695" s="182"/>
      <c r="E2695" s="182"/>
      <c r="F2695" s="182"/>
      <c r="G2695" s="182"/>
      <c r="H2695" s="182"/>
      <c r="I2695" s="182"/>
      <c r="J2695" s="182"/>
    </row>
    <row r="2696" spans="2:10">
      <c r="D2696" s="182"/>
      <c r="E2696" s="182"/>
      <c r="F2696" s="182"/>
      <c r="G2696" s="182"/>
      <c r="H2696" s="182"/>
      <c r="I2696" s="182"/>
      <c r="J2696" s="182"/>
    </row>
    <row r="2697" spans="2:10">
      <c r="D2697" s="182"/>
      <c r="E2697" s="182"/>
      <c r="F2697" s="182"/>
      <c r="G2697" s="182"/>
      <c r="H2697" s="182"/>
      <c r="I2697" s="182"/>
      <c r="J2697" s="182"/>
    </row>
    <row r="2698" spans="2:10">
      <c r="D2698" s="182"/>
      <c r="E2698" s="182"/>
      <c r="F2698" s="182"/>
      <c r="G2698" s="182"/>
      <c r="H2698" s="182"/>
      <c r="I2698" s="182"/>
      <c r="J2698" s="182"/>
    </row>
    <row r="2699" spans="2:10">
      <c r="D2699" s="182"/>
      <c r="E2699" s="182"/>
      <c r="F2699" s="182"/>
      <c r="G2699" s="182"/>
      <c r="H2699" s="182"/>
      <c r="I2699" s="182"/>
      <c r="J2699" s="182"/>
    </row>
    <row r="2700" spans="2:10">
      <c r="D2700" s="182"/>
      <c r="E2700" s="182"/>
      <c r="F2700" s="182"/>
      <c r="G2700" s="182"/>
      <c r="H2700" s="182"/>
      <c r="I2700" s="182"/>
      <c r="J2700" s="182"/>
    </row>
    <row r="2701" spans="2:10">
      <c r="D2701" s="182"/>
      <c r="E2701" s="182"/>
      <c r="F2701" s="182"/>
      <c r="G2701" s="182"/>
      <c r="H2701" s="182"/>
      <c r="I2701" s="182"/>
      <c r="J2701" s="182"/>
    </row>
    <row r="2702" spans="2:10">
      <c r="D2702" s="182"/>
      <c r="E2702" s="182"/>
      <c r="F2702" s="182"/>
      <c r="G2702" s="182"/>
      <c r="H2702" s="182"/>
      <c r="I2702" s="182"/>
      <c r="J2702" s="182"/>
    </row>
    <row r="2703" spans="2:10">
      <c r="B2703" s="183"/>
      <c r="D2703" s="182"/>
      <c r="E2703" s="182"/>
      <c r="F2703" s="182"/>
      <c r="G2703" s="182"/>
      <c r="H2703" s="182"/>
      <c r="I2703" s="182"/>
      <c r="J2703" s="182"/>
    </row>
    <row r="2704" spans="2:10">
      <c r="D2704" s="182"/>
      <c r="E2704" s="182"/>
      <c r="F2704" s="182"/>
      <c r="G2704" s="182"/>
      <c r="H2704" s="182"/>
      <c r="I2704" s="182"/>
      <c r="J2704" s="182"/>
    </row>
    <row r="2705" spans="2:10">
      <c r="D2705" s="182"/>
      <c r="E2705" s="182"/>
      <c r="F2705" s="182"/>
      <c r="G2705" s="182"/>
      <c r="H2705" s="182"/>
      <c r="I2705" s="182"/>
      <c r="J2705" s="182"/>
    </row>
    <row r="2706" spans="2:10">
      <c r="D2706" s="182"/>
      <c r="E2706" s="182"/>
      <c r="F2706" s="182"/>
      <c r="G2706" s="182"/>
      <c r="H2706" s="182"/>
      <c r="I2706" s="182"/>
      <c r="J2706" s="182"/>
    </row>
    <row r="2707" spans="2:10">
      <c r="B2707" s="183"/>
      <c r="D2707" s="182"/>
      <c r="E2707" s="182"/>
      <c r="F2707" s="182"/>
      <c r="G2707" s="182"/>
      <c r="H2707" s="182"/>
      <c r="I2707" s="182"/>
      <c r="J2707" s="182"/>
    </row>
    <row r="2708" spans="2:10">
      <c r="D2708" s="182"/>
      <c r="E2708" s="182"/>
      <c r="F2708" s="182"/>
      <c r="G2708" s="182"/>
      <c r="H2708" s="182"/>
      <c r="I2708" s="182"/>
      <c r="J2708" s="182"/>
    </row>
    <row r="2709" spans="2:10">
      <c r="B2709" s="183"/>
      <c r="D2709" s="182"/>
      <c r="E2709" s="182"/>
      <c r="F2709" s="182"/>
      <c r="G2709" s="182"/>
      <c r="H2709" s="182"/>
      <c r="I2709" s="182"/>
      <c r="J2709" s="182"/>
    </row>
    <row r="2710" spans="2:10">
      <c r="D2710" s="182"/>
      <c r="E2710" s="182"/>
      <c r="F2710" s="182"/>
      <c r="G2710" s="182"/>
      <c r="H2710" s="182"/>
      <c r="I2710" s="182"/>
      <c r="J2710" s="182"/>
    </row>
    <row r="2711" spans="2:10">
      <c r="B2711" s="183"/>
      <c r="D2711" s="182"/>
      <c r="E2711" s="182"/>
      <c r="F2711" s="182"/>
      <c r="G2711" s="182"/>
      <c r="H2711" s="182"/>
      <c r="I2711" s="182"/>
      <c r="J2711" s="182"/>
    </row>
    <row r="2712" spans="2:10">
      <c r="D2712" s="182"/>
      <c r="E2712" s="182"/>
      <c r="F2712" s="182"/>
      <c r="G2712" s="182"/>
      <c r="H2712" s="182"/>
      <c r="I2712" s="182"/>
      <c r="J2712" s="182"/>
    </row>
    <row r="2713" spans="2:10">
      <c r="B2713" s="183"/>
      <c r="D2713" s="182"/>
      <c r="E2713" s="182"/>
      <c r="F2713" s="182"/>
      <c r="G2713" s="182"/>
      <c r="H2713" s="182"/>
      <c r="I2713" s="182"/>
      <c r="J2713" s="182"/>
    </row>
    <row r="2714" spans="2:10">
      <c r="D2714" s="182"/>
      <c r="E2714" s="182"/>
      <c r="F2714" s="182"/>
      <c r="G2714" s="182"/>
      <c r="H2714" s="182"/>
      <c r="I2714" s="182"/>
      <c r="J2714" s="182"/>
    </row>
    <row r="2715" spans="2:10">
      <c r="B2715" s="183"/>
      <c r="D2715" s="182"/>
      <c r="E2715" s="182"/>
      <c r="F2715" s="182"/>
      <c r="G2715" s="182"/>
      <c r="H2715" s="182"/>
      <c r="I2715" s="182"/>
      <c r="J2715" s="182"/>
    </row>
    <row r="2716" spans="2:10">
      <c r="D2716" s="182"/>
      <c r="E2716" s="182"/>
      <c r="F2716" s="182"/>
      <c r="G2716" s="182"/>
      <c r="H2716" s="182"/>
      <c r="I2716" s="182"/>
      <c r="J2716" s="182"/>
    </row>
    <row r="2717" spans="2:10">
      <c r="B2717" s="184"/>
      <c r="D2717" s="182"/>
      <c r="E2717" s="182"/>
      <c r="F2717" s="182"/>
      <c r="G2717" s="182"/>
      <c r="H2717" s="182"/>
      <c r="I2717" s="182"/>
      <c r="J2717" s="182"/>
    </row>
    <row r="2718" spans="2:10">
      <c r="D2718" s="182"/>
      <c r="E2718" s="182"/>
      <c r="F2718" s="182"/>
      <c r="G2718" s="182"/>
      <c r="H2718" s="182"/>
      <c r="I2718" s="182"/>
      <c r="J2718" s="182"/>
    </row>
    <row r="2719" spans="2:10">
      <c r="B2719" s="183"/>
      <c r="D2719" s="182"/>
      <c r="E2719" s="182"/>
      <c r="F2719" s="182"/>
      <c r="G2719" s="182"/>
      <c r="H2719" s="182"/>
      <c r="I2719" s="182"/>
      <c r="J2719" s="182"/>
    </row>
    <row r="2720" spans="2:10">
      <c r="D2720" s="182"/>
      <c r="E2720" s="182"/>
      <c r="F2720" s="182"/>
      <c r="G2720" s="182"/>
      <c r="H2720" s="182"/>
      <c r="I2720" s="182"/>
      <c r="J2720" s="182"/>
    </row>
    <row r="2721" spans="2:10">
      <c r="B2721" s="183"/>
      <c r="D2721" s="182"/>
      <c r="E2721" s="182"/>
      <c r="F2721" s="182"/>
      <c r="G2721" s="182"/>
      <c r="H2721" s="182"/>
      <c r="I2721" s="182"/>
      <c r="J2721" s="182"/>
    </row>
    <row r="2722" spans="2:10">
      <c r="B2722" s="183"/>
      <c r="D2722" s="182"/>
      <c r="E2722" s="182"/>
      <c r="F2722" s="182"/>
      <c r="G2722" s="182"/>
      <c r="H2722" s="182"/>
      <c r="I2722" s="182"/>
      <c r="J2722" s="182"/>
    </row>
    <row r="2723" spans="2:10">
      <c r="B2723" s="183"/>
      <c r="D2723" s="182"/>
      <c r="E2723" s="182"/>
      <c r="F2723" s="182"/>
      <c r="G2723" s="182"/>
      <c r="H2723" s="182"/>
      <c r="I2723" s="182"/>
      <c r="J2723" s="182"/>
    </row>
    <row r="2724" spans="2:10">
      <c r="B2724" s="183"/>
      <c r="D2724" s="182"/>
      <c r="E2724" s="182"/>
      <c r="F2724" s="182"/>
      <c r="G2724" s="182"/>
      <c r="H2724" s="182"/>
      <c r="I2724" s="182"/>
      <c r="J2724" s="182"/>
    </row>
    <row r="2725" spans="2:10">
      <c r="B2725" s="183"/>
      <c r="D2725" s="182"/>
      <c r="E2725" s="182"/>
      <c r="F2725" s="182"/>
      <c r="G2725" s="182"/>
      <c r="H2725" s="182"/>
      <c r="I2725" s="182"/>
      <c r="J2725" s="182"/>
    </row>
    <row r="2726" spans="2:10">
      <c r="D2726" s="182"/>
      <c r="E2726" s="182"/>
      <c r="F2726" s="182"/>
      <c r="G2726" s="182"/>
      <c r="H2726" s="182"/>
      <c r="I2726" s="182"/>
      <c r="J2726" s="182"/>
    </row>
    <row r="2727" spans="2:10">
      <c r="B2727" s="183"/>
      <c r="D2727" s="182"/>
      <c r="E2727" s="182"/>
      <c r="F2727" s="182"/>
      <c r="G2727" s="182"/>
      <c r="H2727" s="182"/>
      <c r="I2727" s="182"/>
      <c r="J2727" s="182"/>
    </row>
    <row r="2728" spans="2:10">
      <c r="D2728" s="182"/>
      <c r="E2728" s="182"/>
      <c r="F2728" s="182"/>
      <c r="G2728" s="182"/>
      <c r="H2728" s="182"/>
      <c r="I2728" s="182"/>
      <c r="J2728" s="182"/>
    </row>
    <row r="2729" spans="2:10">
      <c r="B2729" s="183"/>
      <c r="D2729" s="182"/>
      <c r="E2729" s="182"/>
      <c r="F2729" s="182"/>
      <c r="G2729" s="182"/>
      <c r="H2729" s="182"/>
      <c r="I2729" s="182"/>
      <c r="J2729" s="182"/>
    </row>
    <row r="2730" spans="2:10">
      <c r="D2730" s="182"/>
      <c r="E2730" s="182"/>
      <c r="F2730" s="182"/>
      <c r="G2730" s="182"/>
      <c r="H2730" s="182"/>
      <c r="I2730" s="182"/>
      <c r="J2730" s="182"/>
    </row>
    <row r="2731" spans="2:10">
      <c r="B2731" s="183"/>
      <c r="D2731" s="182"/>
      <c r="E2731" s="182"/>
      <c r="F2731" s="182"/>
      <c r="G2731" s="182"/>
      <c r="H2731" s="182"/>
      <c r="I2731" s="182"/>
      <c r="J2731" s="182"/>
    </row>
    <row r="2732" spans="2:10">
      <c r="D2732" s="182"/>
      <c r="E2732" s="182"/>
      <c r="F2732" s="182"/>
      <c r="G2732" s="182"/>
      <c r="H2732" s="182"/>
      <c r="I2732" s="182"/>
      <c r="J2732" s="182"/>
    </row>
    <row r="2733" spans="2:10">
      <c r="B2733" s="183"/>
      <c r="D2733" s="182"/>
      <c r="E2733" s="182"/>
      <c r="F2733" s="182"/>
      <c r="G2733" s="182"/>
      <c r="H2733" s="182"/>
      <c r="I2733" s="182"/>
      <c r="J2733" s="182"/>
    </row>
    <row r="2734" spans="2:10">
      <c r="D2734" s="182"/>
      <c r="E2734" s="182"/>
      <c r="F2734" s="182"/>
      <c r="G2734" s="182"/>
      <c r="H2734" s="182"/>
      <c r="I2734" s="182"/>
      <c r="J2734" s="182"/>
    </row>
    <row r="2735" spans="2:10">
      <c r="B2735" s="184"/>
      <c r="D2735" s="182"/>
      <c r="E2735" s="182"/>
      <c r="F2735" s="182"/>
      <c r="G2735" s="182"/>
      <c r="H2735" s="182"/>
      <c r="I2735" s="182"/>
      <c r="J2735" s="182"/>
    </row>
    <row r="2736" spans="2:10">
      <c r="B2736" s="159"/>
      <c r="D2736" s="182"/>
      <c r="E2736" s="182"/>
      <c r="F2736" s="182"/>
      <c r="G2736" s="182"/>
      <c r="H2736" s="182"/>
      <c r="I2736" s="182"/>
      <c r="J2736" s="182"/>
    </row>
    <row r="2737" spans="2:10">
      <c r="B2737" s="183"/>
      <c r="D2737" s="182"/>
      <c r="E2737" s="182"/>
      <c r="F2737" s="182"/>
      <c r="G2737" s="182"/>
      <c r="H2737" s="182"/>
      <c r="I2737" s="182"/>
      <c r="J2737" s="182"/>
    </row>
    <row r="2738" spans="2:10">
      <c r="D2738" s="182"/>
      <c r="E2738" s="182"/>
      <c r="F2738" s="182"/>
      <c r="G2738" s="182"/>
      <c r="H2738" s="182"/>
      <c r="I2738" s="182"/>
      <c r="J2738" s="182"/>
    </row>
    <row r="2739" spans="2:10">
      <c r="B2739" s="183"/>
      <c r="D2739" s="182"/>
      <c r="E2739" s="182"/>
      <c r="F2739" s="182"/>
      <c r="G2739" s="182"/>
      <c r="H2739" s="182"/>
      <c r="I2739" s="182"/>
      <c r="J2739" s="182"/>
    </row>
    <row r="2740" spans="2:10">
      <c r="D2740" s="182"/>
      <c r="E2740" s="182"/>
      <c r="F2740" s="182"/>
      <c r="G2740" s="182"/>
      <c r="H2740" s="182"/>
      <c r="I2740" s="182"/>
      <c r="J2740" s="182"/>
    </row>
    <row r="2741" spans="2:10">
      <c r="B2741" s="183"/>
      <c r="D2741" s="182"/>
      <c r="E2741" s="182"/>
      <c r="F2741" s="182"/>
      <c r="G2741" s="182"/>
      <c r="H2741" s="182"/>
      <c r="I2741" s="182"/>
      <c r="J2741" s="182"/>
    </row>
    <row r="2742" spans="2:10">
      <c r="D2742" s="182"/>
      <c r="E2742" s="182"/>
      <c r="F2742" s="182"/>
      <c r="G2742" s="182"/>
      <c r="H2742" s="182"/>
      <c r="I2742" s="182"/>
      <c r="J2742" s="182"/>
    </row>
    <row r="2743" spans="2:10">
      <c r="B2743" s="183"/>
      <c r="D2743" s="182"/>
      <c r="E2743" s="182"/>
      <c r="F2743" s="182"/>
      <c r="G2743" s="182"/>
      <c r="H2743" s="182"/>
      <c r="I2743" s="182"/>
      <c r="J2743" s="182"/>
    </row>
    <row r="2744" spans="2:10">
      <c r="B2744" s="183"/>
      <c r="D2744" s="182"/>
      <c r="E2744" s="182"/>
      <c r="F2744" s="182"/>
      <c r="G2744" s="182"/>
      <c r="H2744" s="182"/>
      <c r="I2744" s="182"/>
      <c r="J2744" s="182"/>
    </row>
    <row r="2745" spans="2:10">
      <c r="D2745" s="182"/>
      <c r="E2745" s="182"/>
      <c r="F2745" s="182"/>
      <c r="G2745" s="182"/>
      <c r="H2745" s="182"/>
      <c r="I2745" s="182"/>
      <c r="J2745" s="182"/>
    </row>
    <row r="2746" spans="2:10">
      <c r="B2746" s="184"/>
      <c r="D2746" s="182"/>
      <c r="E2746" s="182"/>
      <c r="F2746" s="182"/>
      <c r="G2746" s="182"/>
      <c r="H2746" s="182"/>
      <c r="I2746" s="182"/>
      <c r="J2746" s="182"/>
    </row>
    <row r="2747" spans="2:10">
      <c r="D2747" s="182"/>
      <c r="E2747" s="182"/>
      <c r="F2747" s="182"/>
      <c r="G2747" s="182"/>
      <c r="H2747" s="182"/>
      <c r="I2747" s="182"/>
      <c r="J2747" s="182"/>
    </row>
    <row r="2748" spans="2:10">
      <c r="B2748" s="183"/>
      <c r="D2748" s="182"/>
      <c r="E2748" s="182"/>
      <c r="F2748" s="182"/>
      <c r="G2748" s="182"/>
      <c r="H2748" s="182"/>
      <c r="I2748" s="182"/>
      <c r="J2748" s="182"/>
    </row>
    <row r="2749" spans="2:10">
      <c r="D2749" s="182"/>
      <c r="E2749" s="182"/>
      <c r="F2749" s="182"/>
      <c r="G2749" s="182"/>
      <c r="H2749" s="182"/>
      <c r="I2749" s="182"/>
      <c r="J2749" s="182"/>
    </row>
    <row r="2750" spans="2:10">
      <c r="B2750" s="183"/>
      <c r="D2750" s="182"/>
      <c r="E2750" s="182"/>
      <c r="F2750" s="182"/>
      <c r="G2750" s="182"/>
      <c r="H2750" s="182"/>
      <c r="I2750" s="182"/>
      <c r="J2750" s="182"/>
    </row>
    <row r="2751" spans="2:10">
      <c r="D2751" s="182"/>
      <c r="E2751" s="182"/>
      <c r="F2751" s="182"/>
      <c r="G2751" s="182"/>
      <c r="H2751" s="182"/>
      <c r="I2751" s="182"/>
      <c r="J2751" s="182"/>
    </row>
    <row r="2752" spans="2:10">
      <c r="B2752" s="183"/>
      <c r="D2752" s="182"/>
      <c r="E2752" s="182"/>
      <c r="F2752" s="182"/>
      <c r="G2752" s="182"/>
      <c r="H2752" s="182"/>
      <c r="I2752" s="182"/>
      <c r="J2752" s="182"/>
    </row>
    <row r="2753" spans="2:10">
      <c r="D2753" s="182"/>
      <c r="E2753" s="182"/>
      <c r="F2753" s="182"/>
      <c r="G2753" s="182"/>
      <c r="H2753" s="182"/>
      <c r="I2753" s="182"/>
      <c r="J2753" s="182"/>
    </row>
    <row r="2754" spans="2:10">
      <c r="B2754" s="183"/>
      <c r="D2754" s="182"/>
      <c r="E2754" s="182"/>
      <c r="F2754" s="182"/>
      <c r="G2754" s="182"/>
      <c r="H2754" s="182"/>
      <c r="I2754" s="182"/>
      <c r="J2754" s="182"/>
    </row>
    <row r="2755" spans="2:10">
      <c r="B2755" s="159"/>
      <c r="D2755" s="182"/>
      <c r="E2755" s="182"/>
      <c r="F2755" s="182"/>
      <c r="G2755" s="182"/>
      <c r="H2755" s="182"/>
      <c r="I2755" s="182"/>
      <c r="J2755" s="182"/>
    </row>
    <row r="2756" spans="2:10">
      <c r="B2756" s="159"/>
      <c r="D2756" s="182"/>
      <c r="E2756" s="182"/>
      <c r="F2756" s="182"/>
      <c r="G2756" s="182"/>
      <c r="H2756" s="182"/>
      <c r="I2756" s="182"/>
      <c r="J2756" s="182"/>
    </row>
    <row r="2757" spans="2:10">
      <c r="B2757" s="184"/>
      <c r="D2757" s="182"/>
      <c r="E2757" s="182"/>
      <c r="F2757" s="182"/>
      <c r="G2757" s="182"/>
      <c r="H2757" s="182"/>
      <c r="I2757" s="182"/>
      <c r="J2757" s="182"/>
    </row>
    <row r="2758" spans="2:10">
      <c r="B2758" s="159"/>
      <c r="D2758" s="182"/>
      <c r="E2758" s="182"/>
      <c r="F2758" s="182"/>
      <c r="G2758" s="182"/>
      <c r="H2758" s="182"/>
      <c r="I2758" s="182"/>
      <c r="J2758" s="182"/>
    </row>
    <row r="2759" spans="2:10">
      <c r="B2759" s="159"/>
      <c r="D2759" s="182"/>
      <c r="E2759" s="182"/>
      <c r="F2759" s="182"/>
      <c r="G2759" s="182"/>
      <c r="H2759" s="182"/>
      <c r="I2759" s="182"/>
      <c r="J2759" s="182"/>
    </row>
    <row r="2760" spans="2:10">
      <c r="B2760" s="159"/>
      <c r="D2760" s="182"/>
      <c r="E2760" s="182"/>
      <c r="F2760" s="182"/>
      <c r="G2760" s="182"/>
      <c r="H2760" s="182"/>
      <c r="I2760" s="182"/>
      <c r="J2760" s="182"/>
    </row>
    <row r="2761" spans="2:10">
      <c r="B2761" s="159"/>
      <c r="D2761" s="182"/>
      <c r="E2761" s="182"/>
      <c r="F2761" s="182"/>
      <c r="G2761" s="182"/>
      <c r="H2761" s="182"/>
      <c r="I2761" s="182"/>
      <c r="J2761" s="182"/>
    </row>
    <row r="2762" spans="2:10">
      <c r="B2762" s="184"/>
      <c r="D2762" s="182"/>
      <c r="E2762" s="182"/>
      <c r="F2762" s="182"/>
      <c r="G2762" s="182"/>
      <c r="H2762" s="182"/>
      <c r="I2762" s="182"/>
      <c r="J2762" s="182"/>
    </row>
    <row r="2763" spans="2:10">
      <c r="D2763" s="182"/>
      <c r="E2763" s="182"/>
      <c r="F2763" s="182"/>
      <c r="G2763" s="182"/>
      <c r="H2763" s="182"/>
      <c r="I2763" s="182"/>
      <c r="J2763" s="182"/>
    </row>
    <row r="2764" spans="2:10">
      <c r="B2764" s="183"/>
      <c r="D2764" s="182"/>
      <c r="E2764" s="182"/>
      <c r="F2764" s="182"/>
      <c r="G2764" s="182"/>
      <c r="H2764" s="182"/>
      <c r="I2764" s="182"/>
      <c r="J2764" s="182"/>
    </row>
    <row r="2765" spans="2:10">
      <c r="D2765" s="182"/>
      <c r="E2765" s="182"/>
      <c r="F2765" s="182"/>
      <c r="G2765" s="182"/>
      <c r="H2765" s="182"/>
      <c r="I2765" s="182"/>
      <c r="J2765" s="182"/>
    </row>
    <row r="2766" spans="2:10">
      <c r="B2766" s="183"/>
      <c r="D2766" s="182"/>
      <c r="E2766" s="182"/>
      <c r="F2766" s="182"/>
      <c r="G2766" s="182"/>
      <c r="H2766" s="182"/>
      <c r="I2766" s="182"/>
      <c r="J2766" s="182"/>
    </row>
    <row r="2767" spans="2:10">
      <c r="D2767" s="182"/>
      <c r="E2767" s="182"/>
      <c r="F2767" s="182"/>
      <c r="G2767" s="182"/>
      <c r="H2767" s="182"/>
      <c r="I2767" s="182"/>
      <c r="J2767" s="182"/>
    </row>
    <row r="2768" spans="2:10">
      <c r="B2768" s="183"/>
      <c r="D2768" s="182"/>
      <c r="E2768" s="182"/>
      <c r="F2768" s="182"/>
      <c r="G2768" s="182"/>
      <c r="H2768" s="182"/>
      <c r="I2768" s="182"/>
      <c r="J2768" s="182"/>
    </row>
    <row r="2769" spans="2:10">
      <c r="D2769" s="182"/>
      <c r="E2769" s="182"/>
      <c r="F2769" s="182"/>
      <c r="G2769" s="182"/>
      <c r="H2769" s="182"/>
      <c r="I2769" s="182"/>
      <c r="J2769" s="182"/>
    </row>
    <row r="2770" spans="2:10">
      <c r="B2770" s="183"/>
      <c r="D2770" s="182"/>
      <c r="E2770" s="182"/>
      <c r="F2770" s="182"/>
      <c r="G2770" s="182"/>
      <c r="H2770" s="182"/>
      <c r="I2770" s="182"/>
      <c r="J2770" s="182"/>
    </row>
    <row r="2771" spans="2:10">
      <c r="D2771" s="182"/>
      <c r="E2771" s="182"/>
      <c r="F2771" s="182"/>
      <c r="G2771" s="182"/>
      <c r="H2771" s="182"/>
      <c r="I2771" s="182"/>
      <c r="J2771" s="182"/>
    </row>
    <row r="2772" spans="2:10">
      <c r="B2772" s="183"/>
      <c r="D2772" s="182"/>
      <c r="E2772" s="182"/>
      <c r="F2772" s="182"/>
      <c r="G2772" s="182"/>
      <c r="H2772" s="182"/>
      <c r="I2772" s="182"/>
      <c r="J2772" s="182"/>
    </row>
    <row r="2773" spans="2:10">
      <c r="D2773" s="182"/>
      <c r="E2773" s="182"/>
      <c r="F2773" s="182"/>
      <c r="G2773" s="182"/>
      <c r="H2773" s="182"/>
      <c r="I2773" s="182"/>
      <c r="J2773" s="182"/>
    </row>
    <row r="2774" spans="2:10">
      <c r="B2774" s="183"/>
      <c r="D2774" s="182"/>
      <c r="E2774" s="182"/>
      <c r="F2774" s="182"/>
      <c r="G2774" s="182"/>
      <c r="H2774" s="182"/>
      <c r="I2774" s="182"/>
      <c r="J2774" s="182"/>
    </row>
    <row r="2775" spans="2:10">
      <c r="D2775" s="182"/>
      <c r="E2775" s="182"/>
      <c r="F2775" s="182"/>
      <c r="G2775" s="182"/>
      <c r="H2775" s="182"/>
      <c r="I2775" s="182"/>
      <c r="J2775" s="182"/>
    </row>
    <row r="2776" spans="2:10">
      <c r="B2776" s="183"/>
      <c r="D2776" s="182"/>
      <c r="E2776" s="182"/>
      <c r="F2776" s="182"/>
      <c r="G2776" s="182"/>
      <c r="H2776" s="182"/>
      <c r="I2776" s="182"/>
      <c r="J2776" s="182"/>
    </row>
    <row r="2777" spans="2:10">
      <c r="D2777" s="182"/>
      <c r="E2777" s="182"/>
      <c r="F2777" s="182"/>
      <c r="G2777" s="182"/>
      <c r="H2777" s="182"/>
      <c r="I2777" s="182"/>
      <c r="J2777" s="182"/>
    </row>
    <row r="2778" spans="2:10">
      <c r="B2778" s="183"/>
      <c r="D2778" s="182"/>
      <c r="E2778" s="182"/>
      <c r="F2778" s="182"/>
      <c r="G2778" s="182"/>
      <c r="H2778" s="182"/>
      <c r="I2778" s="182"/>
      <c r="J2778" s="182"/>
    </row>
    <row r="2779" spans="2:10">
      <c r="D2779" s="182"/>
      <c r="E2779" s="182"/>
      <c r="F2779" s="182"/>
      <c r="G2779" s="182"/>
      <c r="H2779" s="182"/>
      <c r="I2779" s="182"/>
      <c r="J2779" s="182"/>
    </row>
    <row r="2780" spans="2:10">
      <c r="B2780" s="183"/>
      <c r="D2780" s="182"/>
      <c r="E2780" s="182"/>
      <c r="F2780" s="182"/>
      <c r="G2780" s="182"/>
      <c r="H2780" s="182"/>
      <c r="I2780" s="182"/>
      <c r="J2780" s="182"/>
    </row>
    <row r="2781" spans="2:10">
      <c r="D2781" s="182"/>
      <c r="E2781" s="182"/>
      <c r="F2781" s="182"/>
      <c r="G2781" s="182"/>
      <c r="H2781" s="182"/>
      <c r="I2781" s="182"/>
      <c r="J2781" s="182"/>
    </row>
    <row r="2782" spans="2:10">
      <c r="B2782" s="183"/>
      <c r="D2782" s="182"/>
      <c r="E2782" s="182"/>
      <c r="F2782" s="182"/>
      <c r="G2782" s="182"/>
      <c r="H2782" s="182"/>
      <c r="I2782" s="182"/>
      <c r="J2782" s="182"/>
    </row>
    <row r="2783" spans="2:10">
      <c r="D2783" s="182"/>
      <c r="E2783" s="182"/>
      <c r="F2783" s="182"/>
      <c r="G2783" s="182"/>
      <c r="H2783" s="182"/>
      <c r="I2783" s="182"/>
      <c r="J2783" s="182"/>
    </row>
    <row r="2784" spans="2:10">
      <c r="B2784" s="183"/>
      <c r="D2784" s="182"/>
      <c r="E2784" s="182"/>
      <c r="F2784" s="182"/>
      <c r="G2784" s="182"/>
      <c r="H2784" s="182"/>
      <c r="I2784" s="182"/>
      <c r="J2784" s="182"/>
    </row>
    <row r="2785" spans="2:10">
      <c r="B2785" s="183"/>
      <c r="D2785" s="182"/>
      <c r="E2785" s="182"/>
      <c r="F2785" s="182"/>
      <c r="G2785" s="182"/>
      <c r="H2785" s="182"/>
      <c r="I2785" s="182"/>
      <c r="J2785" s="182"/>
    </row>
    <row r="2786" spans="2:10">
      <c r="D2786" s="182"/>
      <c r="E2786" s="182"/>
      <c r="F2786" s="182"/>
      <c r="G2786" s="182"/>
      <c r="H2786" s="182"/>
      <c r="I2786" s="182"/>
      <c r="J2786" s="182"/>
    </row>
    <row r="2787" spans="2:10">
      <c r="B2787" s="183"/>
      <c r="D2787" s="182"/>
      <c r="E2787" s="182"/>
      <c r="F2787" s="182"/>
      <c r="G2787" s="182"/>
      <c r="H2787" s="182"/>
      <c r="I2787" s="182"/>
      <c r="J2787" s="182"/>
    </row>
    <row r="2788" spans="2:10">
      <c r="D2788" s="182"/>
      <c r="E2788" s="182"/>
      <c r="F2788" s="182"/>
      <c r="G2788" s="182"/>
      <c r="H2788" s="182"/>
      <c r="I2788" s="182"/>
      <c r="J2788" s="182"/>
    </row>
    <row r="2789" spans="2:10">
      <c r="B2789" s="183"/>
      <c r="D2789" s="182"/>
      <c r="E2789" s="182"/>
      <c r="F2789" s="182"/>
      <c r="G2789" s="182"/>
      <c r="H2789" s="182"/>
      <c r="I2789" s="182"/>
      <c r="J2789" s="182"/>
    </row>
    <row r="2790" spans="2:10">
      <c r="D2790" s="182"/>
      <c r="E2790" s="182"/>
      <c r="F2790" s="182"/>
      <c r="G2790" s="182"/>
      <c r="H2790" s="182"/>
      <c r="I2790" s="182"/>
      <c r="J2790" s="182"/>
    </row>
    <row r="2791" spans="2:10">
      <c r="B2791" s="183"/>
      <c r="D2791" s="182"/>
      <c r="E2791" s="182"/>
      <c r="F2791" s="182"/>
      <c r="G2791" s="182"/>
      <c r="H2791" s="182"/>
      <c r="I2791" s="182"/>
      <c r="J2791" s="182"/>
    </row>
    <row r="2792" spans="2:10">
      <c r="D2792" s="182"/>
      <c r="E2792" s="182"/>
      <c r="F2792" s="182"/>
      <c r="G2792" s="182"/>
      <c r="H2792" s="182"/>
      <c r="I2792" s="182"/>
      <c r="J2792" s="182"/>
    </row>
    <row r="2793" spans="2:10">
      <c r="B2793" s="183"/>
      <c r="D2793" s="182"/>
      <c r="E2793" s="182"/>
      <c r="F2793" s="182"/>
      <c r="G2793" s="182"/>
      <c r="H2793" s="182"/>
      <c r="I2793" s="182"/>
      <c r="J2793" s="182"/>
    </row>
    <row r="2794" spans="2:10">
      <c r="D2794" s="182"/>
      <c r="E2794" s="182"/>
      <c r="F2794" s="182"/>
      <c r="G2794" s="182"/>
      <c r="H2794" s="182"/>
      <c r="I2794" s="182"/>
      <c r="J2794" s="182"/>
    </row>
    <row r="2795" spans="2:10">
      <c r="B2795" s="183"/>
      <c r="D2795" s="182"/>
      <c r="E2795" s="182"/>
      <c r="F2795" s="182"/>
      <c r="G2795" s="182"/>
      <c r="H2795" s="182"/>
      <c r="I2795" s="182"/>
      <c r="J2795" s="182"/>
    </row>
    <row r="2796" spans="2:10">
      <c r="D2796" s="182"/>
      <c r="E2796" s="182"/>
      <c r="F2796" s="182"/>
      <c r="G2796" s="182"/>
      <c r="H2796" s="182"/>
      <c r="I2796" s="182"/>
      <c r="J2796" s="182"/>
    </row>
    <row r="2797" spans="2:10">
      <c r="B2797" s="183"/>
      <c r="D2797" s="182"/>
      <c r="E2797" s="182"/>
      <c r="F2797" s="182"/>
      <c r="G2797" s="182"/>
      <c r="H2797" s="182"/>
      <c r="I2797" s="182"/>
      <c r="J2797" s="182"/>
    </row>
    <row r="2798" spans="2:10">
      <c r="D2798" s="182"/>
      <c r="E2798" s="182"/>
      <c r="F2798" s="182"/>
      <c r="G2798" s="182"/>
      <c r="H2798" s="182"/>
      <c r="I2798" s="182"/>
      <c r="J2798" s="182"/>
    </row>
    <row r="2799" spans="2:10">
      <c r="B2799" s="183"/>
      <c r="D2799" s="182"/>
      <c r="E2799" s="182"/>
      <c r="F2799" s="182"/>
      <c r="G2799" s="182"/>
      <c r="H2799" s="182"/>
      <c r="I2799" s="182"/>
      <c r="J2799" s="182"/>
    </row>
    <row r="2800" spans="2:10">
      <c r="D2800" s="182"/>
      <c r="E2800" s="182"/>
      <c r="F2800" s="182"/>
      <c r="G2800" s="182"/>
      <c r="H2800" s="182"/>
      <c r="I2800" s="182"/>
      <c r="J2800" s="182"/>
    </row>
    <row r="2801" spans="2:10">
      <c r="B2801" s="183"/>
      <c r="D2801" s="182"/>
      <c r="E2801" s="182"/>
      <c r="F2801" s="182"/>
      <c r="G2801" s="182"/>
      <c r="H2801" s="182"/>
      <c r="I2801" s="182"/>
      <c r="J2801" s="182"/>
    </row>
    <row r="2802" spans="2:10">
      <c r="D2802" s="182"/>
      <c r="E2802" s="182"/>
      <c r="F2802" s="182"/>
      <c r="G2802" s="182"/>
      <c r="H2802" s="182"/>
      <c r="I2802" s="182"/>
      <c r="J2802" s="182"/>
    </row>
    <row r="2803" spans="2:10">
      <c r="B2803" s="183"/>
      <c r="D2803" s="182"/>
      <c r="E2803" s="182"/>
      <c r="F2803" s="182"/>
      <c r="G2803" s="182"/>
      <c r="H2803" s="182"/>
      <c r="I2803" s="182"/>
      <c r="J2803" s="182"/>
    </row>
    <row r="2804" spans="2:10">
      <c r="D2804" s="182"/>
      <c r="E2804" s="182"/>
      <c r="F2804" s="182"/>
      <c r="G2804" s="182"/>
      <c r="H2804" s="182"/>
      <c r="I2804" s="182"/>
      <c r="J2804" s="182"/>
    </row>
    <row r="2805" spans="2:10">
      <c r="B2805" s="183"/>
      <c r="D2805" s="182"/>
      <c r="E2805" s="182"/>
      <c r="F2805" s="182"/>
      <c r="G2805" s="182"/>
      <c r="H2805" s="182"/>
      <c r="I2805" s="182"/>
      <c r="J2805" s="182"/>
    </row>
    <row r="2806" spans="2:10">
      <c r="D2806" s="182"/>
      <c r="E2806" s="182"/>
      <c r="F2806" s="182"/>
      <c r="G2806" s="182"/>
      <c r="H2806" s="182"/>
      <c r="I2806" s="182"/>
      <c r="J2806" s="182"/>
    </row>
    <row r="2807" spans="2:10">
      <c r="B2807" s="183"/>
      <c r="D2807" s="182"/>
      <c r="E2807" s="182"/>
      <c r="F2807" s="182"/>
      <c r="G2807" s="182"/>
      <c r="H2807" s="182"/>
      <c r="I2807" s="182"/>
      <c r="J2807" s="182"/>
    </row>
    <row r="2808" spans="2:10">
      <c r="D2808" s="182"/>
      <c r="E2808" s="182"/>
      <c r="F2808" s="182"/>
      <c r="G2808" s="182"/>
      <c r="H2808" s="182"/>
      <c r="I2808" s="182"/>
      <c r="J2808" s="182"/>
    </row>
    <row r="2809" spans="2:10">
      <c r="B2809" s="183"/>
      <c r="D2809" s="182"/>
      <c r="E2809" s="182"/>
      <c r="F2809" s="182"/>
      <c r="G2809" s="182"/>
      <c r="H2809" s="182"/>
      <c r="I2809" s="182"/>
      <c r="J2809" s="182"/>
    </row>
    <row r="2810" spans="2:10">
      <c r="D2810" s="182"/>
      <c r="E2810" s="182"/>
      <c r="F2810" s="182"/>
      <c r="G2810" s="182"/>
      <c r="H2810" s="182"/>
      <c r="I2810" s="182"/>
      <c r="J2810" s="182"/>
    </row>
    <row r="2811" spans="2:10">
      <c r="B2811" s="183"/>
      <c r="D2811" s="182"/>
      <c r="E2811" s="182"/>
      <c r="F2811" s="182"/>
      <c r="G2811" s="182"/>
      <c r="H2811" s="182"/>
      <c r="I2811" s="182"/>
      <c r="J2811" s="182"/>
    </row>
    <row r="2812" spans="2:10">
      <c r="D2812" s="182"/>
      <c r="E2812" s="182"/>
      <c r="F2812" s="182"/>
      <c r="G2812" s="182"/>
      <c r="H2812" s="182"/>
      <c r="I2812" s="182"/>
      <c r="J2812" s="182"/>
    </row>
    <row r="2813" spans="2:10">
      <c r="B2813" s="183"/>
      <c r="D2813" s="182"/>
      <c r="E2813" s="182"/>
      <c r="F2813" s="182"/>
      <c r="G2813" s="182"/>
      <c r="H2813" s="182"/>
      <c r="I2813" s="182"/>
      <c r="J2813" s="182"/>
    </row>
    <row r="2814" spans="2:10">
      <c r="D2814" s="182"/>
      <c r="E2814" s="182"/>
      <c r="F2814" s="182"/>
      <c r="G2814" s="182"/>
      <c r="H2814" s="182"/>
      <c r="I2814" s="182"/>
      <c r="J2814" s="182"/>
    </row>
    <row r="2815" spans="2:10">
      <c r="B2815" s="183"/>
      <c r="D2815" s="182"/>
      <c r="E2815" s="182"/>
      <c r="F2815" s="182"/>
      <c r="G2815" s="182"/>
      <c r="H2815" s="182"/>
      <c r="I2815" s="182"/>
      <c r="J2815" s="182"/>
    </row>
    <row r="2816" spans="2:10">
      <c r="D2816" s="182"/>
      <c r="E2816" s="182"/>
      <c r="F2816" s="182"/>
      <c r="G2816" s="182"/>
      <c r="H2816" s="182"/>
      <c r="I2816" s="182"/>
      <c r="J2816" s="182"/>
    </row>
    <row r="2817" spans="2:10">
      <c r="B2817" s="183"/>
      <c r="D2817" s="182"/>
      <c r="E2817" s="182"/>
      <c r="F2817" s="182"/>
      <c r="G2817" s="182"/>
      <c r="H2817" s="182"/>
      <c r="I2817" s="182"/>
      <c r="J2817" s="182"/>
    </row>
    <row r="2818" spans="2:10">
      <c r="D2818" s="182"/>
      <c r="E2818" s="182"/>
      <c r="F2818" s="182"/>
      <c r="G2818" s="182"/>
      <c r="H2818" s="182"/>
      <c r="I2818" s="182"/>
      <c r="J2818" s="182"/>
    </row>
    <row r="2819" spans="2:10">
      <c r="B2819" s="183"/>
      <c r="D2819" s="182"/>
      <c r="E2819" s="182"/>
      <c r="F2819" s="182"/>
      <c r="G2819" s="182"/>
      <c r="H2819" s="182"/>
      <c r="I2819" s="182"/>
      <c r="J2819" s="182"/>
    </row>
    <row r="2820" spans="2:10">
      <c r="B2820" s="159"/>
      <c r="D2820" s="182"/>
      <c r="E2820" s="182"/>
      <c r="F2820" s="182"/>
      <c r="G2820" s="182"/>
      <c r="H2820" s="182"/>
      <c r="I2820" s="182"/>
      <c r="J2820" s="182"/>
    </row>
    <row r="2821" spans="2:10">
      <c r="B2821" s="184"/>
      <c r="D2821" s="182"/>
      <c r="E2821" s="182"/>
      <c r="F2821" s="182"/>
      <c r="G2821" s="182"/>
      <c r="H2821" s="182"/>
      <c r="I2821" s="182"/>
      <c r="J2821" s="182"/>
    </row>
    <row r="2822" spans="2:10">
      <c r="D2822" s="182"/>
      <c r="E2822" s="182"/>
      <c r="F2822" s="182"/>
      <c r="G2822" s="182"/>
      <c r="H2822" s="182"/>
      <c r="I2822" s="182"/>
      <c r="J2822" s="182"/>
    </row>
    <row r="2823" spans="2:10">
      <c r="B2823" s="183"/>
      <c r="D2823" s="182"/>
      <c r="E2823" s="182"/>
      <c r="F2823" s="182"/>
      <c r="G2823" s="182"/>
      <c r="H2823" s="182"/>
      <c r="I2823" s="182"/>
      <c r="J2823" s="182"/>
    </row>
    <row r="2824" spans="2:10">
      <c r="B2824" s="183"/>
      <c r="D2824" s="182"/>
      <c r="E2824" s="182"/>
      <c r="F2824" s="182"/>
      <c r="G2824" s="182"/>
      <c r="H2824" s="182"/>
      <c r="I2824" s="182"/>
      <c r="J2824" s="182"/>
    </row>
    <row r="2825" spans="2:10">
      <c r="D2825" s="182"/>
      <c r="E2825" s="182"/>
      <c r="F2825" s="182"/>
      <c r="G2825" s="182"/>
      <c r="H2825" s="182"/>
      <c r="I2825" s="182"/>
      <c r="J2825" s="182"/>
    </row>
    <row r="2826" spans="2:10">
      <c r="B2826" s="184"/>
      <c r="D2826" s="182"/>
      <c r="E2826" s="182"/>
      <c r="F2826" s="182"/>
      <c r="G2826" s="182"/>
      <c r="H2826" s="182"/>
      <c r="I2826" s="182"/>
      <c r="J2826" s="182"/>
    </row>
    <row r="2827" spans="2:10">
      <c r="D2827" s="182"/>
      <c r="E2827" s="182"/>
      <c r="F2827" s="182"/>
      <c r="G2827" s="182"/>
      <c r="H2827" s="182"/>
      <c r="I2827" s="182"/>
      <c r="J2827" s="182"/>
    </row>
    <row r="2828" spans="2:10">
      <c r="B2828" s="183"/>
      <c r="D2828" s="182"/>
      <c r="E2828" s="182"/>
      <c r="F2828" s="182"/>
      <c r="G2828" s="182"/>
      <c r="H2828" s="182"/>
      <c r="I2828" s="182"/>
      <c r="J2828" s="182"/>
    </row>
    <row r="2829" spans="2:10">
      <c r="D2829" s="182"/>
      <c r="E2829" s="182"/>
      <c r="F2829" s="182"/>
      <c r="G2829" s="182"/>
      <c r="H2829" s="182"/>
      <c r="I2829" s="182"/>
      <c r="J2829" s="182"/>
    </row>
    <row r="2830" spans="2:10">
      <c r="B2830" s="183"/>
      <c r="D2830" s="182"/>
      <c r="E2830" s="182"/>
      <c r="F2830" s="182"/>
      <c r="G2830" s="182"/>
      <c r="H2830" s="182"/>
      <c r="I2830" s="182"/>
      <c r="J2830" s="182"/>
    </row>
    <row r="2831" spans="2:10">
      <c r="B2831" s="183"/>
      <c r="D2831" s="182"/>
      <c r="E2831" s="182"/>
      <c r="F2831" s="182"/>
      <c r="G2831" s="182"/>
      <c r="H2831" s="182"/>
      <c r="I2831" s="182"/>
      <c r="J2831" s="182"/>
    </row>
    <row r="2832" spans="2:10">
      <c r="B2832" s="183"/>
      <c r="D2832" s="182"/>
      <c r="E2832" s="182"/>
      <c r="F2832" s="182"/>
      <c r="G2832" s="182"/>
      <c r="H2832" s="182"/>
      <c r="I2832" s="182"/>
      <c r="J2832" s="182"/>
    </row>
    <row r="2833" spans="2:10">
      <c r="B2833" s="159"/>
      <c r="D2833" s="182"/>
      <c r="E2833" s="182"/>
      <c r="F2833" s="182"/>
      <c r="G2833" s="182"/>
      <c r="H2833" s="182"/>
      <c r="I2833" s="182"/>
      <c r="J2833" s="182"/>
    </row>
    <row r="2834" spans="2:10">
      <c r="B2834" s="183"/>
      <c r="D2834" s="182"/>
      <c r="E2834" s="182"/>
      <c r="F2834" s="182"/>
      <c r="G2834" s="182"/>
      <c r="H2834" s="182"/>
      <c r="I2834" s="182"/>
      <c r="J2834" s="182"/>
    </row>
    <row r="2835" spans="2:10">
      <c r="B2835" s="159"/>
      <c r="D2835" s="182"/>
      <c r="E2835" s="182"/>
      <c r="F2835" s="182"/>
      <c r="G2835" s="182"/>
      <c r="H2835" s="182"/>
      <c r="I2835" s="182"/>
      <c r="J2835" s="182"/>
    </row>
    <row r="2836" spans="2:10">
      <c r="B2836" s="183"/>
      <c r="D2836" s="182"/>
      <c r="E2836" s="182"/>
      <c r="F2836" s="182"/>
      <c r="G2836" s="182"/>
      <c r="H2836" s="182"/>
      <c r="I2836" s="182"/>
      <c r="J2836" s="182"/>
    </row>
    <row r="2837" spans="2:10">
      <c r="D2837" s="182"/>
      <c r="E2837" s="182"/>
      <c r="F2837" s="182"/>
      <c r="G2837" s="182"/>
      <c r="H2837" s="182"/>
      <c r="I2837" s="182"/>
      <c r="J2837" s="182"/>
    </row>
    <row r="2838" spans="2:10">
      <c r="B2838" s="183"/>
      <c r="D2838" s="182"/>
      <c r="E2838" s="182"/>
      <c r="F2838" s="182"/>
      <c r="G2838" s="182"/>
      <c r="H2838" s="182"/>
      <c r="I2838" s="182"/>
      <c r="J2838" s="182"/>
    </row>
    <row r="2839" spans="2:10">
      <c r="D2839" s="182"/>
      <c r="E2839" s="182"/>
      <c r="F2839" s="182"/>
      <c r="G2839" s="182"/>
      <c r="H2839" s="182"/>
      <c r="I2839" s="182"/>
      <c r="J2839" s="182"/>
    </row>
    <row r="2840" spans="2:10">
      <c r="B2840" s="183"/>
      <c r="D2840" s="182"/>
      <c r="E2840" s="182"/>
      <c r="F2840" s="182"/>
      <c r="G2840" s="182"/>
      <c r="H2840" s="182"/>
      <c r="I2840" s="182"/>
      <c r="J2840" s="182"/>
    </row>
    <row r="2841" spans="2:10">
      <c r="D2841" s="182"/>
      <c r="E2841" s="182"/>
      <c r="F2841" s="182"/>
      <c r="G2841" s="182"/>
      <c r="H2841" s="182"/>
      <c r="I2841" s="182"/>
      <c r="J2841" s="182"/>
    </row>
    <row r="2842" spans="2:10">
      <c r="B2842" s="183"/>
      <c r="D2842" s="182"/>
      <c r="E2842" s="182"/>
      <c r="F2842" s="182"/>
      <c r="G2842" s="182"/>
      <c r="H2842" s="182"/>
      <c r="I2842" s="182"/>
      <c r="J2842" s="182"/>
    </row>
    <row r="2843" spans="2:10">
      <c r="D2843" s="182"/>
      <c r="E2843" s="182"/>
      <c r="F2843" s="182"/>
      <c r="G2843" s="182"/>
      <c r="H2843" s="182"/>
      <c r="I2843" s="182"/>
      <c r="J2843" s="182"/>
    </row>
    <row r="2844" spans="2:10">
      <c r="B2844" s="183"/>
      <c r="D2844" s="182"/>
      <c r="E2844" s="182"/>
      <c r="F2844" s="182"/>
      <c r="G2844" s="182"/>
      <c r="H2844" s="182"/>
      <c r="I2844" s="182"/>
      <c r="J2844" s="182"/>
    </row>
    <row r="2845" spans="2:10">
      <c r="D2845" s="182"/>
      <c r="E2845" s="182"/>
      <c r="F2845" s="182"/>
      <c r="G2845" s="182"/>
      <c r="H2845" s="182"/>
      <c r="I2845" s="182"/>
      <c r="J2845" s="182"/>
    </row>
    <row r="2846" spans="2:10">
      <c r="B2846" s="183"/>
      <c r="D2846" s="182"/>
      <c r="E2846" s="182"/>
      <c r="F2846" s="182"/>
      <c r="G2846" s="182"/>
      <c r="H2846" s="182"/>
      <c r="I2846" s="182"/>
      <c r="J2846" s="182"/>
    </row>
    <row r="2847" spans="2:10">
      <c r="D2847" s="182"/>
      <c r="E2847" s="182"/>
      <c r="F2847" s="182"/>
      <c r="G2847" s="182"/>
      <c r="H2847" s="182"/>
      <c r="I2847" s="182"/>
      <c r="J2847" s="182"/>
    </row>
    <row r="2848" spans="2:10">
      <c r="B2848" s="183"/>
      <c r="D2848" s="182"/>
      <c r="E2848" s="182"/>
      <c r="F2848" s="182"/>
      <c r="G2848" s="182"/>
      <c r="H2848" s="182"/>
      <c r="I2848" s="182"/>
      <c r="J2848" s="182"/>
    </row>
    <row r="2849" spans="2:10">
      <c r="B2849" s="183"/>
      <c r="D2849" s="182"/>
      <c r="E2849" s="182"/>
      <c r="F2849" s="182"/>
      <c r="G2849" s="182"/>
      <c r="H2849" s="182"/>
      <c r="I2849" s="182"/>
      <c r="J2849" s="182"/>
    </row>
    <row r="2850" spans="2:10">
      <c r="B2850" s="183"/>
      <c r="D2850" s="182"/>
      <c r="E2850" s="182"/>
      <c r="F2850" s="182"/>
      <c r="G2850" s="182"/>
      <c r="H2850" s="182"/>
      <c r="I2850" s="182"/>
      <c r="J2850" s="182"/>
    </row>
    <row r="2851" spans="2:10">
      <c r="D2851" s="182"/>
      <c r="E2851" s="182"/>
      <c r="F2851" s="182"/>
      <c r="G2851" s="182"/>
      <c r="H2851" s="182"/>
      <c r="I2851" s="182"/>
      <c r="J2851" s="182"/>
    </row>
    <row r="2852" spans="2:10">
      <c r="B2852" s="183"/>
      <c r="D2852" s="182"/>
      <c r="E2852" s="182"/>
      <c r="F2852" s="182"/>
      <c r="G2852" s="182"/>
      <c r="H2852" s="182"/>
      <c r="I2852" s="182"/>
      <c r="J2852" s="182"/>
    </row>
    <row r="2853" spans="2:10">
      <c r="D2853" s="182"/>
      <c r="E2853" s="182"/>
      <c r="F2853" s="182"/>
      <c r="G2853" s="182"/>
      <c r="H2853" s="182"/>
      <c r="I2853" s="182"/>
      <c r="J2853" s="182"/>
    </row>
    <row r="2854" spans="2:10">
      <c r="B2854" s="184"/>
      <c r="D2854" s="182"/>
      <c r="E2854" s="182"/>
      <c r="F2854" s="182"/>
      <c r="G2854" s="182"/>
      <c r="H2854" s="182"/>
      <c r="I2854" s="182"/>
      <c r="J2854" s="182"/>
    </row>
    <row r="2855" spans="2:10">
      <c r="D2855" s="182"/>
      <c r="E2855" s="182"/>
      <c r="F2855" s="182"/>
      <c r="G2855" s="182"/>
      <c r="H2855" s="182"/>
      <c r="I2855" s="182"/>
      <c r="J2855" s="182"/>
    </row>
    <row r="2856" spans="2:10">
      <c r="B2856" s="183"/>
      <c r="D2856" s="182"/>
      <c r="E2856" s="182"/>
      <c r="F2856" s="182"/>
      <c r="G2856" s="182"/>
      <c r="H2856" s="182"/>
      <c r="I2856" s="182"/>
      <c r="J2856" s="182"/>
    </row>
    <row r="2857" spans="2:10">
      <c r="D2857" s="182"/>
      <c r="E2857" s="182"/>
      <c r="F2857" s="182"/>
      <c r="G2857" s="182"/>
      <c r="H2857" s="182"/>
      <c r="I2857" s="182"/>
      <c r="J2857" s="182"/>
    </row>
    <row r="2858" spans="2:10">
      <c r="B2858" s="183"/>
      <c r="D2858" s="182"/>
      <c r="E2858" s="182"/>
      <c r="F2858" s="182"/>
      <c r="G2858" s="182"/>
      <c r="H2858" s="182"/>
      <c r="I2858" s="182"/>
      <c r="J2858" s="182"/>
    </row>
    <row r="2859" spans="2:10">
      <c r="B2859" s="183"/>
      <c r="D2859" s="182"/>
      <c r="E2859" s="182"/>
      <c r="F2859" s="182"/>
      <c r="G2859" s="182"/>
      <c r="H2859" s="182"/>
      <c r="I2859" s="182"/>
      <c r="J2859" s="182"/>
    </row>
    <row r="2860" spans="2:10">
      <c r="B2860" s="183"/>
      <c r="D2860" s="182"/>
      <c r="E2860" s="182"/>
      <c r="F2860" s="182"/>
      <c r="G2860" s="182"/>
      <c r="H2860" s="182"/>
      <c r="I2860" s="182"/>
      <c r="J2860" s="182"/>
    </row>
    <row r="2861" spans="2:10">
      <c r="B2861" s="184"/>
      <c r="D2861" s="182"/>
      <c r="E2861" s="182"/>
      <c r="F2861" s="182"/>
      <c r="G2861" s="182"/>
      <c r="H2861" s="182"/>
      <c r="I2861" s="182"/>
      <c r="J2861" s="182"/>
    </row>
    <row r="2862" spans="2:10">
      <c r="D2862" s="182"/>
      <c r="E2862" s="182"/>
      <c r="F2862" s="182"/>
      <c r="G2862" s="182"/>
      <c r="H2862" s="182"/>
      <c r="I2862" s="182"/>
      <c r="J2862" s="182"/>
    </row>
    <row r="2863" spans="2:10">
      <c r="B2863" s="183"/>
      <c r="D2863" s="182"/>
      <c r="E2863" s="182"/>
      <c r="F2863" s="182"/>
      <c r="G2863" s="182"/>
      <c r="H2863" s="182"/>
      <c r="I2863" s="182"/>
      <c r="J2863" s="182"/>
    </row>
    <row r="2864" spans="2:10">
      <c r="D2864" s="182"/>
      <c r="E2864" s="182"/>
      <c r="F2864" s="182"/>
      <c r="G2864" s="182"/>
      <c r="H2864" s="182"/>
      <c r="I2864" s="182"/>
      <c r="J2864" s="182"/>
    </row>
    <row r="2865" spans="2:10">
      <c r="B2865" s="183"/>
      <c r="D2865" s="182"/>
      <c r="E2865" s="182"/>
      <c r="F2865" s="182"/>
      <c r="G2865" s="182"/>
      <c r="H2865" s="182"/>
      <c r="I2865" s="182"/>
      <c r="J2865" s="182"/>
    </row>
    <row r="2866" spans="2:10">
      <c r="B2866" s="159"/>
      <c r="D2866" s="182"/>
      <c r="E2866" s="182"/>
      <c r="F2866" s="182"/>
      <c r="G2866" s="182"/>
      <c r="H2866" s="182"/>
      <c r="I2866" s="182"/>
      <c r="J2866" s="182"/>
    </row>
    <row r="2867" spans="2:10">
      <c r="B2867" s="183"/>
      <c r="D2867" s="182"/>
      <c r="E2867" s="182"/>
      <c r="F2867" s="182"/>
      <c r="G2867" s="182"/>
      <c r="H2867" s="182"/>
      <c r="I2867" s="182"/>
      <c r="J2867" s="182"/>
    </row>
    <row r="2868" spans="2:10">
      <c r="D2868" s="182"/>
      <c r="E2868" s="182"/>
      <c r="F2868" s="182"/>
      <c r="G2868" s="182"/>
      <c r="H2868" s="182"/>
      <c r="I2868" s="182"/>
      <c r="J2868" s="182"/>
    </row>
    <row r="2869" spans="2:10">
      <c r="D2869" s="182"/>
      <c r="E2869" s="182"/>
      <c r="F2869" s="182"/>
      <c r="G2869" s="182"/>
      <c r="H2869" s="182"/>
      <c r="I2869" s="182"/>
      <c r="J2869" s="182"/>
    </row>
    <row r="2870" spans="2:10">
      <c r="B2870" s="183"/>
      <c r="D2870" s="182"/>
      <c r="E2870" s="182"/>
      <c r="F2870" s="182"/>
      <c r="G2870" s="182"/>
      <c r="H2870" s="182"/>
      <c r="I2870" s="182"/>
      <c r="J2870" s="182"/>
    </row>
    <row r="2871" spans="2:10">
      <c r="D2871" s="182"/>
      <c r="E2871" s="182"/>
      <c r="F2871" s="182"/>
      <c r="G2871" s="182"/>
      <c r="H2871" s="182"/>
      <c r="I2871" s="182"/>
      <c r="J2871" s="182"/>
    </row>
    <row r="2872" spans="2:10">
      <c r="B2872" s="183"/>
      <c r="D2872" s="182"/>
      <c r="E2872" s="182"/>
      <c r="F2872" s="182"/>
      <c r="G2872" s="182"/>
      <c r="H2872" s="182"/>
      <c r="I2872" s="182"/>
      <c r="J2872" s="182"/>
    </row>
    <row r="2873" spans="2:10">
      <c r="D2873" s="182"/>
      <c r="E2873" s="182"/>
      <c r="F2873" s="182"/>
      <c r="G2873" s="182"/>
      <c r="H2873" s="182"/>
      <c r="I2873" s="182"/>
      <c r="J2873" s="182"/>
    </row>
    <row r="2874" spans="2:10">
      <c r="B2874" s="183"/>
      <c r="D2874" s="182"/>
      <c r="E2874" s="182"/>
      <c r="F2874" s="182"/>
      <c r="G2874" s="182"/>
      <c r="H2874" s="182"/>
      <c r="I2874" s="182"/>
      <c r="J2874" s="182"/>
    </row>
    <row r="2875" spans="2:10">
      <c r="D2875" s="182"/>
      <c r="E2875" s="182"/>
      <c r="F2875" s="182"/>
      <c r="G2875" s="182"/>
      <c r="H2875" s="182"/>
      <c r="I2875" s="182"/>
      <c r="J2875" s="182"/>
    </row>
    <row r="2876" spans="2:10">
      <c r="B2876" s="183"/>
      <c r="D2876" s="182"/>
      <c r="E2876" s="182"/>
      <c r="F2876" s="182"/>
      <c r="G2876" s="182"/>
      <c r="H2876" s="182"/>
      <c r="I2876" s="182"/>
      <c r="J2876" s="182"/>
    </row>
    <row r="2877" spans="2:10">
      <c r="B2877" s="159"/>
      <c r="D2877" s="182"/>
      <c r="E2877" s="182"/>
      <c r="F2877" s="182"/>
      <c r="G2877" s="182"/>
      <c r="H2877" s="182"/>
      <c r="I2877" s="182"/>
      <c r="J2877" s="182"/>
    </row>
    <row r="2878" spans="2:10">
      <c r="B2878" s="183"/>
      <c r="D2878" s="182"/>
      <c r="E2878" s="182"/>
      <c r="F2878" s="182"/>
      <c r="G2878" s="182"/>
      <c r="H2878" s="182"/>
      <c r="I2878" s="182"/>
      <c r="J2878" s="182"/>
    </row>
    <row r="2879" spans="2:10">
      <c r="B2879" s="183"/>
      <c r="D2879" s="182"/>
      <c r="E2879" s="182"/>
      <c r="F2879" s="182"/>
      <c r="G2879" s="182"/>
      <c r="H2879" s="182"/>
      <c r="I2879" s="182"/>
      <c r="J2879" s="182"/>
    </row>
    <row r="2880" spans="2:10">
      <c r="D2880" s="182"/>
      <c r="E2880" s="182"/>
      <c r="F2880" s="182"/>
      <c r="G2880" s="182"/>
      <c r="H2880" s="182"/>
      <c r="I2880" s="182"/>
      <c r="J2880" s="182"/>
    </row>
    <row r="2881" spans="2:10">
      <c r="B2881" s="183"/>
      <c r="D2881" s="182"/>
      <c r="E2881" s="182"/>
      <c r="F2881" s="182"/>
      <c r="G2881" s="182"/>
      <c r="H2881" s="182"/>
      <c r="I2881" s="182"/>
      <c r="J2881" s="182"/>
    </row>
    <row r="2882" spans="2:10">
      <c r="B2882" s="183"/>
      <c r="D2882" s="182"/>
      <c r="E2882" s="182"/>
      <c r="F2882" s="182"/>
      <c r="G2882" s="182"/>
      <c r="H2882" s="182"/>
      <c r="I2882" s="182"/>
      <c r="J2882" s="182"/>
    </row>
    <row r="2883" spans="2:10">
      <c r="B2883" s="183"/>
      <c r="D2883" s="182"/>
      <c r="E2883" s="182"/>
      <c r="F2883" s="182"/>
      <c r="G2883" s="182"/>
      <c r="H2883" s="182"/>
      <c r="I2883" s="182"/>
      <c r="J2883" s="182"/>
    </row>
    <row r="2884" spans="2:10">
      <c r="D2884" s="182"/>
      <c r="E2884" s="182"/>
      <c r="F2884" s="182"/>
      <c r="G2884" s="182"/>
      <c r="H2884" s="182"/>
      <c r="I2884" s="182"/>
      <c r="J2884" s="182"/>
    </row>
    <row r="2885" spans="2:10">
      <c r="B2885" s="183"/>
      <c r="D2885" s="182"/>
      <c r="E2885" s="182"/>
      <c r="F2885" s="182"/>
      <c r="G2885" s="182"/>
      <c r="H2885" s="182"/>
      <c r="I2885" s="182"/>
      <c r="J2885" s="182"/>
    </row>
    <row r="2886" spans="2:10">
      <c r="D2886" s="182"/>
      <c r="E2886" s="182"/>
      <c r="F2886" s="182"/>
      <c r="G2886" s="182"/>
      <c r="H2886" s="182"/>
      <c r="I2886" s="182"/>
      <c r="J2886" s="182"/>
    </row>
    <row r="2887" spans="2:10">
      <c r="B2887" s="183"/>
      <c r="D2887" s="182"/>
      <c r="E2887" s="182"/>
      <c r="F2887" s="182"/>
      <c r="G2887" s="182"/>
      <c r="H2887" s="182"/>
      <c r="I2887" s="182"/>
      <c r="J2887" s="182"/>
    </row>
    <row r="2888" spans="2:10">
      <c r="D2888" s="182"/>
      <c r="E2888" s="182"/>
      <c r="F2888" s="182"/>
      <c r="G2888" s="182"/>
      <c r="H2888" s="182"/>
      <c r="I2888" s="182"/>
      <c r="J2888" s="182"/>
    </row>
    <row r="2889" spans="2:10">
      <c r="B2889" s="183"/>
      <c r="D2889" s="182"/>
      <c r="E2889" s="182"/>
      <c r="F2889" s="182"/>
      <c r="G2889" s="182"/>
      <c r="H2889" s="182"/>
      <c r="I2889" s="182"/>
      <c r="J2889" s="182"/>
    </row>
    <row r="2890" spans="2:10">
      <c r="D2890" s="182"/>
      <c r="E2890" s="182"/>
      <c r="F2890" s="182"/>
      <c r="G2890" s="182"/>
      <c r="H2890" s="182"/>
      <c r="I2890" s="182"/>
      <c r="J2890" s="182"/>
    </row>
    <row r="2891" spans="2:10">
      <c r="B2891" s="183"/>
      <c r="D2891" s="182"/>
      <c r="E2891" s="182"/>
      <c r="F2891" s="182"/>
      <c r="G2891" s="182"/>
      <c r="H2891" s="182"/>
      <c r="I2891" s="182"/>
      <c r="J2891" s="182"/>
    </row>
    <row r="2892" spans="2:10">
      <c r="D2892" s="182"/>
      <c r="E2892" s="182"/>
      <c r="F2892" s="182"/>
      <c r="G2892" s="182"/>
      <c r="H2892" s="182"/>
      <c r="I2892" s="182"/>
      <c r="J2892" s="182"/>
    </row>
    <row r="2893" spans="2:10">
      <c r="D2893" s="182"/>
      <c r="E2893" s="182"/>
      <c r="F2893" s="182"/>
      <c r="G2893" s="182"/>
      <c r="H2893" s="182"/>
      <c r="I2893" s="182"/>
      <c r="J2893" s="182"/>
    </row>
    <row r="2894" spans="2:10">
      <c r="D2894" s="182"/>
      <c r="E2894" s="182"/>
      <c r="F2894" s="182"/>
      <c r="G2894" s="182"/>
      <c r="H2894" s="182"/>
      <c r="I2894" s="182"/>
      <c r="J2894" s="182"/>
    </row>
    <row r="2895" spans="2:10">
      <c r="D2895" s="182"/>
      <c r="E2895" s="182"/>
      <c r="F2895" s="182"/>
      <c r="G2895" s="182"/>
      <c r="H2895" s="182"/>
      <c r="I2895" s="182"/>
      <c r="J2895" s="182"/>
    </row>
    <row r="2896" spans="2:10">
      <c r="D2896" s="182"/>
      <c r="E2896" s="182"/>
      <c r="F2896" s="182"/>
      <c r="G2896" s="182"/>
      <c r="H2896" s="182"/>
      <c r="I2896" s="182"/>
      <c r="J2896" s="182"/>
    </row>
    <row r="2897" spans="2:10">
      <c r="D2897" s="182"/>
      <c r="E2897" s="182"/>
      <c r="F2897" s="182"/>
      <c r="G2897" s="182"/>
      <c r="H2897" s="182"/>
      <c r="I2897" s="182"/>
      <c r="J2897" s="182"/>
    </row>
    <row r="2898" spans="2:10">
      <c r="B2898" s="184"/>
      <c r="D2898" s="182"/>
      <c r="E2898" s="182"/>
      <c r="F2898" s="182"/>
      <c r="G2898" s="182"/>
      <c r="H2898" s="182"/>
      <c r="I2898" s="182"/>
      <c r="J2898" s="182"/>
    </row>
    <row r="2899" spans="2:10">
      <c r="D2899" s="182"/>
      <c r="E2899" s="182"/>
      <c r="F2899" s="182"/>
      <c r="G2899" s="182"/>
      <c r="H2899" s="182"/>
      <c r="I2899" s="182"/>
      <c r="J2899" s="182"/>
    </row>
    <row r="2900" spans="2:10">
      <c r="B2900" s="183"/>
      <c r="D2900" s="182"/>
      <c r="E2900" s="182"/>
      <c r="F2900" s="182"/>
      <c r="G2900" s="182"/>
      <c r="H2900" s="182"/>
      <c r="I2900" s="182"/>
      <c r="J2900" s="182"/>
    </row>
    <row r="2901" spans="2:10">
      <c r="D2901" s="182"/>
      <c r="E2901" s="182"/>
      <c r="F2901" s="182"/>
      <c r="G2901" s="182"/>
      <c r="H2901" s="182"/>
      <c r="I2901" s="182"/>
      <c r="J2901" s="182"/>
    </row>
    <row r="2902" spans="2:10">
      <c r="B2902" s="183"/>
      <c r="D2902" s="182"/>
      <c r="E2902" s="182"/>
      <c r="F2902" s="182"/>
      <c r="G2902" s="182"/>
      <c r="H2902" s="182"/>
      <c r="I2902" s="182"/>
      <c r="J2902" s="182"/>
    </row>
    <row r="2903" spans="2:10">
      <c r="B2903" s="159"/>
      <c r="D2903" s="182"/>
      <c r="E2903" s="182"/>
      <c r="F2903" s="182"/>
      <c r="G2903" s="182"/>
      <c r="H2903" s="182"/>
      <c r="I2903" s="182"/>
      <c r="J2903" s="182"/>
    </row>
    <row r="2904" spans="2:10">
      <c r="D2904" s="182"/>
      <c r="E2904" s="182"/>
      <c r="F2904" s="182"/>
      <c r="G2904" s="182"/>
      <c r="H2904" s="182"/>
      <c r="I2904" s="182"/>
      <c r="J2904" s="182"/>
    </row>
    <row r="2905" spans="2:10">
      <c r="B2905" s="159"/>
      <c r="D2905" s="182"/>
      <c r="E2905" s="182"/>
      <c r="F2905" s="182"/>
      <c r="G2905" s="182"/>
      <c r="H2905" s="182"/>
      <c r="I2905" s="182"/>
      <c r="J2905" s="182"/>
    </row>
    <row r="2906" spans="2:10">
      <c r="D2906" s="182"/>
      <c r="E2906" s="182"/>
      <c r="F2906" s="182"/>
      <c r="G2906" s="182"/>
      <c r="H2906" s="182"/>
      <c r="I2906" s="182"/>
      <c r="J2906" s="182"/>
    </row>
    <row r="2907" spans="2:10">
      <c r="D2907" s="182"/>
      <c r="E2907" s="182"/>
      <c r="F2907" s="182"/>
      <c r="G2907" s="182"/>
      <c r="H2907" s="182"/>
      <c r="I2907" s="182"/>
      <c r="J2907" s="182"/>
    </row>
    <row r="2908" spans="2:10">
      <c r="B2908" s="159"/>
      <c r="D2908" s="182"/>
      <c r="E2908" s="182"/>
      <c r="F2908" s="182"/>
      <c r="G2908" s="182"/>
      <c r="H2908" s="182"/>
      <c r="I2908" s="182"/>
      <c r="J2908" s="182"/>
    </row>
    <row r="2909" spans="2:10">
      <c r="B2909" s="159"/>
      <c r="D2909" s="182"/>
      <c r="E2909" s="182"/>
      <c r="F2909" s="182"/>
      <c r="G2909" s="182"/>
      <c r="H2909" s="182"/>
      <c r="I2909" s="182"/>
      <c r="J2909" s="182"/>
    </row>
    <row r="2910" spans="2:10">
      <c r="B2910" s="159"/>
      <c r="D2910" s="182"/>
      <c r="E2910" s="182"/>
      <c r="F2910" s="182"/>
      <c r="G2910" s="182"/>
      <c r="H2910" s="182"/>
      <c r="I2910" s="182"/>
      <c r="J2910" s="182"/>
    </row>
    <row r="2911" spans="2:10">
      <c r="D2911" s="182"/>
      <c r="E2911" s="182"/>
      <c r="F2911" s="182"/>
      <c r="G2911" s="182"/>
      <c r="H2911" s="182"/>
      <c r="I2911" s="182"/>
      <c r="J2911" s="182"/>
    </row>
    <row r="2912" spans="2:10">
      <c r="D2912" s="182"/>
      <c r="E2912" s="182"/>
      <c r="F2912" s="182"/>
      <c r="G2912" s="182"/>
      <c r="H2912" s="182"/>
      <c r="I2912" s="182"/>
      <c r="J2912" s="182"/>
    </row>
    <row r="2913" spans="2:10">
      <c r="B2913" s="159"/>
      <c r="D2913" s="182"/>
      <c r="E2913" s="182"/>
      <c r="F2913" s="182"/>
      <c r="G2913" s="182"/>
      <c r="H2913" s="182"/>
      <c r="I2913" s="182"/>
      <c r="J2913" s="182"/>
    </row>
    <row r="2914" spans="2:10">
      <c r="B2914" s="159"/>
      <c r="D2914" s="182"/>
      <c r="E2914" s="182"/>
      <c r="F2914" s="182"/>
      <c r="G2914" s="182"/>
      <c r="H2914" s="182"/>
      <c r="I2914" s="182"/>
      <c r="J2914" s="182"/>
    </row>
    <row r="2915" spans="2:10">
      <c r="B2915" s="184"/>
      <c r="D2915" s="182"/>
      <c r="E2915" s="182"/>
      <c r="F2915" s="182"/>
      <c r="G2915" s="182"/>
      <c r="H2915" s="182"/>
      <c r="I2915" s="182"/>
      <c r="J2915" s="182"/>
    </row>
    <row r="2916" spans="2:10">
      <c r="D2916" s="182"/>
      <c r="E2916" s="182"/>
      <c r="F2916" s="182"/>
      <c r="G2916" s="182"/>
      <c r="H2916" s="182"/>
      <c r="I2916" s="182"/>
      <c r="J2916" s="182"/>
    </row>
    <row r="2917" spans="2:10">
      <c r="D2917" s="182"/>
      <c r="E2917" s="182"/>
      <c r="F2917" s="182"/>
      <c r="G2917" s="182"/>
      <c r="H2917" s="182"/>
      <c r="I2917" s="182"/>
      <c r="J2917" s="182"/>
    </row>
    <row r="2918" spans="2:10">
      <c r="D2918" s="182"/>
      <c r="E2918" s="182"/>
      <c r="F2918" s="182"/>
      <c r="G2918" s="182"/>
      <c r="H2918" s="182"/>
      <c r="I2918" s="182"/>
      <c r="J2918" s="182"/>
    </row>
    <row r="2919" spans="2:10">
      <c r="B2919" s="159"/>
      <c r="D2919" s="182"/>
      <c r="E2919" s="182"/>
      <c r="F2919" s="182"/>
      <c r="G2919" s="182"/>
      <c r="H2919" s="182"/>
      <c r="I2919" s="182"/>
      <c r="J2919" s="182"/>
    </row>
    <row r="2920" spans="2:10">
      <c r="B2920" s="159"/>
      <c r="D2920" s="182"/>
      <c r="E2920" s="182"/>
      <c r="F2920" s="182"/>
      <c r="G2920" s="182"/>
      <c r="H2920" s="182"/>
      <c r="I2920" s="182"/>
      <c r="J2920" s="182"/>
    </row>
    <row r="2921" spans="2:10">
      <c r="B2921" s="184"/>
      <c r="D2921" s="182"/>
      <c r="E2921" s="182"/>
      <c r="F2921" s="182"/>
      <c r="G2921" s="182"/>
      <c r="H2921" s="182"/>
      <c r="I2921" s="182"/>
      <c r="J2921" s="182"/>
    </row>
    <row r="2922" spans="2:10">
      <c r="D2922" s="182"/>
      <c r="E2922" s="182"/>
      <c r="F2922" s="182"/>
      <c r="G2922" s="182"/>
      <c r="H2922" s="182"/>
      <c r="I2922" s="182"/>
      <c r="J2922" s="182"/>
    </row>
    <row r="2923" spans="2:10">
      <c r="B2923" s="183"/>
      <c r="D2923" s="182"/>
      <c r="E2923" s="182"/>
      <c r="F2923" s="182"/>
      <c r="G2923" s="182"/>
      <c r="H2923" s="182"/>
      <c r="I2923" s="182"/>
      <c r="J2923" s="182"/>
    </row>
    <row r="2924" spans="2:10">
      <c r="B2924" s="159"/>
      <c r="D2924" s="182"/>
      <c r="E2924" s="182"/>
      <c r="F2924" s="182"/>
      <c r="G2924" s="182"/>
      <c r="H2924" s="182"/>
      <c r="I2924" s="182"/>
      <c r="J2924" s="182"/>
    </row>
    <row r="2925" spans="2:10">
      <c r="B2925" s="159"/>
      <c r="D2925" s="182"/>
      <c r="E2925" s="182"/>
      <c r="F2925" s="182"/>
      <c r="G2925" s="182"/>
      <c r="H2925" s="182"/>
      <c r="I2925" s="182"/>
      <c r="J2925" s="182"/>
    </row>
    <row r="2926" spans="2:10">
      <c r="B2926" s="159"/>
      <c r="D2926" s="182"/>
      <c r="E2926" s="182"/>
      <c r="F2926" s="182"/>
      <c r="G2926" s="182"/>
      <c r="H2926" s="182"/>
      <c r="I2926" s="182"/>
      <c r="J2926" s="182"/>
    </row>
    <row r="2927" spans="2:10">
      <c r="D2927" s="182"/>
      <c r="E2927" s="182"/>
      <c r="F2927" s="182"/>
      <c r="G2927" s="182"/>
      <c r="H2927" s="182"/>
      <c r="I2927" s="182"/>
      <c r="J2927" s="182"/>
    </row>
    <row r="2928" spans="2:10">
      <c r="D2928" s="182"/>
      <c r="E2928" s="182"/>
      <c r="F2928" s="182"/>
      <c r="G2928" s="182"/>
      <c r="H2928" s="182"/>
      <c r="I2928" s="182"/>
      <c r="J2928" s="182"/>
    </row>
    <row r="2929" spans="2:10">
      <c r="B2929" s="183"/>
      <c r="D2929" s="182"/>
      <c r="E2929" s="182"/>
      <c r="F2929" s="182"/>
      <c r="G2929" s="182"/>
      <c r="H2929" s="182"/>
      <c r="I2929" s="182"/>
      <c r="J2929" s="182"/>
    </row>
    <row r="2930" spans="2:10">
      <c r="D2930" s="182"/>
      <c r="E2930" s="182"/>
      <c r="F2930" s="182"/>
      <c r="G2930" s="182"/>
      <c r="H2930" s="182"/>
      <c r="I2930" s="182"/>
      <c r="J2930" s="182"/>
    </row>
    <row r="2931" spans="2:10">
      <c r="B2931" s="183"/>
      <c r="D2931" s="182"/>
      <c r="E2931" s="182"/>
      <c r="F2931" s="182"/>
      <c r="G2931" s="182"/>
      <c r="H2931" s="182"/>
      <c r="I2931" s="182"/>
      <c r="J2931" s="182"/>
    </row>
    <row r="2932" spans="2:10">
      <c r="D2932" s="182"/>
      <c r="E2932" s="182"/>
      <c r="F2932" s="182"/>
      <c r="G2932" s="182"/>
      <c r="H2932" s="182"/>
      <c r="I2932" s="182"/>
      <c r="J2932" s="182"/>
    </row>
    <row r="2933" spans="2:10">
      <c r="B2933" s="183"/>
      <c r="D2933" s="182"/>
      <c r="E2933" s="182"/>
      <c r="F2933" s="182"/>
      <c r="G2933" s="182"/>
      <c r="H2933" s="182"/>
      <c r="I2933" s="182"/>
      <c r="J2933" s="182"/>
    </row>
    <row r="2934" spans="2:10">
      <c r="D2934" s="182"/>
      <c r="E2934" s="182"/>
      <c r="F2934" s="182"/>
      <c r="G2934" s="182"/>
      <c r="H2934" s="182"/>
      <c r="I2934" s="182"/>
      <c r="J2934" s="182"/>
    </row>
    <row r="2935" spans="2:10">
      <c r="D2935" s="182"/>
      <c r="E2935" s="182"/>
      <c r="F2935" s="182"/>
      <c r="G2935" s="182"/>
      <c r="H2935" s="182"/>
      <c r="I2935" s="182"/>
      <c r="J2935" s="182"/>
    </row>
    <row r="2936" spans="2:10">
      <c r="D2936" s="182"/>
      <c r="E2936" s="182"/>
      <c r="F2936" s="182"/>
      <c r="G2936" s="182"/>
      <c r="H2936" s="182"/>
      <c r="I2936" s="182"/>
      <c r="J2936" s="182"/>
    </row>
    <row r="2937" spans="2:10">
      <c r="D2937" s="182"/>
      <c r="E2937" s="182"/>
      <c r="F2937" s="182"/>
      <c r="G2937" s="182"/>
      <c r="H2937" s="182"/>
      <c r="I2937" s="182"/>
      <c r="J2937" s="182"/>
    </row>
    <row r="2938" spans="2:10">
      <c r="B2938" s="183"/>
      <c r="D2938" s="182"/>
      <c r="E2938" s="182"/>
      <c r="F2938" s="182"/>
      <c r="G2938" s="182"/>
      <c r="H2938" s="182"/>
      <c r="I2938" s="182"/>
      <c r="J2938" s="182"/>
    </row>
    <row r="2939" spans="2:10">
      <c r="D2939" s="182"/>
      <c r="E2939" s="182"/>
      <c r="F2939" s="182"/>
      <c r="G2939" s="182"/>
      <c r="H2939" s="182"/>
      <c r="I2939" s="182"/>
      <c r="J2939" s="182"/>
    </row>
    <row r="2940" spans="2:10">
      <c r="B2940" s="183"/>
      <c r="D2940" s="182"/>
      <c r="E2940" s="182"/>
      <c r="F2940" s="182"/>
      <c r="G2940" s="182"/>
      <c r="H2940" s="182"/>
      <c r="I2940" s="182"/>
      <c r="J2940" s="182"/>
    </row>
    <row r="2941" spans="2:10">
      <c r="D2941" s="182"/>
      <c r="E2941" s="182"/>
      <c r="F2941" s="182"/>
      <c r="G2941" s="182"/>
      <c r="H2941" s="182"/>
      <c r="I2941" s="182"/>
      <c r="J2941" s="182"/>
    </row>
    <row r="2942" spans="2:10">
      <c r="B2942" s="183"/>
      <c r="D2942" s="182"/>
      <c r="E2942" s="182"/>
      <c r="F2942" s="182"/>
      <c r="G2942" s="182"/>
      <c r="H2942" s="182"/>
      <c r="I2942" s="182"/>
      <c r="J2942" s="182"/>
    </row>
    <row r="2943" spans="2:10">
      <c r="D2943" s="182"/>
      <c r="E2943" s="182"/>
      <c r="F2943" s="182"/>
      <c r="G2943" s="182"/>
      <c r="H2943" s="182"/>
      <c r="I2943" s="182"/>
      <c r="J2943" s="182"/>
    </row>
    <row r="2944" spans="2:10">
      <c r="B2944" s="159"/>
      <c r="D2944" s="182"/>
      <c r="E2944" s="182"/>
      <c r="F2944" s="182"/>
      <c r="G2944" s="182"/>
      <c r="H2944" s="182"/>
      <c r="I2944" s="182"/>
      <c r="J2944" s="182"/>
    </row>
    <row r="2945" spans="2:10">
      <c r="B2945" s="183"/>
      <c r="D2945" s="182"/>
      <c r="E2945" s="182"/>
      <c r="F2945" s="182"/>
      <c r="G2945" s="182"/>
      <c r="H2945" s="182"/>
      <c r="I2945" s="182"/>
      <c r="J2945" s="182"/>
    </row>
    <row r="2946" spans="2:10">
      <c r="B2946" s="183"/>
      <c r="D2946" s="182"/>
      <c r="E2946" s="182"/>
      <c r="F2946" s="182"/>
      <c r="G2946" s="182"/>
      <c r="H2946" s="182"/>
      <c r="I2946" s="182"/>
      <c r="J2946" s="182"/>
    </row>
    <row r="2947" spans="2:10">
      <c r="D2947" s="182"/>
      <c r="E2947" s="182"/>
      <c r="F2947" s="182"/>
      <c r="G2947" s="182"/>
      <c r="H2947" s="182"/>
      <c r="I2947" s="182"/>
      <c r="J2947" s="182"/>
    </row>
    <row r="2948" spans="2:10">
      <c r="B2948" s="184"/>
      <c r="D2948" s="182"/>
      <c r="E2948" s="182"/>
      <c r="F2948" s="182"/>
      <c r="G2948" s="182"/>
      <c r="H2948" s="182"/>
      <c r="I2948" s="182"/>
      <c r="J2948" s="182"/>
    </row>
    <row r="2949" spans="2:10">
      <c r="D2949" s="182"/>
      <c r="E2949" s="182"/>
      <c r="F2949" s="182"/>
      <c r="G2949" s="182"/>
      <c r="H2949" s="182"/>
      <c r="I2949" s="182"/>
      <c r="J2949" s="182"/>
    </row>
    <row r="2950" spans="2:10">
      <c r="B2950" s="183"/>
      <c r="D2950" s="182"/>
      <c r="E2950" s="182"/>
      <c r="F2950" s="182"/>
      <c r="G2950" s="182"/>
      <c r="H2950" s="182"/>
      <c r="I2950" s="182"/>
      <c r="J2950" s="182"/>
    </row>
    <row r="2951" spans="2:10">
      <c r="D2951" s="182"/>
      <c r="E2951" s="182"/>
      <c r="F2951" s="182"/>
      <c r="G2951" s="182"/>
      <c r="H2951" s="182"/>
      <c r="I2951" s="182"/>
      <c r="J2951" s="182"/>
    </row>
    <row r="2952" spans="2:10">
      <c r="B2952" s="183"/>
      <c r="D2952" s="182"/>
      <c r="E2952" s="182"/>
      <c r="F2952" s="182"/>
      <c r="G2952" s="182"/>
      <c r="H2952" s="182"/>
      <c r="I2952" s="182"/>
      <c r="J2952" s="182"/>
    </row>
    <row r="2953" spans="2:10">
      <c r="D2953" s="182"/>
      <c r="E2953" s="182"/>
      <c r="F2953" s="182"/>
      <c r="G2953" s="182"/>
      <c r="H2953" s="182"/>
      <c r="I2953" s="182"/>
      <c r="J2953" s="182"/>
    </row>
    <row r="2954" spans="2:10">
      <c r="B2954" s="183"/>
      <c r="D2954" s="182"/>
      <c r="E2954" s="182"/>
      <c r="F2954" s="182"/>
      <c r="G2954" s="182"/>
      <c r="H2954" s="182"/>
      <c r="I2954" s="182"/>
      <c r="J2954" s="182"/>
    </row>
    <row r="2955" spans="2:10">
      <c r="D2955" s="182"/>
      <c r="E2955" s="182"/>
      <c r="F2955" s="182"/>
      <c r="G2955" s="182"/>
      <c r="H2955" s="182"/>
      <c r="I2955" s="182"/>
      <c r="J2955" s="182"/>
    </row>
    <row r="2956" spans="2:10">
      <c r="B2956" s="159"/>
      <c r="D2956" s="182"/>
      <c r="E2956" s="182"/>
      <c r="F2956" s="182"/>
      <c r="G2956" s="182"/>
      <c r="H2956" s="182"/>
      <c r="I2956" s="182"/>
      <c r="J2956" s="182"/>
    </row>
    <row r="2957" spans="2:10">
      <c r="D2957" s="182"/>
      <c r="E2957" s="182"/>
      <c r="F2957" s="182"/>
      <c r="G2957" s="182"/>
      <c r="H2957" s="182"/>
      <c r="I2957" s="182"/>
      <c r="J2957" s="182"/>
    </row>
    <row r="2958" spans="2:10">
      <c r="D2958" s="182"/>
      <c r="E2958" s="182"/>
      <c r="F2958" s="182"/>
      <c r="G2958" s="182"/>
      <c r="H2958" s="182"/>
      <c r="I2958" s="182"/>
      <c r="J2958" s="182"/>
    </row>
    <row r="2959" spans="2:10">
      <c r="D2959" s="182"/>
      <c r="E2959" s="182"/>
      <c r="F2959" s="182"/>
      <c r="G2959" s="182"/>
      <c r="H2959" s="182"/>
      <c r="I2959" s="182"/>
      <c r="J2959" s="182"/>
    </row>
    <row r="2960" spans="2:10">
      <c r="B2960" s="183"/>
      <c r="D2960" s="182"/>
      <c r="E2960" s="182"/>
      <c r="F2960" s="182"/>
      <c r="G2960" s="182"/>
      <c r="H2960" s="182"/>
      <c r="I2960" s="182"/>
      <c r="J2960" s="182"/>
    </row>
    <row r="2961" spans="2:10">
      <c r="D2961" s="182"/>
      <c r="E2961" s="182"/>
      <c r="F2961" s="182"/>
      <c r="G2961" s="182"/>
      <c r="H2961" s="182"/>
      <c r="I2961" s="182"/>
      <c r="J2961" s="182"/>
    </row>
    <row r="2962" spans="2:10">
      <c r="B2962" s="183"/>
      <c r="D2962" s="182"/>
      <c r="E2962" s="182"/>
      <c r="F2962" s="182"/>
      <c r="G2962" s="182"/>
      <c r="H2962" s="182"/>
      <c r="I2962" s="182"/>
      <c r="J2962" s="182"/>
    </row>
    <row r="2963" spans="2:10">
      <c r="B2963" s="159"/>
      <c r="D2963" s="182"/>
      <c r="E2963" s="182"/>
      <c r="F2963" s="182"/>
      <c r="G2963" s="182"/>
      <c r="H2963" s="182"/>
      <c r="I2963" s="182"/>
      <c r="J2963" s="182"/>
    </row>
    <row r="2964" spans="2:10">
      <c r="B2964" s="183"/>
      <c r="D2964" s="182"/>
      <c r="E2964" s="182"/>
      <c r="F2964" s="182"/>
      <c r="G2964" s="182"/>
      <c r="H2964" s="182"/>
      <c r="I2964" s="182"/>
      <c r="J2964" s="182"/>
    </row>
    <row r="2965" spans="2:10">
      <c r="D2965" s="182"/>
      <c r="E2965" s="182"/>
      <c r="F2965" s="182"/>
      <c r="G2965" s="182"/>
      <c r="H2965" s="182"/>
      <c r="I2965" s="182"/>
      <c r="J2965" s="182"/>
    </row>
    <row r="2966" spans="2:10">
      <c r="B2966" s="183"/>
      <c r="D2966" s="182"/>
      <c r="E2966" s="182"/>
      <c r="F2966" s="182"/>
      <c r="G2966" s="182"/>
      <c r="H2966" s="182"/>
      <c r="I2966" s="182"/>
      <c r="J2966" s="182"/>
    </row>
    <row r="2967" spans="2:10">
      <c r="D2967" s="182"/>
      <c r="E2967" s="182"/>
      <c r="F2967" s="182"/>
      <c r="G2967" s="182"/>
      <c r="H2967" s="182"/>
      <c r="I2967" s="182"/>
      <c r="J2967" s="182"/>
    </row>
    <row r="2968" spans="2:10">
      <c r="B2968" s="183"/>
      <c r="D2968" s="182"/>
      <c r="E2968" s="182"/>
      <c r="F2968" s="182"/>
      <c r="G2968" s="182"/>
      <c r="H2968" s="182"/>
      <c r="I2968" s="182"/>
      <c r="J2968" s="182"/>
    </row>
    <row r="2969" spans="2:10">
      <c r="D2969" s="182"/>
      <c r="E2969" s="182"/>
      <c r="F2969" s="182"/>
      <c r="G2969" s="182"/>
      <c r="H2969" s="182"/>
      <c r="I2969" s="182"/>
      <c r="J2969" s="182"/>
    </row>
    <row r="2970" spans="2:10">
      <c r="B2970" s="183"/>
      <c r="D2970" s="182"/>
      <c r="E2970" s="182"/>
      <c r="F2970" s="182"/>
      <c r="G2970" s="182"/>
      <c r="H2970" s="182"/>
      <c r="I2970" s="182"/>
      <c r="J2970" s="182"/>
    </row>
    <row r="2971" spans="2:10">
      <c r="D2971" s="182"/>
      <c r="E2971" s="182"/>
      <c r="F2971" s="182"/>
      <c r="G2971" s="182"/>
      <c r="H2971" s="182"/>
      <c r="I2971" s="182"/>
      <c r="J2971" s="182"/>
    </row>
    <row r="2972" spans="2:10">
      <c r="B2972" s="183"/>
      <c r="D2972" s="182"/>
      <c r="E2972" s="182"/>
      <c r="F2972" s="182"/>
      <c r="G2972" s="182"/>
      <c r="H2972" s="182"/>
      <c r="I2972" s="182"/>
      <c r="J2972" s="182"/>
    </row>
    <row r="2973" spans="2:10">
      <c r="D2973" s="182"/>
      <c r="E2973" s="182"/>
      <c r="F2973" s="182"/>
      <c r="G2973" s="182"/>
      <c r="H2973" s="182"/>
      <c r="I2973" s="182"/>
      <c r="J2973" s="182"/>
    </row>
    <row r="2974" spans="2:10">
      <c r="B2974" s="183"/>
      <c r="D2974" s="182"/>
      <c r="E2974" s="182"/>
      <c r="F2974" s="182"/>
      <c r="G2974" s="182"/>
      <c r="H2974" s="182"/>
      <c r="I2974" s="182"/>
      <c r="J2974" s="182"/>
    </row>
    <row r="2975" spans="2:10">
      <c r="D2975" s="182"/>
      <c r="E2975" s="182"/>
      <c r="F2975" s="182"/>
      <c r="G2975" s="182"/>
      <c r="H2975" s="182"/>
      <c r="I2975" s="182"/>
      <c r="J2975" s="182"/>
    </row>
    <row r="2976" spans="2:10">
      <c r="B2976" s="183"/>
      <c r="D2976" s="182"/>
      <c r="E2976" s="182"/>
      <c r="F2976" s="182"/>
      <c r="G2976" s="182"/>
      <c r="H2976" s="182"/>
      <c r="I2976" s="182"/>
      <c r="J2976" s="182"/>
    </row>
    <row r="2977" spans="2:10">
      <c r="B2977" s="183"/>
      <c r="D2977" s="182"/>
      <c r="E2977" s="182"/>
      <c r="F2977" s="182"/>
      <c r="G2977" s="182"/>
      <c r="H2977" s="182"/>
      <c r="I2977" s="182"/>
      <c r="J2977" s="182"/>
    </row>
    <row r="2978" spans="2:10">
      <c r="B2978" s="183"/>
      <c r="D2978" s="182"/>
      <c r="E2978" s="182"/>
      <c r="F2978" s="182"/>
      <c r="G2978" s="182"/>
      <c r="H2978" s="182"/>
      <c r="I2978" s="182"/>
      <c r="J2978" s="182"/>
    </row>
    <row r="2979" spans="2:10">
      <c r="D2979" s="182"/>
      <c r="E2979" s="182"/>
      <c r="F2979" s="182"/>
      <c r="G2979" s="182"/>
      <c r="H2979" s="182"/>
      <c r="I2979" s="182"/>
      <c r="J2979" s="182"/>
    </row>
    <row r="2980" spans="2:10">
      <c r="B2980" s="183"/>
      <c r="D2980" s="182"/>
      <c r="E2980" s="182"/>
      <c r="F2980" s="182"/>
      <c r="G2980" s="182"/>
      <c r="H2980" s="182"/>
      <c r="I2980" s="182"/>
      <c r="J2980" s="182"/>
    </row>
    <row r="2981" spans="2:10">
      <c r="D2981" s="182"/>
      <c r="E2981" s="182"/>
      <c r="F2981" s="182"/>
      <c r="G2981" s="182"/>
      <c r="H2981" s="182"/>
      <c r="I2981" s="182"/>
      <c r="J2981" s="182"/>
    </row>
    <row r="2982" spans="2:10">
      <c r="B2982" s="183"/>
      <c r="D2982" s="182"/>
      <c r="E2982" s="182"/>
      <c r="F2982" s="182"/>
      <c r="G2982" s="182"/>
      <c r="H2982" s="182"/>
      <c r="I2982" s="182"/>
      <c r="J2982" s="182"/>
    </row>
    <row r="2983" spans="2:10">
      <c r="B2983" s="183"/>
      <c r="D2983" s="182"/>
      <c r="E2983" s="182"/>
      <c r="F2983" s="182"/>
      <c r="G2983" s="182"/>
      <c r="H2983" s="182"/>
      <c r="I2983" s="182"/>
      <c r="J2983" s="182"/>
    </row>
    <row r="2984" spans="2:10">
      <c r="D2984" s="182"/>
      <c r="E2984" s="182"/>
      <c r="F2984" s="182"/>
      <c r="G2984" s="182"/>
      <c r="H2984" s="182"/>
      <c r="I2984" s="182"/>
      <c r="J2984" s="182"/>
    </row>
    <row r="2985" spans="2:10">
      <c r="B2985" s="183"/>
      <c r="D2985" s="182"/>
      <c r="E2985" s="182"/>
      <c r="F2985" s="182"/>
      <c r="G2985" s="182"/>
      <c r="H2985" s="182"/>
      <c r="I2985" s="182"/>
      <c r="J2985" s="182"/>
    </row>
    <row r="2986" spans="2:10">
      <c r="D2986" s="182"/>
      <c r="E2986" s="182"/>
      <c r="F2986" s="182"/>
      <c r="G2986" s="182"/>
      <c r="H2986" s="182"/>
      <c r="I2986" s="182"/>
      <c r="J2986" s="182"/>
    </row>
    <row r="2987" spans="2:10">
      <c r="B2987" s="183"/>
      <c r="D2987" s="182"/>
      <c r="E2987" s="182"/>
      <c r="F2987" s="182"/>
      <c r="G2987" s="182"/>
      <c r="H2987" s="182"/>
      <c r="I2987" s="182"/>
      <c r="J2987" s="182"/>
    </row>
    <row r="2988" spans="2:10">
      <c r="D2988" s="182"/>
      <c r="E2988" s="182"/>
      <c r="F2988" s="182"/>
      <c r="G2988" s="182"/>
      <c r="H2988" s="182"/>
      <c r="I2988" s="182"/>
      <c r="J2988" s="182"/>
    </row>
    <row r="2989" spans="2:10">
      <c r="B2989" s="183"/>
      <c r="D2989" s="182"/>
      <c r="E2989" s="182"/>
      <c r="F2989" s="182"/>
      <c r="G2989" s="182"/>
      <c r="H2989" s="182"/>
      <c r="I2989" s="182"/>
      <c r="J2989" s="182"/>
    </row>
    <row r="2990" spans="2:10">
      <c r="D2990" s="182"/>
      <c r="E2990" s="182"/>
      <c r="F2990" s="182"/>
      <c r="G2990" s="182"/>
      <c r="H2990" s="182"/>
      <c r="I2990" s="182"/>
      <c r="J2990" s="182"/>
    </row>
    <row r="2991" spans="2:10">
      <c r="B2991" s="183"/>
      <c r="D2991" s="182"/>
      <c r="E2991" s="182"/>
      <c r="F2991" s="182"/>
      <c r="G2991" s="182"/>
      <c r="H2991" s="182"/>
      <c r="I2991" s="182"/>
      <c r="J2991" s="182"/>
    </row>
    <row r="2992" spans="2:10">
      <c r="D2992" s="182"/>
      <c r="E2992" s="182"/>
      <c r="F2992" s="182"/>
      <c r="G2992" s="182"/>
      <c r="H2992" s="182"/>
      <c r="I2992" s="182"/>
      <c r="J2992" s="182"/>
    </row>
    <row r="2993" spans="2:10">
      <c r="B2993" s="183"/>
      <c r="D2993" s="182"/>
      <c r="E2993" s="182"/>
      <c r="F2993" s="182"/>
      <c r="G2993" s="182"/>
      <c r="H2993" s="182"/>
      <c r="I2993" s="182"/>
      <c r="J2993" s="182"/>
    </row>
    <row r="2994" spans="2:10">
      <c r="D2994" s="182"/>
      <c r="E2994" s="182"/>
      <c r="F2994" s="182"/>
      <c r="G2994" s="182"/>
      <c r="H2994" s="182"/>
      <c r="I2994" s="182"/>
      <c r="J2994" s="182"/>
    </row>
    <row r="2995" spans="2:10">
      <c r="B2995" s="183"/>
      <c r="D2995" s="182"/>
      <c r="E2995" s="182"/>
      <c r="F2995" s="182"/>
      <c r="G2995" s="182"/>
      <c r="H2995" s="182"/>
      <c r="I2995" s="182"/>
      <c r="J2995" s="182"/>
    </row>
    <row r="2996" spans="2:10">
      <c r="D2996" s="182"/>
      <c r="E2996" s="182"/>
      <c r="F2996" s="182"/>
      <c r="G2996" s="182"/>
      <c r="H2996" s="182"/>
      <c r="I2996" s="182"/>
      <c r="J2996" s="182"/>
    </row>
    <row r="2997" spans="2:10">
      <c r="D2997" s="182"/>
      <c r="E2997" s="182"/>
      <c r="F2997" s="182"/>
      <c r="G2997" s="182"/>
      <c r="H2997" s="182"/>
      <c r="I2997" s="182"/>
      <c r="J2997" s="182"/>
    </row>
    <row r="2998" spans="2:10">
      <c r="B2998" s="183"/>
      <c r="D2998" s="182"/>
      <c r="E2998" s="182"/>
      <c r="F2998" s="182"/>
      <c r="G2998" s="182"/>
      <c r="H2998" s="182"/>
      <c r="I2998" s="182"/>
      <c r="J2998" s="182"/>
    </row>
    <row r="2999" spans="2:10">
      <c r="B2999" s="159"/>
      <c r="D2999" s="182"/>
      <c r="E2999" s="182"/>
      <c r="F2999" s="182"/>
      <c r="G2999" s="182"/>
      <c r="H2999" s="182"/>
      <c r="I2999" s="182"/>
      <c r="J2999" s="182"/>
    </row>
    <row r="3000" spans="2:10">
      <c r="B3000" s="183"/>
      <c r="D3000" s="182"/>
      <c r="E3000" s="182"/>
      <c r="F3000" s="182"/>
      <c r="G3000" s="182"/>
      <c r="H3000" s="182"/>
      <c r="I3000" s="182"/>
      <c r="J3000" s="182"/>
    </row>
    <row r="3001" spans="2:10">
      <c r="B3001" s="159"/>
      <c r="D3001" s="182"/>
      <c r="E3001" s="182"/>
      <c r="F3001" s="182"/>
      <c r="G3001" s="182"/>
      <c r="H3001" s="182"/>
      <c r="I3001" s="182"/>
      <c r="J3001" s="182"/>
    </row>
    <row r="3002" spans="2:10">
      <c r="B3002" s="183"/>
      <c r="D3002" s="182"/>
      <c r="E3002" s="182"/>
      <c r="F3002" s="182"/>
      <c r="G3002" s="182"/>
      <c r="H3002" s="182"/>
      <c r="I3002" s="182"/>
      <c r="J3002" s="182"/>
    </row>
    <row r="3003" spans="2:10">
      <c r="D3003" s="182"/>
      <c r="E3003" s="182"/>
      <c r="F3003" s="182"/>
      <c r="G3003" s="182"/>
      <c r="H3003" s="182"/>
      <c r="I3003" s="182"/>
      <c r="J3003" s="182"/>
    </row>
    <row r="3004" spans="2:10">
      <c r="B3004" s="183"/>
      <c r="D3004" s="182"/>
      <c r="E3004" s="182"/>
      <c r="F3004" s="182"/>
      <c r="G3004" s="182"/>
      <c r="H3004" s="182"/>
      <c r="I3004" s="182"/>
      <c r="J3004" s="182"/>
    </row>
    <row r="3005" spans="2:10">
      <c r="D3005" s="182"/>
      <c r="E3005" s="182"/>
      <c r="F3005" s="182"/>
      <c r="G3005" s="182"/>
      <c r="H3005" s="182"/>
      <c r="I3005" s="182"/>
      <c r="J3005" s="182"/>
    </row>
    <row r="3006" spans="2:10">
      <c r="B3006" s="183"/>
      <c r="D3006" s="182"/>
      <c r="E3006" s="182"/>
      <c r="F3006" s="182"/>
      <c r="G3006" s="182"/>
      <c r="H3006" s="182"/>
      <c r="I3006" s="182"/>
      <c r="J3006" s="182"/>
    </row>
    <row r="3007" spans="2:10">
      <c r="D3007" s="182"/>
      <c r="E3007" s="182"/>
      <c r="F3007" s="182"/>
      <c r="G3007" s="182"/>
      <c r="H3007" s="182"/>
      <c r="I3007" s="182"/>
      <c r="J3007" s="182"/>
    </row>
    <row r="3008" spans="2:10">
      <c r="D3008" s="182"/>
      <c r="E3008" s="182"/>
      <c r="F3008" s="182"/>
      <c r="G3008" s="182"/>
      <c r="H3008" s="182"/>
      <c r="I3008" s="182"/>
      <c r="J3008" s="182"/>
    </row>
    <row r="3009" spans="2:10">
      <c r="B3009" s="183"/>
      <c r="D3009" s="182"/>
      <c r="E3009" s="182"/>
      <c r="F3009" s="182"/>
      <c r="G3009" s="182"/>
      <c r="H3009" s="182"/>
      <c r="I3009" s="182"/>
      <c r="J3009" s="182"/>
    </row>
    <row r="3010" spans="2:10">
      <c r="D3010" s="182"/>
      <c r="E3010" s="182"/>
      <c r="F3010" s="182"/>
      <c r="G3010" s="182"/>
      <c r="H3010" s="182"/>
      <c r="I3010" s="182"/>
      <c r="J3010" s="182"/>
    </row>
    <row r="3011" spans="2:10">
      <c r="B3011" s="159"/>
      <c r="D3011" s="182"/>
      <c r="E3011" s="182"/>
      <c r="F3011" s="182"/>
      <c r="G3011" s="182"/>
      <c r="H3011" s="182"/>
      <c r="I3011" s="182"/>
      <c r="J3011" s="182"/>
    </row>
    <row r="3012" spans="2:10">
      <c r="B3012" s="184"/>
      <c r="D3012" s="182"/>
      <c r="E3012" s="182"/>
      <c r="F3012" s="182"/>
      <c r="G3012" s="182"/>
      <c r="H3012" s="182"/>
      <c r="I3012" s="182"/>
      <c r="J3012" s="182"/>
    </row>
    <row r="3013" spans="2:10">
      <c r="B3013" s="159"/>
      <c r="D3013" s="182"/>
      <c r="E3013" s="182"/>
      <c r="F3013" s="182"/>
      <c r="G3013" s="182"/>
      <c r="H3013" s="182"/>
      <c r="I3013" s="182"/>
      <c r="J3013" s="182"/>
    </row>
    <row r="3014" spans="2:10">
      <c r="B3014" s="159"/>
      <c r="D3014" s="182"/>
      <c r="E3014" s="182"/>
      <c r="F3014" s="182"/>
      <c r="G3014" s="182"/>
      <c r="H3014" s="182"/>
      <c r="I3014" s="182"/>
      <c r="J3014" s="182"/>
    </row>
    <row r="3015" spans="2:10">
      <c r="B3015" s="183"/>
      <c r="D3015" s="182"/>
      <c r="E3015" s="182"/>
      <c r="F3015" s="182"/>
      <c r="G3015" s="182"/>
      <c r="H3015" s="182"/>
      <c r="I3015" s="182"/>
      <c r="J3015" s="182"/>
    </row>
    <row r="3016" spans="2:10">
      <c r="D3016" s="182"/>
      <c r="E3016" s="182"/>
      <c r="F3016" s="182"/>
      <c r="G3016" s="182"/>
      <c r="H3016" s="182"/>
      <c r="I3016" s="182"/>
      <c r="J3016" s="182"/>
    </row>
    <row r="3017" spans="2:10">
      <c r="D3017" s="182"/>
      <c r="E3017" s="182"/>
      <c r="F3017" s="182"/>
      <c r="G3017" s="182"/>
      <c r="H3017" s="182"/>
      <c r="I3017" s="182"/>
      <c r="J3017" s="182"/>
    </row>
    <row r="3018" spans="2:10">
      <c r="D3018" s="182"/>
      <c r="E3018" s="182"/>
      <c r="F3018" s="182"/>
      <c r="G3018" s="182"/>
      <c r="H3018" s="182"/>
      <c r="I3018" s="182"/>
      <c r="J3018" s="182"/>
    </row>
    <row r="3019" spans="2:10">
      <c r="D3019" s="182"/>
      <c r="E3019" s="182"/>
      <c r="F3019" s="182"/>
      <c r="G3019" s="182"/>
      <c r="H3019" s="182"/>
      <c r="I3019" s="182"/>
      <c r="J3019" s="182"/>
    </row>
    <row r="3020" spans="2:10">
      <c r="B3020" s="183"/>
      <c r="D3020" s="182"/>
      <c r="E3020" s="182"/>
      <c r="F3020" s="182"/>
      <c r="G3020" s="182"/>
      <c r="H3020" s="182"/>
      <c r="I3020" s="182"/>
      <c r="J3020" s="182"/>
    </row>
    <row r="3021" spans="2:10">
      <c r="D3021" s="182"/>
      <c r="E3021" s="182"/>
      <c r="F3021" s="182"/>
      <c r="G3021" s="182"/>
      <c r="H3021" s="182"/>
      <c r="I3021" s="182"/>
      <c r="J3021" s="182"/>
    </row>
    <row r="3022" spans="2:10">
      <c r="B3022" s="183"/>
      <c r="D3022" s="182"/>
      <c r="E3022" s="182"/>
      <c r="F3022" s="182"/>
      <c r="G3022" s="182"/>
      <c r="H3022" s="182"/>
      <c r="I3022" s="182"/>
      <c r="J3022" s="182"/>
    </row>
    <row r="3023" spans="2:10">
      <c r="D3023" s="182"/>
      <c r="E3023" s="182"/>
      <c r="F3023" s="182"/>
      <c r="G3023" s="182"/>
      <c r="H3023" s="182"/>
      <c r="I3023" s="182"/>
      <c r="J3023" s="182"/>
    </row>
    <row r="3024" spans="2:10">
      <c r="D3024" s="182"/>
      <c r="E3024" s="182"/>
      <c r="F3024" s="182"/>
      <c r="G3024" s="182"/>
      <c r="H3024" s="182"/>
      <c r="I3024" s="182"/>
      <c r="J3024" s="182"/>
    </row>
    <row r="3025" spans="2:10">
      <c r="D3025" s="182"/>
      <c r="E3025" s="182"/>
      <c r="F3025" s="182"/>
      <c r="G3025" s="182"/>
      <c r="H3025" s="182"/>
      <c r="I3025" s="182"/>
      <c r="J3025" s="182"/>
    </row>
    <row r="3026" spans="2:10">
      <c r="D3026" s="182"/>
      <c r="E3026" s="182"/>
      <c r="F3026" s="182"/>
      <c r="G3026" s="182"/>
      <c r="H3026" s="182"/>
      <c r="I3026" s="182"/>
      <c r="J3026" s="182"/>
    </row>
    <row r="3027" spans="2:10">
      <c r="B3027" s="183"/>
      <c r="D3027" s="182"/>
      <c r="E3027" s="182"/>
      <c r="F3027" s="182"/>
      <c r="G3027" s="182"/>
      <c r="H3027" s="182"/>
      <c r="I3027" s="182"/>
      <c r="J3027" s="182"/>
    </row>
    <row r="3028" spans="2:10">
      <c r="D3028" s="182"/>
      <c r="E3028" s="182"/>
      <c r="F3028" s="182"/>
      <c r="G3028" s="182"/>
      <c r="H3028" s="182"/>
      <c r="I3028" s="182"/>
      <c r="J3028" s="182"/>
    </row>
    <row r="3029" spans="2:10">
      <c r="B3029" s="183"/>
      <c r="D3029" s="182"/>
      <c r="E3029" s="182"/>
      <c r="F3029" s="182"/>
      <c r="G3029" s="182"/>
      <c r="H3029" s="182"/>
      <c r="I3029" s="182"/>
      <c r="J3029" s="182"/>
    </row>
    <row r="3030" spans="2:10">
      <c r="D3030" s="182"/>
      <c r="E3030" s="182"/>
      <c r="F3030" s="182"/>
      <c r="G3030" s="182"/>
      <c r="H3030" s="182"/>
      <c r="I3030" s="182"/>
      <c r="J3030" s="182"/>
    </row>
    <row r="3031" spans="2:10">
      <c r="B3031" s="183"/>
      <c r="D3031" s="182"/>
      <c r="E3031" s="182"/>
      <c r="F3031" s="182"/>
      <c r="G3031" s="182"/>
      <c r="H3031" s="182"/>
      <c r="I3031" s="182"/>
      <c r="J3031" s="182"/>
    </row>
    <row r="3032" spans="2:10">
      <c r="D3032" s="182"/>
      <c r="E3032" s="182"/>
      <c r="F3032" s="182"/>
      <c r="G3032" s="182"/>
      <c r="H3032" s="182"/>
      <c r="I3032" s="182"/>
      <c r="J3032" s="182"/>
    </row>
    <row r="3033" spans="2:10">
      <c r="B3033" s="183"/>
      <c r="D3033" s="182"/>
      <c r="E3033" s="182"/>
      <c r="F3033" s="182"/>
      <c r="G3033" s="182"/>
      <c r="H3033" s="182"/>
      <c r="I3033" s="182"/>
      <c r="J3033" s="182"/>
    </row>
    <row r="3034" spans="2:10">
      <c r="D3034" s="182"/>
      <c r="E3034" s="182"/>
      <c r="F3034" s="182"/>
      <c r="G3034" s="182"/>
      <c r="H3034" s="182"/>
      <c r="I3034" s="182"/>
      <c r="J3034" s="182"/>
    </row>
    <row r="3035" spans="2:10">
      <c r="B3035" s="183"/>
      <c r="D3035" s="182"/>
      <c r="E3035" s="182"/>
      <c r="F3035" s="182"/>
      <c r="G3035" s="182"/>
      <c r="H3035" s="182"/>
      <c r="I3035" s="182"/>
      <c r="J3035" s="182"/>
    </row>
    <row r="3036" spans="2:10">
      <c r="B3036" s="183"/>
      <c r="D3036" s="182"/>
      <c r="E3036" s="182"/>
      <c r="F3036" s="182"/>
      <c r="G3036" s="182"/>
      <c r="H3036" s="182"/>
      <c r="I3036" s="182"/>
      <c r="J3036" s="182"/>
    </row>
    <row r="3037" spans="2:10">
      <c r="B3037" s="183"/>
      <c r="D3037" s="182"/>
      <c r="E3037" s="182"/>
      <c r="F3037" s="182"/>
      <c r="G3037" s="182"/>
      <c r="H3037" s="182"/>
      <c r="I3037" s="182"/>
      <c r="J3037" s="182"/>
    </row>
    <row r="3038" spans="2:10">
      <c r="D3038" s="182"/>
      <c r="E3038" s="182"/>
      <c r="F3038" s="182"/>
      <c r="G3038" s="182"/>
      <c r="H3038" s="182"/>
      <c r="I3038" s="182"/>
      <c r="J3038" s="182"/>
    </row>
    <row r="3039" spans="2:10">
      <c r="B3039" s="183"/>
      <c r="D3039" s="182"/>
      <c r="E3039" s="182"/>
      <c r="F3039" s="182"/>
      <c r="G3039" s="182"/>
      <c r="H3039" s="182"/>
      <c r="I3039" s="182"/>
      <c r="J3039" s="182"/>
    </row>
    <row r="3040" spans="2:10">
      <c r="D3040" s="182"/>
      <c r="E3040" s="182"/>
      <c r="F3040" s="182"/>
      <c r="G3040" s="182"/>
      <c r="H3040" s="182"/>
      <c r="I3040" s="182"/>
      <c r="J3040" s="182"/>
    </row>
    <row r="3041" spans="2:10">
      <c r="B3041" s="183"/>
      <c r="D3041" s="182"/>
      <c r="E3041" s="182"/>
      <c r="F3041" s="182"/>
      <c r="G3041" s="182"/>
      <c r="H3041" s="182"/>
      <c r="I3041" s="182"/>
      <c r="J3041" s="182"/>
    </row>
    <row r="3042" spans="2:10">
      <c r="D3042" s="182"/>
      <c r="E3042" s="182"/>
      <c r="F3042" s="182"/>
      <c r="G3042" s="182"/>
      <c r="H3042" s="182"/>
      <c r="I3042" s="182"/>
      <c r="J3042" s="182"/>
    </row>
    <row r="3043" spans="2:10">
      <c r="B3043" s="183"/>
      <c r="D3043" s="182"/>
      <c r="E3043" s="182"/>
      <c r="F3043" s="182"/>
      <c r="G3043" s="182"/>
      <c r="H3043" s="182"/>
      <c r="I3043" s="182"/>
      <c r="J3043" s="182"/>
    </row>
    <row r="3044" spans="2:10">
      <c r="D3044" s="182"/>
      <c r="E3044" s="182"/>
      <c r="F3044" s="182"/>
      <c r="G3044" s="182"/>
      <c r="H3044" s="182"/>
      <c r="I3044" s="182"/>
      <c r="J3044" s="182"/>
    </row>
    <row r="3045" spans="2:10">
      <c r="B3045" s="183"/>
      <c r="D3045" s="182"/>
      <c r="E3045" s="182"/>
      <c r="F3045" s="182"/>
      <c r="G3045" s="182"/>
      <c r="H3045" s="182"/>
      <c r="I3045" s="182"/>
      <c r="J3045" s="182"/>
    </row>
    <row r="3046" spans="2:10">
      <c r="D3046" s="182"/>
      <c r="E3046" s="182"/>
      <c r="F3046" s="182"/>
      <c r="G3046" s="182"/>
      <c r="H3046" s="182"/>
      <c r="I3046" s="182"/>
      <c r="J3046" s="182"/>
    </row>
    <row r="3047" spans="2:10">
      <c r="B3047" s="159"/>
      <c r="D3047" s="182"/>
      <c r="E3047" s="182"/>
      <c r="F3047" s="182"/>
      <c r="G3047" s="182"/>
      <c r="H3047" s="182"/>
      <c r="I3047" s="182"/>
      <c r="J3047" s="182"/>
    </row>
    <row r="3048" spans="2:10">
      <c r="B3048" s="159"/>
      <c r="D3048" s="182"/>
      <c r="E3048" s="182"/>
      <c r="F3048" s="182"/>
      <c r="G3048" s="182"/>
      <c r="H3048" s="182"/>
      <c r="I3048" s="182"/>
      <c r="J3048" s="182"/>
    </row>
    <row r="3049" spans="2:10">
      <c r="B3049" s="159"/>
      <c r="D3049" s="182"/>
      <c r="E3049" s="182"/>
      <c r="F3049" s="182"/>
      <c r="G3049" s="182"/>
      <c r="H3049" s="182"/>
      <c r="I3049" s="182"/>
      <c r="J3049" s="182"/>
    </row>
    <row r="3050" spans="2:10">
      <c r="B3050" s="159"/>
      <c r="D3050" s="182"/>
      <c r="E3050" s="182"/>
      <c r="F3050" s="182"/>
      <c r="G3050" s="182"/>
      <c r="H3050" s="182"/>
      <c r="I3050" s="182"/>
      <c r="J3050" s="182"/>
    </row>
    <row r="3051" spans="2:10">
      <c r="B3051" s="159"/>
      <c r="D3051" s="182"/>
      <c r="E3051" s="182"/>
      <c r="F3051" s="182"/>
      <c r="G3051" s="182"/>
      <c r="H3051" s="182"/>
      <c r="I3051" s="182"/>
      <c r="J3051" s="182"/>
    </row>
    <row r="3052" spans="2:10">
      <c r="D3052" s="182"/>
      <c r="E3052" s="182"/>
      <c r="F3052" s="182"/>
      <c r="G3052" s="182"/>
      <c r="H3052" s="182"/>
      <c r="I3052" s="182"/>
      <c r="J3052" s="182"/>
    </row>
    <row r="3053" spans="2:10">
      <c r="B3053" s="183"/>
      <c r="D3053" s="182"/>
      <c r="E3053" s="182"/>
      <c r="F3053" s="182"/>
      <c r="G3053" s="182"/>
      <c r="H3053" s="182"/>
      <c r="I3053" s="182"/>
      <c r="J3053" s="182"/>
    </row>
    <row r="3054" spans="2:10">
      <c r="D3054" s="182"/>
      <c r="E3054" s="182"/>
      <c r="F3054" s="182"/>
      <c r="G3054" s="182"/>
      <c r="H3054" s="182"/>
      <c r="I3054" s="182"/>
      <c r="J3054" s="182"/>
    </row>
    <row r="3055" spans="2:10">
      <c r="B3055" s="183"/>
      <c r="D3055" s="182"/>
      <c r="E3055" s="182"/>
      <c r="F3055" s="182"/>
      <c r="G3055" s="182"/>
      <c r="H3055" s="182"/>
      <c r="I3055" s="182"/>
      <c r="J3055" s="182"/>
    </row>
    <row r="3056" spans="2:10">
      <c r="B3056" s="183"/>
      <c r="D3056" s="182"/>
      <c r="E3056" s="182"/>
      <c r="F3056" s="182"/>
      <c r="G3056" s="182"/>
      <c r="H3056" s="182"/>
      <c r="I3056" s="182"/>
      <c r="J3056" s="182"/>
    </row>
    <row r="3057" spans="2:10">
      <c r="D3057" s="182"/>
      <c r="E3057" s="182"/>
      <c r="F3057" s="182"/>
      <c r="G3057" s="182"/>
      <c r="H3057" s="182"/>
      <c r="I3057" s="182"/>
      <c r="J3057" s="182"/>
    </row>
    <row r="3058" spans="2:10">
      <c r="B3058" s="183"/>
      <c r="D3058" s="182"/>
      <c r="E3058" s="182"/>
      <c r="F3058" s="182"/>
      <c r="G3058" s="182"/>
      <c r="H3058" s="182"/>
      <c r="I3058" s="182"/>
      <c r="J3058" s="182"/>
    </row>
    <row r="3059" spans="2:10">
      <c r="D3059" s="182"/>
      <c r="E3059" s="182"/>
      <c r="F3059" s="182"/>
      <c r="G3059" s="182"/>
      <c r="H3059" s="182"/>
      <c r="I3059" s="182"/>
      <c r="J3059" s="182"/>
    </row>
    <row r="3060" spans="2:10">
      <c r="B3060" s="183"/>
      <c r="D3060" s="182"/>
      <c r="E3060" s="182"/>
      <c r="F3060" s="182"/>
      <c r="G3060" s="182"/>
      <c r="H3060" s="182"/>
      <c r="I3060" s="182"/>
      <c r="J3060" s="182"/>
    </row>
    <row r="3061" spans="2:10">
      <c r="D3061" s="182"/>
      <c r="E3061" s="182"/>
      <c r="F3061" s="182"/>
      <c r="G3061" s="182"/>
      <c r="H3061" s="182"/>
      <c r="I3061" s="182"/>
      <c r="J3061" s="182"/>
    </row>
    <row r="3062" spans="2:10">
      <c r="B3062" s="183"/>
      <c r="D3062" s="182"/>
      <c r="E3062" s="182"/>
      <c r="F3062" s="182"/>
      <c r="G3062" s="182"/>
      <c r="H3062" s="182"/>
      <c r="I3062" s="182"/>
      <c r="J3062" s="182"/>
    </row>
    <row r="3063" spans="2:10">
      <c r="D3063" s="182"/>
      <c r="E3063" s="182"/>
      <c r="F3063" s="182"/>
      <c r="G3063" s="182"/>
      <c r="H3063" s="182"/>
      <c r="I3063" s="182"/>
      <c r="J3063" s="182"/>
    </row>
    <row r="3064" spans="2:10">
      <c r="B3064" s="183"/>
      <c r="D3064" s="182"/>
      <c r="E3064" s="182"/>
      <c r="F3064" s="182"/>
      <c r="G3064" s="182"/>
      <c r="H3064" s="182"/>
      <c r="I3064" s="182"/>
      <c r="J3064" s="182"/>
    </row>
    <row r="3065" spans="2:10">
      <c r="D3065" s="182"/>
      <c r="E3065" s="182"/>
      <c r="F3065" s="182"/>
      <c r="G3065" s="182"/>
      <c r="H3065" s="182"/>
      <c r="I3065" s="182"/>
      <c r="J3065" s="182"/>
    </row>
    <row r="3066" spans="2:10">
      <c r="B3066" s="183"/>
      <c r="D3066" s="182"/>
      <c r="E3066" s="182"/>
      <c r="F3066" s="182"/>
      <c r="G3066" s="182"/>
      <c r="H3066" s="182"/>
      <c r="I3066" s="182"/>
      <c r="J3066" s="182"/>
    </row>
    <row r="3067" spans="2:10">
      <c r="D3067" s="182"/>
      <c r="E3067" s="182"/>
      <c r="F3067" s="182"/>
      <c r="G3067" s="182"/>
      <c r="H3067" s="182"/>
      <c r="I3067" s="182"/>
      <c r="J3067" s="182"/>
    </row>
    <row r="3068" spans="2:10">
      <c r="D3068" s="182"/>
      <c r="E3068" s="182"/>
      <c r="F3068" s="182"/>
      <c r="G3068" s="182"/>
      <c r="H3068" s="182"/>
      <c r="I3068" s="182"/>
      <c r="J3068" s="182"/>
    </row>
    <row r="3069" spans="2:10">
      <c r="D3069" s="182"/>
      <c r="E3069" s="182"/>
      <c r="F3069" s="182"/>
      <c r="G3069" s="182"/>
      <c r="H3069" s="182"/>
      <c r="I3069" s="182"/>
      <c r="J3069" s="182"/>
    </row>
    <row r="3070" spans="2:10">
      <c r="D3070" s="182"/>
      <c r="E3070" s="182"/>
      <c r="F3070" s="182"/>
      <c r="G3070" s="182"/>
      <c r="H3070" s="182"/>
      <c r="I3070" s="182"/>
      <c r="J3070" s="182"/>
    </row>
    <row r="3071" spans="2:10">
      <c r="D3071" s="182"/>
      <c r="E3071" s="182"/>
      <c r="F3071" s="182"/>
      <c r="G3071" s="182"/>
      <c r="H3071" s="182"/>
      <c r="I3071" s="182"/>
      <c r="J3071" s="182"/>
    </row>
    <row r="3072" spans="2:10">
      <c r="B3072" s="159"/>
      <c r="D3072" s="182"/>
      <c r="E3072" s="182"/>
      <c r="F3072" s="182"/>
      <c r="G3072" s="182"/>
      <c r="H3072" s="182"/>
      <c r="I3072" s="182"/>
      <c r="J3072" s="182"/>
    </row>
    <row r="3073" spans="2:10">
      <c r="D3073" s="182"/>
      <c r="E3073" s="182"/>
      <c r="F3073" s="182"/>
      <c r="G3073" s="182"/>
      <c r="H3073" s="182"/>
      <c r="I3073" s="182"/>
      <c r="J3073" s="182"/>
    </row>
    <row r="3074" spans="2:10">
      <c r="B3074" s="183"/>
      <c r="D3074" s="182"/>
      <c r="E3074" s="182"/>
      <c r="F3074" s="182"/>
      <c r="G3074" s="182"/>
      <c r="H3074" s="182"/>
      <c r="I3074" s="182"/>
      <c r="J3074" s="182"/>
    </row>
    <row r="3075" spans="2:10">
      <c r="D3075" s="182"/>
      <c r="E3075" s="182"/>
      <c r="F3075" s="182"/>
      <c r="G3075" s="182"/>
      <c r="H3075" s="182"/>
      <c r="I3075" s="182"/>
      <c r="J3075" s="182"/>
    </row>
    <row r="3076" spans="2:10">
      <c r="B3076" s="183"/>
      <c r="D3076" s="182"/>
      <c r="E3076" s="182"/>
      <c r="F3076" s="182"/>
      <c r="G3076" s="182"/>
      <c r="H3076" s="182"/>
      <c r="I3076" s="182"/>
      <c r="J3076" s="182"/>
    </row>
    <row r="3077" spans="2:10">
      <c r="D3077" s="182"/>
      <c r="E3077" s="182"/>
      <c r="F3077" s="182"/>
      <c r="G3077" s="182"/>
      <c r="H3077" s="182"/>
      <c r="I3077" s="182"/>
      <c r="J3077" s="182"/>
    </row>
    <row r="3078" spans="2:10">
      <c r="B3078" s="183"/>
      <c r="D3078" s="182"/>
      <c r="E3078" s="182"/>
      <c r="F3078" s="182"/>
      <c r="G3078" s="182"/>
      <c r="H3078" s="182"/>
      <c r="I3078" s="182"/>
      <c r="J3078" s="182"/>
    </row>
    <row r="3079" spans="2:10">
      <c r="D3079" s="182"/>
      <c r="E3079" s="182"/>
      <c r="F3079" s="182"/>
      <c r="G3079" s="182"/>
      <c r="H3079" s="182"/>
      <c r="I3079" s="182"/>
      <c r="J3079" s="182"/>
    </row>
    <row r="3080" spans="2:10">
      <c r="D3080" s="182"/>
      <c r="E3080" s="182"/>
      <c r="F3080" s="182"/>
      <c r="G3080" s="182"/>
      <c r="H3080" s="182"/>
      <c r="I3080" s="182"/>
      <c r="J3080" s="182"/>
    </row>
    <row r="3081" spans="2:10">
      <c r="D3081" s="182"/>
      <c r="E3081" s="182"/>
      <c r="F3081" s="182"/>
      <c r="G3081" s="182"/>
      <c r="H3081" s="182"/>
      <c r="I3081" s="182"/>
      <c r="J3081" s="182"/>
    </row>
    <row r="3082" spans="2:10">
      <c r="D3082" s="182"/>
      <c r="E3082" s="182"/>
      <c r="F3082" s="182"/>
      <c r="G3082" s="182"/>
      <c r="H3082" s="182"/>
      <c r="I3082" s="182"/>
      <c r="J3082" s="182"/>
    </row>
    <row r="3083" spans="2:10">
      <c r="D3083" s="182"/>
      <c r="E3083" s="182"/>
      <c r="F3083" s="182"/>
      <c r="G3083" s="182"/>
      <c r="H3083" s="182"/>
      <c r="I3083" s="182"/>
      <c r="J3083" s="182"/>
    </row>
    <row r="3084" spans="2:10">
      <c r="D3084" s="182"/>
      <c r="E3084" s="182"/>
      <c r="F3084" s="182"/>
      <c r="G3084" s="182"/>
      <c r="H3084" s="182"/>
      <c r="I3084" s="182"/>
      <c r="J3084" s="182"/>
    </row>
    <row r="3085" spans="2:10">
      <c r="D3085" s="182"/>
      <c r="E3085" s="182"/>
      <c r="F3085" s="182"/>
      <c r="G3085" s="182"/>
      <c r="H3085" s="182"/>
      <c r="I3085" s="182"/>
      <c r="J3085" s="182"/>
    </row>
    <row r="3086" spans="2:10">
      <c r="D3086" s="182"/>
      <c r="E3086" s="182"/>
      <c r="F3086" s="182"/>
      <c r="G3086" s="182"/>
      <c r="H3086" s="182"/>
      <c r="I3086" s="182"/>
      <c r="J3086" s="182"/>
    </row>
    <row r="3087" spans="2:10">
      <c r="D3087" s="182"/>
      <c r="E3087" s="182"/>
      <c r="F3087" s="182"/>
      <c r="G3087" s="182"/>
      <c r="H3087" s="182"/>
      <c r="I3087" s="182"/>
      <c r="J3087" s="182"/>
    </row>
    <row r="3088" spans="2:10">
      <c r="D3088" s="182"/>
      <c r="E3088" s="182"/>
      <c r="F3088" s="182"/>
      <c r="G3088" s="182"/>
      <c r="H3088" s="182"/>
      <c r="I3088" s="182"/>
      <c r="J3088" s="182"/>
    </row>
    <row r="3089" spans="2:10">
      <c r="D3089" s="182"/>
      <c r="E3089" s="182"/>
      <c r="F3089" s="182"/>
      <c r="G3089" s="182"/>
      <c r="H3089" s="182"/>
      <c r="I3089" s="182"/>
      <c r="J3089" s="182"/>
    </row>
    <row r="3090" spans="2:10">
      <c r="D3090" s="182"/>
      <c r="E3090" s="182"/>
      <c r="F3090" s="182"/>
      <c r="G3090" s="182"/>
      <c r="H3090" s="182"/>
      <c r="I3090" s="182"/>
      <c r="J3090" s="182"/>
    </row>
    <row r="3091" spans="2:10">
      <c r="D3091" s="182"/>
      <c r="E3091" s="182"/>
      <c r="F3091" s="182"/>
      <c r="G3091" s="182"/>
      <c r="H3091" s="182"/>
      <c r="I3091" s="182"/>
      <c r="J3091" s="182"/>
    </row>
    <row r="3092" spans="2:10">
      <c r="B3092" s="184"/>
      <c r="D3092" s="182"/>
      <c r="E3092" s="182"/>
      <c r="F3092" s="182"/>
      <c r="G3092" s="182"/>
      <c r="H3092" s="182"/>
      <c r="I3092" s="182"/>
      <c r="J3092" s="182"/>
    </row>
    <row r="3093" spans="2:10">
      <c r="B3093" s="183"/>
      <c r="D3093" s="182"/>
      <c r="E3093" s="182"/>
      <c r="F3093" s="182"/>
      <c r="G3093" s="182"/>
      <c r="H3093" s="182"/>
      <c r="I3093" s="182"/>
      <c r="J3093" s="182"/>
    </row>
    <row r="3094" spans="2:10">
      <c r="D3094" s="182"/>
      <c r="E3094" s="182"/>
      <c r="F3094" s="182"/>
      <c r="G3094" s="182"/>
      <c r="H3094" s="182"/>
      <c r="I3094" s="182"/>
      <c r="J3094" s="182"/>
    </row>
    <row r="3095" spans="2:10">
      <c r="B3095" s="183"/>
      <c r="D3095" s="182"/>
      <c r="E3095" s="182"/>
      <c r="F3095" s="182"/>
      <c r="G3095" s="182"/>
      <c r="H3095" s="182"/>
      <c r="I3095" s="182"/>
      <c r="J3095" s="182"/>
    </row>
    <row r="3096" spans="2:10">
      <c r="B3096" s="183"/>
      <c r="D3096" s="182"/>
      <c r="E3096" s="182"/>
      <c r="F3096" s="182"/>
      <c r="G3096" s="182"/>
      <c r="H3096" s="182"/>
      <c r="I3096" s="182"/>
      <c r="J3096" s="182"/>
    </row>
    <row r="3097" spans="2:10">
      <c r="B3097" s="183"/>
      <c r="D3097" s="182"/>
      <c r="E3097" s="182"/>
      <c r="F3097" s="182"/>
      <c r="G3097" s="182"/>
      <c r="H3097" s="182"/>
      <c r="I3097" s="182"/>
      <c r="J3097" s="182"/>
    </row>
    <row r="3098" spans="2:10">
      <c r="D3098" s="182"/>
      <c r="E3098" s="182"/>
      <c r="F3098" s="182"/>
      <c r="G3098" s="182"/>
      <c r="H3098" s="182"/>
      <c r="I3098" s="182"/>
      <c r="J3098" s="182"/>
    </row>
    <row r="3099" spans="2:10">
      <c r="B3099" s="183"/>
      <c r="D3099" s="182"/>
      <c r="E3099" s="182"/>
      <c r="F3099" s="182"/>
      <c r="G3099" s="182"/>
      <c r="H3099" s="182"/>
      <c r="I3099" s="182"/>
      <c r="J3099" s="182"/>
    </row>
    <row r="3100" spans="2:10">
      <c r="D3100" s="182"/>
      <c r="E3100" s="182"/>
      <c r="F3100" s="182"/>
      <c r="G3100" s="182"/>
      <c r="H3100" s="182"/>
      <c r="I3100" s="182"/>
      <c r="J3100" s="182"/>
    </row>
    <row r="3101" spans="2:10">
      <c r="D3101" s="182"/>
      <c r="E3101" s="182"/>
      <c r="F3101" s="182"/>
      <c r="G3101" s="182"/>
      <c r="H3101" s="182"/>
      <c r="I3101" s="182"/>
      <c r="J3101" s="182"/>
    </row>
    <row r="3102" spans="2:10">
      <c r="B3102" s="183"/>
      <c r="D3102" s="182"/>
      <c r="E3102" s="182"/>
      <c r="F3102" s="182"/>
      <c r="G3102" s="182"/>
      <c r="H3102" s="182"/>
      <c r="I3102" s="182"/>
      <c r="J3102" s="182"/>
    </row>
    <row r="3103" spans="2:10">
      <c r="D3103" s="182"/>
      <c r="E3103" s="182"/>
      <c r="F3103" s="182"/>
      <c r="G3103" s="182"/>
      <c r="H3103" s="182"/>
      <c r="I3103" s="182"/>
      <c r="J3103" s="182"/>
    </row>
    <row r="3104" spans="2:10">
      <c r="B3104" s="183"/>
      <c r="D3104" s="182"/>
      <c r="E3104" s="182"/>
      <c r="F3104" s="182"/>
      <c r="G3104" s="182"/>
      <c r="H3104" s="182"/>
      <c r="I3104" s="182"/>
      <c r="J3104" s="182"/>
    </row>
    <row r="3105" spans="2:10">
      <c r="D3105" s="182"/>
      <c r="E3105" s="182"/>
      <c r="F3105" s="182"/>
      <c r="G3105" s="182"/>
      <c r="H3105" s="182"/>
      <c r="I3105" s="182"/>
      <c r="J3105" s="182"/>
    </row>
    <row r="3106" spans="2:10">
      <c r="B3106" s="183"/>
      <c r="D3106" s="182"/>
      <c r="E3106" s="182"/>
      <c r="F3106" s="182"/>
      <c r="G3106" s="182"/>
      <c r="H3106" s="182"/>
      <c r="I3106" s="182"/>
      <c r="J3106" s="182"/>
    </row>
    <row r="3107" spans="2:10">
      <c r="D3107" s="182"/>
      <c r="E3107" s="182"/>
      <c r="F3107" s="182"/>
      <c r="G3107" s="182"/>
      <c r="H3107" s="182"/>
      <c r="I3107" s="182"/>
      <c r="J3107" s="182"/>
    </row>
    <row r="3108" spans="2:10">
      <c r="B3108" s="183"/>
      <c r="D3108" s="182"/>
      <c r="E3108" s="182"/>
      <c r="F3108" s="182"/>
      <c r="G3108" s="182"/>
      <c r="H3108" s="182"/>
      <c r="I3108" s="182"/>
      <c r="J3108" s="182"/>
    </row>
    <row r="3109" spans="2:10">
      <c r="D3109" s="182"/>
      <c r="E3109" s="182"/>
      <c r="F3109" s="182"/>
      <c r="G3109" s="182"/>
      <c r="H3109" s="182"/>
      <c r="I3109" s="182"/>
      <c r="J3109" s="182"/>
    </row>
    <row r="3110" spans="2:10">
      <c r="B3110" s="183"/>
      <c r="D3110" s="182"/>
      <c r="E3110" s="182"/>
      <c r="F3110" s="182"/>
      <c r="G3110" s="182"/>
      <c r="H3110" s="182"/>
      <c r="I3110" s="182"/>
      <c r="J3110" s="182"/>
    </row>
    <row r="3111" spans="2:10">
      <c r="D3111" s="182"/>
      <c r="E3111" s="182"/>
      <c r="F3111" s="182"/>
      <c r="G3111" s="182"/>
      <c r="H3111" s="182"/>
      <c r="I3111" s="182"/>
      <c r="J3111" s="182"/>
    </row>
    <row r="3112" spans="2:10">
      <c r="B3112" s="183"/>
      <c r="D3112" s="182"/>
      <c r="E3112" s="182"/>
      <c r="F3112" s="182"/>
      <c r="G3112" s="182"/>
      <c r="H3112" s="182"/>
      <c r="I3112" s="182"/>
      <c r="J3112" s="182"/>
    </row>
    <row r="3113" spans="2:10">
      <c r="D3113" s="182"/>
      <c r="E3113" s="182"/>
      <c r="F3113" s="182"/>
      <c r="G3113" s="182"/>
      <c r="H3113" s="182"/>
      <c r="I3113" s="182"/>
      <c r="J3113" s="182"/>
    </row>
    <row r="3114" spans="2:10">
      <c r="B3114" s="183"/>
      <c r="D3114" s="182"/>
      <c r="E3114" s="182"/>
      <c r="F3114" s="182"/>
      <c r="G3114" s="182"/>
      <c r="H3114" s="182"/>
      <c r="I3114" s="182"/>
      <c r="J3114" s="182"/>
    </row>
    <row r="3115" spans="2:10">
      <c r="D3115" s="182"/>
      <c r="E3115" s="182"/>
      <c r="F3115" s="182"/>
      <c r="G3115" s="182"/>
      <c r="H3115" s="182"/>
      <c r="I3115" s="182"/>
      <c r="J3115" s="182"/>
    </row>
    <row r="3116" spans="2:10">
      <c r="B3116" s="183"/>
      <c r="D3116" s="182"/>
      <c r="E3116" s="182"/>
      <c r="F3116" s="182"/>
      <c r="G3116" s="182"/>
      <c r="H3116" s="182"/>
      <c r="I3116" s="182"/>
      <c r="J3116" s="182"/>
    </row>
    <row r="3117" spans="2:10">
      <c r="B3117" s="159"/>
      <c r="D3117" s="182"/>
      <c r="E3117" s="182"/>
      <c r="F3117" s="182"/>
      <c r="G3117" s="182"/>
      <c r="H3117" s="182"/>
      <c r="I3117" s="182"/>
      <c r="J3117" s="182"/>
    </row>
    <row r="3118" spans="2:10">
      <c r="B3118" s="183"/>
      <c r="D3118" s="182"/>
      <c r="E3118" s="182"/>
      <c r="F3118" s="182"/>
      <c r="G3118" s="182"/>
      <c r="H3118" s="182"/>
      <c r="I3118" s="182"/>
      <c r="J3118" s="182"/>
    </row>
    <row r="3119" spans="2:10">
      <c r="D3119" s="182"/>
      <c r="E3119" s="182"/>
      <c r="F3119" s="182"/>
      <c r="G3119" s="182"/>
      <c r="H3119" s="182"/>
      <c r="I3119" s="182"/>
      <c r="J3119" s="182"/>
    </row>
    <row r="3120" spans="2:10">
      <c r="B3120" s="184"/>
      <c r="D3120" s="182"/>
      <c r="E3120" s="182"/>
      <c r="F3120" s="182"/>
      <c r="G3120" s="182"/>
      <c r="H3120" s="182"/>
      <c r="I3120" s="182"/>
      <c r="J3120" s="182"/>
    </row>
    <row r="3121" spans="2:10">
      <c r="D3121" s="182"/>
      <c r="E3121" s="182"/>
      <c r="F3121" s="182"/>
      <c r="G3121" s="182"/>
      <c r="H3121" s="182"/>
      <c r="I3121" s="182"/>
      <c r="J3121" s="182"/>
    </row>
    <row r="3122" spans="2:10">
      <c r="D3122" s="182"/>
      <c r="E3122" s="182"/>
      <c r="F3122" s="182"/>
      <c r="G3122" s="182"/>
      <c r="H3122" s="182"/>
      <c r="I3122" s="182"/>
      <c r="J3122" s="182"/>
    </row>
    <row r="3123" spans="2:10">
      <c r="B3123" s="183"/>
      <c r="D3123" s="182"/>
      <c r="E3123" s="182"/>
      <c r="F3123" s="182"/>
      <c r="G3123" s="182"/>
      <c r="H3123" s="182"/>
      <c r="I3123" s="182"/>
      <c r="J3123" s="182"/>
    </row>
    <row r="3124" spans="2:10">
      <c r="D3124" s="182"/>
      <c r="E3124" s="182"/>
      <c r="F3124" s="182"/>
      <c r="G3124" s="182"/>
      <c r="H3124" s="182"/>
      <c r="I3124" s="182"/>
      <c r="J3124" s="182"/>
    </row>
    <row r="3125" spans="2:10">
      <c r="B3125" s="159"/>
      <c r="D3125" s="182"/>
      <c r="E3125" s="182"/>
      <c r="F3125" s="182"/>
      <c r="G3125" s="182"/>
      <c r="H3125" s="182"/>
      <c r="I3125" s="182"/>
      <c r="J3125" s="182"/>
    </row>
    <row r="3126" spans="2:10">
      <c r="D3126" s="182"/>
      <c r="E3126" s="182"/>
      <c r="F3126" s="182"/>
      <c r="G3126" s="182"/>
      <c r="H3126" s="182"/>
      <c r="I3126" s="182"/>
      <c r="J3126" s="182"/>
    </row>
    <row r="3127" spans="2:10">
      <c r="B3127" s="159"/>
      <c r="D3127" s="182"/>
      <c r="E3127" s="182"/>
      <c r="F3127" s="182"/>
      <c r="G3127" s="182"/>
      <c r="H3127" s="182"/>
      <c r="I3127" s="182"/>
      <c r="J3127" s="182"/>
    </row>
    <row r="3128" spans="2:10">
      <c r="D3128" s="182"/>
      <c r="E3128" s="182"/>
      <c r="F3128" s="182"/>
      <c r="G3128" s="182"/>
      <c r="H3128" s="182"/>
      <c r="I3128" s="182"/>
      <c r="J3128" s="182"/>
    </row>
    <row r="3129" spans="2:10">
      <c r="B3129" s="183"/>
      <c r="D3129" s="182"/>
      <c r="E3129" s="182"/>
      <c r="F3129" s="182"/>
      <c r="G3129" s="182"/>
      <c r="H3129" s="182"/>
      <c r="I3129" s="182"/>
      <c r="J3129" s="182"/>
    </row>
    <row r="3130" spans="2:10">
      <c r="B3130" s="159"/>
      <c r="D3130" s="182"/>
      <c r="E3130" s="182"/>
      <c r="F3130" s="182"/>
      <c r="G3130" s="182"/>
      <c r="H3130" s="182"/>
      <c r="I3130" s="182"/>
      <c r="J3130" s="182"/>
    </row>
    <row r="3131" spans="2:10">
      <c r="B3131" s="159"/>
      <c r="D3131" s="182"/>
      <c r="E3131" s="182"/>
      <c r="F3131" s="182"/>
      <c r="G3131" s="182"/>
      <c r="H3131" s="182"/>
      <c r="I3131" s="182"/>
      <c r="J3131" s="182"/>
    </row>
    <row r="3132" spans="2:10">
      <c r="B3132" s="159"/>
      <c r="D3132" s="182"/>
      <c r="E3132" s="182"/>
      <c r="F3132" s="182"/>
      <c r="G3132" s="182"/>
      <c r="H3132" s="182"/>
      <c r="I3132" s="182"/>
      <c r="J3132" s="182"/>
    </row>
    <row r="3133" spans="2:10">
      <c r="D3133" s="182"/>
      <c r="E3133" s="182"/>
      <c r="F3133" s="182"/>
      <c r="G3133" s="182"/>
      <c r="H3133" s="182"/>
      <c r="I3133" s="182"/>
      <c r="J3133" s="182"/>
    </row>
    <row r="3134" spans="2:10">
      <c r="B3134" s="159"/>
      <c r="D3134" s="182"/>
      <c r="E3134" s="182"/>
      <c r="F3134" s="182"/>
      <c r="G3134" s="182"/>
      <c r="H3134" s="182"/>
      <c r="I3134" s="182"/>
      <c r="J3134" s="182"/>
    </row>
    <row r="3135" spans="2:10">
      <c r="B3135" s="159"/>
      <c r="D3135" s="182"/>
      <c r="E3135" s="182"/>
      <c r="F3135" s="182"/>
      <c r="G3135" s="182"/>
      <c r="H3135" s="182"/>
      <c r="I3135" s="182"/>
      <c r="J3135" s="182"/>
    </row>
    <row r="3136" spans="2:10">
      <c r="B3136" s="159"/>
      <c r="D3136" s="182"/>
      <c r="E3136" s="182"/>
      <c r="F3136" s="182"/>
      <c r="G3136" s="182"/>
      <c r="H3136" s="182"/>
      <c r="I3136" s="182"/>
      <c r="J3136" s="182"/>
    </row>
    <row r="3137" spans="2:10">
      <c r="B3137" s="159"/>
      <c r="D3137" s="182"/>
      <c r="E3137" s="182"/>
      <c r="F3137" s="182"/>
      <c r="G3137" s="182"/>
      <c r="H3137" s="182"/>
      <c r="I3137" s="182"/>
      <c r="J3137" s="182"/>
    </row>
    <row r="3138" spans="2:10">
      <c r="B3138" s="159"/>
      <c r="D3138" s="182"/>
      <c r="E3138" s="182"/>
      <c r="F3138" s="182"/>
      <c r="G3138" s="182"/>
      <c r="H3138" s="182"/>
      <c r="I3138" s="182"/>
      <c r="J3138" s="182"/>
    </row>
    <row r="3139" spans="2:10">
      <c r="B3139" s="159"/>
      <c r="D3139" s="182"/>
      <c r="E3139" s="182"/>
      <c r="F3139" s="182"/>
      <c r="G3139" s="182"/>
      <c r="H3139" s="182"/>
      <c r="I3139" s="182"/>
      <c r="J3139" s="182"/>
    </row>
    <row r="3140" spans="2:10">
      <c r="B3140" s="159"/>
      <c r="D3140" s="182"/>
      <c r="E3140" s="182"/>
      <c r="F3140" s="182"/>
      <c r="G3140" s="182"/>
      <c r="H3140" s="182"/>
      <c r="I3140" s="182"/>
      <c r="J3140" s="182"/>
    </row>
    <row r="3141" spans="2:10">
      <c r="B3141" s="159"/>
      <c r="D3141" s="182"/>
      <c r="E3141" s="182"/>
      <c r="F3141" s="182"/>
      <c r="G3141" s="182"/>
      <c r="H3141" s="182"/>
      <c r="I3141" s="182"/>
      <c r="J3141" s="182"/>
    </row>
    <row r="3142" spans="2:10">
      <c r="B3142" s="159"/>
      <c r="D3142" s="182"/>
      <c r="E3142" s="182"/>
      <c r="F3142" s="182"/>
      <c r="G3142" s="182"/>
      <c r="H3142" s="182"/>
      <c r="I3142" s="182"/>
      <c r="J3142" s="182"/>
    </row>
    <row r="3143" spans="2:10">
      <c r="D3143" s="182"/>
      <c r="E3143" s="182"/>
      <c r="F3143" s="182"/>
      <c r="G3143" s="182"/>
      <c r="H3143" s="182"/>
      <c r="I3143" s="182"/>
      <c r="J3143" s="182"/>
    </row>
    <row r="3144" spans="2:10">
      <c r="D3144" s="182"/>
      <c r="E3144" s="182"/>
      <c r="F3144" s="182"/>
      <c r="G3144" s="182"/>
      <c r="H3144" s="182"/>
      <c r="I3144" s="182"/>
      <c r="J3144" s="182"/>
    </row>
    <row r="3145" spans="2:10">
      <c r="B3145" s="184"/>
      <c r="D3145" s="182"/>
      <c r="E3145" s="182"/>
      <c r="F3145" s="182"/>
      <c r="G3145" s="182"/>
      <c r="H3145" s="182"/>
      <c r="I3145" s="182"/>
      <c r="J3145" s="182"/>
    </row>
    <row r="3146" spans="2:10">
      <c r="B3146" s="159"/>
      <c r="D3146" s="182"/>
      <c r="E3146" s="182"/>
      <c r="F3146" s="182"/>
      <c r="G3146" s="182"/>
      <c r="H3146" s="182"/>
      <c r="I3146" s="182"/>
      <c r="J3146" s="182"/>
    </row>
    <row r="3147" spans="2:10">
      <c r="D3147" s="182"/>
      <c r="E3147" s="182"/>
      <c r="F3147" s="182"/>
      <c r="G3147" s="182"/>
      <c r="H3147" s="182"/>
      <c r="I3147" s="182"/>
      <c r="J3147" s="182"/>
    </row>
    <row r="3148" spans="2:10">
      <c r="D3148" s="182"/>
      <c r="E3148" s="182"/>
      <c r="F3148" s="182"/>
      <c r="G3148" s="182"/>
      <c r="H3148" s="182"/>
      <c r="I3148" s="182"/>
      <c r="J3148" s="182"/>
    </row>
    <row r="3149" spans="2:10">
      <c r="D3149" s="182"/>
      <c r="E3149" s="182"/>
      <c r="F3149" s="182"/>
      <c r="G3149" s="182"/>
      <c r="H3149" s="182"/>
      <c r="I3149" s="182"/>
      <c r="J3149" s="182"/>
    </row>
    <row r="3150" spans="2:10">
      <c r="B3150" s="183"/>
      <c r="D3150" s="182"/>
      <c r="E3150" s="182"/>
      <c r="F3150" s="182"/>
      <c r="G3150" s="182"/>
      <c r="H3150" s="182"/>
      <c r="I3150" s="182"/>
      <c r="J3150" s="182"/>
    </row>
    <row r="3151" spans="2:10">
      <c r="B3151" s="183"/>
      <c r="D3151" s="182"/>
      <c r="E3151" s="182"/>
      <c r="F3151" s="182"/>
      <c r="G3151" s="182"/>
      <c r="H3151" s="182"/>
      <c r="I3151" s="182"/>
      <c r="J3151" s="182"/>
    </row>
    <row r="3152" spans="2:10">
      <c r="D3152" s="182"/>
      <c r="E3152" s="182"/>
      <c r="F3152" s="182"/>
      <c r="G3152" s="182"/>
      <c r="H3152" s="182"/>
      <c r="I3152" s="182"/>
      <c r="J3152" s="182"/>
    </row>
    <row r="3153" spans="2:10">
      <c r="B3153" s="159"/>
      <c r="D3153" s="182"/>
      <c r="E3153" s="182"/>
      <c r="F3153" s="182"/>
      <c r="G3153" s="182"/>
      <c r="H3153" s="182"/>
      <c r="I3153" s="182"/>
      <c r="J3153" s="182"/>
    </row>
    <row r="3154" spans="2:10">
      <c r="D3154" s="182"/>
      <c r="E3154" s="182"/>
      <c r="F3154" s="182"/>
      <c r="G3154" s="182"/>
      <c r="H3154" s="182"/>
      <c r="I3154" s="182"/>
      <c r="J3154" s="182"/>
    </row>
    <row r="3155" spans="2:10">
      <c r="D3155" s="182"/>
      <c r="E3155" s="182"/>
      <c r="F3155" s="182"/>
      <c r="G3155" s="182"/>
      <c r="H3155" s="182"/>
      <c r="I3155" s="182"/>
      <c r="J3155" s="182"/>
    </row>
    <row r="3156" spans="2:10">
      <c r="B3156" s="183"/>
      <c r="D3156" s="182"/>
      <c r="E3156" s="182"/>
      <c r="F3156" s="182"/>
      <c r="G3156" s="182"/>
      <c r="H3156" s="182"/>
      <c r="I3156" s="182"/>
      <c r="J3156" s="182"/>
    </row>
    <row r="3157" spans="2:10">
      <c r="D3157" s="182"/>
      <c r="E3157" s="182"/>
      <c r="F3157" s="182"/>
      <c r="G3157" s="182"/>
      <c r="H3157" s="182"/>
      <c r="I3157" s="182"/>
      <c r="J3157" s="182"/>
    </row>
    <row r="3158" spans="2:10">
      <c r="B3158" s="183"/>
      <c r="D3158" s="182"/>
      <c r="E3158" s="182"/>
      <c r="F3158" s="182"/>
      <c r="G3158" s="182"/>
      <c r="H3158" s="182"/>
      <c r="I3158" s="182"/>
      <c r="J3158" s="182"/>
    </row>
    <row r="3159" spans="2:10">
      <c r="D3159" s="182"/>
      <c r="E3159" s="182"/>
      <c r="F3159" s="182"/>
      <c r="G3159" s="182"/>
      <c r="H3159" s="182"/>
      <c r="I3159" s="182"/>
      <c r="J3159" s="182"/>
    </row>
    <row r="3160" spans="2:10">
      <c r="B3160" s="183"/>
      <c r="D3160" s="182"/>
      <c r="E3160" s="182"/>
      <c r="F3160" s="182"/>
      <c r="G3160" s="182"/>
      <c r="H3160" s="182"/>
      <c r="I3160" s="182"/>
      <c r="J3160" s="182"/>
    </row>
    <row r="3161" spans="2:10">
      <c r="B3161" s="183"/>
      <c r="D3161" s="182"/>
      <c r="E3161" s="182"/>
      <c r="F3161" s="182"/>
      <c r="G3161" s="182"/>
      <c r="H3161" s="182"/>
      <c r="I3161" s="182"/>
      <c r="J3161" s="182"/>
    </row>
    <row r="3162" spans="2:10">
      <c r="B3162" s="184"/>
      <c r="D3162" s="182"/>
      <c r="E3162" s="182"/>
      <c r="F3162" s="182"/>
      <c r="G3162" s="182"/>
      <c r="H3162" s="182"/>
      <c r="I3162" s="182"/>
      <c r="J3162" s="182"/>
    </row>
    <row r="3163" spans="2:10">
      <c r="D3163" s="182"/>
      <c r="E3163" s="182"/>
      <c r="F3163" s="182"/>
      <c r="G3163" s="182"/>
      <c r="H3163" s="182"/>
      <c r="I3163" s="182"/>
      <c r="J3163" s="182"/>
    </row>
    <row r="3164" spans="2:10">
      <c r="D3164" s="182"/>
      <c r="E3164" s="182"/>
      <c r="F3164" s="182"/>
      <c r="G3164" s="182"/>
      <c r="H3164" s="182"/>
      <c r="I3164" s="182"/>
      <c r="J3164" s="182"/>
    </row>
    <row r="3165" spans="2:10">
      <c r="B3165" s="159"/>
      <c r="D3165" s="182"/>
      <c r="E3165" s="182"/>
      <c r="F3165" s="182"/>
      <c r="G3165" s="182"/>
      <c r="H3165" s="182"/>
      <c r="I3165" s="182"/>
      <c r="J3165" s="182"/>
    </row>
    <row r="3166" spans="2:10">
      <c r="B3166" s="159"/>
      <c r="D3166" s="182"/>
      <c r="E3166" s="182"/>
      <c r="F3166" s="182"/>
      <c r="G3166" s="182"/>
      <c r="H3166" s="182"/>
      <c r="I3166" s="182"/>
      <c r="J3166" s="182"/>
    </row>
    <row r="3167" spans="2:10">
      <c r="B3167" s="184"/>
      <c r="D3167" s="182"/>
      <c r="E3167" s="182"/>
      <c r="F3167" s="182"/>
      <c r="G3167" s="182"/>
      <c r="H3167" s="182"/>
      <c r="I3167" s="182"/>
      <c r="J3167" s="182"/>
    </row>
    <row r="3168" spans="2:10">
      <c r="B3168" s="159"/>
      <c r="D3168" s="182"/>
      <c r="E3168" s="182"/>
      <c r="F3168" s="182"/>
      <c r="G3168" s="182"/>
      <c r="H3168" s="182"/>
      <c r="I3168" s="182"/>
      <c r="J3168" s="182"/>
    </row>
    <row r="3169" spans="2:10">
      <c r="B3169" s="159"/>
      <c r="D3169" s="182"/>
      <c r="E3169" s="182"/>
      <c r="F3169" s="182"/>
      <c r="G3169" s="182"/>
      <c r="H3169" s="182"/>
      <c r="I3169" s="182"/>
      <c r="J3169" s="182"/>
    </row>
    <row r="3170" spans="2:10">
      <c r="B3170" s="159"/>
      <c r="D3170" s="182"/>
      <c r="E3170" s="182"/>
      <c r="F3170" s="182"/>
      <c r="G3170" s="182"/>
      <c r="H3170" s="182"/>
      <c r="I3170" s="182"/>
      <c r="J3170" s="182"/>
    </row>
    <row r="3171" spans="2:10">
      <c r="B3171" s="159"/>
      <c r="D3171" s="182"/>
      <c r="E3171" s="182"/>
      <c r="F3171" s="182"/>
      <c r="G3171" s="182"/>
      <c r="H3171" s="182"/>
      <c r="I3171" s="182"/>
      <c r="J3171" s="182"/>
    </row>
    <row r="3172" spans="2:10">
      <c r="B3172" s="159"/>
      <c r="D3172" s="182"/>
      <c r="E3172" s="182"/>
      <c r="F3172" s="182"/>
      <c r="G3172" s="182"/>
      <c r="H3172" s="182"/>
      <c r="I3172" s="182"/>
      <c r="J3172" s="182"/>
    </row>
    <row r="3173" spans="2:10">
      <c r="B3173" s="159"/>
      <c r="D3173" s="182"/>
      <c r="E3173" s="182"/>
      <c r="F3173" s="182"/>
      <c r="G3173" s="182"/>
      <c r="H3173" s="182"/>
      <c r="I3173" s="182"/>
      <c r="J3173" s="182"/>
    </row>
    <row r="3174" spans="2:10">
      <c r="B3174" s="183"/>
      <c r="D3174" s="182"/>
      <c r="E3174" s="182"/>
      <c r="F3174" s="182"/>
      <c r="G3174" s="182"/>
      <c r="H3174" s="182"/>
      <c r="I3174" s="182"/>
      <c r="J3174" s="182"/>
    </row>
    <row r="3175" spans="2:10">
      <c r="D3175" s="182"/>
      <c r="E3175" s="182"/>
      <c r="F3175" s="182"/>
      <c r="G3175" s="182"/>
      <c r="H3175" s="182"/>
      <c r="I3175" s="182"/>
      <c r="J3175" s="182"/>
    </row>
    <row r="3176" spans="2:10">
      <c r="D3176" s="182"/>
      <c r="E3176" s="182"/>
      <c r="F3176" s="182"/>
      <c r="G3176" s="182"/>
      <c r="H3176" s="182"/>
      <c r="I3176" s="182"/>
      <c r="J3176" s="182"/>
    </row>
    <row r="3177" spans="2:10">
      <c r="B3177" s="183"/>
      <c r="D3177" s="182"/>
      <c r="E3177" s="182"/>
      <c r="F3177" s="182"/>
      <c r="G3177" s="182"/>
      <c r="H3177" s="182"/>
      <c r="I3177" s="182"/>
      <c r="J3177" s="182"/>
    </row>
    <row r="3178" spans="2:10">
      <c r="B3178" s="183"/>
      <c r="D3178" s="182"/>
      <c r="E3178" s="182"/>
      <c r="F3178" s="182"/>
      <c r="G3178" s="182"/>
      <c r="H3178" s="182"/>
      <c r="I3178" s="182"/>
      <c r="J3178" s="182"/>
    </row>
    <row r="3179" spans="2:10">
      <c r="D3179" s="182"/>
      <c r="E3179" s="182"/>
      <c r="F3179" s="182"/>
      <c r="G3179" s="182"/>
      <c r="H3179" s="182"/>
      <c r="I3179" s="182"/>
      <c r="J3179" s="182"/>
    </row>
    <row r="3180" spans="2:10">
      <c r="B3180" s="183"/>
      <c r="D3180" s="182"/>
      <c r="E3180" s="182"/>
      <c r="F3180" s="182"/>
      <c r="G3180" s="182"/>
      <c r="H3180" s="182"/>
      <c r="I3180" s="182"/>
      <c r="J3180" s="182"/>
    </row>
    <row r="3181" spans="2:10">
      <c r="D3181" s="182"/>
      <c r="E3181" s="182"/>
      <c r="F3181" s="182"/>
      <c r="G3181" s="182"/>
      <c r="H3181" s="182"/>
      <c r="I3181" s="182"/>
      <c r="J3181" s="182"/>
    </row>
    <row r="3182" spans="2:10">
      <c r="D3182" s="182"/>
      <c r="E3182" s="182"/>
      <c r="F3182" s="182"/>
      <c r="G3182" s="182"/>
      <c r="H3182" s="182"/>
      <c r="I3182" s="182"/>
      <c r="J3182" s="182"/>
    </row>
    <row r="3183" spans="2:10">
      <c r="D3183" s="182"/>
      <c r="E3183" s="182"/>
      <c r="F3183" s="182"/>
      <c r="G3183" s="182"/>
      <c r="H3183" s="182"/>
      <c r="I3183" s="182"/>
      <c r="J3183" s="182"/>
    </row>
    <row r="3184" spans="2:10">
      <c r="D3184" s="182"/>
      <c r="E3184" s="182"/>
      <c r="F3184" s="182"/>
      <c r="G3184" s="182"/>
      <c r="H3184" s="182"/>
      <c r="I3184" s="182"/>
      <c r="J3184" s="182"/>
    </row>
    <row r="3185" spans="2:10">
      <c r="D3185" s="182"/>
      <c r="E3185" s="182"/>
      <c r="F3185" s="182"/>
      <c r="G3185" s="182"/>
      <c r="H3185" s="182"/>
      <c r="I3185" s="182"/>
      <c r="J3185" s="182"/>
    </row>
    <row r="3186" spans="2:10">
      <c r="D3186" s="182"/>
      <c r="E3186" s="182"/>
      <c r="F3186" s="182"/>
      <c r="G3186" s="182"/>
      <c r="H3186" s="182"/>
      <c r="I3186" s="182"/>
      <c r="J3186" s="182"/>
    </row>
    <row r="3187" spans="2:10">
      <c r="D3187" s="182"/>
      <c r="E3187" s="182"/>
      <c r="F3187" s="182"/>
      <c r="G3187" s="182"/>
      <c r="H3187" s="182"/>
      <c r="I3187" s="182"/>
      <c r="J3187" s="182"/>
    </row>
    <row r="3188" spans="2:10">
      <c r="D3188" s="182"/>
      <c r="E3188" s="182"/>
      <c r="F3188" s="182"/>
      <c r="G3188" s="182"/>
      <c r="H3188" s="182"/>
      <c r="I3188" s="182"/>
      <c r="J3188" s="182"/>
    </row>
    <row r="3189" spans="2:10">
      <c r="B3189" s="159"/>
      <c r="D3189" s="182"/>
      <c r="E3189" s="182"/>
      <c r="F3189" s="182"/>
      <c r="G3189" s="182"/>
      <c r="H3189" s="182"/>
      <c r="I3189" s="182"/>
      <c r="J3189" s="182"/>
    </row>
    <row r="3190" spans="2:10">
      <c r="B3190" s="183"/>
      <c r="D3190" s="182"/>
      <c r="E3190" s="182"/>
      <c r="F3190" s="182"/>
      <c r="G3190" s="182"/>
      <c r="H3190" s="182"/>
      <c r="I3190" s="182"/>
      <c r="J3190" s="182"/>
    </row>
    <row r="3191" spans="2:10">
      <c r="B3191" s="159"/>
      <c r="D3191" s="182"/>
      <c r="E3191" s="182"/>
      <c r="F3191" s="182"/>
      <c r="G3191" s="182"/>
      <c r="H3191" s="182"/>
      <c r="I3191" s="182"/>
      <c r="J3191" s="182"/>
    </row>
    <row r="3192" spans="2:10">
      <c r="B3192" s="183"/>
      <c r="D3192" s="182"/>
      <c r="E3192" s="182"/>
      <c r="F3192" s="182"/>
      <c r="G3192" s="182"/>
      <c r="H3192" s="182"/>
      <c r="I3192" s="182"/>
      <c r="J3192" s="182"/>
    </row>
    <row r="3193" spans="2:10">
      <c r="D3193" s="182"/>
      <c r="E3193" s="182"/>
      <c r="F3193" s="182"/>
      <c r="G3193" s="182"/>
      <c r="H3193" s="182"/>
      <c r="I3193" s="182"/>
      <c r="J3193" s="182"/>
    </row>
    <row r="3194" spans="2:10">
      <c r="B3194" s="183"/>
      <c r="D3194" s="182"/>
      <c r="E3194" s="182"/>
      <c r="F3194" s="182"/>
      <c r="G3194" s="182"/>
      <c r="H3194" s="182"/>
      <c r="I3194" s="182"/>
      <c r="J3194" s="182"/>
    </row>
    <row r="3195" spans="2:10">
      <c r="B3195" s="183"/>
      <c r="D3195" s="182"/>
      <c r="E3195" s="182"/>
      <c r="F3195" s="182"/>
      <c r="G3195" s="182"/>
      <c r="H3195" s="182"/>
      <c r="I3195" s="182"/>
      <c r="J3195" s="182"/>
    </row>
    <row r="3196" spans="2:10">
      <c r="B3196" s="184"/>
      <c r="D3196" s="182"/>
      <c r="E3196" s="182"/>
      <c r="F3196" s="182"/>
      <c r="G3196" s="182"/>
      <c r="H3196" s="182"/>
      <c r="I3196" s="182"/>
      <c r="J3196" s="182"/>
    </row>
    <row r="3197" spans="2:10">
      <c r="D3197" s="182"/>
      <c r="E3197" s="182"/>
      <c r="F3197" s="182"/>
      <c r="G3197" s="182"/>
      <c r="H3197" s="182"/>
      <c r="I3197" s="182"/>
      <c r="J3197" s="182"/>
    </row>
    <row r="3198" spans="2:10">
      <c r="B3198" s="183"/>
      <c r="D3198" s="182"/>
      <c r="E3198" s="182"/>
      <c r="F3198" s="182"/>
      <c r="G3198" s="182"/>
      <c r="H3198" s="182"/>
      <c r="I3198" s="182"/>
      <c r="J3198" s="182"/>
    </row>
    <row r="3199" spans="2:10">
      <c r="D3199" s="182"/>
      <c r="E3199" s="182"/>
      <c r="F3199" s="182"/>
      <c r="G3199" s="182"/>
      <c r="H3199" s="182"/>
      <c r="I3199" s="182"/>
      <c r="J3199" s="182"/>
    </row>
    <row r="3200" spans="2:10">
      <c r="B3200" s="183"/>
      <c r="D3200" s="182"/>
      <c r="E3200" s="182"/>
      <c r="F3200" s="182"/>
      <c r="G3200" s="182"/>
      <c r="H3200" s="182"/>
      <c r="I3200" s="182"/>
      <c r="J3200" s="182"/>
    </row>
    <row r="3201" spans="2:10">
      <c r="D3201" s="182"/>
      <c r="E3201" s="182"/>
      <c r="F3201" s="182"/>
      <c r="G3201" s="182"/>
      <c r="H3201" s="182"/>
      <c r="I3201" s="182"/>
      <c r="J3201" s="182"/>
    </row>
    <row r="3202" spans="2:10">
      <c r="B3202" s="184"/>
      <c r="D3202" s="182"/>
      <c r="E3202" s="182"/>
      <c r="F3202" s="182"/>
      <c r="G3202" s="182"/>
      <c r="H3202" s="182"/>
      <c r="I3202" s="182"/>
      <c r="J3202" s="182"/>
    </row>
    <row r="3203" spans="2:10">
      <c r="B3203" s="159"/>
      <c r="D3203" s="182"/>
      <c r="E3203" s="182"/>
      <c r="F3203" s="182"/>
      <c r="G3203" s="182"/>
      <c r="H3203" s="182"/>
      <c r="I3203" s="182"/>
      <c r="J3203" s="182"/>
    </row>
    <row r="3204" spans="2:10">
      <c r="B3204" s="184"/>
      <c r="D3204" s="182"/>
      <c r="E3204" s="182"/>
      <c r="F3204" s="182"/>
      <c r="G3204" s="182"/>
      <c r="H3204" s="182"/>
      <c r="I3204" s="182"/>
      <c r="J3204" s="182"/>
    </row>
    <row r="3205" spans="2:10">
      <c r="B3205" s="159"/>
      <c r="D3205" s="182"/>
      <c r="E3205" s="182"/>
      <c r="F3205" s="182"/>
      <c r="G3205" s="182"/>
      <c r="H3205" s="182"/>
      <c r="I3205" s="182"/>
      <c r="J3205" s="182"/>
    </row>
    <row r="3206" spans="2:10">
      <c r="B3206" s="183"/>
      <c r="D3206" s="182"/>
      <c r="E3206" s="182"/>
      <c r="F3206" s="182"/>
      <c r="G3206" s="182"/>
      <c r="H3206" s="182"/>
      <c r="I3206" s="182"/>
      <c r="J3206" s="182"/>
    </row>
    <row r="3207" spans="2:10">
      <c r="B3207" s="159"/>
      <c r="D3207" s="182"/>
      <c r="E3207" s="182"/>
      <c r="F3207" s="182"/>
      <c r="G3207" s="182"/>
      <c r="H3207" s="182"/>
      <c r="I3207" s="182"/>
      <c r="J3207" s="182"/>
    </row>
    <row r="3208" spans="2:10">
      <c r="B3208" s="184"/>
      <c r="D3208" s="182"/>
      <c r="E3208" s="182"/>
      <c r="F3208" s="182"/>
      <c r="G3208" s="182"/>
      <c r="H3208" s="182"/>
      <c r="I3208" s="182"/>
      <c r="J3208" s="182"/>
    </row>
    <row r="3209" spans="2:10">
      <c r="B3209" s="159"/>
      <c r="D3209" s="182"/>
      <c r="E3209" s="182"/>
      <c r="F3209" s="182"/>
      <c r="G3209" s="182"/>
      <c r="H3209" s="182"/>
      <c r="I3209" s="182"/>
      <c r="J3209" s="182"/>
    </row>
    <row r="3210" spans="2:10">
      <c r="B3210" s="184"/>
      <c r="D3210" s="182"/>
      <c r="E3210" s="182"/>
      <c r="F3210" s="182"/>
      <c r="G3210" s="182"/>
      <c r="H3210" s="182"/>
      <c r="I3210" s="182"/>
      <c r="J3210" s="182"/>
    </row>
    <row r="3211" spans="2:10">
      <c r="B3211" s="159"/>
      <c r="D3211" s="182"/>
      <c r="E3211" s="182"/>
      <c r="F3211" s="182"/>
      <c r="G3211" s="182"/>
      <c r="H3211" s="182"/>
      <c r="I3211" s="182"/>
      <c r="J3211" s="182"/>
    </row>
    <row r="3212" spans="2:10">
      <c r="B3212" s="184"/>
      <c r="D3212" s="182"/>
      <c r="E3212" s="182"/>
      <c r="F3212" s="182"/>
      <c r="G3212" s="182"/>
      <c r="H3212" s="182"/>
      <c r="I3212" s="182"/>
      <c r="J3212" s="182"/>
    </row>
    <row r="3213" spans="2:10">
      <c r="B3213" s="159"/>
      <c r="D3213" s="182"/>
      <c r="E3213" s="182"/>
      <c r="F3213" s="182"/>
      <c r="G3213" s="182"/>
      <c r="H3213" s="182"/>
      <c r="I3213" s="182"/>
      <c r="J3213" s="182"/>
    </row>
    <row r="3214" spans="2:10">
      <c r="B3214" s="184"/>
      <c r="D3214" s="182"/>
      <c r="E3214" s="182"/>
      <c r="F3214" s="182"/>
      <c r="G3214" s="182"/>
      <c r="H3214" s="182"/>
      <c r="I3214" s="182"/>
      <c r="J3214" s="182"/>
    </row>
    <row r="3215" spans="2:10">
      <c r="D3215" s="182"/>
      <c r="E3215" s="182"/>
      <c r="F3215" s="182"/>
      <c r="G3215" s="182"/>
      <c r="H3215" s="182"/>
      <c r="I3215" s="182"/>
      <c r="J3215" s="182"/>
    </row>
    <row r="3216" spans="2:10">
      <c r="B3216" s="183"/>
      <c r="D3216" s="182"/>
      <c r="E3216" s="182"/>
      <c r="F3216" s="182"/>
      <c r="G3216" s="182"/>
      <c r="H3216" s="182"/>
      <c r="I3216" s="182"/>
      <c r="J3216" s="182"/>
    </row>
    <row r="3217" spans="2:10">
      <c r="D3217" s="182"/>
      <c r="E3217" s="182"/>
      <c r="F3217" s="182"/>
      <c r="G3217" s="182"/>
      <c r="H3217" s="182"/>
      <c r="I3217" s="182"/>
      <c r="J3217" s="182"/>
    </row>
    <row r="3218" spans="2:10">
      <c r="B3218" s="183"/>
      <c r="D3218" s="182"/>
      <c r="E3218" s="182"/>
      <c r="F3218" s="182"/>
      <c r="G3218" s="182"/>
      <c r="H3218" s="182"/>
      <c r="I3218" s="182"/>
      <c r="J3218" s="182"/>
    </row>
    <row r="3219" spans="2:10">
      <c r="D3219" s="182"/>
      <c r="E3219" s="182"/>
      <c r="F3219" s="182"/>
      <c r="G3219" s="182"/>
      <c r="H3219" s="182"/>
      <c r="I3219" s="182"/>
      <c r="J3219" s="182"/>
    </row>
    <row r="3220" spans="2:10">
      <c r="B3220" s="183"/>
      <c r="D3220" s="182"/>
      <c r="E3220" s="182"/>
      <c r="F3220" s="182"/>
      <c r="G3220" s="182"/>
      <c r="H3220" s="182"/>
      <c r="I3220" s="182"/>
      <c r="J3220" s="182"/>
    </row>
    <row r="3221" spans="2:10">
      <c r="B3221" s="159"/>
      <c r="D3221" s="182"/>
      <c r="E3221" s="182"/>
      <c r="F3221" s="182"/>
      <c r="G3221" s="182"/>
      <c r="H3221" s="182"/>
      <c r="I3221" s="182"/>
      <c r="J3221" s="182"/>
    </row>
    <row r="3222" spans="2:10">
      <c r="B3222" s="183"/>
      <c r="D3222" s="182"/>
      <c r="E3222" s="182"/>
      <c r="F3222" s="182"/>
      <c r="G3222" s="182"/>
      <c r="H3222" s="182"/>
      <c r="I3222" s="182"/>
      <c r="J3222" s="182"/>
    </row>
    <row r="3223" spans="2:10">
      <c r="D3223" s="182"/>
      <c r="E3223" s="182"/>
      <c r="F3223" s="182"/>
      <c r="G3223" s="182"/>
      <c r="H3223" s="182"/>
      <c r="I3223" s="182"/>
      <c r="J3223" s="182"/>
    </row>
    <row r="3224" spans="2:10">
      <c r="B3224" s="183"/>
      <c r="D3224" s="182"/>
      <c r="E3224" s="182"/>
      <c r="F3224" s="182"/>
      <c r="G3224" s="182"/>
      <c r="H3224" s="182"/>
      <c r="I3224" s="182"/>
      <c r="J3224" s="182"/>
    </row>
    <row r="3225" spans="2:10">
      <c r="B3225" s="183"/>
      <c r="D3225" s="182"/>
      <c r="E3225" s="182"/>
      <c r="F3225" s="182"/>
      <c r="G3225" s="182"/>
      <c r="H3225" s="182"/>
      <c r="I3225" s="182"/>
      <c r="J3225" s="182"/>
    </row>
    <row r="3226" spans="2:10">
      <c r="D3226" s="182"/>
      <c r="E3226" s="182"/>
      <c r="F3226" s="182"/>
      <c r="G3226" s="182"/>
      <c r="H3226" s="182"/>
      <c r="I3226" s="182"/>
      <c r="J3226" s="182"/>
    </row>
    <row r="3227" spans="2:10">
      <c r="D3227" s="182"/>
      <c r="E3227" s="182"/>
      <c r="F3227" s="182"/>
      <c r="G3227" s="182"/>
      <c r="H3227" s="182"/>
      <c r="I3227" s="182"/>
      <c r="J3227" s="182"/>
    </row>
    <row r="3228" spans="2:10">
      <c r="B3228" s="184"/>
      <c r="D3228" s="182"/>
      <c r="E3228" s="182"/>
      <c r="F3228" s="182"/>
      <c r="G3228" s="182"/>
      <c r="H3228" s="182"/>
      <c r="I3228" s="182"/>
      <c r="J3228" s="182"/>
    </row>
    <row r="3229" spans="2:10">
      <c r="D3229" s="182"/>
      <c r="E3229" s="182"/>
      <c r="F3229" s="182"/>
      <c r="G3229" s="182"/>
      <c r="H3229" s="182"/>
      <c r="I3229" s="182"/>
      <c r="J3229" s="182"/>
    </row>
    <row r="3230" spans="2:10">
      <c r="B3230" s="184"/>
      <c r="D3230" s="182"/>
      <c r="E3230" s="182"/>
      <c r="F3230" s="182"/>
      <c r="G3230" s="182"/>
      <c r="H3230" s="182"/>
      <c r="I3230" s="182"/>
      <c r="J3230" s="182"/>
    </row>
    <row r="3231" spans="2:10">
      <c r="B3231" s="183"/>
      <c r="D3231" s="182"/>
      <c r="E3231" s="182"/>
      <c r="F3231" s="182"/>
      <c r="G3231" s="182"/>
      <c r="H3231" s="182"/>
      <c r="I3231" s="182"/>
      <c r="J3231" s="182"/>
    </row>
    <row r="3232" spans="2:10">
      <c r="B3232" s="183"/>
      <c r="D3232" s="182"/>
      <c r="E3232" s="182"/>
      <c r="F3232" s="182"/>
      <c r="G3232" s="182"/>
      <c r="H3232" s="182"/>
      <c r="I3232" s="182"/>
      <c r="J3232" s="182"/>
    </row>
    <row r="3233" spans="2:10">
      <c r="D3233" s="182"/>
      <c r="E3233" s="182"/>
      <c r="F3233" s="182"/>
      <c r="G3233" s="182"/>
      <c r="H3233" s="182"/>
      <c r="I3233" s="182"/>
      <c r="J3233" s="182"/>
    </row>
    <row r="3234" spans="2:10">
      <c r="B3234" s="183"/>
      <c r="D3234" s="182"/>
      <c r="E3234" s="182"/>
      <c r="F3234" s="182"/>
      <c r="G3234" s="182"/>
      <c r="H3234" s="182"/>
      <c r="I3234" s="182"/>
      <c r="J3234" s="182"/>
    </row>
    <row r="3235" spans="2:10">
      <c r="B3235" s="183"/>
      <c r="D3235" s="182"/>
      <c r="E3235" s="182"/>
      <c r="F3235" s="182"/>
      <c r="G3235" s="182"/>
      <c r="H3235" s="182"/>
      <c r="I3235" s="182"/>
      <c r="J3235" s="182"/>
    </row>
    <row r="3236" spans="2:10">
      <c r="D3236" s="182"/>
      <c r="E3236" s="182"/>
      <c r="F3236" s="182"/>
      <c r="G3236" s="182"/>
      <c r="H3236" s="182"/>
      <c r="I3236" s="182"/>
      <c r="J3236" s="182"/>
    </row>
    <row r="3237" spans="2:10">
      <c r="D3237" s="182"/>
      <c r="E3237" s="182"/>
      <c r="F3237" s="182"/>
      <c r="G3237" s="182"/>
      <c r="H3237" s="182"/>
      <c r="I3237" s="182"/>
      <c r="J3237" s="182"/>
    </row>
    <row r="3238" spans="2:10">
      <c r="D3238" s="182"/>
      <c r="E3238" s="182"/>
      <c r="F3238" s="182"/>
      <c r="G3238" s="182"/>
      <c r="H3238" s="182"/>
      <c r="I3238" s="182"/>
      <c r="J3238" s="182"/>
    </row>
    <row r="3239" spans="2:10">
      <c r="B3239" s="183"/>
      <c r="D3239" s="182"/>
      <c r="E3239" s="182"/>
      <c r="F3239" s="182"/>
      <c r="G3239" s="182"/>
      <c r="H3239" s="182"/>
      <c r="I3239" s="182"/>
      <c r="J3239" s="182"/>
    </row>
    <row r="3240" spans="2:10">
      <c r="B3240" s="183"/>
      <c r="D3240" s="182"/>
      <c r="E3240" s="182"/>
      <c r="F3240" s="182"/>
      <c r="G3240" s="182"/>
      <c r="H3240" s="182"/>
      <c r="I3240" s="182"/>
      <c r="J3240" s="182"/>
    </row>
    <row r="3241" spans="2:10">
      <c r="D3241" s="182"/>
      <c r="E3241" s="182"/>
      <c r="F3241" s="182"/>
      <c r="G3241" s="182"/>
      <c r="H3241" s="182"/>
      <c r="I3241" s="182"/>
      <c r="J3241" s="182"/>
    </row>
    <row r="3242" spans="2:10">
      <c r="D3242" s="182"/>
      <c r="E3242" s="182"/>
      <c r="F3242" s="182"/>
      <c r="G3242" s="182"/>
      <c r="H3242" s="182"/>
      <c r="I3242" s="182"/>
      <c r="J3242" s="182"/>
    </row>
    <row r="3243" spans="2:10">
      <c r="B3243" s="159"/>
      <c r="D3243" s="182"/>
      <c r="E3243" s="182"/>
      <c r="F3243" s="182"/>
      <c r="G3243" s="182"/>
      <c r="H3243" s="182"/>
      <c r="I3243" s="182"/>
      <c r="J3243" s="182"/>
    </row>
    <row r="3244" spans="2:10">
      <c r="D3244" s="182"/>
      <c r="E3244" s="182"/>
      <c r="F3244" s="182"/>
      <c r="G3244" s="182"/>
      <c r="H3244" s="182"/>
      <c r="I3244" s="182"/>
      <c r="J3244" s="182"/>
    </row>
    <row r="3245" spans="2:10">
      <c r="B3245" s="183"/>
      <c r="D3245" s="182"/>
      <c r="E3245" s="182"/>
      <c r="F3245" s="182"/>
      <c r="G3245" s="182"/>
      <c r="H3245" s="182"/>
      <c r="I3245" s="182"/>
      <c r="J3245" s="182"/>
    </row>
    <row r="3246" spans="2:10">
      <c r="D3246" s="182"/>
      <c r="E3246" s="182"/>
      <c r="F3246" s="182"/>
      <c r="G3246" s="182"/>
      <c r="H3246" s="182"/>
      <c r="I3246" s="182"/>
      <c r="J3246" s="182"/>
    </row>
    <row r="3247" spans="2:10">
      <c r="D3247" s="182"/>
      <c r="E3247" s="182"/>
      <c r="F3247" s="182"/>
      <c r="G3247" s="182"/>
      <c r="H3247" s="182"/>
      <c r="I3247" s="182"/>
      <c r="J3247" s="182"/>
    </row>
    <row r="3248" spans="2:10">
      <c r="D3248" s="182"/>
      <c r="E3248" s="182"/>
      <c r="F3248" s="182"/>
      <c r="G3248" s="182"/>
      <c r="H3248" s="182"/>
      <c r="I3248" s="182"/>
      <c r="J3248" s="182"/>
    </row>
    <row r="3249" spans="2:10">
      <c r="D3249" s="182"/>
      <c r="E3249" s="182"/>
      <c r="F3249" s="182"/>
      <c r="G3249" s="182"/>
      <c r="H3249" s="182"/>
      <c r="I3249" s="182"/>
      <c r="J3249" s="182"/>
    </row>
    <row r="3250" spans="2:10">
      <c r="B3250" s="184"/>
      <c r="D3250" s="182"/>
      <c r="E3250" s="182"/>
      <c r="F3250" s="182"/>
      <c r="G3250" s="182"/>
      <c r="H3250" s="182"/>
      <c r="I3250" s="182"/>
      <c r="J3250" s="182"/>
    </row>
    <row r="3251" spans="2:10">
      <c r="B3251" s="184"/>
      <c r="D3251" s="182"/>
      <c r="E3251" s="182"/>
      <c r="F3251" s="182"/>
      <c r="G3251" s="182"/>
      <c r="H3251" s="182"/>
      <c r="I3251" s="182"/>
      <c r="J3251" s="182"/>
    </row>
    <row r="3252" spans="2:10">
      <c r="D3252" s="182"/>
      <c r="E3252" s="182"/>
      <c r="F3252" s="182"/>
      <c r="G3252" s="182"/>
      <c r="H3252" s="182"/>
      <c r="I3252" s="182"/>
      <c r="J3252" s="182"/>
    </row>
    <row r="3253" spans="2:10">
      <c r="B3253" s="183"/>
      <c r="D3253" s="182"/>
      <c r="E3253" s="182"/>
      <c r="F3253" s="182"/>
      <c r="G3253" s="182"/>
      <c r="H3253" s="182"/>
      <c r="I3253" s="182"/>
      <c r="J3253" s="182"/>
    </row>
    <row r="3254" spans="2:10">
      <c r="D3254" s="182"/>
      <c r="E3254" s="182"/>
      <c r="F3254" s="182"/>
      <c r="G3254" s="182"/>
      <c r="H3254" s="182"/>
      <c r="I3254" s="182"/>
      <c r="J3254" s="182"/>
    </row>
    <row r="3255" spans="2:10">
      <c r="B3255" s="184"/>
      <c r="D3255" s="182"/>
      <c r="E3255" s="182"/>
      <c r="F3255" s="182"/>
      <c r="G3255" s="182"/>
      <c r="H3255" s="182"/>
      <c r="I3255" s="182"/>
      <c r="J3255" s="182"/>
    </row>
    <row r="3256" spans="2:10">
      <c r="D3256" s="182"/>
      <c r="E3256" s="182"/>
      <c r="F3256" s="182"/>
      <c r="G3256" s="182"/>
      <c r="H3256" s="182"/>
      <c r="I3256" s="182"/>
      <c r="J3256" s="182"/>
    </row>
    <row r="3257" spans="2:10">
      <c r="B3257" s="183"/>
      <c r="D3257" s="182"/>
      <c r="E3257" s="182"/>
      <c r="F3257" s="182"/>
      <c r="G3257" s="182"/>
      <c r="H3257" s="182"/>
      <c r="I3257" s="182"/>
      <c r="J3257" s="182"/>
    </row>
    <row r="3258" spans="2:10">
      <c r="D3258" s="182"/>
      <c r="E3258" s="182"/>
      <c r="F3258" s="182"/>
      <c r="G3258" s="182"/>
      <c r="H3258" s="182"/>
      <c r="I3258" s="182"/>
      <c r="J3258" s="182"/>
    </row>
    <row r="3259" spans="2:10">
      <c r="B3259" s="184"/>
      <c r="D3259" s="182"/>
      <c r="E3259" s="182"/>
      <c r="F3259" s="182"/>
      <c r="G3259" s="182"/>
      <c r="H3259" s="182"/>
      <c r="I3259" s="182"/>
      <c r="J3259" s="182"/>
    </row>
    <row r="3260" spans="2:10">
      <c r="D3260" s="182"/>
      <c r="E3260" s="182"/>
      <c r="F3260" s="182"/>
      <c r="G3260" s="182"/>
      <c r="H3260" s="182"/>
      <c r="I3260" s="182"/>
      <c r="J3260" s="182"/>
    </row>
    <row r="3261" spans="2:10">
      <c r="B3261" s="183"/>
      <c r="D3261" s="182"/>
      <c r="E3261" s="182"/>
      <c r="F3261" s="182"/>
      <c r="G3261" s="182"/>
      <c r="H3261" s="182"/>
      <c r="I3261" s="182"/>
      <c r="J3261" s="182"/>
    </row>
    <row r="3262" spans="2:10">
      <c r="D3262" s="182"/>
      <c r="E3262" s="182"/>
      <c r="F3262" s="182"/>
      <c r="G3262" s="182"/>
      <c r="H3262" s="182"/>
      <c r="I3262" s="182"/>
      <c r="J3262" s="182"/>
    </row>
    <row r="3263" spans="2:10">
      <c r="B3263" s="183"/>
      <c r="D3263" s="182"/>
      <c r="E3263" s="182"/>
      <c r="F3263" s="182"/>
      <c r="G3263" s="182"/>
      <c r="H3263" s="182"/>
      <c r="I3263" s="182"/>
      <c r="J3263" s="182"/>
    </row>
    <row r="3264" spans="2:10">
      <c r="D3264" s="182"/>
      <c r="E3264" s="182"/>
      <c r="F3264" s="182"/>
      <c r="G3264" s="182"/>
      <c r="H3264" s="182"/>
      <c r="I3264" s="182"/>
      <c r="J3264" s="182"/>
    </row>
    <row r="3265" spans="2:10">
      <c r="B3265" s="183"/>
      <c r="D3265" s="182"/>
      <c r="E3265" s="182"/>
      <c r="F3265" s="182"/>
      <c r="G3265" s="182"/>
      <c r="H3265" s="182"/>
      <c r="I3265" s="182"/>
      <c r="J3265" s="182"/>
    </row>
    <row r="3266" spans="2:10">
      <c r="D3266" s="182"/>
      <c r="E3266" s="182"/>
      <c r="F3266" s="182"/>
      <c r="G3266" s="182"/>
      <c r="H3266" s="182"/>
      <c r="I3266" s="182"/>
      <c r="J3266" s="182"/>
    </row>
    <row r="3267" spans="2:10">
      <c r="B3267" s="183"/>
      <c r="D3267" s="182"/>
      <c r="E3267" s="182"/>
      <c r="F3267" s="182"/>
      <c r="G3267" s="182"/>
      <c r="H3267" s="182"/>
      <c r="I3267" s="182"/>
      <c r="J3267" s="182"/>
    </row>
    <row r="3268" spans="2:10">
      <c r="D3268" s="182"/>
      <c r="E3268" s="182"/>
      <c r="F3268" s="182"/>
      <c r="G3268" s="182"/>
      <c r="H3268" s="182"/>
      <c r="I3268" s="182"/>
      <c r="J3268" s="182"/>
    </row>
    <row r="3269" spans="2:10">
      <c r="B3269" s="183"/>
      <c r="D3269" s="182"/>
      <c r="E3269" s="182"/>
      <c r="F3269" s="182"/>
      <c r="G3269" s="182"/>
      <c r="H3269" s="182"/>
      <c r="I3269" s="182"/>
      <c r="J3269" s="182"/>
    </row>
    <row r="3270" spans="2:10">
      <c r="B3270" s="183"/>
      <c r="D3270" s="182"/>
      <c r="E3270" s="182"/>
      <c r="F3270" s="182"/>
      <c r="G3270" s="182"/>
      <c r="H3270" s="182"/>
      <c r="I3270" s="182"/>
      <c r="J3270" s="182"/>
    </row>
    <row r="3271" spans="2:10">
      <c r="D3271" s="182"/>
      <c r="E3271" s="182"/>
      <c r="F3271" s="182"/>
      <c r="G3271" s="182"/>
      <c r="H3271" s="182"/>
      <c r="I3271" s="182"/>
      <c r="J3271" s="182"/>
    </row>
    <row r="3272" spans="2:10">
      <c r="B3272" s="183"/>
      <c r="D3272" s="182"/>
      <c r="E3272" s="182"/>
      <c r="F3272" s="182"/>
      <c r="G3272" s="182"/>
      <c r="H3272" s="182"/>
      <c r="I3272" s="182"/>
      <c r="J3272" s="182"/>
    </row>
    <row r="3273" spans="2:10">
      <c r="D3273" s="182"/>
      <c r="E3273" s="182"/>
      <c r="F3273" s="182"/>
      <c r="G3273" s="182"/>
      <c r="H3273" s="182"/>
      <c r="I3273" s="182"/>
      <c r="J3273" s="182"/>
    </row>
    <row r="3274" spans="2:10">
      <c r="B3274" s="183"/>
      <c r="D3274" s="182"/>
      <c r="E3274" s="182"/>
      <c r="F3274" s="182"/>
      <c r="G3274" s="182"/>
      <c r="H3274" s="182"/>
      <c r="I3274" s="182"/>
      <c r="J3274" s="182"/>
    </row>
    <row r="3275" spans="2:10">
      <c r="D3275" s="182"/>
      <c r="E3275" s="182"/>
      <c r="F3275" s="182"/>
      <c r="G3275" s="182"/>
      <c r="H3275" s="182"/>
      <c r="I3275" s="182"/>
      <c r="J3275" s="182"/>
    </row>
    <row r="3276" spans="2:10">
      <c r="B3276" s="183"/>
      <c r="D3276" s="182"/>
      <c r="E3276" s="182"/>
      <c r="F3276" s="182"/>
      <c r="G3276" s="182"/>
      <c r="H3276" s="182"/>
      <c r="I3276" s="182"/>
      <c r="J3276" s="182"/>
    </row>
    <row r="3277" spans="2:10">
      <c r="D3277" s="182"/>
      <c r="E3277" s="182"/>
      <c r="F3277" s="182"/>
      <c r="G3277" s="182"/>
      <c r="H3277" s="182"/>
      <c r="I3277" s="182"/>
      <c r="J3277" s="182"/>
    </row>
    <row r="3278" spans="2:10">
      <c r="D3278" s="182"/>
      <c r="E3278" s="182"/>
      <c r="F3278" s="182"/>
      <c r="G3278" s="182"/>
      <c r="H3278" s="182"/>
      <c r="I3278" s="182"/>
      <c r="J3278" s="182"/>
    </row>
    <row r="3279" spans="2:10">
      <c r="D3279" s="182"/>
      <c r="E3279" s="182"/>
      <c r="F3279" s="182"/>
      <c r="G3279" s="182"/>
      <c r="H3279" s="182"/>
      <c r="I3279" s="182"/>
      <c r="J3279" s="182"/>
    </row>
    <row r="3280" spans="2:10">
      <c r="D3280" s="182"/>
      <c r="E3280" s="182"/>
      <c r="F3280" s="182"/>
      <c r="G3280" s="182"/>
      <c r="H3280" s="182"/>
      <c r="I3280" s="182"/>
      <c r="J3280" s="182"/>
    </row>
    <row r="3281" spans="2:10">
      <c r="D3281" s="182"/>
      <c r="E3281" s="182"/>
      <c r="F3281" s="182"/>
      <c r="G3281" s="182"/>
      <c r="H3281" s="182"/>
      <c r="I3281" s="182"/>
      <c r="J3281" s="182"/>
    </row>
    <row r="3282" spans="2:10">
      <c r="D3282" s="182"/>
      <c r="E3282" s="182"/>
      <c r="F3282" s="182"/>
      <c r="G3282" s="182"/>
      <c r="H3282" s="182"/>
      <c r="I3282" s="182"/>
      <c r="J3282" s="182"/>
    </row>
    <row r="3283" spans="2:10">
      <c r="B3283" s="159"/>
      <c r="D3283" s="182"/>
      <c r="E3283" s="182"/>
      <c r="F3283" s="182"/>
      <c r="G3283" s="182"/>
      <c r="H3283" s="182"/>
      <c r="I3283" s="182"/>
      <c r="J3283" s="182"/>
    </row>
    <row r="3284" spans="2:10">
      <c r="B3284" s="159"/>
      <c r="D3284" s="182"/>
      <c r="E3284" s="182"/>
      <c r="F3284" s="182"/>
      <c r="G3284" s="182"/>
      <c r="H3284" s="182"/>
      <c r="I3284" s="182"/>
      <c r="J3284" s="182"/>
    </row>
    <row r="3285" spans="2:10">
      <c r="B3285" s="159"/>
      <c r="D3285" s="182"/>
      <c r="E3285" s="182"/>
      <c r="F3285" s="182"/>
      <c r="G3285" s="182"/>
      <c r="H3285" s="182"/>
      <c r="I3285" s="182"/>
      <c r="J3285" s="182"/>
    </row>
    <row r="3286" spans="2:10">
      <c r="B3286" s="159"/>
      <c r="D3286" s="182"/>
      <c r="E3286" s="182"/>
      <c r="F3286" s="182"/>
      <c r="G3286" s="182"/>
      <c r="H3286" s="182"/>
      <c r="I3286" s="182"/>
      <c r="J3286" s="182"/>
    </row>
    <row r="3287" spans="2:10">
      <c r="B3287" s="159"/>
      <c r="D3287" s="182"/>
      <c r="E3287" s="182"/>
      <c r="F3287" s="182"/>
      <c r="G3287" s="182"/>
      <c r="H3287" s="182"/>
      <c r="I3287" s="182"/>
      <c r="J3287" s="182"/>
    </row>
    <row r="3288" spans="2:10">
      <c r="B3288" s="159"/>
      <c r="D3288" s="182"/>
      <c r="E3288" s="182"/>
      <c r="F3288" s="182"/>
      <c r="G3288" s="182"/>
      <c r="H3288" s="182"/>
      <c r="I3288" s="182"/>
      <c r="J3288" s="182"/>
    </row>
    <row r="3289" spans="2:10">
      <c r="B3289" s="184"/>
      <c r="D3289" s="182"/>
      <c r="E3289" s="182"/>
      <c r="F3289" s="182"/>
      <c r="G3289" s="182"/>
      <c r="H3289" s="182"/>
      <c r="I3289" s="182"/>
      <c r="J3289" s="182"/>
    </row>
    <row r="3290" spans="2:10">
      <c r="B3290" s="159"/>
      <c r="D3290" s="182"/>
      <c r="E3290" s="182"/>
      <c r="F3290" s="182"/>
      <c r="G3290" s="182"/>
      <c r="H3290" s="182"/>
      <c r="I3290" s="182"/>
      <c r="J3290" s="182"/>
    </row>
    <row r="3291" spans="2:10">
      <c r="B3291" s="184"/>
      <c r="D3291" s="182"/>
      <c r="E3291" s="182"/>
      <c r="F3291" s="182"/>
      <c r="G3291" s="182"/>
      <c r="H3291" s="182"/>
      <c r="I3291" s="182"/>
      <c r="J3291" s="182"/>
    </row>
    <row r="3292" spans="2:10">
      <c r="B3292" s="159"/>
      <c r="D3292" s="182"/>
      <c r="E3292" s="182"/>
      <c r="F3292" s="182"/>
      <c r="G3292" s="182"/>
      <c r="H3292" s="182"/>
      <c r="I3292" s="182"/>
      <c r="J3292" s="182"/>
    </row>
    <row r="3293" spans="2:10">
      <c r="B3293" s="184"/>
      <c r="D3293" s="182"/>
      <c r="E3293" s="182"/>
      <c r="F3293" s="182"/>
      <c r="G3293" s="182"/>
      <c r="H3293" s="182"/>
      <c r="I3293" s="182"/>
      <c r="J3293" s="182"/>
    </row>
    <row r="3294" spans="2:10">
      <c r="B3294" s="159"/>
      <c r="D3294" s="182"/>
      <c r="E3294" s="182"/>
      <c r="F3294" s="182"/>
      <c r="G3294" s="182"/>
      <c r="H3294" s="182"/>
      <c r="I3294" s="182"/>
      <c r="J3294" s="182"/>
    </row>
    <row r="3295" spans="2:10">
      <c r="B3295" s="184"/>
      <c r="D3295" s="182"/>
      <c r="E3295" s="182"/>
      <c r="F3295" s="182"/>
      <c r="G3295" s="182"/>
      <c r="H3295" s="182"/>
      <c r="I3295" s="182"/>
      <c r="J3295" s="182"/>
    </row>
    <row r="3296" spans="2:10">
      <c r="D3296" s="182"/>
      <c r="E3296" s="182"/>
      <c r="F3296" s="182"/>
      <c r="G3296" s="182"/>
      <c r="H3296" s="182"/>
      <c r="I3296" s="182"/>
      <c r="J3296" s="182"/>
    </row>
    <row r="3297" spans="2:10">
      <c r="B3297" s="183"/>
      <c r="D3297" s="182"/>
      <c r="E3297" s="182"/>
      <c r="F3297" s="182"/>
      <c r="G3297" s="182"/>
      <c r="H3297" s="182"/>
      <c r="I3297" s="182"/>
      <c r="J3297" s="182"/>
    </row>
    <row r="3298" spans="2:10">
      <c r="B3298" s="159"/>
      <c r="D3298" s="182"/>
      <c r="E3298" s="182"/>
      <c r="F3298" s="182"/>
      <c r="G3298" s="182"/>
      <c r="H3298" s="182"/>
      <c r="I3298" s="182"/>
      <c r="J3298" s="182"/>
    </row>
    <row r="3299" spans="2:10">
      <c r="B3299" s="183"/>
      <c r="D3299" s="182"/>
      <c r="E3299" s="182"/>
      <c r="F3299" s="182"/>
      <c r="G3299" s="182"/>
      <c r="H3299" s="182"/>
      <c r="I3299" s="182"/>
      <c r="J3299" s="182"/>
    </row>
    <row r="3300" spans="2:10">
      <c r="D3300" s="182"/>
      <c r="E3300" s="182"/>
      <c r="F3300" s="182"/>
      <c r="G3300" s="182"/>
      <c r="H3300" s="182"/>
      <c r="I3300" s="182"/>
      <c r="J3300" s="182"/>
    </row>
    <row r="3301" spans="2:10">
      <c r="B3301" s="183"/>
      <c r="D3301" s="182"/>
      <c r="E3301" s="182"/>
      <c r="F3301" s="182"/>
      <c r="G3301" s="182"/>
      <c r="H3301" s="182"/>
      <c r="I3301" s="182"/>
      <c r="J3301" s="182"/>
    </row>
    <row r="3302" spans="2:10">
      <c r="D3302" s="182"/>
      <c r="E3302" s="182"/>
      <c r="F3302" s="182"/>
      <c r="G3302" s="182"/>
      <c r="H3302" s="182"/>
      <c r="I3302" s="182"/>
      <c r="J3302" s="182"/>
    </row>
    <row r="3303" spans="2:10">
      <c r="B3303" s="183"/>
      <c r="D3303" s="182"/>
      <c r="E3303" s="182"/>
      <c r="F3303" s="182"/>
      <c r="G3303" s="182"/>
      <c r="H3303" s="182"/>
      <c r="I3303" s="182"/>
      <c r="J3303" s="182"/>
    </row>
    <row r="3304" spans="2:10">
      <c r="D3304" s="182"/>
      <c r="E3304" s="182"/>
      <c r="F3304" s="182"/>
      <c r="G3304" s="182"/>
      <c r="H3304" s="182"/>
      <c r="I3304" s="182"/>
      <c r="J3304" s="182"/>
    </row>
    <row r="3305" spans="2:10">
      <c r="B3305" s="183"/>
      <c r="D3305" s="182"/>
      <c r="E3305" s="182"/>
      <c r="F3305" s="182"/>
      <c r="G3305" s="182"/>
      <c r="H3305" s="182"/>
      <c r="I3305" s="182"/>
      <c r="J3305" s="182"/>
    </row>
    <row r="3306" spans="2:10">
      <c r="D3306" s="182"/>
      <c r="E3306" s="182"/>
      <c r="F3306" s="182"/>
      <c r="G3306" s="182"/>
      <c r="H3306" s="182"/>
      <c r="I3306" s="182"/>
      <c r="J3306" s="182"/>
    </row>
    <row r="3307" spans="2:10">
      <c r="B3307" s="183"/>
      <c r="D3307" s="182"/>
      <c r="E3307" s="182"/>
      <c r="F3307" s="182"/>
      <c r="G3307" s="182"/>
      <c r="H3307" s="182"/>
      <c r="I3307" s="182"/>
      <c r="J3307" s="182"/>
    </row>
    <row r="3308" spans="2:10">
      <c r="D3308" s="182"/>
      <c r="E3308" s="182"/>
      <c r="F3308" s="182"/>
      <c r="G3308" s="182"/>
      <c r="H3308" s="182"/>
      <c r="I3308" s="182"/>
      <c r="J3308" s="182"/>
    </row>
    <row r="3309" spans="2:10">
      <c r="B3309" s="183"/>
      <c r="D3309" s="182"/>
      <c r="E3309" s="182"/>
      <c r="F3309" s="182"/>
      <c r="G3309" s="182"/>
      <c r="H3309" s="182"/>
      <c r="I3309" s="182"/>
      <c r="J3309" s="182"/>
    </row>
    <row r="3310" spans="2:10">
      <c r="D3310" s="182"/>
      <c r="E3310" s="182"/>
      <c r="F3310" s="182"/>
      <c r="G3310" s="182"/>
      <c r="H3310" s="182"/>
      <c r="I3310" s="182"/>
      <c r="J3310" s="182"/>
    </row>
    <row r="3311" spans="2:10">
      <c r="B3311" s="183"/>
      <c r="D3311" s="182"/>
      <c r="E3311" s="182"/>
      <c r="F3311" s="182"/>
      <c r="G3311" s="182"/>
      <c r="H3311" s="182"/>
      <c r="I3311" s="182"/>
      <c r="J3311" s="182"/>
    </row>
    <row r="3312" spans="2:10">
      <c r="D3312" s="182"/>
      <c r="E3312" s="182"/>
      <c r="F3312" s="182"/>
      <c r="G3312" s="182"/>
      <c r="H3312" s="182"/>
      <c r="I3312" s="182"/>
      <c r="J3312" s="182"/>
    </row>
    <row r="3313" spans="2:10">
      <c r="B3313" s="183"/>
      <c r="D3313" s="182"/>
      <c r="E3313" s="182"/>
      <c r="F3313" s="182"/>
      <c r="G3313" s="182"/>
      <c r="H3313" s="182"/>
      <c r="I3313" s="182"/>
      <c r="J3313" s="182"/>
    </row>
    <row r="3314" spans="2:10">
      <c r="D3314" s="182"/>
      <c r="E3314" s="182"/>
      <c r="F3314" s="182"/>
      <c r="G3314" s="182"/>
      <c r="H3314" s="182"/>
      <c r="I3314" s="182"/>
      <c r="J3314" s="182"/>
    </row>
    <row r="3315" spans="2:10">
      <c r="B3315" s="183"/>
      <c r="D3315" s="182"/>
      <c r="E3315" s="182"/>
      <c r="F3315" s="182"/>
      <c r="G3315" s="182"/>
      <c r="H3315" s="182"/>
      <c r="I3315" s="182"/>
      <c r="J3315" s="182"/>
    </row>
    <row r="3316" spans="2:10">
      <c r="D3316" s="182"/>
      <c r="E3316" s="182"/>
      <c r="F3316" s="182"/>
      <c r="G3316" s="182"/>
      <c r="H3316" s="182"/>
      <c r="I3316" s="182"/>
      <c r="J3316" s="182"/>
    </row>
    <row r="3317" spans="2:10">
      <c r="B3317" s="183"/>
      <c r="D3317" s="182"/>
      <c r="E3317" s="182"/>
      <c r="F3317" s="182"/>
      <c r="G3317" s="182"/>
      <c r="H3317" s="182"/>
      <c r="I3317" s="182"/>
      <c r="J3317" s="182"/>
    </row>
    <row r="3318" spans="2:10">
      <c r="B3318" s="183"/>
      <c r="D3318" s="182"/>
      <c r="E3318" s="182"/>
      <c r="F3318" s="182"/>
      <c r="G3318" s="182"/>
      <c r="H3318" s="182"/>
      <c r="I3318" s="182"/>
      <c r="J3318" s="182"/>
    </row>
    <row r="3319" spans="2:10">
      <c r="D3319" s="182"/>
      <c r="E3319" s="182"/>
      <c r="F3319" s="182"/>
      <c r="G3319" s="182"/>
      <c r="H3319" s="182"/>
      <c r="I3319" s="182"/>
      <c r="J3319" s="182"/>
    </row>
    <row r="3320" spans="2:10">
      <c r="D3320" s="182"/>
      <c r="E3320" s="182"/>
      <c r="F3320" s="182"/>
      <c r="G3320" s="182"/>
      <c r="H3320" s="182"/>
      <c r="I3320" s="182"/>
      <c r="J3320" s="182"/>
    </row>
    <row r="3321" spans="2:10">
      <c r="D3321" s="182"/>
      <c r="E3321" s="182"/>
      <c r="F3321" s="182"/>
      <c r="G3321" s="182"/>
      <c r="H3321" s="182"/>
      <c r="I3321" s="182"/>
      <c r="J3321" s="182"/>
    </row>
    <row r="3322" spans="2:10">
      <c r="D3322" s="182"/>
      <c r="E3322" s="182"/>
      <c r="F3322" s="182"/>
      <c r="G3322" s="182"/>
      <c r="H3322" s="182"/>
      <c r="I3322" s="182"/>
      <c r="J3322" s="182"/>
    </row>
    <row r="3323" spans="2:10">
      <c r="D3323" s="182"/>
      <c r="E3323" s="182"/>
      <c r="F3323" s="182"/>
      <c r="G3323" s="182"/>
      <c r="H3323" s="182"/>
      <c r="I3323" s="182"/>
      <c r="J3323" s="182"/>
    </row>
    <row r="3324" spans="2:10">
      <c r="D3324" s="182"/>
      <c r="E3324" s="182"/>
      <c r="F3324" s="182"/>
      <c r="G3324" s="182"/>
      <c r="H3324" s="182"/>
      <c r="I3324" s="182"/>
      <c r="J3324" s="182"/>
    </row>
    <row r="3325" spans="2:10">
      <c r="D3325" s="182"/>
      <c r="E3325" s="182"/>
      <c r="F3325" s="182"/>
      <c r="G3325" s="182"/>
      <c r="H3325" s="182"/>
      <c r="I3325" s="182"/>
      <c r="J3325" s="182"/>
    </row>
    <row r="3326" spans="2:10">
      <c r="D3326" s="182"/>
      <c r="E3326" s="182"/>
      <c r="F3326" s="182"/>
      <c r="G3326" s="182"/>
      <c r="H3326" s="182"/>
      <c r="I3326" s="182"/>
      <c r="J3326" s="182"/>
    </row>
    <row r="3327" spans="2:10">
      <c r="D3327" s="182"/>
      <c r="E3327" s="182"/>
      <c r="F3327" s="182"/>
      <c r="G3327" s="182"/>
      <c r="H3327" s="182"/>
      <c r="I3327" s="182"/>
      <c r="J3327" s="182"/>
    </row>
    <row r="3328" spans="2:10">
      <c r="B3328" s="183"/>
      <c r="D3328" s="182"/>
      <c r="E3328" s="182"/>
      <c r="F3328" s="182"/>
      <c r="G3328" s="182"/>
      <c r="H3328" s="182"/>
      <c r="I3328" s="182"/>
      <c r="J3328" s="182"/>
    </row>
    <row r="3329" spans="2:10">
      <c r="D3329" s="182"/>
      <c r="E3329" s="182"/>
      <c r="F3329" s="182"/>
      <c r="G3329" s="182"/>
      <c r="H3329" s="182"/>
      <c r="I3329" s="182"/>
      <c r="J3329" s="182"/>
    </row>
    <row r="3330" spans="2:10">
      <c r="B3330" s="183"/>
      <c r="D3330" s="182"/>
      <c r="E3330" s="182"/>
      <c r="F3330" s="182"/>
      <c r="G3330" s="182"/>
      <c r="H3330" s="182"/>
      <c r="I3330" s="182"/>
      <c r="J3330" s="182"/>
    </row>
    <row r="3331" spans="2:10">
      <c r="B3331" s="159"/>
      <c r="D3331" s="182"/>
      <c r="E3331" s="182"/>
      <c r="F3331" s="182"/>
      <c r="G3331" s="182"/>
      <c r="H3331" s="182"/>
      <c r="I3331" s="182"/>
      <c r="J3331" s="182"/>
    </row>
    <row r="3332" spans="2:10">
      <c r="D3332" s="182"/>
      <c r="E3332" s="182"/>
      <c r="F3332" s="182"/>
      <c r="G3332" s="182"/>
      <c r="H3332" s="182"/>
      <c r="I3332" s="182"/>
      <c r="J3332" s="182"/>
    </row>
    <row r="3333" spans="2:10">
      <c r="D3333" s="182"/>
      <c r="E3333" s="182"/>
      <c r="F3333" s="182"/>
      <c r="G3333" s="182"/>
      <c r="H3333" s="182"/>
      <c r="I3333" s="182"/>
      <c r="J3333" s="182"/>
    </row>
    <row r="3334" spans="2:10">
      <c r="D3334" s="182"/>
      <c r="E3334" s="182"/>
      <c r="F3334" s="182"/>
      <c r="G3334" s="182"/>
      <c r="H3334" s="182"/>
      <c r="I3334" s="182"/>
      <c r="J3334" s="182"/>
    </row>
    <row r="3335" spans="2:10">
      <c r="B3335" s="159"/>
      <c r="D3335" s="182"/>
      <c r="E3335" s="182"/>
      <c r="F3335" s="182"/>
      <c r="G3335" s="182"/>
      <c r="H3335" s="182"/>
      <c r="I3335" s="182"/>
      <c r="J3335" s="182"/>
    </row>
    <row r="3336" spans="2:10">
      <c r="D3336" s="182"/>
      <c r="E3336" s="182"/>
      <c r="F3336" s="182"/>
      <c r="G3336" s="182"/>
      <c r="H3336" s="182"/>
      <c r="I3336" s="182"/>
      <c r="J3336" s="182"/>
    </row>
    <row r="3337" spans="2:10">
      <c r="D3337" s="182"/>
      <c r="E3337" s="182"/>
      <c r="F3337" s="182"/>
      <c r="G3337" s="182"/>
      <c r="H3337" s="182"/>
      <c r="I3337" s="182"/>
      <c r="J3337" s="182"/>
    </row>
    <row r="3338" spans="2:10">
      <c r="D3338" s="182"/>
      <c r="E3338" s="182"/>
      <c r="F3338" s="182"/>
      <c r="G3338" s="182"/>
      <c r="H3338" s="182"/>
      <c r="I3338" s="182"/>
      <c r="J3338" s="182"/>
    </row>
    <row r="3339" spans="2:10">
      <c r="D3339" s="182"/>
      <c r="E3339" s="182"/>
      <c r="F3339" s="182"/>
      <c r="G3339" s="182"/>
      <c r="H3339" s="182"/>
      <c r="I3339" s="182"/>
      <c r="J3339" s="182"/>
    </row>
    <row r="3340" spans="2:10">
      <c r="D3340" s="182"/>
      <c r="E3340" s="182"/>
      <c r="F3340" s="182"/>
      <c r="G3340" s="182"/>
      <c r="H3340" s="182"/>
      <c r="I3340" s="182"/>
      <c r="J3340" s="182"/>
    </row>
    <row r="3341" spans="2:10">
      <c r="D3341" s="182"/>
      <c r="E3341" s="182"/>
      <c r="F3341" s="182"/>
      <c r="G3341" s="182"/>
      <c r="H3341" s="182"/>
      <c r="I3341" s="182"/>
      <c r="J3341" s="182"/>
    </row>
    <row r="3342" spans="2:10">
      <c r="B3342" s="159"/>
      <c r="D3342" s="182"/>
      <c r="E3342" s="182"/>
      <c r="F3342" s="182"/>
      <c r="G3342" s="182"/>
      <c r="H3342" s="182"/>
      <c r="I3342" s="182"/>
      <c r="J3342" s="182"/>
    </row>
    <row r="3343" spans="2:10">
      <c r="B3343" s="183"/>
      <c r="D3343" s="182"/>
      <c r="E3343" s="182"/>
      <c r="F3343" s="182"/>
      <c r="G3343" s="182"/>
      <c r="H3343" s="182"/>
      <c r="I3343" s="182"/>
      <c r="J3343" s="182"/>
    </row>
    <row r="3344" spans="2:10">
      <c r="D3344" s="182"/>
      <c r="E3344" s="182"/>
      <c r="F3344" s="182"/>
      <c r="G3344" s="182"/>
      <c r="H3344" s="182"/>
      <c r="I3344" s="182"/>
      <c r="J3344" s="182"/>
    </row>
    <row r="3345" spans="2:10">
      <c r="B3345" s="183"/>
      <c r="D3345" s="182"/>
      <c r="E3345" s="182"/>
      <c r="F3345" s="182"/>
      <c r="G3345" s="182"/>
      <c r="H3345" s="182"/>
      <c r="I3345" s="182"/>
      <c r="J3345" s="182"/>
    </row>
    <row r="3346" spans="2:10">
      <c r="D3346" s="182"/>
      <c r="E3346" s="182"/>
      <c r="F3346" s="182"/>
      <c r="G3346" s="182"/>
      <c r="H3346" s="182"/>
      <c r="I3346" s="182"/>
      <c r="J3346" s="182"/>
    </row>
    <row r="3347" spans="2:10">
      <c r="B3347" s="183"/>
      <c r="D3347" s="182"/>
      <c r="E3347" s="182"/>
      <c r="F3347" s="182"/>
      <c r="G3347" s="182"/>
      <c r="H3347" s="182"/>
      <c r="I3347" s="182"/>
      <c r="J3347" s="182"/>
    </row>
    <row r="3348" spans="2:10">
      <c r="B3348" s="159"/>
      <c r="D3348" s="182"/>
      <c r="E3348" s="182"/>
      <c r="F3348" s="182"/>
      <c r="G3348" s="182"/>
      <c r="H3348" s="182"/>
      <c r="I3348" s="182"/>
      <c r="J3348" s="182"/>
    </row>
    <row r="3349" spans="2:10">
      <c r="B3349" s="183"/>
      <c r="D3349" s="182"/>
      <c r="E3349" s="182"/>
      <c r="F3349" s="182"/>
      <c r="G3349" s="182"/>
      <c r="H3349" s="182"/>
      <c r="I3349" s="182"/>
      <c r="J3349" s="182"/>
    </row>
    <row r="3350" spans="2:10">
      <c r="D3350" s="182"/>
      <c r="E3350" s="182"/>
      <c r="F3350" s="182"/>
      <c r="G3350" s="182"/>
      <c r="H3350" s="182"/>
      <c r="I3350" s="182"/>
      <c r="J3350" s="182"/>
    </row>
    <row r="3351" spans="2:10">
      <c r="B3351" s="183"/>
      <c r="D3351" s="182"/>
      <c r="E3351" s="182"/>
      <c r="F3351" s="182"/>
      <c r="G3351" s="182"/>
      <c r="H3351" s="182"/>
      <c r="I3351" s="182"/>
      <c r="J3351" s="182"/>
    </row>
    <row r="3352" spans="2:10">
      <c r="B3352" s="183"/>
      <c r="D3352" s="182"/>
      <c r="E3352" s="182"/>
      <c r="F3352" s="182"/>
      <c r="G3352" s="182"/>
      <c r="H3352" s="182"/>
      <c r="I3352" s="182"/>
      <c r="J3352" s="182"/>
    </row>
    <row r="3353" spans="2:10">
      <c r="D3353" s="182"/>
      <c r="E3353" s="182"/>
      <c r="F3353" s="182"/>
      <c r="G3353" s="182"/>
      <c r="H3353" s="182"/>
      <c r="I3353" s="182"/>
      <c r="J3353" s="182"/>
    </row>
    <row r="3354" spans="2:10">
      <c r="B3354" s="183"/>
      <c r="D3354" s="182"/>
      <c r="E3354" s="182"/>
      <c r="F3354" s="182"/>
      <c r="G3354" s="182"/>
      <c r="H3354" s="182"/>
      <c r="I3354" s="182"/>
      <c r="J3354" s="182"/>
    </row>
    <row r="3355" spans="2:10">
      <c r="D3355" s="182"/>
      <c r="E3355" s="182"/>
      <c r="F3355" s="182"/>
      <c r="G3355" s="182"/>
      <c r="H3355" s="182"/>
      <c r="I3355" s="182"/>
      <c r="J3355" s="182"/>
    </row>
    <row r="3356" spans="2:10">
      <c r="D3356" s="182"/>
      <c r="E3356" s="182"/>
      <c r="F3356" s="182"/>
      <c r="G3356" s="182"/>
      <c r="H3356" s="182"/>
      <c r="I3356" s="182"/>
      <c r="J3356" s="182"/>
    </row>
    <row r="3357" spans="2:10">
      <c r="D3357" s="182"/>
      <c r="E3357" s="182"/>
      <c r="F3357" s="182"/>
      <c r="G3357" s="182"/>
      <c r="H3357" s="182"/>
      <c r="I3357" s="182"/>
      <c r="J3357" s="182"/>
    </row>
    <row r="3358" spans="2:10">
      <c r="D3358" s="182"/>
      <c r="E3358" s="182"/>
      <c r="F3358" s="182"/>
      <c r="G3358" s="182"/>
      <c r="H3358" s="182"/>
      <c r="I3358" s="182"/>
      <c r="J3358" s="182"/>
    </row>
    <row r="3359" spans="2:10">
      <c r="D3359" s="182"/>
      <c r="E3359" s="182"/>
      <c r="F3359" s="182"/>
      <c r="G3359" s="182"/>
      <c r="H3359" s="182"/>
      <c r="I3359" s="182"/>
      <c r="J3359" s="182"/>
    </row>
    <row r="3360" spans="2:10">
      <c r="D3360" s="182"/>
      <c r="E3360" s="182"/>
      <c r="F3360" s="182"/>
      <c r="G3360" s="182"/>
      <c r="H3360" s="182"/>
      <c r="I3360" s="182"/>
      <c r="J3360" s="182"/>
    </row>
    <row r="3361" spans="2:10">
      <c r="D3361" s="182"/>
      <c r="E3361" s="182"/>
      <c r="F3361" s="182"/>
      <c r="G3361" s="182"/>
      <c r="H3361" s="182"/>
      <c r="I3361" s="182"/>
      <c r="J3361" s="182"/>
    </row>
    <row r="3362" spans="2:10">
      <c r="D3362" s="182"/>
      <c r="E3362" s="182"/>
      <c r="F3362" s="182"/>
      <c r="G3362" s="182"/>
      <c r="H3362" s="182"/>
      <c r="I3362" s="182"/>
      <c r="J3362" s="182"/>
    </row>
    <row r="3363" spans="2:10">
      <c r="D3363" s="182"/>
      <c r="E3363" s="182"/>
      <c r="F3363" s="182"/>
      <c r="G3363" s="182"/>
      <c r="H3363" s="182"/>
      <c r="I3363" s="182"/>
      <c r="J3363" s="182"/>
    </row>
    <row r="3364" spans="2:10">
      <c r="D3364" s="182"/>
      <c r="E3364" s="182"/>
      <c r="F3364" s="182"/>
      <c r="G3364" s="182"/>
      <c r="H3364" s="182"/>
      <c r="I3364" s="182"/>
      <c r="J3364" s="182"/>
    </row>
    <row r="3365" spans="2:10">
      <c r="B3365" s="183"/>
      <c r="D3365" s="182"/>
      <c r="E3365" s="182"/>
      <c r="F3365" s="182"/>
      <c r="G3365" s="182"/>
      <c r="H3365" s="182"/>
      <c r="I3365" s="182"/>
      <c r="J3365" s="182"/>
    </row>
    <row r="3366" spans="2:10">
      <c r="B3366" s="183"/>
      <c r="D3366" s="182"/>
      <c r="E3366" s="182"/>
      <c r="F3366" s="182"/>
      <c r="G3366" s="182"/>
      <c r="H3366" s="182"/>
      <c r="I3366" s="182"/>
      <c r="J3366" s="182"/>
    </row>
    <row r="3367" spans="2:10">
      <c r="B3367" s="183"/>
      <c r="D3367" s="182"/>
      <c r="E3367" s="182"/>
      <c r="F3367" s="182"/>
      <c r="G3367" s="182"/>
      <c r="H3367" s="182"/>
      <c r="I3367" s="182"/>
      <c r="J3367" s="182"/>
    </row>
    <row r="3368" spans="2:10">
      <c r="B3368" s="183"/>
      <c r="D3368" s="182"/>
      <c r="E3368" s="182"/>
      <c r="F3368" s="182"/>
      <c r="G3368" s="182"/>
      <c r="H3368" s="182"/>
      <c r="I3368" s="182"/>
      <c r="J3368" s="182"/>
    </row>
    <row r="3369" spans="2:10">
      <c r="D3369" s="182"/>
      <c r="E3369" s="182"/>
      <c r="F3369" s="182"/>
      <c r="G3369" s="182"/>
      <c r="H3369" s="182"/>
      <c r="I3369" s="182"/>
      <c r="J3369" s="182"/>
    </row>
    <row r="3370" spans="2:10">
      <c r="D3370" s="182"/>
      <c r="E3370" s="182"/>
      <c r="F3370" s="182"/>
      <c r="G3370" s="182"/>
      <c r="H3370" s="182"/>
      <c r="I3370" s="182"/>
      <c r="J3370" s="182"/>
    </row>
    <row r="3371" spans="2:10">
      <c r="D3371" s="182"/>
      <c r="E3371" s="182"/>
      <c r="F3371" s="182"/>
      <c r="G3371" s="182"/>
      <c r="H3371" s="182"/>
      <c r="I3371" s="182"/>
      <c r="J3371" s="182"/>
    </row>
    <row r="3372" spans="2:10">
      <c r="D3372" s="182"/>
      <c r="E3372" s="182"/>
      <c r="F3372" s="182"/>
      <c r="G3372" s="182"/>
      <c r="H3372" s="182"/>
      <c r="I3372" s="182"/>
      <c r="J3372" s="182"/>
    </row>
    <row r="3373" spans="2:10">
      <c r="D3373" s="182"/>
      <c r="E3373" s="182"/>
      <c r="F3373" s="182"/>
      <c r="G3373" s="182"/>
      <c r="H3373" s="182"/>
      <c r="I3373" s="182"/>
      <c r="J3373" s="182"/>
    </row>
    <row r="3374" spans="2:10">
      <c r="D3374" s="182"/>
      <c r="E3374" s="182"/>
      <c r="F3374" s="182"/>
      <c r="G3374" s="182"/>
      <c r="H3374" s="182"/>
      <c r="I3374" s="182"/>
      <c r="J3374" s="182"/>
    </row>
    <row r="3375" spans="2:10">
      <c r="D3375" s="182"/>
      <c r="E3375" s="182"/>
      <c r="F3375" s="182"/>
      <c r="G3375" s="182"/>
      <c r="H3375" s="182"/>
      <c r="I3375" s="182"/>
      <c r="J3375" s="182"/>
    </row>
    <row r="3376" spans="2:10">
      <c r="D3376" s="182"/>
      <c r="E3376" s="182"/>
      <c r="F3376" s="182"/>
      <c r="G3376" s="182"/>
      <c r="H3376" s="182"/>
      <c r="I3376" s="182"/>
      <c r="J3376" s="182"/>
    </row>
    <row r="3377" spans="2:10">
      <c r="D3377" s="182"/>
      <c r="E3377" s="182"/>
      <c r="F3377" s="182"/>
      <c r="G3377" s="182"/>
      <c r="H3377" s="182"/>
      <c r="I3377" s="182"/>
      <c r="J3377" s="182"/>
    </row>
    <row r="3378" spans="2:10">
      <c r="B3378" s="183"/>
      <c r="D3378" s="182"/>
      <c r="E3378" s="182"/>
      <c r="F3378" s="182"/>
      <c r="G3378" s="182"/>
      <c r="H3378" s="182"/>
      <c r="I3378" s="182"/>
      <c r="J3378" s="182"/>
    </row>
    <row r="3379" spans="2:10">
      <c r="D3379" s="182"/>
      <c r="E3379" s="182"/>
      <c r="F3379" s="182"/>
      <c r="G3379" s="182"/>
      <c r="H3379" s="182"/>
      <c r="I3379" s="182"/>
      <c r="J3379" s="182"/>
    </row>
    <row r="3380" spans="2:10">
      <c r="B3380" s="183"/>
      <c r="D3380" s="182"/>
      <c r="E3380" s="182"/>
      <c r="F3380" s="182"/>
      <c r="G3380" s="182"/>
      <c r="H3380" s="182"/>
      <c r="I3380" s="182"/>
      <c r="J3380" s="182"/>
    </row>
    <row r="3381" spans="2:10">
      <c r="D3381" s="182"/>
      <c r="E3381" s="182"/>
      <c r="F3381" s="182"/>
      <c r="G3381" s="182"/>
      <c r="H3381" s="182"/>
      <c r="I3381" s="182"/>
      <c r="J3381" s="182"/>
    </row>
    <row r="3382" spans="2:10">
      <c r="D3382" s="182"/>
      <c r="E3382" s="182"/>
      <c r="F3382" s="182"/>
      <c r="G3382" s="182"/>
      <c r="H3382" s="182"/>
      <c r="I3382" s="182"/>
      <c r="J3382" s="182"/>
    </row>
    <row r="3383" spans="2:10">
      <c r="D3383" s="182"/>
      <c r="E3383" s="182"/>
      <c r="F3383" s="182"/>
      <c r="G3383" s="182"/>
      <c r="H3383" s="182"/>
      <c r="I3383" s="182"/>
      <c r="J3383" s="182"/>
    </row>
    <row r="3384" spans="2:10">
      <c r="B3384" s="183"/>
      <c r="D3384" s="182"/>
      <c r="E3384" s="182"/>
      <c r="F3384" s="182"/>
      <c r="G3384" s="182"/>
      <c r="H3384" s="182"/>
      <c r="I3384" s="182"/>
      <c r="J3384" s="182"/>
    </row>
    <row r="3385" spans="2:10">
      <c r="B3385" s="183"/>
      <c r="D3385" s="182"/>
      <c r="E3385" s="182"/>
      <c r="F3385" s="182"/>
      <c r="G3385" s="182"/>
      <c r="H3385" s="182"/>
      <c r="I3385" s="182"/>
      <c r="J3385" s="182"/>
    </row>
    <row r="3386" spans="2:10">
      <c r="D3386" s="182"/>
      <c r="E3386" s="182"/>
      <c r="F3386" s="182"/>
      <c r="G3386" s="182"/>
      <c r="H3386" s="182"/>
      <c r="I3386" s="182"/>
      <c r="J3386" s="182"/>
    </row>
    <row r="3387" spans="2:10">
      <c r="B3387" s="183"/>
      <c r="D3387" s="182"/>
      <c r="E3387" s="182"/>
      <c r="F3387" s="182"/>
      <c r="G3387" s="182"/>
      <c r="H3387" s="182"/>
      <c r="I3387" s="182"/>
      <c r="J3387" s="182"/>
    </row>
    <row r="3388" spans="2:10">
      <c r="D3388" s="182"/>
      <c r="E3388" s="182"/>
      <c r="F3388" s="182"/>
      <c r="G3388" s="182"/>
      <c r="H3388" s="182"/>
      <c r="I3388" s="182"/>
      <c r="J3388" s="182"/>
    </row>
    <row r="3389" spans="2:10">
      <c r="B3389" s="183"/>
      <c r="D3389" s="182"/>
      <c r="E3389" s="182"/>
      <c r="F3389" s="182"/>
      <c r="G3389" s="182"/>
      <c r="H3389" s="182"/>
      <c r="I3389" s="182"/>
      <c r="J3389" s="182"/>
    </row>
    <row r="3390" spans="2:10">
      <c r="D3390" s="182"/>
      <c r="E3390" s="182"/>
      <c r="F3390" s="182"/>
      <c r="G3390" s="182"/>
      <c r="H3390" s="182"/>
      <c r="I3390" s="182"/>
      <c r="J3390" s="182"/>
    </row>
    <row r="3391" spans="2:10">
      <c r="B3391" s="183"/>
      <c r="D3391" s="182"/>
      <c r="E3391" s="182"/>
      <c r="F3391" s="182"/>
      <c r="G3391" s="182"/>
      <c r="H3391" s="182"/>
      <c r="I3391" s="182"/>
      <c r="J3391" s="182"/>
    </row>
    <row r="3392" spans="2:10">
      <c r="D3392" s="182"/>
      <c r="E3392" s="182"/>
      <c r="F3392" s="182"/>
      <c r="G3392" s="182"/>
      <c r="H3392" s="182"/>
      <c r="I3392" s="182"/>
      <c r="J3392" s="182"/>
    </row>
    <row r="3393" spans="2:10">
      <c r="B3393" s="183"/>
      <c r="D3393" s="182"/>
      <c r="E3393" s="182"/>
      <c r="F3393" s="182"/>
      <c r="G3393" s="182"/>
      <c r="H3393" s="182"/>
      <c r="I3393" s="182"/>
      <c r="J3393" s="182"/>
    </row>
    <row r="3394" spans="2:10">
      <c r="D3394" s="182"/>
      <c r="E3394" s="182"/>
      <c r="F3394" s="182"/>
      <c r="G3394" s="182"/>
      <c r="H3394" s="182"/>
      <c r="I3394" s="182"/>
      <c r="J3394" s="182"/>
    </row>
    <row r="3395" spans="2:10">
      <c r="B3395" s="183"/>
      <c r="D3395" s="182"/>
      <c r="E3395" s="182"/>
      <c r="F3395" s="182"/>
      <c r="G3395" s="182"/>
      <c r="H3395" s="182"/>
      <c r="I3395" s="182"/>
      <c r="J3395" s="182"/>
    </row>
    <row r="3396" spans="2:10">
      <c r="D3396" s="182"/>
      <c r="E3396" s="182"/>
      <c r="F3396" s="182"/>
      <c r="G3396" s="182"/>
      <c r="H3396" s="182"/>
      <c r="I3396" s="182"/>
      <c r="J3396" s="182"/>
    </row>
    <row r="3397" spans="2:10">
      <c r="B3397" s="184"/>
      <c r="D3397" s="182"/>
      <c r="E3397" s="182"/>
      <c r="F3397" s="182"/>
      <c r="G3397" s="182"/>
      <c r="H3397" s="182"/>
      <c r="I3397" s="182"/>
      <c r="J3397" s="182"/>
    </row>
    <row r="3398" spans="2:10">
      <c r="D3398" s="182"/>
      <c r="E3398" s="182"/>
      <c r="F3398" s="182"/>
      <c r="G3398" s="182"/>
      <c r="H3398" s="182"/>
      <c r="I3398" s="182"/>
      <c r="J3398" s="182"/>
    </row>
    <row r="3399" spans="2:10">
      <c r="B3399" s="183"/>
      <c r="D3399" s="182"/>
      <c r="E3399" s="182"/>
      <c r="F3399" s="182"/>
      <c r="G3399" s="182"/>
      <c r="H3399" s="182"/>
      <c r="I3399" s="182"/>
      <c r="J3399" s="182"/>
    </row>
    <row r="3400" spans="2:10">
      <c r="D3400" s="182"/>
      <c r="E3400" s="182"/>
      <c r="F3400" s="182"/>
      <c r="G3400" s="182"/>
      <c r="H3400" s="182"/>
      <c r="I3400" s="182"/>
      <c r="J3400" s="182"/>
    </row>
    <row r="3401" spans="2:10">
      <c r="B3401" s="184"/>
      <c r="D3401" s="182"/>
      <c r="E3401" s="182"/>
      <c r="F3401" s="182"/>
      <c r="G3401" s="182"/>
      <c r="H3401" s="182"/>
      <c r="I3401" s="182"/>
      <c r="J3401" s="182"/>
    </row>
    <row r="3402" spans="2:10">
      <c r="D3402" s="182"/>
      <c r="E3402" s="182"/>
      <c r="F3402" s="182"/>
      <c r="G3402" s="182"/>
      <c r="H3402" s="182"/>
      <c r="I3402" s="182"/>
      <c r="J3402" s="182"/>
    </row>
    <row r="3403" spans="2:10">
      <c r="B3403" s="183"/>
      <c r="D3403" s="182"/>
      <c r="E3403" s="182"/>
      <c r="F3403" s="182"/>
      <c r="G3403" s="182"/>
      <c r="H3403" s="182"/>
      <c r="I3403" s="182"/>
      <c r="J3403" s="182"/>
    </row>
    <row r="3404" spans="2:10">
      <c r="B3404" s="183"/>
      <c r="D3404" s="182"/>
      <c r="E3404" s="182"/>
      <c r="F3404" s="182"/>
      <c r="G3404" s="182"/>
      <c r="H3404" s="182"/>
      <c r="I3404" s="182"/>
      <c r="J3404" s="182"/>
    </row>
    <row r="3405" spans="2:10">
      <c r="B3405" s="183"/>
      <c r="D3405" s="182"/>
      <c r="E3405" s="182"/>
      <c r="F3405" s="182"/>
      <c r="G3405" s="182"/>
      <c r="H3405" s="182"/>
      <c r="I3405" s="182"/>
      <c r="J3405" s="182"/>
    </row>
    <row r="3406" spans="2:10">
      <c r="D3406" s="182"/>
      <c r="E3406" s="182"/>
      <c r="F3406" s="182"/>
      <c r="G3406" s="182"/>
      <c r="H3406" s="182"/>
      <c r="I3406" s="182"/>
      <c r="J3406" s="182"/>
    </row>
    <row r="3407" spans="2:10">
      <c r="B3407" s="184"/>
      <c r="D3407" s="182"/>
      <c r="E3407" s="182"/>
      <c r="F3407" s="182"/>
      <c r="G3407" s="182"/>
      <c r="H3407" s="182"/>
      <c r="I3407" s="182"/>
      <c r="J3407" s="182"/>
    </row>
    <row r="3408" spans="2:10">
      <c r="D3408" s="182"/>
      <c r="E3408" s="182"/>
      <c r="F3408" s="182"/>
      <c r="G3408" s="182"/>
      <c r="H3408" s="182"/>
      <c r="I3408" s="182"/>
      <c r="J3408" s="182"/>
    </row>
    <row r="3409" spans="2:10">
      <c r="D3409" s="182"/>
      <c r="E3409" s="182"/>
      <c r="F3409" s="182"/>
      <c r="G3409" s="182"/>
      <c r="H3409" s="182"/>
      <c r="I3409" s="182"/>
      <c r="J3409" s="182"/>
    </row>
    <row r="3410" spans="2:10">
      <c r="D3410" s="182"/>
      <c r="E3410" s="182"/>
      <c r="F3410" s="182"/>
      <c r="G3410" s="182"/>
      <c r="H3410" s="182"/>
      <c r="I3410" s="182"/>
      <c r="J3410" s="182"/>
    </row>
    <row r="3411" spans="2:10">
      <c r="D3411" s="182"/>
      <c r="E3411" s="182"/>
      <c r="F3411" s="182"/>
      <c r="G3411" s="182"/>
      <c r="H3411" s="182"/>
      <c r="I3411" s="182"/>
      <c r="J3411" s="182"/>
    </row>
    <row r="3412" spans="2:10">
      <c r="D3412" s="182"/>
      <c r="E3412" s="182"/>
      <c r="F3412" s="182"/>
      <c r="G3412" s="182"/>
      <c r="H3412" s="182"/>
      <c r="I3412" s="182"/>
      <c r="J3412" s="182"/>
    </row>
    <row r="3413" spans="2:10">
      <c r="D3413" s="182"/>
      <c r="E3413" s="182"/>
      <c r="F3413" s="182"/>
      <c r="G3413" s="182"/>
      <c r="H3413" s="182"/>
      <c r="I3413" s="182"/>
      <c r="J3413" s="182"/>
    </row>
    <row r="3414" spans="2:10">
      <c r="D3414" s="182"/>
      <c r="E3414" s="182"/>
      <c r="F3414" s="182"/>
      <c r="G3414" s="182"/>
      <c r="H3414" s="182"/>
      <c r="I3414" s="182"/>
      <c r="J3414" s="182"/>
    </row>
    <row r="3415" spans="2:10">
      <c r="B3415" s="183"/>
      <c r="D3415" s="182"/>
      <c r="E3415" s="182"/>
      <c r="F3415" s="182"/>
      <c r="G3415" s="182"/>
      <c r="H3415" s="182"/>
      <c r="I3415" s="182"/>
      <c r="J3415" s="182"/>
    </row>
    <row r="3416" spans="2:10">
      <c r="B3416" s="183"/>
      <c r="D3416" s="182"/>
      <c r="E3416" s="182"/>
      <c r="F3416" s="182"/>
      <c r="G3416" s="182"/>
      <c r="H3416" s="182"/>
      <c r="I3416" s="182"/>
      <c r="J3416" s="182"/>
    </row>
    <row r="3417" spans="2:10">
      <c r="D3417" s="182"/>
      <c r="E3417" s="182"/>
      <c r="F3417" s="182"/>
      <c r="G3417" s="182"/>
      <c r="H3417" s="182"/>
      <c r="I3417" s="182"/>
      <c r="J3417" s="182"/>
    </row>
    <row r="3418" spans="2:10">
      <c r="B3418" s="183"/>
      <c r="D3418" s="182"/>
      <c r="E3418" s="182"/>
      <c r="F3418" s="182"/>
      <c r="G3418" s="182"/>
      <c r="H3418" s="182"/>
      <c r="I3418" s="182"/>
      <c r="J3418" s="182"/>
    </row>
    <row r="3419" spans="2:10">
      <c r="D3419" s="182"/>
      <c r="E3419" s="182"/>
      <c r="F3419" s="182"/>
      <c r="G3419" s="182"/>
      <c r="H3419" s="182"/>
      <c r="I3419" s="182"/>
      <c r="J3419" s="182"/>
    </row>
    <row r="3420" spans="2:10">
      <c r="B3420" s="183"/>
      <c r="D3420" s="182"/>
      <c r="E3420" s="182"/>
      <c r="F3420" s="182"/>
      <c r="G3420" s="182"/>
      <c r="H3420" s="182"/>
      <c r="I3420" s="182"/>
      <c r="J3420" s="182"/>
    </row>
    <row r="3421" spans="2:10">
      <c r="D3421" s="182"/>
      <c r="E3421" s="182"/>
      <c r="F3421" s="182"/>
      <c r="G3421" s="182"/>
      <c r="H3421" s="182"/>
      <c r="I3421" s="182"/>
      <c r="J3421" s="182"/>
    </row>
    <row r="3422" spans="2:10">
      <c r="B3422" s="183"/>
      <c r="D3422" s="182"/>
      <c r="E3422" s="182"/>
      <c r="F3422" s="182"/>
      <c r="G3422" s="182"/>
      <c r="H3422" s="182"/>
      <c r="I3422" s="182"/>
      <c r="J3422" s="182"/>
    </row>
    <row r="3423" spans="2:10">
      <c r="D3423" s="182"/>
      <c r="E3423" s="182"/>
      <c r="F3423" s="182"/>
      <c r="G3423" s="182"/>
      <c r="H3423" s="182"/>
      <c r="I3423" s="182"/>
      <c r="J3423" s="182"/>
    </row>
    <row r="3424" spans="2:10">
      <c r="B3424" s="183"/>
      <c r="D3424" s="182"/>
      <c r="E3424" s="182"/>
      <c r="F3424" s="182"/>
      <c r="G3424" s="182"/>
      <c r="H3424" s="182"/>
      <c r="I3424" s="182"/>
      <c r="J3424" s="182"/>
    </row>
    <row r="3425" spans="2:10">
      <c r="D3425" s="182"/>
      <c r="E3425" s="182"/>
      <c r="F3425" s="182"/>
      <c r="G3425" s="182"/>
      <c r="H3425" s="182"/>
      <c r="I3425" s="182"/>
      <c r="J3425" s="182"/>
    </row>
    <row r="3426" spans="2:10">
      <c r="B3426" s="183"/>
      <c r="D3426" s="182"/>
      <c r="E3426" s="182"/>
      <c r="F3426" s="182"/>
      <c r="G3426" s="182"/>
      <c r="H3426" s="182"/>
      <c r="I3426" s="182"/>
      <c r="J3426" s="182"/>
    </row>
    <row r="3427" spans="2:10">
      <c r="B3427" s="159"/>
      <c r="D3427" s="182"/>
      <c r="E3427" s="182"/>
      <c r="F3427" s="182"/>
      <c r="G3427" s="182"/>
      <c r="H3427" s="182"/>
      <c r="I3427" s="182"/>
      <c r="J3427" s="182"/>
    </row>
    <row r="3428" spans="2:10">
      <c r="B3428" s="183"/>
      <c r="D3428" s="182"/>
      <c r="E3428" s="182"/>
      <c r="F3428" s="182"/>
      <c r="G3428" s="182"/>
      <c r="H3428" s="182"/>
      <c r="I3428" s="182"/>
      <c r="J3428" s="182"/>
    </row>
    <row r="3429" spans="2:10">
      <c r="D3429" s="182"/>
      <c r="E3429" s="182"/>
      <c r="F3429" s="182"/>
      <c r="G3429" s="182"/>
      <c r="H3429" s="182"/>
      <c r="I3429" s="182"/>
      <c r="J3429" s="182"/>
    </row>
    <row r="3430" spans="2:10">
      <c r="B3430" s="183"/>
      <c r="D3430" s="182"/>
      <c r="E3430" s="182"/>
      <c r="F3430" s="182"/>
      <c r="G3430" s="182"/>
      <c r="H3430" s="182"/>
      <c r="I3430" s="182"/>
      <c r="J3430" s="182"/>
    </row>
    <row r="3431" spans="2:10">
      <c r="B3431" s="159"/>
      <c r="D3431" s="182"/>
      <c r="E3431" s="182"/>
      <c r="F3431" s="182"/>
      <c r="G3431" s="182"/>
      <c r="H3431" s="182"/>
      <c r="I3431" s="182"/>
      <c r="J3431" s="182"/>
    </row>
    <row r="3432" spans="2:10">
      <c r="D3432" s="182"/>
      <c r="E3432" s="182"/>
      <c r="F3432" s="182"/>
      <c r="G3432" s="182"/>
      <c r="H3432" s="182"/>
      <c r="I3432" s="182"/>
      <c r="J3432" s="182"/>
    </row>
    <row r="3433" spans="2:10">
      <c r="D3433" s="182"/>
      <c r="E3433" s="182"/>
      <c r="F3433" s="182"/>
      <c r="G3433" s="182"/>
      <c r="H3433" s="182"/>
      <c r="I3433" s="182"/>
      <c r="J3433" s="182"/>
    </row>
    <row r="3434" spans="2:10">
      <c r="D3434" s="182"/>
      <c r="E3434" s="182"/>
      <c r="F3434" s="182"/>
      <c r="G3434" s="182"/>
      <c r="H3434" s="182"/>
      <c r="I3434" s="182"/>
      <c r="J3434" s="182"/>
    </row>
    <row r="3435" spans="2:10">
      <c r="D3435" s="182"/>
      <c r="E3435" s="182"/>
      <c r="F3435" s="182"/>
      <c r="G3435" s="182"/>
      <c r="H3435" s="182"/>
      <c r="I3435" s="182"/>
      <c r="J3435" s="182"/>
    </row>
    <row r="3436" spans="2:10">
      <c r="D3436" s="182"/>
      <c r="E3436" s="182"/>
      <c r="F3436" s="182"/>
      <c r="G3436" s="182"/>
      <c r="H3436" s="182"/>
      <c r="I3436" s="182"/>
      <c r="J3436" s="182"/>
    </row>
    <row r="3437" spans="2:10">
      <c r="D3437" s="182"/>
      <c r="E3437" s="182"/>
      <c r="F3437" s="182"/>
      <c r="G3437" s="182"/>
      <c r="H3437" s="182"/>
      <c r="I3437" s="182"/>
      <c r="J3437" s="182"/>
    </row>
    <row r="3438" spans="2:10">
      <c r="B3438" s="183"/>
      <c r="D3438" s="182"/>
      <c r="E3438" s="182"/>
      <c r="F3438" s="182"/>
      <c r="G3438" s="182"/>
      <c r="H3438" s="182"/>
      <c r="I3438" s="182"/>
      <c r="J3438" s="182"/>
    </row>
    <row r="3439" spans="2:10">
      <c r="D3439" s="182"/>
      <c r="E3439" s="182"/>
      <c r="F3439" s="182"/>
      <c r="G3439" s="182"/>
      <c r="H3439" s="182"/>
      <c r="I3439" s="182"/>
      <c r="J3439" s="182"/>
    </row>
    <row r="3440" spans="2:10">
      <c r="B3440" s="183"/>
      <c r="D3440" s="182"/>
      <c r="E3440" s="182"/>
      <c r="F3440" s="182"/>
      <c r="G3440" s="182"/>
      <c r="H3440" s="182"/>
      <c r="I3440" s="182"/>
      <c r="J3440" s="182"/>
    </row>
    <row r="3441" spans="2:10">
      <c r="D3441" s="182"/>
      <c r="E3441" s="182"/>
      <c r="F3441" s="182"/>
      <c r="G3441" s="182"/>
      <c r="H3441" s="182"/>
      <c r="I3441" s="182"/>
      <c r="J3441" s="182"/>
    </row>
    <row r="3442" spans="2:10">
      <c r="B3442" s="183"/>
      <c r="D3442" s="182"/>
      <c r="E3442" s="182"/>
      <c r="F3442" s="182"/>
      <c r="G3442" s="182"/>
      <c r="H3442" s="182"/>
      <c r="I3442" s="182"/>
      <c r="J3442" s="182"/>
    </row>
    <row r="3443" spans="2:10">
      <c r="D3443" s="182"/>
      <c r="E3443" s="182"/>
      <c r="F3443" s="182"/>
      <c r="G3443" s="182"/>
      <c r="H3443" s="182"/>
      <c r="I3443" s="182"/>
      <c r="J3443" s="182"/>
    </row>
    <row r="3444" spans="2:10">
      <c r="B3444" s="183"/>
      <c r="D3444" s="182"/>
      <c r="E3444" s="182"/>
      <c r="F3444" s="182"/>
      <c r="G3444" s="182"/>
      <c r="H3444" s="182"/>
      <c r="I3444" s="182"/>
      <c r="J3444" s="182"/>
    </row>
    <row r="3445" spans="2:10">
      <c r="D3445" s="182"/>
      <c r="E3445" s="182"/>
      <c r="F3445" s="182"/>
      <c r="G3445" s="182"/>
      <c r="H3445" s="182"/>
      <c r="I3445" s="182"/>
      <c r="J3445" s="182"/>
    </row>
    <row r="3446" spans="2:10">
      <c r="B3446" s="183"/>
      <c r="D3446" s="182"/>
      <c r="E3446" s="182"/>
      <c r="F3446" s="182"/>
      <c r="G3446" s="182"/>
      <c r="H3446" s="182"/>
      <c r="I3446" s="182"/>
      <c r="J3446" s="182"/>
    </row>
    <row r="3447" spans="2:10">
      <c r="D3447" s="182"/>
      <c r="E3447" s="182"/>
      <c r="F3447" s="182"/>
      <c r="G3447" s="182"/>
      <c r="H3447" s="182"/>
      <c r="I3447" s="182"/>
      <c r="J3447" s="182"/>
    </row>
    <row r="3448" spans="2:10">
      <c r="B3448" s="183"/>
      <c r="D3448" s="182"/>
      <c r="E3448" s="182"/>
      <c r="F3448" s="182"/>
      <c r="G3448" s="182"/>
      <c r="H3448" s="182"/>
      <c r="I3448" s="182"/>
      <c r="J3448" s="182"/>
    </row>
    <row r="3449" spans="2:10">
      <c r="B3449" s="159"/>
      <c r="D3449" s="182"/>
      <c r="E3449" s="182"/>
      <c r="F3449" s="182"/>
      <c r="G3449" s="182"/>
      <c r="H3449" s="182"/>
      <c r="I3449" s="182"/>
      <c r="J3449" s="182"/>
    </row>
    <row r="3450" spans="2:10">
      <c r="B3450" s="184"/>
      <c r="D3450" s="182"/>
      <c r="E3450" s="182"/>
      <c r="F3450" s="182"/>
      <c r="G3450" s="182"/>
      <c r="H3450" s="182"/>
      <c r="I3450" s="182"/>
      <c r="J3450" s="182"/>
    </row>
    <row r="3451" spans="2:10">
      <c r="B3451" s="159"/>
      <c r="D3451" s="182"/>
      <c r="E3451" s="182"/>
      <c r="F3451" s="182"/>
      <c r="G3451" s="182"/>
      <c r="H3451" s="182"/>
      <c r="I3451" s="182"/>
      <c r="J3451" s="182"/>
    </row>
    <row r="3452" spans="2:10">
      <c r="B3452" s="183"/>
      <c r="D3452" s="182"/>
      <c r="E3452" s="182"/>
      <c r="F3452" s="182"/>
      <c r="G3452" s="182"/>
      <c r="H3452" s="182"/>
      <c r="I3452" s="182"/>
      <c r="J3452" s="182"/>
    </row>
    <row r="3453" spans="2:10">
      <c r="D3453" s="182"/>
      <c r="E3453" s="182"/>
      <c r="F3453" s="182"/>
      <c r="G3453" s="182"/>
      <c r="H3453" s="182"/>
      <c r="I3453" s="182"/>
      <c r="J3453" s="182"/>
    </row>
    <row r="3454" spans="2:10">
      <c r="B3454" s="184"/>
      <c r="D3454" s="182"/>
      <c r="E3454" s="182"/>
      <c r="F3454" s="182"/>
      <c r="G3454" s="182"/>
      <c r="H3454" s="182"/>
      <c r="I3454" s="182"/>
      <c r="J3454" s="182"/>
    </row>
    <row r="3455" spans="2:10">
      <c r="B3455" s="159"/>
      <c r="D3455" s="182"/>
      <c r="E3455" s="182"/>
      <c r="F3455" s="182"/>
      <c r="G3455" s="182"/>
      <c r="H3455" s="182"/>
      <c r="I3455" s="182"/>
      <c r="J3455" s="182"/>
    </row>
    <row r="3456" spans="2:10">
      <c r="B3456" s="183"/>
      <c r="D3456" s="182"/>
      <c r="E3456" s="182"/>
      <c r="F3456" s="182"/>
      <c r="G3456" s="182"/>
      <c r="H3456" s="182"/>
      <c r="I3456" s="182"/>
      <c r="J3456" s="182"/>
    </row>
    <row r="3457" spans="2:10">
      <c r="B3457" s="184"/>
      <c r="D3457" s="182"/>
      <c r="E3457" s="182"/>
      <c r="F3457" s="182"/>
      <c r="G3457" s="182"/>
      <c r="H3457" s="182"/>
      <c r="I3457" s="182"/>
      <c r="J3457" s="182"/>
    </row>
    <row r="3458" spans="2:10">
      <c r="D3458" s="182"/>
      <c r="E3458" s="182"/>
      <c r="F3458" s="182"/>
      <c r="G3458" s="182"/>
      <c r="H3458" s="182"/>
      <c r="I3458" s="182"/>
      <c r="J3458" s="182"/>
    </row>
    <row r="3459" spans="2:10">
      <c r="B3459" s="183"/>
      <c r="D3459" s="182"/>
      <c r="E3459" s="182"/>
      <c r="F3459" s="182"/>
      <c r="G3459" s="182"/>
      <c r="H3459" s="182"/>
      <c r="I3459" s="182"/>
      <c r="J3459" s="182"/>
    </row>
    <row r="3460" spans="2:10">
      <c r="D3460" s="182"/>
      <c r="E3460" s="182"/>
      <c r="F3460" s="182"/>
      <c r="G3460" s="182"/>
      <c r="H3460" s="182"/>
      <c r="I3460" s="182"/>
      <c r="J3460" s="182"/>
    </row>
    <row r="3461" spans="2:10">
      <c r="B3461" s="183"/>
      <c r="D3461" s="182"/>
      <c r="E3461" s="182"/>
      <c r="F3461" s="182"/>
      <c r="G3461" s="182"/>
      <c r="H3461" s="182"/>
      <c r="I3461" s="182"/>
      <c r="J3461" s="182"/>
    </row>
    <row r="3462" spans="2:10">
      <c r="D3462" s="182"/>
      <c r="E3462" s="182"/>
      <c r="F3462" s="182"/>
      <c r="G3462" s="182"/>
      <c r="H3462" s="182"/>
      <c r="I3462" s="182"/>
      <c r="J3462" s="182"/>
    </row>
    <row r="3463" spans="2:10">
      <c r="B3463" s="183"/>
      <c r="D3463" s="182"/>
      <c r="E3463" s="182"/>
      <c r="F3463" s="182"/>
      <c r="G3463" s="182"/>
      <c r="H3463" s="182"/>
      <c r="I3463" s="182"/>
      <c r="J3463" s="182"/>
    </row>
    <row r="3464" spans="2:10">
      <c r="D3464" s="182"/>
      <c r="E3464" s="182"/>
      <c r="F3464" s="182"/>
      <c r="G3464" s="182"/>
      <c r="H3464" s="182"/>
      <c r="I3464" s="182"/>
      <c r="J3464" s="182"/>
    </row>
    <row r="3465" spans="2:10">
      <c r="B3465" s="183"/>
      <c r="D3465" s="182"/>
      <c r="E3465" s="182"/>
      <c r="F3465" s="182"/>
      <c r="G3465" s="182"/>
      <c r="H3465" s="182"/>
      <c r="I3465" s="182"/>
      <c r="J3465" s="182"/>
    </row>
    <row r="3466" spans="2:10">
      <c r="D3466" s="182"/>
      <c r="E3466" s="182"/>
      <c r="F3466" s="182"/>
      <c r="G3466" s="182"/>
      <c r="H3466" s="182"/>
      <c r="I3466" s="182"/>
      <c r="J3466" s="182"/>
    </row>
    <row r="3467" spans="2:10">
      <c r="B3467" s="183"/>
      <c r="D3467" s="182"/>
      <c r="E3467" s="182"/>
      <c r="F3467" s="182"/>
      <c r="G3467" s="182"/>
      <c r="H3467" s="182"/>
      <c r="I3467" s="182"/>
      <c r="J3467" s="182"/>
    </row>
    <row r="3468" spans="2:10">
      <c r="D3468" s="182"/>
      <c r="E3468" s="182"/>
      <c r="F3468" s="182"/>
      <c r="G3468" s="182"/>
      <c r="H3468" s="182"/>
      <c r="I3468" s="182"/>
      <c r="J3468" s="182"/>
    </row>
    <row r="3469" spans="2:10">
      <c r="B3469" s="183"/>
      <c r="D3469" s="182"/>
      <c r="E3469" s="182"/>
      <c r="F3469" s="182"/>
      <c r="G3469" s="182"/>
      <c r="H3469" s="182"/>
      <c r="I3469" s="182"/>
      <c r="J3469" s="182"/>
    </row>
    <row r="3470" spans="2:10">
      <c r="D3470" s="182"/>
      <c r="E3470" s="182"/>
      <c r="F3470" s="182"/>
      <c r="G3470" s="182"/>
      <c r="H3470" s="182"/>
      <c r="I3470" s="182"/>
      <c r="J3470" s="182"/>
    </row>
    <row r="3471" spans="2:10">
      <c r="B3471" s="183"/>
      <c r="D3471" s="182"/>
      <c r="E3471" s="182"/>
      <c r="F3471" s="182"/>
      <c r="G3471" s="182"/>
      <c r="H3471" s="182"/>
      <c r="I3471" s="182"/>
      <c r="J3471" s="182"/>
    </row>
    <row r="3472" spans="2:10">
      <c r="D3472" s="182"/>
      <c r="E3472" s="182"/>
      <c r="F3472" s="182"/>
      <c r="G3472" s="182"/>
      <c r="H3472" s="182"/>
      <c r="I3472" s="182"/>
      <c r="J3472" s="182"/>
    </row>
    <row r="3473" spans="2:10">
      <c r="B3473" s="183"/>
      <c r="D3473" s="182"/>
      <c r="E3473" s="182"/>
      <c r="F3473" s="182"/>
      <c r="G3473" s="182"/>
      <c r="H3473" s="182"/>
      <c r="I3473" s="182"/>
      <c r="J3473" s="182"/>
    </row>
    <row r="3474" spans="2:10">
      <c r="D3474" s="182"/>
      <c r="E3474" s="182"/>
      <c r="F3474" s="182"/>
      <c r="G3474" s="182"/>
      <c r="H3474" s="182"/>
      <c r="I3474" s="182"/>
      <c r="J3474" s="182"/>
    </row>
    <row r="3475" spans="2:10">
      <c r="B3475" s="183"/>
      <c r="D3475" s="182"/>
      <c r="E3475" s="182"/>
      <c r="F3475" s="182"/>
      <c r="G3475" s="182"/>
      <c r="H3475" s="182"/>
      <c r="I3475" s="182"/>
      <c r="J3475" s="182"/>
    </row>
    <row r="3476" spans="2:10">
      <c r="B3476" s="159"/>
      <c r="D3476" s="182"/>
      <c r="E3476" s="182"/>
      <c r="F3476" s="182"/>
      <c r="G3476" s="182"/>
      <c r="H3476" s="182"/>
      <c r="I3476" s="182"/>
      <c r="J3476" s="182"/>
    </row>
    <row r="3477" spans="2:10">
      <c r="B3477" s="183"/>
      <c r="D3477" s="182"/>
      <c r="E3477" s="182"/>
      <c r="F3477" s="182"/>
      <c r="G3477" s="182"/>
      <c r="H3477" s="182"/>
      <c r="I3477" s="182"/>
      <c r="J3477" s="182"/>
    </row>
    <row r="3478" spans="2:10">
      <c r="D3478" s="182"/>
      <c r="E3478" s="182"/>
      <c r="F3478" s="182"/>
      <c r="G3478" s="182"/>
      <c r="H3478" s="182"/>
      <c r="I3478" s="182"/>
      <c r="J3478" s="182"/>
    </row>
    <row r="3479" spans="2:10">
      <c r="B3479" s="183"/>
      <c r="D3479" s="182"/>
      <c r="E3479" s="182"/>
      <c r="F3479" s="182"/>
      <c r="G3479" s="182"/>
      <c r="H3479" s="182"/>
      <c r="I3479" s="182"/>
      <c r="J3479" s="182"/>
    </row>
    <row r="3480" spans="2:10">
      <c r="D3480" s="182"/>
      <c r="E3480" s="182"/>
      <c r="F3480" s="182"/>
      <c r="G3480" s="182"/>
      <c r="H3480" s="182"/>
      <c r="I3480" s="182"/>
      <c r="J3480" s="182"/>
    </row>
    <row r="3481" spans="2:10">
      <c r="B3481" s="183"/>
      <c r="D3481" s="182"/>
      <c r="E3481" s="182"/>
      <c r="F3481" s="182"/>
      <c r="G3481" s="182"/>
      <c r="H3481" s="182"/>
      <c r="I3481" s="182"/>
      <c r="J3481" s="182"/>
    </row>
    <row r="3482" spans="2:10">
      <c r="D3482" s="182"/>
      <c r="E3482" s="182"/>
      <c r="F3482" s="182"/>
      <c r="G3482" s="182"/>
      <c r="H3482" s="182"/>
      <c r="I3482" s="182"/>
      <c r="J3482" s="182"/>
    </row>
    <row r="3483" spans="2:10">
      <c r="B3483" s="183"/>
      <c r="D3483" s="182"/>
      <c r="E3483" s="182"/>
      <c r="F3483" s="182"/>
      <c r="G3483" s="182"/>
      <c r="H3483" s="182"/>
      <c r="I3483" s="182"/>
      <c r="J3483" s="182"/>
    </row>
    <row r="3484" spans="2:10">
      <c r="D3484" s="182"/>
      <c r="E3484" s="182"/>
      <c r="F3484" s="182"/>
      <c r="G3484" s="182"/>
      <c r="H3484" s="182"/>
      <c r="I3484" s="182"/>
      <c r="J3484" s="182"/>
    </row>
    <row r="3485" spans="2:10">
      <c r="B3485" s="183"/>
      <c r="D3485" s="182"/>
      <c r="E3485" s="182"/>
      <c r="F3485" s="182"/>
      <c r="G3485" s="182"/>
      <c r="H3485" s="182"/>
      <c r="I3485" s="182"/>
      <c r="J3485" s="182"/>
    </row>
    <row r="3486" spans="2:10">
      <c r="D3486" s="182"/>
      <c r="E3486" s="182"/>
      <c r="F3486" s="182"/>
      <c r="G3486" s="182"/>
      <c r="H3486" s="182"/>
      <c r="I3486" s="182"/>
      <c r="J3486" s="182"/>
    </row>
    <row r="3487" spans="2:10">
      <c r="B3487" s="184"/>
      <c r="D3487" s="182"/>
      <c r="E3487" s="182"/>
      <c r="F3487" s="182"/>
      <c r="G3487" s="182"/>
      <c r="H3487" s="182"/>
      <c r="I3487" s="182"/>
      <c r="J3487" s="182"/>
    </row>
    <row r="3488" spans="2:10">
      <c r="D3488" s="182"/>
      <c r="E3488" s="182"/>
      <c r="F3488" s="182"/>
      <c r="G3488" s="182"/>
      <c r="H3488" s="182"/>
      <c r="I3488" s="182"/>
      <c r="J3488" s="182"/>
    </row>
    <row r="3489" spans="2:10">
      <c r="B3489" s="183"/>
      <c r="D3489" s="182"/>
      <c r="E3489" s="182"/>
      <c r="F3489" s="182"/>
      <c r="G3489" s="182"/>
      <c r="H3489" s="182"/>
      <c r="I3489" s="182"/>
      <c r="J3489" s="182"/>
    </row>
    <row r="3490" spans="2:10">
      <c r="B3490" s="159"/>
      <c r="D3490" s="182"/>
      <c r="E3490" s="182"/>
      <c r="F3490" s="182"/>
      <c r="G3490" s="182"/>
      <c r="H3490" s="182"/>
      <c r="I3490" s="182"/>
      <c r="J3490" s="182"/>
    </row>
    <row r="3491" spans="2:10">
      <c r="B3491" s="183"/>
      <c r="D3491" s="182"/>
      <c r="E3491" s="182"/>
      <c r="F3491" s="182"/>
      <c r="G3491" s="182"/>
      <c r="H3491" s="182"/>
      <c r="I3491" s="182"/>
      <c r="J3491" s="182"/>
    </row>
    <row r="3492" spans="2:10">
      <c r="D3492" s="182"/>
      <c r="E3492" s="182"/>
      <c r="F3492" s="182"/>
      <c r="G3492" s="182"/>
      <c r="H3492" s="182"/>
      <c r="I3492" s="182"/>
      <c r="J3492" s="182"/>
    </row>
    <row r="3493" spans="2:10">
      <c r="B3493" s="183"/>
      <c r="D3493" s="182"/>
      <c r="E3493" s="182"/>
      <c r="F3493" s="182"/>
      <c r="G3493" s="182"/>
      <c r="H3493" s="182"/>
      <c r="I3493" s="182"/>
      <c r="J3493" s="182"/>
    </row>
    <row r="3494" spans="2:10">
      <c r="B3494" s="183"/>
      <c r="D3494" s="182"/>
      <c r="E3494" s="182"/>
      <c r="F3494" s="182"/>
      <c r="G3494" s="182"/>
      <c r="H3494" s="182"/>
      <c r="I3494" s="182"/>
      <c r="J3494" s="182"/>
    </row>
    <row r="3495" spans="2:10">
      <c r="D3495" s="182"/>
      <c r="E3495" s="182"/>
      <c r="F3495" s="182"/>
      <c r="G3495" s="182"/>
      <c r="H3495" s="182"/>
      <c r="I3495" s="182"/>
      <c r="J3495" s="182"/>
    </row>
    <row r="3496" spans="2:10">
      <c r="B3496" s="159"/>
      <c r="D3496" s="182"/>
      <c r="E3496" s="182"/>
      <c r="F3496" s="182"/>
      <c r="G3496" s="182"/>
      <c r="H3496" s="182"/>
      <c r="I3496" s="182"/>
      <c r="J3496" s="182"/>
    </row>
    <row r="3497" spans="2:10">
      <c r="B3497" s="159"/>
      <c r="D3497" s="182"/>
      <c r="E3497" s="182"/>
      <c r="F3497" s="182"/>
      <c r="G3497" s="182"/>
      <c r="H3497" s="182"/>
      <c r="I3497" s="182"/>
      <c r="J3497" s="182"/>
    </row>
    <row r="3498" spans="2:10">
      <c r="D3498" s="182"/>
      <c r="E3498" s="182"/>
      <c r="F3498" s="182"/>
      <c r="G3498" s="182"/>
      <c r="H3498" s="182"/>
      <c r="I3498" s="182"/>
      <c r="J3498" s="182"/>
    </row>
    <row r="3499" spans="2:10">
      <c r="D3499" s="182"/>
      <c r="E3499" s="182"/>
      <c r="F3499" s="182"/>
      <c r="G3499" s="182"/>
      <c r="H3499" s="182"/>
      <c r="I3499" s="182"/>
      <c r="J3499" s="182"/>
    </row>
    <row r="3500" spans="2:10">
      <c r="D3500" s="182"/>
      <c r="E3500" s="182"/>
      <c r="F3500" s="182"/>
      <c r="G3500" s="182"/>
      <c r="H3500" s="182"/>
      <c r="I3500" s="182"/>
      <c r="J3500" s="182"/>
    </row>
    <row r="3501" spans="2:10">
      <c r="D3501" s="182"/>
      <c r="E3501" s="182"/>
      <c r="F3501" s="182"/>
      <c r="G3501" s="182"/>
      <c r="H3501" s="182"/>
      <c r="I3501" s="182"/>
      <c r="J3501" s="182"/>
    </row>
    <row r="3502" spans="2:10">
      <c r="D3502" s="182"/>
      <c r="E3502" s="182"/>
      <c r="F3502" s="182"/>
      <c r="G3502" s="182"/>
      <c r="H3502" s="182"/>
      <c r="I3502" s="182"/>
      <c r="J3502" s="182"/>
    </row>
    <row r="3503" spans="2:10">
      <c r="D3503" s="182"/>
      <c r="E3503" s="182"/>
      <c r="F3503" s="182"/>
      <c r="G3503" s="182"/>
      <c r="H3503" s="182"/>
      <c r="I3503" s="182"/>
      <c r="J3503" s="182"/>
    </row>
    <row r="3504" spans="2:10">
      <c r="D3504" s="182"/>
      <c r="E3504" s="182"/>
      <c r="F3504" s="182"/>
      <c r="G3504" s="182"/>
      <c r="H3504" s="182"/>
      <c r="I3504" s="182"/>
      <c r="J3504" s="182"/>
    </row>
    <row r="3505" spans="2:10">
      <c r="D3505" s="182"/>
      <c r="E3505" s="182"/>
      <c r="F3505" s="182"/>
      <c r="G3505" s="182"/>
      <c r="H3505" s="182"/>
      <c r="I3505" s="182"/>
      <c r="J3505" s="182"/>
    </row>
    <row r="3506" spans="2:10">
      <c r="D3506" s="182"/>
      <c r="E3506" s="182"/>
      <c r="F3506" s="182"/>
      <c r="G3506" s="182"/>
      <c r="H3506" s="182"/>
      <c r="I3506" s="182"/>
      <c r="J3506" s="182"/>
    </row>
    <row r="3507" spans="2:10">
      <c r="D3507" s="182"/>
      <c r="E3507" s="182"/>
      <c r="F3507" s="182"/>
      <c r="G3507" s="182"/>
      <c r="H3507" s="182"/>
      <c r="I3507" s="182"/>
      <c r="J3507" s="182"/>
    </row>
    <row r="3508" spans="2:10">
      <c r="D3508" s="182"/>
      <c r="E3508" s="182"/>
      <c r="F3508" s="182"/>
      <c r="G3508" s="182"/>
      <c r="H3508" s="182"/>
      <c r="I3508" s="182"/>
      <c r="J3508" s="182"/>
    </row>
    <row r="3509" spans="2:10">
      <c r="B3509" s="184"/>
      <c r="D3509" s="182"/>
      <c r="E3509" s="182"/>
      <c r="F3509" s="182"/>
      <c r="G3509" s="182"/>
      <c r="H3509" s="182"/>
      <c r="I3509" s="182"/>
      <c r="J3509" s="182"/>
    </row>
    <row r="3510" spans="2:10">
      <c r="B3510" s="183"/>
      <c r="D3510" s="182"/>
      <c r="E3510" s="182"/>
      <c r="F3510" s="182"/>
      <c r="G3510" s="182"/>
      <c r="H3510" s="182"/>
      <c r="I3510" s="182"/>
      <c r="J3510" s="182"/>
    </row>
    <row r="3511" spans="2:10">
      <c r="B3511" s="159"/>
      <c r="D3511" s="182"/>
      <c r="E3511" s="182"/>
      <c r="F3511" s="182"/>
      <c r="G3511" s="182"/>
      <c r="H3511" s="182"/>
      <c r="I3511" s="182"/>
      <c r="J3511" s="182"/>
    </row>
    <row r="3512" spans="2:10">
      <c r="B3512" s="184"/>
      <c r="D3512" s="182"/>
      <c r="E3512" s="182"/>
      <c r="F3512" s="182"/>
      <c r="G3512" s="182"/>
      <c r="H3512" s="182"/>
      <c r="I3512" s="182"/>
      <c r="J3512" s="182"/>
    </row>
    <row r="3513" spans="2:10">
      <c r="D3513" s="182"/>
      <c r="E3513" s="182"/>
      <c r="F3513" s="182"/>
      <c r="G3513" s="182"/>
      <c r="H3513" s="182"/>
      <c r="I3513" s="182"/>
      <c r="J3513" s="182"/>
    </row>
    <row r="3514" spans="2:10">
      <c r="D3514" s="182"/>
      <c r="E3514" s="182"/>
      <c r="F3514" s="182"/>
      <c r="G3514" s="182"/>
      <c r="H3514" s="182"/>
      <c r="I3514" s="182"/>
      <c r="J3514" s="182"/>
    </row>
    <row r="3515" spans="2:10">
      <c r="B3515" s="183"/>
      <c r="D3515" s="182"/>
      <c r="E3515" s="182"/>
      <c r="F3515" s="182"/>
      <c r="G3515" s="182"/>
      <c r="H3515" s="182"/>
      <c r="I3515" s="182"/>
      <c r="J3515" s="182"/>
    </row>
    <row r="3516" spans="2:10">
      <c r="D3516" s="182"/>
      <c r="E3516" s="182"/>
      <c r="F3516" s="182"/>
      <c r="G3516" s="182"/>
      <c r="H3516" s="182"/>
      <c r="I3516" s="182"/>
      <c r="J3516" s="182"/>
    </row>
    <row r="3517" spans="2:10">
      <c r="B3517" s="183"/>
      <c r="D3517" s="182"/>
      <c r="E3517" s="182"/>
      <c r="F3517" s="182"/>
      <c r="G3517" s="182"/>
      <c r="H3517" s="182"/>
      <c r="I3517" s="182"/>
      <c r="J3517" s="182"/>
    </row>
    <row r="3518" spans="2:10">
      <c r="D3518" s="182"/>
      <c r="E3518" s="182"/>
      <c r="F3518" s="182"/>
      <c r="G3518" s="182"/>
      <c r="H3518" s="182"/>
      <c r="I3518" s="182"/>
      <c r="J3518" s="182"/>
    </row>
    <row r="3519" spans="2:10">
      <c r="B3519" s="183"/>
      <c r="D3519" s="182"/>
      <c r="E3519" s="182"/>
      <c r="F3519" s="182"/>
      <c r="G3519" s="182"/>
      <c r="H3519" s="182"/>
      <c r="I3519" s="182"/>
      <c r="J3519" s="182"/>
    </row>
    <row r="3520" spans="2:10">
      <c r="D3520" s="182"/>
      <c r="E3520" s="182"/>
      <c r="F3520" s="182"/>
      <c r="G3520" s="182"/>
      <c r="H3520" s="182"/>
      <c r="I3520" s="182"/>
      <c r="J3520" s="182"/>
    </row>
    <row r="3521" spans="2:10">
      <c r="B3521" s="183"/>
      <c r="D3521" s="182"/>
      <c r="E3521" s="182"/>
      <c r="F3521" s="182"/>
      <c r="G3521" s="182"/>
      <c r="H3521" s="182"/>
      <c r="I3521" s="182"/>
      <c r="J3521" s="182"/>
    </row>
    <row r="3522" spans="2:10">
      <c r="D3522" s="182"/>
      <c r="E3522" s="182"/>
      <c r="F3522" s="182"/>
      <c r="G3522" s="182"/>
      <c r="H3522" s="182"/>
      <c r="I3522" s="182"/>
      <c r="J3522" s="182"/>
    </row>
    <row r="3523" spans="2:10">
      <c r="B3523" s="183"/>
      <c r="D3523" s="182"/>
      <c r="E3523" s="182"/>
      <c r="F3523" s="182"/>
      <c r="G3523" s="182"/>
      <c r="H3523" s="182"/>
      <c r="I3523" s="182"/>
      <c r="J3523" s="182"/>
    </row>
    <row r="3524" spans="2:10">
      <c r="D3524" s="182"/>
      <c r="E3524" s="182"/>
      <c r="F3524" s="182"/>
      <c r="G3524" s="182"/>
      <c r="H3524" s="182"/>
      <c r="I3524" s="182"/>
      <c r="J3524" s="182"/>
    </row>
    <row r="3525" spans="2:10">
      <c r="B3525" s="183"/>
      <c r="D3525" s="182"/>
      <c r="E3525" s="182"/>
      <c r="F3525" s="182"/>
      <c r="G3525" s="182"/>
      <c r="H3525" s="182"/>
      <c r="I3525" s="182"/>
      <c r="J3525" s="182"/>
    </row>
    <row r="3526" spans="2:10">
      <c r="D3526" s="182"/>
      <c r="E3526" s="182"/>
      <c r="F3526" s="182"/>
      <c r="G3526" s="182"/>
      <c r="H3526" s="182"/>
      <c r="I3526" s="182"/>
      <c r="J3526" s="182"/>
    </row>
    <row r="3527" spans="2:10">
      <c r="B3527" s="183"/>
      <c r="D3527" s="182"/>
      <c r="E3527" s="182"/>
      <c r="F3527" s="182"/>
      <c r="G3527" s="182"/>
      <c r="H3527" s="182"/>
      <c r="I3527" s="182"/>
      <c r="J3527" s="182"/>
    </row>
    <row r="3528" spans="2:10">
      <c r="D3528" s="182"/>
      <c r="E3528" s="182"/>
      <c r="F3528" s="182"/>
      <c r="G3528" s="182"/>
      <c r="H3528" s="182"/>
      <c r="I3528" s="182"/>
      <c r="J3528" s="182"/>
    </row>
    <row r="3529" spans="2:10">
      <c r="B3529" s="183"/>
      <c r="D3529" s="182"/>
      <c r="E3529" s="182"/>
      <c r="F3529" s="182"/>
      <c r="G3529" s="182"/>
      <c r="H3529" s="182"/>
      <c r="I3529" s="182"/>
      <c r="J3529" s="182"/>
    </row>
    <row r="3530" spans="2:10">
      <c r="D3530" s="182"/>
      <c r="E3530" s="182"/>
      <c r="F3530" s="182"/>
      <c r="G3530" s="182"/>
      <c r="H3530" s="182"/>
      <c r="I3530" s="182"/>
      <c r="J3530" s="182"/>
    </row>
    <row r="3531" spans="2:10">
      <c r="B3531" s="183"/>
      <c r="D3531" s="182"/>
      <c r="E3531" s="182"/>
      <c r="F3531" s="182"/>
      <c r="G3531" s="182"/>
      <c r="H3531" s="182"/>
      <c r="I3531" s="182"/>
      <c r="J3531" s="182"/>
    </row>
    <row r="3532" spans="2:10">
      <c r="D3532" s="182"/>
      <c r="E3532" s="182"/>
      <c r="F3532" s="182"/>
      <c r="G3532" s="182"/>
      <c r="H3532" s="182"/>
      <c r="I3532" s="182"/>
      <c r="J3532" s="182"/>
    </row>
    <row r="3533" spans="2:10">
      <c r="B3533" s="183"/>
      <c r="D3533" s="182"/>
      <c r="E3533" s="182"/>
      <c r="F3533" s="182"/>
      <c r="G3533" s="182"/>
      <c r="H3533" s="182"/>
      <c r="I3533" s="182"/>
      <c r="J3533" s="182"/>
    </row>
    <row r="3534" spans="2:10">
      <c r="D3534" s="182"/>
      <c r="E3534" s="182"/>
      <c r="F3534" s="182"/>
      <c r="G3534" s="182"/>
      <c r="H3534" s="182"/>
      <c r="I3534" s="182"/>
      <c r="J3534" s="182"/>
    </row>
    <row r="3535" spans="2:10">
      <c r="B3535" s="183"/>
      <c r="D3535" s="182"/>
      <c r="E3535" s="182"/>
      <c r="F3535" s="182"/>
      <c r="G3535" s="182"/>
      <c r="H3535" s="182"/>
      <c r="I3535" s="182"/>
      <c r="J3535" s="182"/>
    </row>
    <row r="3536" spans="2:10">
      <c r="D3536" s="182"/>
      <c r="E3536" s="182"/>
      <c r="F3536" s="182"/>
      <c r="G3536" s="182"/>
      <c r="H3536" s="182"/>
      <c r="I3536" s="182"/>
      <c r="J3536" s="182"/>
    </row>
    <row r="3537" spans="2:10">
      <c r="B3537" s="183"/>
      <c r="D3537" s="182"/>
      <c r="E3537" s="182"/>
      <c r="F3537" s="182"/>
      <c r="G3537" s="182"/>
      <c r="H3537" s="182"/>
      <c r="I3537" s="182"/>
      <c r="J3537" s="182"/>
    </row>
    <row r="3538" spans="2:10">
      <c r="D3538" s="182"/>
      <c r="E3538" s="182"/>
      <c r="F3538" s="182"/>
      <c r="G3538" s="182"/>
      <c r="H3538" s="182"/>
      <c r="I3538" s="182"/>
      <c r="J3538" s="182"/>
    </row>
    <row r="3539" spans="2:10">
      <c r="B3539" s="183"/>
      <c r="D3539" s="182"/>
      <c r="E3539" s="182"/>
      <c r="F3539" s="182"/>
      <c r="G3539" s="182"/>
      <c r="H3539" s="182"/>
      <c r="I3539" s="182"/>
      <c r="J3539" s="182"/>
    </row>
    <row r="3540" spans="2:10">
      <c r="B3540" s="183"/>
      <c r="D3540" s="182"/>
      <c r="E3540" s="182"/>
      <c r="F3540" s="182"/>
      <c r="G3540" s="182"/>
      <c r="H3540" s="182"/>
      <c r="I3540" s="182"/>
      <c r="J3540" s="182"/>
    </row>
    <row r="3541" spans="2:10">
      <c r="B3541" s="183"/>
      <c r="D3541" s="182"/>
      <c r="E3541" s="182"/>
      <c r="F3541" s="182"/>
      <c r="G3541" s="182"/>
      <c r="H3541" s="182"/>
      <c r="I3541" s="182"/>
      <c r="J3541" s="182"/>
    </row>
    <row r="3542" spans="2:10">
      <c r="D3542" s="182"/>
      <c r="E3542" s="182"/>
      <c r="F3542" s="182"/>
      <c r="G3542" s="182"/>
      <c r="H3542" s="182"/>
      <c r="I3542" s="182"/>
      <c r="J3542" s="182"/>
    </row>
    <row r="3543" spans="2:10">
      <c r="B3543" s="184"/>
      <c r="D3543" s="182"/>
      <c r="E3543" s="182"/>
      <c r="F3543" s="182"/>
      <c r="G3543" s="182"/>
      <c r="H3543" s="182"/>
      <c r="I3543" s="182"/>
      <c r="J3543" s="182"/>
    </row>
    <row r="3544" spans="2:10">
      <c r="D3544" s="182"/>
      <c r="E3544" s="182"/>
      <c r="F3544" s="182"/>
      <c r="G3544" s="182"/>
      <c r="H3544" s="182"/>
      <c r="I3544" s="182"/>
      <c r="J3544" s="182"/>
    </row>
    <row r="3545" spans="2:10">
      <c r="B3545" s="183"/>
      <c r="D3545" s="182"/>
      <c r="E3545" s="182"/>
      <c r="F3545" s="182"/>
      <c r="G3545" s="182"/>
      <c r="H3545" s="182"/>
      <c r="I3545" s="182"/>
      <c r="J3545" s="182"/>
    </row>
    <row r="3546" spans="2:10">
      <c r="B3546" s="159"/>
      <c r="D3546" s="182"/>
      <c r="E3546" s="182"/>
      <c r="F3546" s="182"/>
      <c r="G3546" s="182"/>
      <c r="H3546" s="182"/>
      <c r="I3546" s="182"/>
      <c r="J3546" s="182"/>
    </row>
    <row r="3547" spans="2:10">
      <c r="B3547" s="184"/>
      <c r="D3547" s="182"/>
      <c r="E3547" s="182"/>
      <c r="F3547" s="182"/>
      <c r="G3547" s="182"/>
      <c r="H3547" s="182"/>
      <c r="I3547" s="182"/>
      <c r="J3547" s="182"/>
    </row>
    <row r="3548" spans="2:10">
      <c r="D3548" s="182"/>
      <c r="E3548" s="182"/>
      <c r="F3548" s="182"/>
      <c r="G3548" s="182"/>
      <c r="H3548" s="182"/>
      <c r="I3548" s="182"/>
      <c r="J3548" s="182"/>
    </row>
    <row r="3549" spans="2:10">
      <c r="B3549" s="183"/>
      <c r="D3549" s="182"/>
      <c r="E3549" s="182"/>
      <c r="F3549" s="182"/>
      <c r="G3549" s="182"/>
      <c r="H3549" s="182"/>
      <c r="I3549" s="182"/>
      <c r="J3549" s="182"/>
    </row>
    <row r="3550" spans="2:10">
      <c r="D3550" s="182"/>
      <c r="E3550" s="182"/>
      <c r="F3550" s="182"/>
      <c r="G3550" s="182"/>
      <c r="H3550" s="182"/>
      <c r="I3550" s="182"/>
      <c r="J3550" s="182"/>
    </row>
    <row r="3551" spans="2:10">
      <c r="B3551" s="159"/>
      <c r="D3551" s="182"/>
      <c r="E3551" s="182"/>
      <c r="F3551" s="182"/>
      <c r="G3551" s="182"/>
      <c r="H3551" s="182"/>
      <c r="I3551" s="182"/>
      <c r="J3551" s="182"/>
    </row>
    <row r="3552" spans="2:10">
      <c r="B3552" s="184"/>
      <c r="D3552" s="182"/>
      <c r="E3552" s="182"/>
      <c r="F3552" s="182"/>
      <c r="G3552" s="182"/>
      <c r="H3552" s="182"/>
      <c r="I3552" s="182"/>
      <c r="J3552" s="182"/>
    </row>
    <row r="3553" spans="2:10">
      <c r="B3553" s="159"/>
      <c r="D3553" s="182"/>
      <c r="E3553" s="182"/>
      <c r="F3553" s="182"/>
      <c r="G3553" s="182"/>
      <c r="H3553" s="182"/>
      <c r="I3553" s="182"/>
      <c r="J3553" s="182"/>
    </row>
    <row r="3554" spans="2:10">
      <c r="B3554" s="183"/>
      <c r="D3554" s="182"/>
      <c r="E3554" s="182"/>
      <c r="F3554" s="182"/>
      <c r="G3554" s="182"/>
      <c r="H3554" s="182"/>
      <c r="I3554" s="182"/>
      <c r="J3554" s="182"/>
    </row>
    <row r="3555" spans="2:10">
      <c r="D3555" s="182"/>
      <c r="E3555" s="182"/>
      <c r="F3555" s="182"/>
      <c r="G3555" s="182"/>
      <c r="H3555" s="182"/>
      <c r="I3555" s="182"/>
      <c r="J3555" s="182"/>
    </row>
    <row r="3556" spans="2:10">
      <c r="D3556" s="182"/>
      <c r="E3556" s="182"/>
      <c r="F3556" s="182"/>
      <c r="G3556" s="182"/>
      <c r="H3556" s="182"/>
      <c r="I3556" s="182"/>
      <c r="J3556" s="182"/>
    </row>
    <row r="3557" spans="2:10">
      <c r="D3557" s="182"/>
      <c r="E3557" s="182"/>
      <c r="F3557" s="182"/>
      <c r="G3557" s="182"/>
      <c r="H3557" s="182"/>
      <c r="I3557" s="182"/>
      <c r="J3557" s="182"/>
    </row>
    <row r="3558" spans="2:10">
      <c r="D3558" s="182"/>
      <c r="E3558" s="182"/>
      <c r="F3558" s="182"/>
      <c r="G3558" s="182"/>
      <c r="H3558" s="182"/>
      <c r="I3558" s="182"/>
      <c r="J3558" s="182"/>
    </row>
    <row r="3559" spans="2:10">
      <c r="D3559" s="182"/>
      <c r="E3559" s="182"/>
      <c r="F3559" s="182"/>
      <c r="G3559" s="182"/>
      <c r="H3559" s="182"/>
      <c r="I3559" s="182"/>
      <c r="J3559" s="182"/>
    </row>
    <row r="3560" spans="2:10">
      <c r="D3560" s="182"/>
      <c r="E3560" s="182"/>
      <c r="F3560" s="182"/>
      <c r="G3560" s="182"/>
      <c r="H3560" s="182"/>
      <c r="I3560" s="182"/>
      <c r="J3560" s="182"/>
    </row>
    <row r="3561" spans="2:10">
      <c r="D3561" s="182"/>
      <c r="E3561" s="182"/>
      <c r="F3561" s="182"/>
      <c r="G3561" s="182"/>
      <c r="H3561" s="182"/>
      <c r="I3561" s="182"/>
      <c r="J3561" s="182"/>
    </row>
    <row r="3562" spans="2:10">
      <c r="D3562" s="182"/>
      <c r="E3562" s="182"/>
      <c r="F3562" s="182"/>
      <c r="G3562" s="182"/>
      <c r="H3562" s="182"/>
      <c r="I3562" s="182"/>
      <c r="J3562" s="182"/>
    </row>
    <row r="3563" spans="2:10">
      <c r="D3563" s="182"/>
      <c r="E3563" s="182"/>
      <c r="F3563" s="182"/>
      <c r="G3563" s="182"/>
      <c r="H3563" s="182"/>
      <c r="I3563" s="182"/>
      <c r="J3563" s="182"/>
    </row>
    <row r="3564" spans="2:10">
      <c r="D3564" s="182"/>
      <c r="E3564" s="182"/>
      <c r="F3564" s="182"/>
      <c r="G3564" s="182"/>
      <c r="H3564" s="182"/>
      <c r="I3564" s="182"/>
      <c r="J3564" s="182"/>
    </row>
    <row r="3565" spans="2:10">
      <c r="D3565" s="182"/>
      <c r="E3565" s="182"/>
      <c r="F3565" s="182"/>
      <c r="G3565" s="182"/>
      <c r="H3565" s="182"/>
      <c r="I3565" s="182"/>
      <c r="J3565" s="182"/>
    </row>
    <row r="3566" spans="2:10">
      <c r="B3566" s="183"/>
      <c r="D3566" s="182"/>
      <c r="E3566" s="182"/>
      <c r="F3566" s="182"/>
      <c r="G3566" s="182"/>
      <c r="H3566" s="182"/>
      <c r="I3566" s="182"/>
      <c r="J3566" s="182"/>
    </row>
    <row r="3567" spans="2:10">
      <c r="D3567" s="182"/>
      <c r="E3567" s="182"/>
      <c r="F3567" s="182"/>
      <c r="G3567" s="182"/>
      <c r="H3567" s="182"/>
      <c r="I3567" s="182"/>
      <c r="J3567" s="182"/>
    </row>
    <row r="3568" spans="2:10">
      <c r="B3568" s="183"/>
      <c r="D3568" s="182"/>
      <c r="E3568" s="182"/>
      <c r="F3568" s="182"/>
      <c r="G3568" s="182"/>
      <c r="H3568" s="182"/>
      <c r="I3568" s="182"/>
      <c r="J3568" s="182"/>
    </row>
    <row r="3569" spans="2:10">
      <c r="D3569" s="182"/>
      <c r="E3569" s="182"/>
      <c r="F3569" s="182"/>
      <c r="G3569" s="182"/>
      <c r="H3569" s="182"/>
      <c r="I3569" s="182"/>
      <c r="J3569" s="182"/>
    </row>
    <row r="3570" spans="2:10">
      <c r="B3570" s="183"/>
      <c r="D3570" s="182"/>
      <c r="E3570" s="182"/>
      <c r="F3570" s="182"/>
      <c r="G3570" s="182"/>
      <c r="H3570" s="182"/>
      <c r="I3570" s="182"/>
      <c r="J3570" s="182"/>
    </row>
    <row r="3571" spans="2:10">
      <c r="D3571" s="182"/>
      <c r="E3571" s="182"/>
      <c r="F3571" s="182"/>
      <c r="G3571" s="182"/>
      <c r="H3571" s="182"/>
      <c r="I3571" s="182"/>
      <c r="J3571" s="182"/>
    </row>
    <row r="3572" spans="2:10">
      <c r="D3572" s="182"/>
      <c r="E3572" s="182"/>
      <c r="F3572" s="182"/>
      <c r="G3572" s="182"/>
      <c r="H3572" s="182"/>
      <c r="I3572" s="182"/>
      <c r="J3572" s="182"/>
    </row>
    <row r="3573" spans="2:10">
      <c r="D3573" s="182"/>
      <c r="E3573" s="182"/>
      <c r="F3573" s="182"/>
      <c r="G3573" s="182"/>
      <c r="H3573" s="182"/>
      <c r="I3573" s="182"/>
      <c r="J3573" s="182"/>
    </row>
    <row r="3574" spans="2:10">
      <c r="D3574" s="182"/>
      <c r="E3574" s="182"/>
      <c r="F3574" s="182"/>
      <c r="G3574" s="182"/>
      <c r="H3574" s="182"/>
      <c r="I3574" s="182"/>
      <c r="J3574" s="182"/>
    </row>
    <row r="3575" spans="2:10">
      <c r="D3575" s="182"/>
      <c r="E3575" s="182"/>
      <c r="F3575" s="182"/>
      <c r="G3575" s="182"/>
      <c r="H3575" s="182"/>
      <c r="I3575" s="182"/>
      <c r="J3575" s="182"/>
    </row>
    <row r="3576" spans="2:10">
      <c r="D3576" s="182"/>
      <c r="E3576" s="182"/>
      <c r="F3576" s="182"/>
      <c r="G3576" s="182"/>
      <c r="H3576" s="182"/>
      <c r="I3576" s="182"/>
      <c r="J3576" s="182"/>
    </row>
    <row r="3577" spans="2:10">
      <c r="D3577" s="182"/>
      <c r="E3577" s="182"/>
      <c r="F3577" s="182"/>
      <c r="G3577" s="182"/>
      <c r="H3577" s="182"/>
      <c r="I3577" s="182"/>
      <c r="J3577" s="182"/>
    </row>
    <row r="3578" spans="2:10">
      <c r="B3578" s="183"/>
      <c r="D3578" s="182"/>
      <c r="E3578" s="182"/>
      <c r="F3578" s="182"/>
      <c r="G3578" s="182"/>
      <c r="H3578" s="182"/>
      <c r="I3578" s="182"/>
      <c r="J3578" s="182"/>
    </row>
    <row r="3579" spans="2:10">
      <c r="D3579" s="182"/>
      <c r="E3579" s="182"/>
      <c r="F3579" s="182"/>
      <c r="G3579" s="182"/>
      <c r="H3579" s="182"/>
      <c r="I3579" s="182"/>
      <c r="J3579" s="182"/>
    </row>
    <row r="3580" spans="2:10">
      <c r="B3580" s="183"/>
      <c r="D3580" s="182"/>
      <c r="E3580" s="182"/>
      <c r="F3580" s="182"/>
      <c r="G3580" s="182"/>
      <c r="H3580" s="182"/>
      <c r="I3580" s="182"/>
      <c r="J3580" s="182"/>
    </row>
    <row r="3581" spans="2:10">
      <c r="B3581" s="183"/>
      <c r="D3581" s="182"/>
      <c r="E3581" s="182"/>
      <c r="F3581" s="182"/>
      <c r="G3581" s="182"/>
      <c r="H3581" s="182"/>
      <c r="I3581" s="182"/>
      <c r="J3581" s="182"/>
    </row>
    <row r="3582" spans="2:10">
      <c r="B3582" s="183"/>
      <c r="D3582" s="182"/>
      <c r="E3582" s="182"/>
      <c r="F3582" s="182"/>
      <c r="G3582" s="182"/>
      <c r="H3582" s="182"/>
      <c r="I3582" s="182"/>
      <c r="J3582" s="182"/>
    </row>
    <row r="3583" spans="2:10">
      <c r="D3583" s="182"/>
      <c r="E3583" s="182"/>
      <c r="F3583" s="182"/>
      <c r="G3583" s="182"/>
      <c r="H3583" s="182"/>
      <c r="I3583" s="182"/>
      <c r="J3583" s="182"/>
    </row>
    <row r="3584" spans="2:10">
      <c r="B3584" s="183"/>
      <c r="D3584" s="182"/>
      <c r="E3584" s="182"/>
      <c r="F3584" s="182"/>
      <c r="G3584" s="182"/>
      <c r="H3584" s="182"/>
      <c r="I3584" s="182"/>
      <c r="J3584" s="182"/>
    </row>
    <row r="3585" spans="2:10">
      <c r="D3585" s="182"/>
      <c r="E3585" s="182"/>
      <c r="F3585" s="182"/>
      <c r="G3585" s="182"/>
      <c r="H3585" s="182"/>
      <c r="I3585" s="182"/>
      <c r="J3585" s="182"/>
    </row>
    <row r="3586" spans="2:10">
      <c r="B3586" s="183"/>
      <c r="D3586" s="182"/>
      <c r="E3586" s="182"/>
      <c r="F3586" s="182"/>
      <c r="G3586" s="182"/>
      <c r="H3586" s="182"/>
      <c r="I3586" s="182"/>
      <c r="J3586" s="182"/>
    </row>
    <row r="3587" spans="2:10">
      <c r="D3587" s="182"/>
      <c r="E3587" s="182"/>
      <c r="F3587" s="182"/>
      <c r="G3587" s="182"/>
      <c r="H3587" s="182"/>
      <c r="I3587" s="182"/>
      <c r="J3587" s="182"/>
    </row>
    <row r="3588" spans="2:10">
      <c r="B3588" s="183"/>
      <c r="D3588" s="182"/>
      <c r="E3588" s="182"/>
      <c r="F3588" s="182"/>
      <c r="G3588" s="182"/>
      <c r="H3588" s="182"/>
      <c r="I3588" s="182"/>
      <c r="J3588" s="182"/>
    </row>
    <row r="3589" spans="2:10">
      <c r="D3589" s="182"/>
      <c r="E3589" s="182"/>
      <c r="F3589" s="182"/>
      <c r="G3589" s="182"/>
      <c r="H3589" s="182"/>
      <c r="I3589" s="182"/>
      <c r="J3589" s="182"/>
    </row>
    <row r="3590" spans="2:10">
      <c r="B3590" s="183"/>
      <c r="D3590" s="182"/>
      <c r="E3590" s="182"/>
      <c r="F3590" s="182"/>
      <c r="G3590" s="182"/>
      <c r="H3590" s="182"/>
      <c r="I3590" s="182"/>
      <c r="J3590" s="182"/>
    </row>
    <row r="3591" spans="2:10">
      <c r="B3591" s="183"/>
      <c r="D3591" s="182"/>
      <c r="E3591" s="182"/>
      <c r="F3591" s="182"/>
      <c r="G3591" s="182"/>
      <c r="H3591" s="182"/>
      <c r="I3591" s="182"/>
      <c r="J3591" s="182"/>
    </row>
    <row r="3592" spans="2:10">
      <c r="B3592" s="183"/>
      <c r="D3592" s="182"/>
      <c r="E3592" s="182"/>
      <c r="F3592" s="182"/>
      <c r="G3592" s="182"/>
      <c r="H3592" s="182"/>
      <c r="I3592" s="182"/>
      <c r="J3592" s="182"/>
    </row>
    <row r="3593" spans="2:10">
      <c r="B3593" s="183"/>
      <c r="D3593" s="182"/>
      <c r="E3593" s="182"/>
      <c r="F3593" s="182"/>
      <c r="G3593" s="182"/>
      <c r="H3593" s="182"/>
      <c r="I3593" s="182"/>
      <c r="J3593" s="182"/>
    </row>
    <row r="3594" spans="2:10">
      <c r="D3594" s="182"/>
      <c r="E3594" s="182"/>
      <c r="F3594" s="182"/>
      <c r="G3594" s="182"/>
      <c r="H3594" s="182"/>
      <c r="I3594" s="182"/>
      <c r="J3594" s="182"/>
    </row>
    <row r="3595" spans="2:10">
      <c r="B3595" s="183"/>
      <c r="D3595" s="182"/>
      <c r="E3595" s="182"/>
      <c r="F3595" s="182"/>
      <c r="G3595" s="182"/>
      <c r="H3595" s="182"/>
      <c r="I3595" s="182"/>
      <c r="J3595" s="182"/>
    </row>
    <row r="3596" spans="2:10">
      <c r="B3596" s="183"/>
      <c r="D3596" s="182"/>
      <c r="E3596" s="182"/>
      <c r="F3596" s="182"/>
      <c r="G3596" s="182"/>
      <c r="H3596" s="182"/>
      <c r="I3596" s="182"/>
      <c r="J3596" s="182"/>
    </row>
    <row r="3597" spans="2:10">
      <c r="D3597" s="182"/>
      <c r="E3597" s="182"/>
      <c r="F3597" s="182"/>
      <c r="G3597" s="182"/>
      <c r="H3597" s="182"/>
      <c r="I3597" s="182"/>
      <c r="J3597" s="182"/>
    </row>
    <row r="3598" spans="2:10">
      <c r="B3598" s="183"/>
      <c r="D3598" s="182"/>
      <c r="E3598" s="182"/>
      <c r="F3598" s="182"/>
      <c r="G3598" s="182"/>
      <c r="H3598" s="182"/>
      <c r="I3598" s="182"/>
      <c r="J3598" s="182"/>
    </row>
    <row r="3599" spans="2:10">
      <c r="B3599" s="183"/>
      <c r="D3599" s="182"/>
      <c r="E3599" s="182"/>
      <c r="F3599" s="182"/>
      <c r="G3599" s="182"/>
      <c r="H3599" s="182"/>
      <c r="I3599" s="182"/>
      <c r="J3599" s="182"/>
    </row>
    <row r="3600" spans="2:10">
      <c r="B3600" s="183"/>
      <c r="D3600" s="182"/>
      <c r="E3600" s="182"/>
      <c r="F3600" s="182"/>
      <c r="G3600" s="182"/>
      <c r="H3600" s="182"/>
      <c r="I3600" s="182"/>
      <c r="J3600" s="182"/>
    </row>
    <row r="3601" spans="2:10">
      <c r="D3601" s="182"/>
      <c r="E3601" s="182"/>
      <c r="F3601" s="182"/>
      <c r="G3601" s="182"/>
      <c r="H3601" s="182"/>
      <c r="I3601" s="182"/>
      <c r="J3601" s="182"/>
    </row>
    <row r="3602" spans="2:10">
      <c r="B3602" s="183"/>
      <c r="D3602" s="182"/>
      <c r="E3602" s="182"/>
      <c r="F3602" s="182"/>
      <c r="G3602" s="182"/>
      <c r="H3602" s="182"/>
      <c r="I3602" s="182"/>
      <c r="J3602" s="182"/>
    </row>
    <row r="3603" spans="2:10">
      <c r="D3603" s="182"/>
      <c r="E3603" s="182"/>
      <c r="F3603" s="182"/>
      <c r="G3603" s="182"/>
      <c r="H3603" s="182"/>
      <c r="I3603" s="182"/>
      <c r="J3603" s="182"/>
    </row>
    <row r="3604" spans="2:10">
      <c r="B3604" s="183"/>
      <c r="D3604" s="182"/>
      <c r="E3604" s="182"/>
      <c r="F3604" s="182"/>
      <c r="G3604" s="182"/>
      <c r="H3604" s="182"/>
      <c r="I3604" s="182"/>
      <c r="J3604" s="182"/>
    </row>
    <row r="3605" spans="2:10">
      <c r="D3605" s="182"/>
      <c r="E3605" s="182"/>
      <c r="F3605" s="182"/>
      <c r="G3605" s="182"/>
      <c r="H3605" s="182"/>
      <c r="I3605" s="182"/>
      <c r="J3605" s="182"/>
    </row>
    <row r="3606" spans="2:10">
      <c r="B3606" s="183"/>
      <c r="D3606" s="182"/>
      <c r="E3606" s="182"/>
      <c r="F3606" s="182"/>
      <c r="G3606" s="182"/>
      <c r="H3606" s="182"/>
      <c r="I3606" s="182"/>
      <c r="J3606" s="182"/>
    </row>
    <row r="3607" spans="2:10">
      <c r="D3607" s="182"/>
      <c r="E3607" s="182"/>
      <c r="F3607" s="182"/>
      <c r="G3607" s="182"/>
      <c r="H3607" s="182"/>
      <c r="I3607" s="182"/>
      <c r="J3607" s="182"/>
    </row>
    <row r="3608" spans="2:10">
      <c r="B3608" s="183"/>
      <c r="D3608" s="182"/>
      <c r="E3608" s="182"/>
      <c r="F3608" s="182"/>
      <c r="G3608" s="182"/>
      <c r="H3608" s="182"/>
      <c r="I3608" s="182"/>
      <c r="J3608" s="182"/>
    </row>
    <row r="3609" spans="2:10">
      <c r="D3609" s="182"/>
      <c r="E3609" s="182"/>
      <c r="F3609" s="182"/>
      <c r="G3609" s="182"/>
      <c r="H3609" s="182"/>
      <c r="I3609" s="182"/>
      <c r="J3609" s="182"/>
    </row>
    <row r="3610" spans="2:10">
      <c r="B3610" s="183"/>
      <c r="D3610" s="182"/>
      <c r="E3610" s="182"/>
      <c r="F3610" s="182"/>
      <c r="G3610" s="182"/>
      <c r="H3610" s="182"/>
      <c r="I3610" s="182"/>
      <c r="J3610" s="182"/>
    </row>
    <row r="3611" spans="2:10">
      <c r="B3611" s="183"/>
      <c r="D3611" s="182"/>
      <c r="E3611" s="182"/>
      <c r="F3611" s="182"/>
      <c r="G3611" s="182"/>
      <c r="H3611" s="182"/>
      <c r="I3611" s="182"/>
      <c r="J3611" s="182"/>
    </row>
    <row r="3612" spans="2:10">
      <c r="D3612" s="182"/>
      <c r="E3612" s="182"/>
      <c r="F3612" s="182"/>
      <c r="G3612" s="182"/>
      <c r="H3612" s="182"/>
      <c r="I3612" s="182"/>
      <c r="J3612" s="182"/>
    </row>
    <row r="3613" spans="2:10">
      <c r="D3613" s="182"/>
      <c r="E3613" s="182"/>
      <c r="F3613" s="182"/>
      <c r="G3613" s="182"/>
      <c r="H3613" s="182"/>
      <c r="I3613" s="182"/>
      <c r="J3613" s="182"/>
    </row>
    <row r="3614" spans="2:10">
      <c r="B3614" s="183"/>
      <c r="D3614" s="182"/>
      <c r="E3614" s="182"/>
      <c r="F3614" s="182"/>
      <c r="G3614" s="182"/>
      <c r="H3614" s="182"/>
      <c r="I3614" s="182"/>
      <c r="J3614" s="182"/>
    </row>
    <row r="3615" spans="2:10">
      <c r="B3615" s="159"/>
      <c r="D3615" s="182"/>
      <c r="E3615" s="182"/>
      <c r="F3615" s="182"/>
      <c r="G3615" s="182"/>
      <c r="H3615" s="182"/>
      <c r="I3615" s="182"/>
      <c r="J3615" s="182"/>
    </row>
    <row r="3616" spans="2:10">
      <c r="B3616" s="184"/>
      <c r="D3616" s="182"/>
      <c r="E3616" s="182"/>
      <c r="F3616" s="182"/>
      <c r="G3616" s="182"/>
      <c r="H3616" s="182"/>
      <c r="I3616" s="182"/>
      <c r="J3616" s="182"/>
    </row>
    <row r="3617" spans="2:10">
      <c r="B3617" s="159"/>
      <c r="D3617" s="182"/>
      <c r="E3617" s="182"/>
      <c r="F3617" s="182"/>
      <c r="G3617" s="182"/>
      <c r="H3617" s="182"/>
      <c r="I3617" s="182"/>
      <c r="J3617" s="182"/>
    </row>
    <row r="3618" spans="2:10">
      <c r="B3618" s="183"/>
      <c r="D3618" s="182"/>
      <c r="E3618" s="182"/>
      <c r="F3618" s="182"/>
      <c r="G3618" s="182"/>
      <c r="H3618" s="182"/>
      <c r="I3618" s="182"/>
      <c r="J3618" s="182"/>
    </row>
    <row r="3619" spans="2:10">
      <c r="D3619" s="182"/>
      <c r="E3619" s="182"/>
      <c r="F3619" s="182"/>
      <c r="G3619" s="182"/>
      <c r="H3619" s="182"/>
      <c r="I3619" s="182"/>
      <c r="J3619" s="182"/>
    </row>
    <row r="3620" spans="2:10">
      <c r="D3620" s="182"/>
      <c r="E3620" s="182"/>
      <c r="F3620" s="182"/>
      <c r="G3620" s="182"/>
      <c r="H3620" s="182"/>
      <c r="I3620" s="182"/>
      <c r="J3620" s="182"/>
    </row>
    <row r="3621" spans="2:10">
      <c r="D3621" s="182"/>
      <c r="E3621" s="182"/>
      <c r="F3621" s="182"/>
      <c r="G3621" s="182"/>
      <c r="H3621" s="182"/>
      <c r="I3621" s="182"/>
      <c r="J3621" s="182"/>
    </row>
    <row r="3622" spans="2:10">
      <c r="D3622" s="182"/>
      <c r="E3622" s="182"/>
      <c r="F3622" s="182"/>
      <c r="G3622" s="182"/>
      <c r="H3622" s="182"/>
      <c r="I3622" s="182"/>
      <c r="J3622" s="182"/>
    </row>
    <row r="3623" spans="2:10">
      <c r="D3623" s="182"/>
      <c r="E3623" s="182"/>
      <c r="F3623" s="182"/>
      <c r="G3623" s="182"/>
      <c r="H3623" s="182"/>
      <c r="I3623" s="182"/>
      <c r="J3623" s="182"/>
    </row>
    <row r="3624" spans="2:10">
      <c r="D3624" s="182"/>
      <c r="E3624" s="182"/>
      <c r="F3624" s="182"/>
      <c r="G3624" s="182"/>
      <c r="H3624" s="182"/>
      <c r="I3624" s="182"/>
      <c r="J3624" s="182"/>
    </row>
    <row r="3625" spans="2:10">
      <c r="D3625" s="182"/>
      <c r="E3625" s="182"/>
      <c r="F3625" s="182"/>
      <c r="G3625" s="182"/>
      <c r="H3625" s="182"/>
      <c r="I3625" s="182"/>
      <c r="J3625" s="182"/>
    </row>
    <row r="3626" spans="2:10">
      <c r="D3626" s="182"/>
      <c r="E3626" s="182"/>
      <c r="F3626" s="182"/>
      <c r="G3626" s="182"/>
      <c r="H3626" s="182"/>
      <c r="I3626" s="182"/>
      <c r="J3626" s="182"/>
    </row>
    <row r="3627" spans="2:10">
      <c r="D3627" s="182"/>
      <c r="E3627" s="182"/>
      <c r="F3627" s="182"/>
      <c r="G3627" s="182"/>
      <c r="H3627" s="182"/>
      <c r="I3627" s="182"/>
      <c r="J3627" s="182"/>
    </row>
    <row r="3628" spans="2:10">
      <c r="D3628" s="182"/>
      <c r="E3628" s="182"/>
      <c r="F3628" s="182"/>
      <c r="G3628" s="182"/>
      <c r="H3628" s="182"/>
      <c r="I3628" s="182"/>
      <c r="J3628" s="182"/>
    </row>
    <row r="3629" spans="2:10">
      <c r="D3629" s="182"/>
      <c r="E3629" s="182"/>
      <c r="F3629" s="182"/>
      <c r="G3629" s="182"/>
      <c r="H3629" s="182"/>
      <c r="I3629" s="182"/>
      <c r="J3629" s="182"/>
    </row>
    <row r="3630" spans="2:10">
      <c r="D3630" s="182"/>
      <c r="E3630" s="182"/>
      <c r="F3630" s="182"/>
      <c r="G3630" s="182"/>
      <c r="H3630" s="182"/>
      <c r="I3630" s="182"/>
      <c r="J3630" s="182"/>
    </row>
    <row r="3631" spans="2:10">
      <c r="D3631" s="182"/>
      <c r="E3631" s="182"/>
      <c r="F3631" s="182"/>
      <c r="G3631" s="182"/>
      <c r="H3631" s="182"/>
      <c r="I3631" s="182"/>
      <c r="J3631" s="182"/>
    </row>
    <row r="3632" spans="2:10">
      <c r="D3632" s="182"/>
      <c r="E3632" s="182"/>
      <c r="F3632" s="182"/>
      <c r="G3632" s="182"/>
      <c r="H3632" s="182"/>
      <c r="I3632" s="182"/>
      <c r="J3632" s="182"/>
    </row>
    <row r="3633" spans="2:10">
      <c r="D3633" s="182"/>
      <c r="E3633" s="182"/>
      <c r="F3633" s="182"/>
      <c r="G3633" s="182"/>
      <c r="H3633" s="182"/>
      <c r="I3633" s="182"/>
      <c r="J3633" s="182"/>
    </row>
    <row r="3634" spans="2:10">
      <c r="D3634" s="182"/>
      <c r="E3634" s="182"/>
      <c r="F3634" s="182"/>
      <c r="G3634" s="182"/>
      <c r="H3634" s="182"/>
      <c r="I3634" s="182"/>
      <c r="J3634" s="182"/>
    </row>
    <row r="3635" spans="2:10">
      <c r="D3635" s="182"/>
      <c r="E3635" s="182"/>
      <c r="F3635" s="182"/>
      <c r="G3635" s="182"/>
      <c r="H3635" s="182"/>
      <c r="I3635" s="182"/>
      <c r="J3635" s="182"/>
    </row>
    <row r="3636" spans="2:10">
      <c r="D3636" s="182"/>
      <c r="E3636" s="182"/>
      <c r="F3636" s="182"/>
      <c r="G3636" s="182"/>
      <c r="H3636" s="182"/>
      <c r="I3636" s="182"/>
      <c r="J3636" s="182"/>
    </row>
    <row r="3637" spans="2:10">
      <c r="D3637" s="182"/>
      <c r="E3637" s="182"/>
      <c r="F3637" s="182"/>
      <c r="G3637" s="182"/>
      <c r="H3637" s="182"/>
      <c r="I3637" s="182"/>
      <c r="J3637" s="182"/>
    </row>
    <row r="3638" spans="2:10">
      <c r="B3638" s="183"/>
      <c r="D3638" s="182"/>
      <c r="E3638" s="182"/>
      <c r="F3638" s="182"/>
      <c r="G3638" s="182"/>
      <c r="H3638" s="182"/>
      <c r="I3638" s="182"/>
      <c r="J3638" s="182"/>
    </row>
    <row r="3639" spans="2:10">
      <c r="D3639" s="182"/>
      <c r="E3639" s="182"/>
      <c r="F3639" s="182"/>
      <c r="G3639" s="182"/>
      <c r="H3639" s="182"/>
      <c r="I3639" s="182"/>
      <c r="J3639" s="182"/>
    </row>
    <row r="3640" spans="2:10">
      <c r="D3640" s="182"/>
      <c r="E3640" s="182"/>
      <c r="F3640" s="182"/>
      <c r="G3640" s="182"/>
      <c r="H3640" s="182"/>
      <c r="I3640" s="182"/>
      <c r="J3640" s="182"/>
    </row>
    <row r="3641" spans="2:10">
      <c r="D3641" s="182"/>
      <c r="E3641" s="182"/>
      <c r="F3641" s="182"/>
      <c r="G3641" s="182"/>
      <c r="H3641" s="182"/>
      <c r="I3641" s="182"/>
      <c r="J3641" s="182"/>
    </row>
    <row r="3642" spans="2:10">
      <c r="D3642" s="182"/>
      <c r="E3642" s="182"/>
      <c r="F3642" s="182"/>
      <c r="G3642" s="182"/>
      <c r="H3642" s="182"/>
      <c r="I3642" s="182"/>
      <c r="J3642" s="182"/>
    </row>
    <row r="3643" spans="2:10">
      <c r="D3643" s="182"/>
      <c r="E3643" s="182"/>
      <c r="F3643" s="182"/>
      <c r="G3643" s="182"/>
      <c r="H3643" s="182"/>
      <c r="I3643" s="182"/>
      <c r="J3643" s="182"/>
    </row>
    <row r="3644" spans="2:10">
      <c r="D3644" s="182"/>
      <c r="E3644" s="182"/>
      <c r="F3644" s="182"/>
      <c r="G3644" s="182"/>
      <c r="H3644" s="182"/>
      <c r="I3644" s="182"/>
      <c r="J3644" s="182"/>
    </row>
    <row r="3645" spans="2:10">
      <c r="B3645" s="159"/>
      <c r="D3645" s="182"/>
      <c r="E3645" s="182"/>
      <c r="F3645" s="182"/>
      <c r="G3645" s="182"/>
      <c r="H3645" s="182"/>
      <c r="I3645" s="182"/>
      <c r="J3645" s="182"/>
    </row>
    <row r="3646" spans="2:10">
      <c r="B3646" s="159"/>
      <c r="D3646" s="182"/>
      <c r="E3646" s="182"/>
      <c r="F3646" s="182"/>
      <c r="G3646" s="182"/>
      <c r="H3646" s="182"/>
      <c r="I3646" s="182"/>
      <c r="J3646" s="182"/>
    </row>
    <row r="3647" spans="2:10">
      <c r="B3647" s="184"/>
      <c r="D3647" s="182"/>
      <c r="E3647" s="182"/>
      <c r="F3647" s="182"/>
      <c r="G3647" s="182"/>
      <c r="H3647" s="182"/>
      <c r="I3647" s="182"/>
      <c r="J3647" s="182"/>
    </row>
    <row r="3648" spans="2:10">
      <c r="D3648" s="182"/>
      <c r="E3648" s="182"/>
      <c r="F3648" s="182"/>
      <c r="G3648" s="182"/>
      <c r="H3648" s="182"/>
      <c r="I3648" s="182"/>
      <c r="J3648" s="182"/>
    </row>
    <row r="3649" spans="2:10">
      <c r="B3649" s="183"/>
      <c r="D3649" s="182"/>
      <c r="E3649" s="182"/>
      <c r="F3649" s="182"/>
      <c r="G3649" s="182"/>
      <c r="H3649" s="182"/>
      <c r="I3649" s="182"/>
      <c r="J3649" s="182"/>
    </row>
    <row r="3650" spans="2:10">
      <c r="D3650" s="182"/>
      <c r="E3650" s="182"/>
      <c r="F3650" s="182"/>
      <c r="G3650" s="182"/>
      <c r="H3650" s="182"/>
      <c r="I3650" s="182"/>
      <c r="J3650" s="182"/>
    </row>
    <row r="3651" spans="2:10">
      <c r="B3651" s="183"/>
      <c r="D3651" s="182"/>
      <c r="E3651" s="182"/>
      <c r="F3651" s="182"/>
      <c r="G3651" s="182"/>
      <c r="H3651" s="182"/>
      <c r="I3651" s="182"/>
      <c r="J3651" s="182"/>
    </row>
    <row r="3652" spans="2:10">
      <c r="D3652" s="182"/>
      <c r="E3652" s="182"/>
      <c r="F3652" s="182"/>
      <c r="G3652" s="182"/>
      <c r="H3652" s="182"/>
      <c r="I3652" s="182"/>
      <c r="J3652" s="182"/>
    </row>
    <row r="3653" spans="2:10">
      <c r="B3653" s="184"/>
      <c r="D3653" s="182"/>
      <c r="E3653" s="182"/>
      <c r="F3653" s="182"/>
      <c r="G3653" s="182"/>
      <c r="H3653" s="182"/>
      <c r="I3653" s="182"/>
      <c r="J3653" s="182"/>
    </row>
    <row r="3654" spans="2:10">
      <c r="B3654" s="159"/>
      <c r="D3654" s="182"/>
      <c r="E3654" s="182"/>
      <c r="F3654" s="182"/>
      <c r="G3654" s="182"/>
      <c r="H3654" s="182"/>
      <c r="I3654" s="182"/>
      <c r="J3654" s="182"/>
    </row>
    <row r="3655" spans="2:10">
      <c r="D3655" s="182"/>
      <c r="E3655" s="182"/>
      <c r="F3655" s="182"/>
      <c r="G3655" s="182"/>
      <c r="H3655" s="182"/>
      <c r="I3655" s="182"/>
      <c r="J3655" s="182"/>
    </row>
    <row r="3656" spans="2:10">
      <c r="D3656" s="182"/>
      <c r="E3656" s="182"/>
      <c r="F3656" s="182"/>
      <c r="G3656" s="182"/>
      <c r="H3656" s="182"/>
      <c r="I3656" s="182"/>
      <c r="J3656" s="182"/>
    </row>
    <row r="3657" spans="2:10">
      <c r="B3657" s="159"/>
      <c r="D3657" s="182"/>
      <c r="E3657" s="182"/>
      <c r="F3657" s="182"/>
      <c r="G3657" s="182"/>
      <c r="H3657" s="182"/>
      <c r="I3657" s="182"/>
      <c r="J3657" s="182"/>
    </row>
    <row r="3658" spans="2:10">
      <c r="B3658" s="183"/>
      <c r="D3658" s="182"/>
      <c r="E3658" s="182"/>
      <c r="F3658" s="182"/>
      <c r="G3658" s="182"/>
      <c r="H3658" s="182"/>
      <c r="I3658" s="182"/>
      <c r="J3658" s="182"/>
    </row>
    <row r="3659" spans="2:10">
      <c r="D3659" s="182"/>
      <c r="E3659" s="182"/>
      <c r="F3659" s="182"/>
      <c r="G3659" s="182"/>
      <c r="H3659" s="182"/>
      <c r="I3659" s="182"/>
      <c r="J3659" s="182"/>
    </row>
    <row r="3660" spans="2:10">
      <c r="B3660" s="183"/>
      <c r="D3660" s="182"/>
      <c r="E3660" s="182"/>
      <c r="F3660" s="182"/>
      <c r="G3660" s="182"/>
      <c r="H3660" s="182"/>
      <c r="I3660" s="182"/>
      <c r="J3660" s="182"/>
    </row>
    <row r="3661" spans="2:10">
      <c r="D3661" s="182"/>
      <c r="E3661" s="182"/>
      <c r="F3661" s="182"/>
      <c r="G3661" s="182"/>
      <c r="H3661" s="182"/>
      <c r="I3661" s="182"/>
      <c r="J3661" s="182"/>
    </row>
    <row r="3662" spans="2:10">
      <c r="B3662" s="183"/>
      <c r="D3662" s="182"/>
      <c r="E3662" s="182"/>
      <c r="F3662" s="182"/>
      <c r="G3662" s="182"/>
      <c r="H3662" s="182"/>
      <c r="I3662" s="182"/>
      <c r="J3662" s="182"/>
    </row>
    <row r="3663" spans="2:10">
      <c r="D3663" s="182"/>
      <c r="E3663" s="182"/>
      <c r="F3663" s="182"/>
      <c r="G3663" s="182"/>
      <c r="H3663" s="182"/>
      <c r="I3663" s="182"/>
      <c r="J3663" s="182"/>
    </row>
    <row r="3664" spans="2:10">
      <c r="B3664" s="183"/>
      <c r="D3664" s="182"/>
      <c r="E3664" s="182"/>
      <c r="F3664" s="182"/>
      <c r="G3664" s="182"/>
      <c r="H3664" s="182"/>
      <c r="I3664" s="182"/>
      <c r="J3664" s="182"/>
    </row>
    <row r="3665" spans="2:10">
      <c r="D3665" s="182"/>
      <c r="E3665" s="182"/>
      <c r="F3665" s="182"/>
      <c r="G3665" s="182"/>
      <c r="H3665" s="182"/>
      <c r="I3665" s="182"/>
      <c r="J3665" s="182"/>
    </row>
    <row r="3666" spans="2:10">
      <c r="B3666" s="183"/>
      <c r="D3666" s="182"/>
      <c r="E3666" s="182"/>
      <c r="F3666" s="182"/>
      <c r="G3666" s="182"/>
      <c r="H3666" s="182"/>
      <c r="I3666" s="182"/>
      <c r="J3666" s="182"/>
    </row>
    <row r="3667" spans="2:10">
      <c r="D3667" s="182"/>
      <c r="E3667" s="182"/>
      <c r="F3667" s="182"/>
      <c r="G3667" s="182"/>
      <c r="H3667" s="182"/>
      <c r="I3667" s="182"/>
      <c r="J3667" s="182"/>
    </row>
    <row r="3668" spans="2:10">
      <c r="B3668" s="183"/>
      <c r="D3668" s="182"/>
      <c r="E3668" s="182"/>
      <c r="F3668" s="182"/>
      <c r="G3668" s="182"/>
      <c r="H3668" s="182"/>
      <c r="I3668" s="182"/>
      <c r="J3668" s="182"/>
    </row>
    <row r="3669" spans="2:10">
      <c r="D3669" s="182"/>
      <c r="E3669" s="182"/>
      <c r="F3669" s="182"/>
      <c r="G3669" s="182"/>
      <c r="H3669" s="182"/>
      <c r="I3669" s="182"/>
      <c r="J3669" s="182"/>
    </row>
    <row r="3670" spans="2:10">
      <c r="B3670" s="183"/>
      <c r="D3670" s="182"/>
      <c r="E3670" s="182"/>
      <c r="F3670" s="182"/>
      <c r="G3670" s="182"/>
      <c r="H3670" s="182"/>
      <c r="I3670" s="182"/>
      <c r="J3670" s="182"/>
    </row>
    <row r="3671" spans="2:10">
      <c r="D3671" s="182"/>
      <c r="E3671" s="182"/>
      <c r="F3671" s="182"/>
      <c r="G3671" s="182"/>
      <c r="H3671" s="182"/>
      <c r="I3671" s="182"/>
      <c r="J3671" s="182"/>
    </row>
    <row r="3672" spans="2:10">
      <c r="B3672" s="183"/>
      <c r="D3672" s="182"/>
      <c r="E3672" s="182"/>
      <c r="F3672" s="182"/>
      <c r="G3672" s="182"/>
      <c r="H3672" s="182"/>
      <c r="I3672" s="182"/>
      <c r="J3672" s="182"/>
    </row>
    <row r="3673" spans="2:10">
      <c r="D3673" s="182"/>
      <c r="E3673" s="182"/>
      <c r="F3673" s="182"/>
      <c r="G3673" s="182"/>
      <c r="H3673" s="182"/>
      <c r="I3673" s="182"/>
      <c r="J3673" s="182"/>
    </row>
    <row r="3674" spans="2:10">
      <c r="B3674" s="183"/>
      <c r="D3674" s="182"/>
      <c r="E3674" s="182"/>
      <c r="F3674" s="182"/>
      <c r="G3674" s="182"/>
      <c r="H3674" s="182"/>
      <c r="I3674" s="182"/>
      <c r="J3674" s="182"/>
    </row>
    <row r="3675" spans="2:10">
      <c r="D3675" s="182"/>
      <c r="E3675" s="182"/>
      <c r="F3675" s="182"/>
      <c r="G3675" s="182"/>
      <c r="H3675" s="182"/>
      <c r="I3675" s="182"/>
      <c r="J3675" s="182"/>
    </row>
    <row r="3676" spans="2:10">
      <c r="B3676" s="183"/>
      <c r="D3676" s="182"/>
      <c r="E3676" s="182"/>
      <c r="F3676" s="182"/>
      <c r="G3676" s="182"/>
      <c r="H3676" s="182"/>
      <c r="I3676" s="182"/>
      <c r="J3676" s="182"/>
    </row>
    <row r="3677" spans="2:10">
      <c r="D3677" s="182"/>
      <c r="E3677" s="182"/>
      <c r="F3677" s="182"/>
      <c r="G3677" s="182"/>
      <c r="H3677" s="182"/>
      <c r="I3677" s="182"/>
      <c r="J3677" s="182"/>
    </row>
    <row r="3678" spans="2:10">
      <c r="B3678" s="183"/>
      <c r="D3678" s="182"/>
      <c r="E3678" s="182"/>
      <c r="F3678" s="182"/>
      <c r="G3678" s="182"/>
      <c r="H3678" s="182"/>
      <c r="I3678" s="182"/>
      <c r="J3678" s="182"/>
    </row>
    <row r="3679" spans="2:10">
      <c r="D3679" s="182"/>
      <c r="E3679" s="182"/>
      <c r="F3679" s="182"/>
      <c r="G3679" s="182"/>
      <c r="H3679" s="182"/>
      <c r="I3679" s="182"/>
      <c r="J3679" s="182"/>
    </row>
    <row r="3680" spans="2:10">
      <c r="B3680" s="183"/>
      <c r="D3680" s="182"/>
      <c r="E3680" s="182"/>
      <c r="F3680" s="182"/>
      <c r="G3680" s="182"/>
      <c r="H3680" s="182"/>
      <c r="I3680" s="182"/>
      <c r="J3680" s="182"/>
    </row>
    <row r="3681" spans="2:10">
      <c r="D3681" s="182"/>
      <c r="E3681" s="182"/>
      <c r="F3681" s="182"/>
      <c r="G3681" s="182"/>
      <c r="H3681" s="182"/>
      <c r="I3681" s="182"/>
      <c r="J3681" s="182"/>
    </row>
    <row r="3682" spans="2:10">
      <c r="B3682" s="183"/>
      <c r="D3682" s="182"/>
      <c r="E3682" s="182"/>
      <c r="F3682" s="182"/>
      <c r="G3682" s="182"/>
      <c r="H3682" s="182"/>
      <c r="I3682" s="182"/>
      <c r="J3682" s="182"/>
    </row>
    <row r="3683" spans="2:10">
      <c r="D3683" s="182"/>
      <c r="E3683" s="182"/>
      <c r="F3683" s="182"/>
      <c r="G3683" s="182"/>
      <c r="H3683" s="182"/>
      <c r="I3683" s="182"/>
      <c r="J3683" s="182"/>
    </row>
    <row r="3684" spans="2:10">
      <c r="B3684" s="183"/>
      <c r="D3684" s="182"/>
      <c r="E3684" s="182"/>
      <c r="F3684" s="182"/>
      <c r="G3684" s="182"/>
      <c r="H3684" s="182"/>
      <c r="I3684" s="182"/>
      <c r="J3684" s="182"/>
    </row>
    <row r="3685" spans="2:10">
      <c r="D3685" s="182"/>
      <c r="E3685" s="182"/>
      <c r="F3685" s="182"/>
      <c r="G3685" s="182"/>
      <c r="H3685" s="182"/>
      <c r="I3685" s="182"/>
      <c r="J3685" s="182"/>
    </row>
    <row r="3686" spans="2:10">
      <c r="B3686" s="183"/>
      <c r="D3686" s="182"/>
      <c r="E3686" s="182"/>
      <c r="F3686" s="182"/>
      <c r="G3686" s="182"/>
      <c r="H3686" s="182"/>
      <c r="I3686" s="182"/>
      <c r="J3686" s="182"/>
    </row>
    <row r="3687" spans="2:10">
      <c r="D3687" s="182"/>
      <c r="E3687" s="182"/>
      <c r="F3687" s="182"/>
      <c r="G3687" s="182"/>
      <c r="H3687" s="182"/>
      <c r="I3687" s="182"/>
      <c r="J3687" s="182"/>
    </row>
    <row r="3688" spans="2:10">
      <c r="B3688" s="183"/>
      <c r="D3688" s="182"/>
      <c r="E3688" s="182"/>
      <c r="F3688" s="182"/>
      <c r="G3688" s="182"/>
      <c r="H3688" s="182"/>
      <c r="I3688" s="182"/>
      <c r="J3688" s="182"/>
    </row>
    <row r="3689" spans="2:10">
      <c r="D3689" s="182"/>
      <c r="E3689" s="182"/>
      <c r="F3689" s="182"/>
      <c r="G3689" s="182"/>
      <c r="H3689" s="182"/>
      <c r="I3689" s="182"/>
      <c r="J3689" s="182"/>
    </row>
    <row r="3690" spans="2:10">
      <c r="B3690" s="183"/>
      <c r="D3690" s="182"/>
      <c r="E3690" s="182"/>
      <c r="F3690" s="182"/>
      <c r="G3690" s="182"/>
      <c r="H3690" s="182"/>
      <c r="I3690" s="182"/>
      <c r="J3690" s="182"/>
    </row>
    <row r="3691" spans="2:10">
      <c r="D3691" s="182"/>
      <c r="E3691" s="182"/>
      <c r="F3691" s="182"/>
      <c r="G3691" s="182"/>
      <c r="H3691" s="182"/>
      <c r="I3691" s="182"/>
      <c r="J3691" s="182"/>
    </row>
    <row r="3692" spans="2:10">
      <c r="B3692" s="183"/>
      <c r="D3692" s="182"/>
      <c r="E3692" s="182"/>
      <c r="F3692" s="182"/>
      <c r="G3692" s="182"/>
      <c r="H3692" s="182"/>
      <c r="I3692" s="182"/>
      <c r="J3692" s="182"/>
    </row>
    <row r="3693" spans="2:10">
      <c r="D3693" s="182"/>
      <c r="E3693" s="182"/>
      <c r="F3693" s="182"/>
      <c r="G3693" s="182"/>
      <c r="H3693" s="182"/>
      <c r="I3693" s="182"/>
      <c r="J3693" s="182"/>
    </row>
    <row r="3694" spans="2:10">
      <c r="B3694" s="183"/>
      <c r="D3694" s="182"/>
      <c r="E3694" s="182"/>
      <c r="F3694" s="182"/>
      <c r="G3694" s="182"/>
      <c r="H3694" s="182"/>
      <c r="I3694" s="182"/>
      <c r="J3694" s="182"/>
    </row>
    <row r="3695" spans="2:10">
      <c r="D3695" s="182"/>
      <c r="E3695" s="182"/>
      <c r="F3695" s="182"/>
      <c r="G3695" s="182"/>
      <c r="H3695" s="182"/>
      <c r="I3695" s="182"/>
      <c r="J3695" s="182"/>
    </row>
    <row r="3696" spans="2:10">
      <c r="B3696" s="183"/>
      <c r="D3696" s="182"/>
      <c r="E3696" s="182"/>
      <c r="F3696" s="182"/>
      <c r="G3696" s="182"/>
      <c r="H3696" s="182"/>
      <c r="I3696" s="182"/>
      <c r="J3696" s="182"/>
    </row>
    <row r="3697" spans="2:10">
      <c r="B3697" s="184"/>
      <c r="D3697" s="182"/>
      <c r="E3697" s="182"/>
      <c r="F3697" s="182"/>
      <c r="G3697" s="182"/>
      <c r="H3697" s="182"/>
      <c r="I3697" s="182"/>
      <c r="J3697" s="182"/>
    </row>
    <row r="3698" spans="2:10">
      <c r="D3698" s="182"/>
      <c r="E3698" s="182"/>
      <c r="F3698" s="182"/>
      <c r="G3698" s="182"/>
      <c r="H3698" s="182"/>
      <c r="I3698" s="182"/>
      <c r="J3698" s="182"/>
    </row>
    <row r="3699" spans="2:10">
      <c r="B3699" s="159"/>
      <c r="D3699" s="182"/>
      <c r="E3699" s="182"/>
      <c r="F3699" s="182"/>
      <c r="G3699" s="182"/>
      <c r="H3699" s="182"/>
      <c r="I3699" s="182"/>
      <c r="J3699" s="182"/>
    </row>
    <row r="3700" spans="2:10">
      <c r="B3700" s="183"/>
      <c r="D3700" s="182"/>
      <c r="E3700" s="182"/>
      <c r="F3700" s="182"/>
      <c r="G3700" s="182"/>
      <c r="H3700" s="182"/>
      <c r="I3700" s="182"/>
      <c r="J3700" s="182"/>
    </row>
    <row r="3701" spans="2:10">
      <c r="B3701" s="159"/>
      <c r="D3701" s="182"/>
      <c r="E3701" s="182"/>
      <c r="F3701" s="182"/>
      <c r="G3701" s="182"/>
      <c r="H3701" s="182"/>
      <c r="I3701" s="182"/>
      <c r="J3701" s="182"/>
    </row>
    <row r="3702" spans="2:10">
      <c r="D3702" s="182"/>
      <c r="E3702" s="182"/>
      <c r="F3702" s="182"/>
      <c r="G3702" s="182"/>
      <c r="H3702" s="182"/>
      <c r="I3702" s="182"/>
      <c r="J3702" s="182"/>
    </row>
    <row r="3703" spans="2:10">
      <c r="D3703" s="182"/>
      <c r="E3703" s="182"/>
      <c r="F3703" s="182"/>
      <c r="G3703" s="182"/>
      <c r="H3703" s="182"/>
      <c r="I3703" s="182"/>
      <c r="J3703" s="182"/>
    </row>
    <row r="3704" spans="2:10">
      <c r="D3704" s="182"/>
      <c r="E3704" s="182"/>
      <c r="F3704" s="182"/>
      <c r="G3704" s="182"/>
      <c r="H3704" s="182"/>
      <c r="I3704" s="182"/>
      <c r="J3704" s="182"/>
    </row>
    <row r="3705" spans="2:10">
      <c r="B3705" s="183"/>
      <c r="D3705" s="182"/>
      <c r="E3705" s="182"/>
      <c r="F3705" s="182"/>
      <c r="G3705" s="182"/>
      <c r="H3705" s="182"/>
      <c r="I3705" s="182"/>
      <c r="J3705" s="182"/>
    </row>
    <row r="3706" spans="2:10">
      <c r="D3706" s="182"/>
      <c r="E3706" s="182"/>
      <c r="F3706" s="182"/>
      <c r="G3706" s="182"/>
      <c r="H3706" s="182"/>
      <c r="I3706" s="182"/>
      <c r="J3706" s="182"/>
    </row>
    <row r="3707" spans="2:10">
      <c r="D3707" s="182"/>
      <c r="E3707" s="182"/>
      <c r="F3707" s="182"/>
      <c r="G3707" s="182"/>
      <c r="H3707" s="182"/>
      <c r="I3707" s="182"/>
      <c r="J3707" s="182"/>
    </row>
    <row r="3708" spans="2:10">
      <c r="D3708" s="182"/>
      <c r="E3708" s="182"/>
      <c r="F3708" s="182"/>
      <c r="G3708" s="182"/>
      <c r="H3708" s="182"/>
      <c r="I3708" s="182"/>
      <c r="J3708" s="182"/>
    </row>
    <row r="3709" spans="2:10">
      <c r="D3709" s="182"/>
      <c r="E3709" s="182"/>
      <c r="F3709" s="182"/>
      <c r="G3709" s="182"/>
      <c r="H3709" s="182"/>
      <c r="I3709" s="182"/>
      <c r="J3709" s="182"/>
    </row>
    <row r="3710" spans="2:10">
      <c r="D3710" s="182"/>
      <c r="E3710" s="182"/>
      <c r="F3710" s="182"/>
      <c r="G3710" s="182"/>
      <c r="H3710" s="182"/>
      <c r="I3710" s="182"/>
      <c r="J3710" s="182"/>
    </row>
    <row r="3711" spans="2:10">
      <c r="B3711" s="159"/>
      <c r="D3711" s="182"/>
      <c r="E3711" s="182"/>
      <c r="F3711" s="182"/>
      <c r="G3711" s="182"/>
      <c r="H3711" s="182"/>
      <c r="I3711" s="182"/>
      <c r="J3711" s="182"/>
    </row>
    <row r="3712" spans="2:10">
      <c r="D3712" s="182"/>
      <c r="E3712" s="182"/>
      <c r="F3712" s="182"/>
      <c r="G3712" s="182"/>
      <c r="H3712" s="182"/>
      <c r="I3712" s="182"/>
      <c r="J3712" s="182"/>
    </row>
    <row r="3713" spans="2:10">
      <c r="D3713" s="182"/>
      <c r="E3713" s="182"/>
      <c r="F3713" s="182"/>
      <c r="G3713" s="182"/>
      <c r="H3713" s="182"/>
      <c r="I3713" s="182"/>
      <c r="J3713" s="182"/>
    </row>
    <row r="3714" spans="2:10">
      <c r="D3714" s="182"/>
      <c r="E3714" s="182"/>
      <c r="F3714" s="182"/>
      <c r="G3714" s="182"/>
      <c r="H3714" s="182"/>
      <c r="I3714" s="182"/>
      <c r="J3714" s="182"/>
    </row>
    <row r="3715" spans="2:10">
      <c r="B3715" s="183"/>
      <c r="D3715" s="182"/>
      <c r="E3715" s="182"/>
      <c r="F3715" s="182"/>
      <c r="G3715" s="182"/>
      <c r="H3715" s="182"/>
      <c r="I3715" s="182"/>
      <c r="J3715" s="182"/>
    </row>
    <row r="3716" spans="2:10">
      <c r="D3716" s="182"/>
      <c r="E3716" s="182"/>
      <c r="F3716" s="182"/>
      <c r="G3716" s="182"/>
      <c r="H3716" s="182"/>
      <c r="I3716" s="182"/>
      <c r="J3716" s="182"/>
    </row>
    <row r="3717" spans="2:10">
      <c r="B3717" s="183"/>
      <c r="D3717" s="182"/>
      <c r="E3717" s="182"/>
      <c r="F3717" s="182"/>
      <c r="G3717" s="182"/>
      <c r="H3717" s="182"/>
      <c r="I3717" s="182"/>
      <c r="J3717" s="182"/>
    </row>
    <row r="3718" spans="2:10">
      <c r="D3718" s="182"/>
      <c r="E3718" s="182"/>
      <c r="F3718" s="182"/>
      <c r="G3718" s="182"/>
      <c r="H3718" s="182"/>
      <c r="I3718" s="182"/>
      <c r="J3718" s="182"/>
    </row>
    <row r="3719" spans="2:10">
      <c r="B3719" s="183"/>
      <c r="D3719" s="182"/>
      <c r="E3719" s="182"/>
      <c r="F3719" s="182"/>
      <c r="G3719" s="182"/>
      <c r="H3719" s="182"/>
      <c r="I3719" s="182"/>
      <c r="J3719" s="182"/>
    </row>
    <row r="3720" spans="2:10">
      <c r="B3720" s="183"/>
      <c r="D3720" s="182"/>
      <c r="E3720" s="182"/>
      <c r="F3720" s="182"/>
      <c r="G3720" s="182"/>
      <c r="H3720" s="182"/>
      <c r="I3720" s="182"/>
      <c r="J3720" s="182"/>
    </row>
    <row r="3721" spans="2:10">
      <c r="D3721" s="182"/>
      <c r="E3721" s="182"/>
      <c r="F3721" s="182"/>
      <c r="G3721" s="182"/>
      <c r="H3721" s="182"/>
      <c r="I3721" s="182"/>
      <c r="J3721" s="182"/>
    </row>
    <row r="3722" spans="2:10">
      <c r="B3722" s="183"/>
      <c r="D3722" s="182"/>
      <c r="E3722" s="182"/>
      <c r="F3722" s="182"/>
      <c r="G3722" s="182"/>
      <c r="H3722" s="182"/>
      <c r="I3722" s="182"/>
      <c r="J3722" s="182"/>
    </row>
    <row r="3723" spans="2:10">
      <c r="D3723" s="182"/>
      <c r="E3723" s="182"/>
      <c r="F3723" s="182"/>
      <c r="G3723" s="182"/>
      <c r="H3723" s="182"/>
      <c r="I3723" s="182"/>
      <c r="J3723" s="182"/>
    </row>
    <row r="3724" spans="2:10">
      <c r="B3724" s="183"/>
      <c r="D3724" s="182"/>
      <c r="E3724" s="182"/>
      <c r="F3724" s="182"/>
      <c r="G3724" s="182"/>
      <c r="H3724" s="182"/>
      <c r="I3724" s="182"/>
      <c r="J3724" s="182"/>
    </row>
    <row r="3725" spans="2:10">
      <c r="D3725" s="182"/>
      <c r="E3725" s="182"/>
      <c r="F3725" s="182"/>
      <c r="G3725" s="182"/>
      <c r="H3725" s="182"/>
      <c r="I3725" s="182"/>
      <c r="J3725" s="182"/>
    </row>
    <row r="3726" spans="2:10">
      <c r="D3726" s="182"/>
      <c r="E3726" s="182"/>
      <c r="F3726" s="182"/>
      <c r="G3726" s="182"/>
      <c r="H3726" s="182"/>
      <c r="I3726" s="182"/>
      <c r="J3726" s="182"/>
    </row>
    <row r="3727" spans="2:10">
      <c r="D3727" s="182"/>
      <c r="E3727" s="182"/>
      <c r="F3727" s="182"/>
      <c r="G3727" s="182"/>
      <c r="H3727" s="182"/>
      <c r="I3727" s="182"/>
      <c r="J3727" s="182"/>
    </row>
    <row r="3728" spans="2:10">
      <c r="D3728" s="182"/>
      <c r="E3728" s="182"/>
      <c r="F3728" s="182"/>
      <c r="G3728" s="182"/>
      <c r="H3728" s="182"/>
      <c r="I3728" s="182"/>
      <c r="J3728" s="182"/>
    </row>
    <row r="3729" spans="2:10">
      <c r="B3729" s="183"/>
      <c r="D3729" s="182"/>
      <c r="E3729" s="182"/>
      <c r="F3729" s="182"/>
      <c r="G3729" s="182"/>
      <c r="H3729" s="182"/>
      <c r="I3729" s="182"/>
      <c r="J3729" s="182"/>
    </row>
    <row r="3730" spans="2:10">
      <c r="B3730" s="183"/>
      <c r="D3730" s="182"/>
      <c r="E3730" s="182"/>
      <c r="F3730" s="182"/>
      <c r="G3730" s="182"/>
      <c r="H3730" s="182"/>
      <c r="I3730" s="182"/>
      <c r="J3730" s="182"/>
    </row>
    <row r="3731" spans="2:10">
      <c r="D3731" s="182"/>
      <c r="E3731" s="182"/>
      <c r="F3731" s="182"/>
      <c r="G3731" s="182"/>
      <c r="H3731" s="182"/>
      <c r="I3731" s="182"/>
      <c r="J3731" s="182"/>
    </row>
    <row r="3732" spans="2:10">
      <c r="B3732" s="183"/>
      <c r="D3732" s="182"/>
      <c r="E3732" s="182"/>
      <c r="F3732" s="182"/>
      <c r="G3732" s="182"/>
      <c r="H3732" s="182"/>
      <c r="I3732" s="182"/>
      <c r="J3732" s="182"/>
    </row>
    <row r="3733" spans="2:10">
      <c r="D3733" s="182"/>
      <c r="E3733" s="182"/>
      <c r="F3733" s="182"/>
      <c r="G3733" s="182"/>
      <c r="H3733" s="182"/>
      <c r="I3733" s="182"/>
      <c r="J3733" s="182"/>
    </row>
    <row r="3734" spans="2:10">
      <c r="B3734" s="183"/>
      <c r="D3734" s="182"/>
      <c r="E3734" s="182"/>
      <c r="F3734" s="182"/>
      <c r="G3734" s="182"/>
      <c r="H3734" s="182"/>
      <c r="I3734" s="182"/>
      <c r="J3734" s="182"/>
    </row>
    <row r="3735" spans="2:10">
      <c r="D3735" s="182"/>
      <c r="E3735" s="182"/>
      <c r="F3735" s="182"/>
      <c r="G3735" s="182"/>
      <c r="H3735" s="182"/>
      <c r="I3735" s="182"/>
      <c r="J3735" s="182"/>
    </row>
    <row r="3736" spans="2:10">
      <c r="B3736" s="183"/>
      <c r="D3736" s="182"/>
      <c r="E3736" s="182"/>
      <c r="F3736" s="182"/>
      <c r="G3736" s="182"/>
      <c r="H3736" s="182"/>
      <c r="I3736" s="182"/>
      <c r="J3736" s="182"/>
    </row>
    <row r="3737" spans="2:10">
      <c r="D3737" s="182"/>
      <c r="E3737" s="182"/>
      <c r="F3737" s="182"/>
      <c r="G3737" s="182"/>
      <c r="H3737" s="182"/>
      <c r="I3737" s="182"/>
      <c r="J3737" s="182"/>
    </row>
    <row r="3738" spans="2:10">
      <c r="B3738" s="183"/>
      <c r="D3738" s="182"/>
      <c r="E3738" s="182"/>
      <c r="F3738" s="182"/>
      <c r="G3738" s="182"/>
      <c r="H3738" s="182"/>
      <c r="I3738" s="182"/>
      <c r="J3738" s="182"/>
    </row>
    <row r="3739" spans="2:10">
      <c r="D3739" s="182"/>
      <c r="E3739" s="182"/>
      <c r="F3739" s="182"/>
      <c r="G3739" s="182"/>
      <c r="H3739" s="182"/>
      <c r="I3739" s="182"/>
      <c r="J3739" s="182"/>
    </row>
    <row r="3740" spans="2:10">
      <c r="B3740" s="183"/>
      <c r="D3740" s="182"/>
      <c r="E3740" s="182"/>
      <c r="F3740" s="182"/>
      <c r="G3740" s="182"/>
      <c r="H3740" s="182"/>
      <c r="I3740" s="182"/>
      <c r="J3740" s="182"/>
    </row>
    <row r="3741" spans="2:10">
      <c r="B3741" s="159"/>
      <c r="D3741" s="182"/>
      <c r="E3741" s="182"/>
      <c r="F3741" s="182"/>
      <c r="G3741" s="182"/>
      <c r="H3741" s="182"/>
      <c r="I3741" s="182"/>
      <c r="J3741" s="182"/>
    </row>
    <row r="3742" spans="2:10">
      <c r="B3742" s="183"/>
      <c r="D3742" s="182"/>
      <c r="E3742" s="182"/>
      <c r="F3742" s="182"/>
      <c r="G3742" s="182"/>
      <c r="H3742" s="182"/>
      <c r="I3742" s="182"/>
      <c r="J3742" s="182"/>
    </row>
    <row r="3743" spans="2:10">
      <c r="B3743" s="183"/>
      <c r="D3743" s="182"/>
      <c r="E3743" s="182"/>
      <c r="F3743" s="182"/>
      <c r="G3743" s="182"/>
      <c r="H3743" s="182"/>
      <c r="I3743" s="182"/>
      <c r="J3743" s="182"/>
    </row>
    <row r="3744" spans="2:10">
      <c r="D3744" s="182"/>
      <c r="E3744" s="182"/>
      <c r="F3744" s="182"/>
      <c r="G3744" s="182"/>
      <c r="H3744" s="182"/>
      <c r="I3744" s="182"/>
      <c r="J3744" s="182"/>
    </row>
    <row r="3745" spans="2:10">
      <c r="D3745" s="182"/>
      <c r="E3745" s="182"/>
      <c r="F3745" s="182"/>
      <c r="G3745" s="182"/>
      <c r="H3745" s="182"/>
      <c r="I3745" s="182"/>
      <c r="J3745" s="182"/>
    </row>
    <row r="3746" spans="2:10">
      <c r="D3746" s="182"/>
      <c r="E3746" s="182"/>
      <c r="F3746" s="182"/>
      <c r="G3746" s="182"/>
      <c r="H3746" s="182"/>
      <c r="I3746" s="182"/>
      <c r="J3746" s="182"/>
    </row>
    <row r="3747" spans="2:10">
      <c r="D3747" s="182"/>
      <c r="E3747" s="182"/>
      <c r="F3747" s="182"/>
      <c r="G3747" s="182"/>
      <c r="H3747" s="182"/>
      <c r="I3747" s="182"/>
      <c r="J3747" s="182"/>
    </row>
    <row r="3748" spans="2:10">
      <c r="D3748" s="182"/>
      <c r="E3748" s="182"/>
      <c r="F3748" s="182"/>
      <c r="G3748" s="182"/>
      <c r="H3748" s="182"/>
      <c r="I3748" s="182"/>
      <c r="J3748" s="182"/>
    </row>
    <row r="3749" spans="2:10">
      <c r="D3749" s="182"/>
      <c r="E3749" s="182"/>
      <c r="F3749" s="182"/>
      <c r="G3749" s="182"/>
      <c r="H3749" s="182"/>
      <c r="I3749" s="182"/>
      <c r="J3749" s="182"/>
    </row>
    <row r="3750" spans="2:10">
      <c r="D3750" s="182"/>
      <c r="E3750" s="182"/>
      <c r="F3750" s="182"/>
      <c r="G3750" s="182"/>
      <c r="H3750" s="182"/>
      <c r="I3750" s="182"/>
      <c r="J3750" s="182"/>
    </row>
    <row r="3751" spans="2:10">
      <c r="B3751" s="159"/>
      <c r="D3751" s="182"/>
      <c r="E3751" s="182"/>
      <c r="F3751" s="182"/>
      <c r="G3751" s="182"/>
      <c r="H3751" s="182"/>
      <c r="I3751" s="182"/>
      <c r="J3751" s="182"/>
    </row>
    <row r="3752" spans="2:10">
      <c r="B3752" s="159"/>
      <c r="D3752" s="182"/>
      <c r="E3752" s="182"/>
      <c r="F3752" s="182"/>
      <c r="G3752" s="182"/>
      <c r="H3752" s="182"/>
      <c r="I3752" s="182"/>
      <c r="J3752" s="182"/>
    </row>
    <row r="3753" spans="2:10">
      <c r="D3753" s="182"/>
      <c r="E3753" s="182"/>
      <c r="F3753" s="182"/>
      <c r="G3753" s="182"/>
      <c r="H3753" s="182"/>
      <c r="I3753" s="182"/>
      <c r="J3753" s="182"/>
    </row>
    <row r="3754" spans="2:10">
      <c r="D3754" s="182"/>
      <c r="E3754" s="182"/>
      <c r="F3754" s="182"/>
      <c r="G3754" s="182"/>
      <c r="H3754" s="182"/>
      <c r="I3754" s="182"/>
      <c r="J3754" s="182"/>
    </row>
    <row r="3755" spans="2:10">
      <c r="D3755" s="182"/>
      <c r="E3755" s="182"/>
      <c r="F3755" s="182"/>
      <c r="G3755" s="182"/>
      <c r="H3755" s="182"/>
      <c r="I3755" s="182"/>
      <c r="J3755" s="182"/>
    </row>
    <row r="3756" spans="2:10">
      <c r="D3756" s="182"/>
      <c r="E3756" s="182"/>
      <c r="F3756" s="182"/>
      <c r="G3756" s="182"/>
      <c r="H3756" s="182"/>
      <c r="I3756" s="182"/>
      <c r="J3756" s="182"/>
    </row>
    <row r="3757" spans="2:10">
      <c r="B3757" s="184"/>
      <c r="D3757" s="182"/>
      <c r="E3757" s="182"/>
      <c r="F3757" s="182"/>
      <c r="G3757" s="182"/>
      <c r="H3757" s="182"/>
      <c r="I3757" s="182"/>
      <c r="J3757" s="182"/>
    </row>
    <row r="3758" spans="2:10">
      <c r="B3758" s="183"/>
      <c r="D3758" s="182"/>
      <c r="E3758" s="182"/>
      <c r="F3758" s="182"/>
      <c r="G3758" s="182"/>
      <c r="H3758" s="182"/>
      <c r="I3758" s="182"/>
      <c r="J3758" s="182"/>
    </row>
    <row r="3759" spans="2:10">
      <c r="D3759" s="182"/>
      <c r="E3759" s="182"/>
      <c r="F3759" s="182"/>
      <c r="G3759" s="182"/>
      <c r="H3759" s="182"/>
      <c r="I3759" s="182"/>
      <c r="J3759" s="182"/>
    </row>
    <row r="3760" spans="2:10">
      <c r="B3760" s="183"/>
      <c r="D3760" s="182"/>
      <c r="E3760" s="182"/>
      <c r="F3760" s="182"/>
      <c r="G3760" s="182"/>
      <c r="H3760" s="182"/>
      <c r="I3760" s="182"/>
      <c r="J3760" s="182"/>
    </row>
    <row r="3761" spans="2:10">
      <c r="D3761" s="182"/>
      <c r="E3761" s="182"/>
      <c r="F3761" s="182"/>
      <c r="G3761" s="182"/>
      <c r="H3761" s="182"/>
      <c r="I3761" s="182"/>
      <c r="J3761" s="182"/>
    </row>
    <row r="3762" spans="2:10">
      <c r="B3762" s="183"/>
      <c r="D3762" s="182"/>
      <c r="E3762" s="182"/>
      <c r="F3762" s="182"/>
      <c r="G3762" s="182"/>
      <c r="H3762" s="182"/>
      <c r="I3762" s="182"/>
      <c r="J3762" s="182"/>
    </row>
    <row r="3763" spans="2:10">
      <c r="D3763" s="182"/>
      <c r="E3763" s="182"/>
      <c r="F3763" s="182"/>
      <c r="G3763" s="182"/>
      <c r="H3763" s="182"/>
      <c r="I3763" s="182"/>
      <c r="J3763" s="182"/>
    </row>
    <row r="3764" spans="2:10">
      <c r="B3764" s="183"/>
      <c r="D3764" s="182"/>
      <c r="E3764" s="182"/>
      <c r="F3764" s="182"/>
      <c r="G3764" s="182"/>
      <c r="H3764" s="182"/>
      <c r="I3764" s="182"/>
      <c r="J3764" s="182"/>
    </row>
    <row r="3765" spans="2:10">
      <c r="D3765" s="182"/>
      <c r="E3765" s="182"/>
      <c r="F3765" s="182"/>
      <c r="G3765" s="182"/>
      <c r="H3765" s="182"/>
      <c r="I3765" s="182"/>
      <c r="J3765" s="182"/>
    </row>
    <row r="3766" spans="2:10">
      <c r="B3766" s="183"/>
      <c r="D3766" s="182"/>
      <c r="E3766" s="182"/>
      <c r="F3766" s="182"/>
      <c r="G3766" s="182"/>
      <c r="H3766" s="182"/>
      <c r="I3766" s="182"/>
      <c r="J3766" s="182"/>
    </row>
    <row r="3767" spans="2:10">
      <c r="B3767" s="159"/>
      <c r="D3767" s="182"/>
      <c r="E3767" s="182"/>
      <c r="F3767" s="182"/>
      <c r="G3767" s="182"/>
      <c r="H3767" s="182"/>
      <c r="I3767" s="182"/>
      <c r="J3767" s="182"/>
    </row>
    <row r="3768" spans="2:10">
      <c r="B3768" s="184"/>
      <c r="D3768" s="182"/>
      <c r="E3768" s="182"/>
      <c r="F3768" s="182"/>
      <c r="G3768" s="182"/>
      <c r="H3768" s="182"/>
      <c r="I3768" s="182"/>
      <c r="J3768" s="182"/>
    </row>
    <row r="3769" spans="2:10">
      <c r="D3769" s="182"/>
      <c r="E3769" s="182"/>
      <c r="F3769" s="182"/>
      <c r="G3769" s="182"/>
      <c r="H3769" s="182"/>
      <c r="I3769" s="182"/>
      <c r="J3769" s="182"/>
    </row>
    <row r="3770" spans="2:10">
      <c r="B3770" s="184"/>
      <c r="D3770" s="182"/>
      <c r="E3770" s="182"/>
      <c r="F3770" s="182"/>
      <c r="G3770" s="182"/>
      <c r="H3770" s="182"/>
      <c r="I3770" s="182"/>
      <c r="J3770" s="182"/>
    </row>
    <row r="3771" spans="2:10">
      <c r="D3771" s="182"/>
      <c r="E3771" s="182"/>
      <c r="F3771" s="182"/>
      <c r="G3771" s="182"/>
      <c r="H3771" s="182"/>
      <c r="I3771" s="182"/>
      <c r="J3771" s="182"/>
    </row>
    <row r="3772" spans="2:10">
      <c r="B3772" s="183"/>
      <c r="D3772" s="182"/>
      <c r="E3772" s="182"/>
      <c r="F3772" s="182"/>
      <c r="G3772" s="182"/>
      <c r="H3772" s="182"/>
      <c r="I3772" s="182"/>
      <c r="J3772" s="182"/>
    </row>
    <row r="3773" spans="2:10">
      <c r="D3773" s="182"/>
      <c r="E3773" s="182"/>
      <c r="F3773" s="182"/>
      <c r="G3773" s="182"/>
      <c r="H3773" s="182"/>
      <c r="I3773" s="182"/>
      <c r="J3773" s="182"/>
    </row>
    <row r="3774" spans="2:10">
      <c r="B3774" s="183"/>
      <c r="D3774" s="182"/>
      <c r="E3774" s="182"/>
      <c r="F3774" s="182"/>
      <c r="G3774" s="182"/>
      <c r="H3774" s="182"/>
      <c r="I3774" s="182"/>
      <c r="J3774" s="182"/>
    </row>
    <row r="3775" spans="2:10">
      <c r="D3775" s="182"/>
      <c r="E3775" s="182"/>
      <c r="F3775" s="182"/>
      <c r="G3775" s="182"/>
      <c r="H3775" s="182"/>
      <c r="I3775" s="182"/>
      <c r="J3775" s="182"/>
    </row>
    <row r="3776" spans="2:10">
      <c r="B3776" s="183"/>
      <c r="D3776" s="182"/>
      <c r="E3776" s="182"/>
      <c r="F3776" s="182"/>
      <c r="G3776" s="182"/>
      <c r="H3776" s="182"/>
      <c r="I3776" s="182"/>
      <c r="J3776" s="182"/>
    </row>
    <row r="3777" spans="2:10">
      <c r="B3777" s="183"/>
      <c r="D3777" s="182"/>
      <c r="E3777" s="182"/>
      <c r="F3777" s="182"/>
      <c r="G3777" s="182"/>
      <c r="H3777" s="182"/>
      <c r="I3777" s="182"/>
      <c r="J3777" s="182"/>
    </row>
    <row r="3778" spans="2:10">
      <c r="B3778" s="183"/>
      <c r="D3778" s="182"/>
      <c r="E3778" s="182"/>
      <c r="F3778" s="182"/>
      <c r="G3778" s="182"/>
      <c r="H3778" s="182"/>
      <c r="I3778" s="182"/>
      <c r="J3778" s="182"/>
    </row>
    <row r="3779" spans="2:10">
      <c r="D3779" s="182"/>
      <c r="E3779" s="182"/>
      <c r="F3779" s="182"/>
      <c r="G3779" s="182"/>
      <c r="H3779" s="182"/>
      <c r="I3779" s="182"/>
      <c r="J3779" s="182"/>
    </row>
    <row r="3780" spans="2:10">
      <c r="B3780" s="183"/>
      <c r="D3780" s="182"/>
      <c r="E3780" s="182"/>
      <c r="F3780" s="182"/>
      <c r="G3780" s="182"/>
      <c r="H3780" s="182"/>
      <c r="I3780" s="182"/>
      <c r="J3780" s="182"/>
    </row>
    <row r="3781" spans="2:10">
      <c r="D3781" s="182"/>
      <c r="E3781" s="182"/>
      <c r="F3781" s="182"/>
      <c r="G3781" s="182"/>
      <c r="H3781" s="182"/>
      <c r="I3781" s="182"/>
      <c r="J3781" s="182"/>
    </row>
    <row r="3782" spans="2:10">
      <c r="B3782" s="183"/>
      <c r="D3782" s="182"/>
      <c r="E3782" s="182"/>
      <c r="F3782" s="182"/>
      <c r="G3782" s="182"/>
      <c r="H3782" s="182"/>
      <c r="I3782" s="182"/>
      <c r="J3782" s="182"/>
    </row>
    <row r="3783" spans="2:10">
      <c r="D3783" s="182"/>
      <c r="E3783" s="182"/>
      <c r="F3783" s="182"/>
      <c r="G3783" s="182"/>
      <c r="H3783" s="182"/>
      <c r="I3783" s="182"/>
      <c r="J3783" s="182"/>
    </row>
    <row r="3784" spans="2:10">
      <c r="B3784" s="183"/>
      <c r="D3784" s="182"/>
      <c r="E3784" s="182"/>
      <c r="F3784" s="182"/>
      <c r="G3784" s="182"/>
      <c r="H3784" s="182"/>
      <c r="I3784" s="182"/>
      <c r="J3784" s="182"/>
    </row>
    <row r="3785" spans="2:10">
      <c r="D3785" s="182"/>
      <c r="E3785" s="182"/>
      <c r="F3785" s="182"/>
      <c r="G3785" s="182"/>
      <c r="H3785" s="182"/>
      <c r="I3785" s="182"/>
      <c r="J3785" s="182"/>
    </row>
    <row r="3786" spans="2:10">
      <c r="B3786" s="183"/>
      <c r="D3786" s="182"/>
      <c r="E3786" s="182"/>
      <c r="F3786" s="182"/>
      <c r="G3786" s="182"/>
      <c r="H3786" s="182"/>
      <c r="I3786" s="182"/>
      <c r="J3786" s="182"/>
    </row>
    <row r="3787" spans="2:10">
      <c r="B3787" s="183"/>
      <c r="D3787" s="182"/>
      <c r="E3787" s="182"/>
      <c r="F3787" s="182"/>
      <c r="G3787" s="182"/>
      <c r="H3787" s="182"/>
      <c r="I3787" s="182"/>
      <c r="J3787" s="182"/>
    </row>
    <row r="3788" spans="2:10">
      <c r="D3788" s="182"/>
      <c r="E3788" s="182"/>
      <c r="F3788" s="182"/>
      <c r="G3788" s="182"/>
      <c r="H3788" s="182"/>
      <c r="I3788" s="182"/>
      <c r="J3788" s="182"/>
    </row>
    <row r="3789" spans="2:10">
      <c r="D3789" s="182"/>
      <c r="E3789" s="182"/>
      <c r="F3789" s="182"/>
      <c r="G3789" s="182"/>
      <c r="H3789" s="182"/>
      <c r="I3789" s="182"/>
      <c r="J3789" s="182"/>
    </row>
    <row r="3790" spans="2:10">
      <c r="B3790" s="159"/>
      <c r="D3790" s="182"/>
      <c r="E3790" s="182"/>
      <c r="F3790" s="182"/>
      <c r="G3790" s="182"/>
      <c r="H3790" s="182"/>
      <c r="I3790" s="182"/>
      <c r="J3790" s="182"/>
    </row>
    <row r="3791" spans="2:10">
      <c r="D3791" s="182"/>
      <c r="E3791" s="182"/>
      <c r="F3791" s="182"/>
      <c r="G3791" s="182"/>
      <c r="H3791" s="182"/>
      <c r="I3791" s="182"/>
      <c r="J3791" s="182"/>
    </row>
    <row r="3792" spans="2:10">
      <c r="D3792" s="182"/>
      <c r="E3792" s="182"/>
      <c r="F3792" s="182"/>
      <c r="G3792" s="182"/>
      <c r="H3792" s="182"/>
      <c r="I3792" s="182"/>
      <c r="J3792" s="182"/>
    </row>
    <row r="3793" spans="2:10">
      <c r="D3793" s="182"/>
      <c r="E3793" s="182"/>
      <c r="F3793" s="182"/>
      <c r="G3793" s="182"/>
      <c r="H3793" s="182"/>
      <c r="I3793" s="182"/>
      <c r="J3793" s="182"/>
    </row>
    <row r="3794" spans="2:10">
      <c r="B3794" s="183"/>
      <c r="D3794" s="182"/>
      <c r="E3794" s="182"/>
      <c r="F3794" s="182"/>
      <c r="G3794" s="182"/>
      <c r="H3794" s="182"/>
      <c r="I3794" s="182"/>
      <c r="J3794" s="182"/>
    </row>
    <row r="3795" spans="2:10">
      <c r="D3795" s="182"/>
      <c r="E3795" s="182"/>
      <c r="F3795" s="182"/>
      <c r="G3795" s="182"/>
      <c r="H3795" s="182"/>
      <c r="I3795" s="182"/>
      <c r="J3795" s="182"/>
    </row>
    <row r="3796" spans="2:10">
      <c r="B3796" s="183"/>
      <c r="D3796" s="182"/>
      <c r="E3796" s="182"/>
      <c r="F3796" s="182"/>
      <c r="G3796" s="182"/>
      <c r="H3796" s="182"/>
      <c r="I3796" s="182"/>
      <c r="J3796" s="182"/>
    </row>
    <row r="3797" spans="2:10">
      <c r="D3797" s="182"/>
      <c r="E3797" s="182"/>
      <c r="F3797" s="182"/>
      <c r="G3797" s="182"/>
      <c r="H3797" s="182"/>
      <c r="I3797" s="182"/>
      <c r="J3797" s="182"/>
    </row>
    <row r="3798" spans="2:10">
      <c r="B3798" s="183"/>
      <c r="D3798" s="182"/>
      <c r="E3798" s="182"/>
      <c r="F3798" s="182"/>
      <c r="G3798" s="182"/>
      <c r="H3798" s="182"/>
      <c r="I3798" s="182"/>
      <c r="J3798" s="182"/>
    </row>
    <row r="3799" spans="2:10">
      <c r="B3799" s="159"/>
      <c r="D3799" s="182"/>
      <c r="E3799" s="182"/>
      <c r="F3799" s="182"/>
      <c r="G3799" s="182"/>
      <c r="H3799" s="182"/>
      <c r="I3799" s="182"/>
      <c r="J3799" s="182"/>
    </row>
    <row r="3800" spans="2:10">
      <c r="B3800" s="183"/>
      <c r="D3800" s="182"/>
      <c r="E3800" s="182"/>
      <c r="F3800" s="182"/>
      <c r="G3800" s="182"/>
      <c r="H3800" s="182"/>
      <c r="I3800" s="182"/>
      <c r="J3800" s="182"/>
    </row>
    <row r="3801" spans="2:10">
      <c r="B3801" s="183"/>
      <c r="D3801" s="182"/>
      <c r="E3801" s="182"/>
      <c r="F3801" s="182"/>
      <c r="G3801" s="182"/>
      <c r="H3801" s="182"/>
      <c r="I3801" s="182"/>
      <c r="J3801" s="182"/>
    </row>
    <row r="3802" spans="2:10">
      <c r="B3802" s="183"/>
      <c r="D3802" s="182"/>
      <c r="E3802" s="182"/>
      <c r="F3802" s="182"/>
      <c r="G3802" s="182"/>
      <c r="H3802" s="182"/>
      <c r="I3802" s="182"/>
      <c r="J3802" s="182"/>
    </row>
    <row r="3803" spans="2:10">
      <c r="D3803" s="182"/>
      <c r="E3803" s="182"/>
      <c r="F3803" s="182"/>
      <c r="G3803" s="182"/>
      <c r="H3803" s="182"/>
      <c r="I3803" s="182"/>
      <c r="J3803" s="182"/>
    </row>
    <row r="3804" spans="2:10">
      <c r="B3804" s="183"/>
      <c r="D3804" s="182"/>
      <c r="E3804" s="182"/>
      <c r="F3804" s="182"/>
      <c r="G3804" s="182"/>
      <c r="H3804" s="182"/>
      <c r="I3804" s="182"/>
      <c r="J3804" s="182"/>
    </row>
    <row r="3805" spans="2:10">
      <c r="D3805" s="182"/>
      <c r="E3805" s="182"/>
      <c r="F3805" s="182"/>
      <c r="G3805" s="182"/>
      <c r="H3805" s="182"/>
      <c r="I3805" s="182"/>
      <c r="J3805" s="182"/>
    </row>
    <row r="3806" spans="2:10">
      <c r="B3806" s="183"/>
      <c r="D3806" s="182"/>
      <c r="E3806" s="182"/>
      <c r="F3806" s="182"/>
      <c r="G3806" s="182"/>
      <c r="H3806" s="182"/>
      <c r="I3806" s="182"/>
      <c r="J3806" s="182"/>
    </row>
    <row r="3807" spans="2:10">
      <c r="D3807" s="182"/>
      <c r="E3807" s="182"/>
      <c r="F3807" s="182"/>
      <c r="G3807" s="182"/>
      <c r="H3807" s="182"/>
      <c r="I3807" s="182"/>
      <c r="J3807" s="182"/>
    </row>
    <row r="3808" spans="2:10">
      <c r="B3808" s="183"/>
      <c r="D3808" s="182"/>
      <c r="E3808" s="182"/>
      <c r="F3808" s="182"/>
      <c r="G3808" s="182"/>
      <c r="H3808" s="182"/>
      <c r="I3808" s="182"/>
      <c r="J3808" s="182"/>
    </row>
    <row r="3809" spans="2:10">
      <c r="D3809" s="182"/>
      <c r="E3809" s="182"/>
      <c r="F3809" s="182"/>
      <c r="G3809" s="182"/>
      <c r="H3809" s="182"/>
      <c r="I3809" s="182"/>
      <c r="J3809" s="182"/>
    </row>
    <row r="3810" spans="2:10">
      <c r="B3810" s="183"/>
      <c r="D3810" s="182"/>
      <c r="E3810" s="182"/>
      <c r="F3810" s="182"/>
      <c r="G3810" s="182"/>
      <c r="H3810" s="182"/>
      <c r="I3810" s="182"/>
      <c r="J3810" s="182"/>
    </row>
    <row r="3811" spans="2:10">
      <c r="B3811" s="159"/>
      <c r="D3811" s="182"/>
      <c r="E3811" s="182"/>
      <c r="F3811" s="182"/>
      <c r="G3811" s="182"/>
      <c r="H3811" s="182"/>
      <c r="I3811" s="182"/>
      <c r="J3811" s="182"/>
    </row>
    <row r="3812" spans="2:10">
      <c r="B3812" s="183"/>
      <c r="D3812" s="182"/>
      <c r="E3812" s="182"/>
      <c r="F3812" s="182"/>
      <c r="G3812" s="182"/>
      <c r="H3812" s="182"/>
      <c r="I3812" s="182"/>
      <c r="J3812" s="182"/>
    </row>
    <row r="3813" spans="2:10">
      <c r="D3813" s="182"/>
      <c r="E3813" s="182"/>
      <c r="F3813" s="182"/>
      <c r="G3813" s="182"/>
      <c r="H3813" s="182"/>
      <c r="I3813" s="182"/>
      <c r="J3813" s="182"/>
    </row>
    <row r="3814" spans="2:10">
      <c r="B3814" s="183"/>
      <c r="D3814" s="182"/>
      <c r="E3814" s="182"/>
      <c r="F3814" s="182"/>
      <c r="G3814" s="182"/>
      <c r="H3814" s="182"/>
      <c r="I3814" s="182"/>
      <c r="J3814" s="182"/>
    </row>
    <row r="3815" spans="2:10">
      <c r="D3815" s="182"/>
      <c r="E3815" s="182"/>
      <c r="F3815" s="182"/>
      <c r="G3815" s="182"/>
      <c r="H3815" s="182"/>
      <c r="I3815" s="182"/>
      <c r="J3815" s="182"/>
    </row>
    <row r="3816" spans="2:10">
      <c r="B3816" s="183"/>
      <c r="D3816" s="182"/>
      <c r="E3816" s="182"/>
      <c r="F3816" s="182"/>
      <c r="G3816" s="182"/>
      <c r="H3816" s="182"/>
      <c r="I3816" s="182"/>
      <c r="J3816" s="182"/>
    </row>
    <row r="3817" spans="2:10">
      <c r="D3817" s="182"/>
      <c r="E3817" s="182"/>
      <c r="F3817" s="182"/>
      <c r="G3817" s="182"/>
      <c r="H3817" s="182"/>
      <c r="I3817" s="182"/>
      <c r="J3817" s="182"/>
    </row>
    <row r="3818" spans="2:10">
      <c r="B3818" s="183"/>
      <c r="D3818" s="182"/>
      <c r="E3818" s="182"/>
      <c r="F3818" s="182"/>
      <c r="G3818" s="182"/>
      <c r="H3818" s="182"/>
      <c r="I3818" s="182"/>
      <c r="J3818" s="182"/>
    </row>
    <row r="3819" spans="2:10">
      <c r="B3819" s="183"/>
      <c r="D3819" s="182"/>
      <c r="E3819" s="182"/>
      <c r="F3819" s="182"/>
      <c r="G3819" s="182"/>
      <c r="H3819" s="182"/>
      <c r="I3819" s="182"/>
      <c r="J3819" s="182"/>
    </row>
    <row r="3820" spans="2:10">
      <c r="B3820" s="183"/>
      <c r="D3820" s="182"/>
      <c r="E3820" s="182"/>
      <c r="F3820" s="182"/>
      <c r="G3820" s="182"/>
      <c r="H3820" s="182"/>
      <c r="I3820" s="182"/>
      <c r="J3820" s="182"/>
    </row>
    <row r="3821" spans="2:10">
      <c r="D3821" s="182"/>
      <c r="E3821" s="182"/>
      <c r="F3821" s="182"/>
      <c r="G3821" s="182"/>
      <c r="H3821" s="182"/>
      <c r="I3821" s="182"/>
      <c r="J3821" s="182"/>
    </row>
    <row r="3822" spans="2:10">
      <c r="B3822" s="183"/>
      <c r="D3822" s="182"/>
      <c r="E3822" s="182"/>
      <c r="F3822" s="182"/>
      <c r="G3822" s="182"/>
      <c r="H3822" s="182"/>
      <c r="I3822" s="182"/>
      <c r="J3822" s="182"/>
    </row>
    <row r="3823" spans="2:10">
      <c r="D3823" s="182"/>
      <c r="E3823" s="182"/>
      <c r="F3823" s="182"/>
      <c r="G3823" s="182"/>
      <c r="H3823" s="182"/>
      <c r="I3823" s="182"/>
      <c r="J3823" s="182"/>
    </row>
    <row r="3824" spans="2:10">
      <c r="B3824" s="183"/>
      <c r="D3824" s="182"/>
      <c r="E3824" s="182"/>
      <c r="F3824" s="182"/>
      <c r="G3824" s="182"/>
      <c r="H3824" s="182"/>
      <c r="I3824" s="182"/>
      <c r="J3824" s="182"/>
    </row>
    <row r="3825" spans="2:10">
      <c r="D3825" s="182"/>
      <c r="E3825" s="182"/>
      <c r="F3825" s="182"/>
      <c r="G3825" s="182"/>
      <c r="H3825" s="182"/>
      <c r="I3825" s="182"/>
      <c r="J3825" s="182"/>
    </row>
    <row r="3826" spans="2:10">
      <c r="B3826" s="183"/>
      <c r="D3826" s="182"/>
      <c r="E3826" s="182"/>
      <c r="F3826" s="182"/>
      <c r="G3826" s="182"/>
      <c r="H3826" s="182"/>
      <c r="I3826" s="182"/>
      <c r="J3826" s="182"/>
    </row>
    <row r="3827" spans="2:10">
      <c r="D3827" s="182"/>
      <c r="E3827" s="182"/>
      <c r="F3827" s="182"/>
      <c r="G3827" s="182"/>
      <c r="H3827" s="182"/>
      <c r="I3827" s="182"/>
      <c r="J3827" s="182"/>
    </row>
    <row r="3828" spans="2:10">
      <c r="B3828" s="183"/>
      <c r="D3828" s="182"/>
      <c r="E3828" s="182"/>
      <c r="F3828" s="182"/>
      <c r="G3828" s="182"/>
      <c r="H3828" s="182"/>
      <c r="I3828" s="182"/>
      <c r="J3828" s="182"/>
    </row>
    <row r="3829" spans="2:10">
      <c r="D3829" s="182"/>
      <c r="E3829" s="182"/>
      <c r="F3829" s="182"/>
      <c r="G3829" s="182"/>
      <c r="H3829" s="182"/>
      <c r="I3829" s="182"/>
      <c r="J3829" s="182"/>
    </row>
    <row r="3830" spans="2:10">
      <c r="B3830" s="183"/>
      <c r="D3830" s="182"/>
      <c r="E3830" s="182"/>
      <c r="F3830" s="182"/>
      <c r="G3830" s="182"/>
      <c r="H3830" s="182"/>
      <c r="I3830" s="182"/>
      <c r="J3830" s="182"/>
    </row>
    <row r="3831" spans="2:10">
      <c r="D3831" s="182"/>
      <c r="E3831" s="182"/>
      <c r="F3831" s="182"/>
      <c r="G3831" s="182"/>
      <c r="H3831" s="182"/>
      <c r="I3831" s="182"/>
      <c r="J3831" s="182"/>
    </row>
    <row r="3832" spans="2:10">
      <c r="B3832" s="183"/>
      <c r="D3832" s="182"/>
      <c r="E3832" s="182"/>
      <c r="F3832" s="182"/>
      <c r="G3832" s="182"/>
      <c r="H3832" s="182"/>
      <c r="I3832" s="182"/>
      <c r="J3832" s="182"/>
    </row>
    <row r="3833" spans="2:10">
      <c r="D3833" s="182"/>
      <c r="E3833" s="182"/>
      <c r="F3833" s="182"/>
      <c r="G3833" s="182"/>
      <c r="H3833" s="182"/>
      <c r="I3833" s="182"/>
      <c r="J3833" s="182"/>
    </row>
    <row r="3834" spans="2:10">
      <c r="D3834" s="182"/>
      <c r="E3834" s="182"/>
      <c r="F3834" s="182"/>
      <c r="G3834" s="182"/>
      <c r="H3834" s="182"/>
      <c r="I3834" s="182"/>
      <c r="J3834" s="182"/>
    </row>
    <row r="3835" spans="2:10">
      <c r="D3835" s="182"/>
      <c r="E3835" s="182"/>
      <c r="F3835" s="182"/>
      <c r="G3835" s="182"/>
      <c r="H3835" s="182"/>
      <c r="I3835" s="182"/>
      <c r="J3835" s="182"/>
    </row>
    <row r="3836" spans="2:10">
      <c r="D3836" s="182"/>
      <c r="E3836" s="182"/>
      <c r="F3836" s="182"/>
      <c r="G3836" s="182"/>
      <c r="H3836" s="182"/>
      <c r="I3836" s="182"/>
      <c r="J3836" s="182"/>
    </row>
    <row r="3837" spans="2:10">
      <c r="D3837" s="182"/>
      <c r="E3837" s="182"/>
      <c r="F3837" s="182"/>
      <c r="G3837" s="182"/>
      <c r="H3837" s="182"/>
      <c r="I3837" s="182"/>
      <c r="J3837" s="182"/>
    </row>
    <row r="3838" spans="2:10">
      <c r="D3838" s="182"/>
      <c r="E3838" s="182"/>
      <c r="F3838" s="182"/>
      <c r="G3838" s="182"/>
      <c r="H3838" s="182"/>
      <c r="I3838" s="182"/>
      <c r="J3838" s="182"/>
    </row>
    <row r="3839" spans="2:10">
      <c r="D3839" s="182"/>
      <c r="E3839" s="182"/>
      <c r="F3839" s="182"/>
      <c r="G3839" s="182"/>
      <c r="H3839" s="182"/>
      <c r="I3839" s="182"/>
      <c r="J3839" s="182"/>
    </row>
    <row r="3840" spans="2:10">
      <c r="D3840" s="182"/>
      <c r="E3840" s="182"/>
      <c r="F3840" s="182"/>
      <c r="G3840" s="182"/>
      <c r="H3840" s="182"/>
      <c r="I3840" s="182"/>
      <c r="J3840" s="182"/>
    </row>
    <row r="3841" spans="2:10">
      <c r="D3841" s="182"/>
      <c r="E3841" s="182"/>
      <c r="F3841" s="182"/>
      <c r="G3841" s="182"/>
      <c r="H3841" s="182"/>
      <c r="I3841" s="182"/>
      <c r="J3841" s="182"/>
    </row>
    <row r="3842" spans="2:10">
      <c r="D3842" s="182"/>
      <c r="E3842" s="182"/>
      <c r="F3842" s="182"/>
      <c r="G3842" s="182"/>
      <c r="H3842" s="182"/>
      <c r="I3842" s="182"/>
      <c r="J3842" s="182"/>
    </row>
    <row r="3843" spans="2:10">
      <c r="D3843" s="182"/>
      <c r="E3843" s="182"/>
      <c r="F3843" s="182"/>
      <c r="G3843" s="182"/>
      <c r="H3843" s="182"/>
      <c r="I3843" s="182"/>
      <c r="J3843" s="182"/>
    </row>
    <row r="3844" spans="2:10">
      <c r="D3844" s="182"/>
      <c r="E3844" s="182"/>
      <c r="F3844" s="182"/>
      <c r="G3844" s="182"/>
      <c r="H3844" s="182"/>
      <c r="I3844" s="182"/>
      <c r="J3844" s="182"/>
    </row>
    <row r="3845" spans="2:10">
      <c r="D3845" s="182"/>
      <c r="E3845" s="182"/>
      <c r="F3845" s="182"/>
      <c r="G3845" s="182"/>
      <c r="H3845" s="182"/>
      <c r="I3845" s="182"/>
      <c r="J3845" s="182"/>
    </row>
    <row r="3846" spans="2:10">
      <c r="D3846" s="182"/>
      <c r="E3846" s="182"/>
      <c r="F3846" s="182"/>
      <c r="G3846" s="182"/>
      <c r="H3846" s="182"/>
      <c r="I3846" s="182"/>
      <c r="J3846" s="182"/>
    </row>
    <row r="3847" spans="2:10">
      <c r="D3847" s="182"/>
      <c r="E3847" s="182"/>
      <c r="F3847" s="182"/>
      <c r="G3847" s="182"/>
      <c r="H3847" s="182"/>
      <c r="I3847" s="182"/>
      <c r="J3847" s="182"/>
    </row>
    <row r="3848" spans="2:10">
      <c r="D3848" s="182"/>
      <c r="E3848" s="182"/>
      <c r="F3848" s="182"/>
      <c r="G3848" s="182"/>
      <c r="H3848" s="182"/>
      <c r="I3848" s="182"/>
      <c r="J3848" s="182"/>
    </row>
    <row r="3849" spans="2:10">
      <c r="B3849" s="183"/>
      <c r="D3849" s="182"/>
      <c r="E3849" s="182"/>
      <c r="F3849" s="182"/>
      <c r="G3849" s="182"/>
      <c r="H3849" s="182"/>
      <c r="I3849" s="182"/>
      <c r="J3849" s="182"/>
    </row>
    <row r="3850" spans="2:10">
      <c r="B3850" s="183"/>
      <c r="D3850" s="182"/>
      <c r="E3850" s="182"/>
      <c r="F3850" s="182"/>
      <c r="G3850" s="182"/>
      <c r="H3850" s="182"/>
      <c r="I3850" s="182"/>
      <c r="J3850" s="182"/>
    </row>
    <row r="3851" spans="2:10">
      <c r="D3851" s="182"/>
      <c r="E3851" s="182"/>
      <c r="F3851" s="182"/>
      <c r="G3851" s="182"/>
      <c r="H3851" s="182"/>
      <c r="I3851" s="182"/>
      <c r="J3851" s="182"/>
    </row>
    <row r="3852" spans="2:10">
      <c r="B3852" s="183"/>
      <c r="D3852" s="182"/>
      <c r="E3852" s="182"/>
      <c r="F3852" s="182"/>
      <c r="G3852" s="182"/>
      <c r="H3852" s="182"/>
      <c r="I3852" s="182"/>
      <c r="J3852" s="182"/>
    </row>
    <row r="3853" spans="2:10">
      <c r="D3853" s="182"/>
      <c r="E3853" s="182"/>
      <c r="F3853" s="182"/>
      <c r="G3853" s="182"/>
      <c r="H3853" s="182"/>
      <c r="I3853" s="182"/>
      <c r="J3853" s="182"/>
    </row>
    <row r="3854" spans="2:10">
      <c r="B3854" s="183"/>
      <c r="D3854" s="182"/>
      <c r="E3854" s="182"/>
      <c r="F3854" s="182"/>
      <c r="G3854" s="182"/>
      <c r="H3854" s="182"/>
      <c r="I3854" s="182"/>
      <c r="J3854" s="182"/>
    </row>
    <row r="3855" spans="2:10">
      <c r="D3855" s="182"/>
      <c r="E3855" s="182"/>
      <c r="F3855" s="182"/>
      <c r="G3855" s="182"/>
      <c r="H3855" s="182"/>
      <c r="I3855" s="182"/>
      <c r="J3855" s="182"/>
    </row>
    <row r="3856" spans="2:10">
      <c r="B3856" s="183"/>
      <c r="D3856" s="182"/>
      <c r="E3856" s="182"/>
      <c r="F3856" s="182"/>
      <c r="G3856" s="182"/>
      <c r="H3856" s="182"/>
      <c r="I3856" s="182"/>
      <c r="J3856" s="182"/>
    </row>
    <row r="3857" spans="2:10">
      <c r="D3857" s="182"/>
      <c r="E3857" s="182"/>
      <c r="F3857" s="182"/>
      <c r="G3857" s="182"/>
      <c r="H3857" s="182"/>
      <c r="I3857" s="182"/>
      <c r="J3857" s="182"/>
    </row>
    <row r="3858" spans="2:10">
      <c r="B3858" s="183"/>
      <c r="D3858" s="182"/>
      <c r="E3858" s="182"/>
      <c r="F3858" s="182"/>
      <c r="G3858" s="182"/>
      <c r="H3858" s="182"/>
      <c r="I3858" s="182"/>
      <c r="J3858" s="182"/>
    </row>
    <row r="3859" spans="2:10">
      <c r="D3859" s="182"/>
      <c r="E3859" s="182"/>
      <c r="F3859" s="182"/>
      <c r="G3859" s="182"/>
      <c r="H3859" s="182"/>
      <c r="I3859" s="182"/>
      <c r="J3859" s="182"/>
    </row>
    <row r="3860" spans="2:10">
      <c r="B3860" s="183"/>
      <c r="D3860" s="182"/>
      <c r="E3860" s="182"/>
      <c r="F3860" s="182"/>
      <c r="G3860" s="182"/>
      <c r="H3860" s="182"/>
      <c r="I3860" s="182"/>
      <c r="J3860" s="182"/>
    </row>
    <row r="3861" spans="2:10">
      <c r="D3861" s="182"/>
      <c r="E3861" s="182"/>
      <c r="F3861" s="182"/>
      <c r="G3861" s="182"/>
      <c r="H3861" s="182"/>
      <c r="I3861" s="182"/>
      <c r="J3861" s="182"/>
    </row>
    <row r="3862" spans="2:10">
      <c r="B3862" s="183"/>
      <c r="D3862" s="182"/>
      <c r="E3862" s="182"/>
      <c r="F3862" s="182"/>
      <c r="G3862" s="182"/>
      <c r="H3862" s="182"/>
      <c r="I3862" s="182"/>
      <c r="J3862" s="182"/>
    </row>
    <row r="3863" spans="2:10">
      <c r="D3863" s="182"/>
      <c r="E3863" s="182"/>
      <c r="F3863" s="182"/>
      <c r="G3863" s="182"/>
      <c r="H3863" s="182"/>
      <c r="I3863" s="182"/>
      <c r="J3863" s="182"/>
    </row>
    <row r="3864" spans="2:10">
      <c r="B3864" s="183"/>
      <c r="D3864" s="182"/>
      <c r="E3864" s="182"/>
      <c r="F3864" s="182"/>
      <c r="G3864" s="182"/>
      <c r="H3864" s="182"/>
      <c r="I3864" s="182"/>
      <c r="J3864" s="182"/>
    </row>
    <row r="3865" spans="2:10">
      <c r="D3865" s="182"/>
      <c r="E3865" s="182"/>
      <c r="F3865" s="182"/>
      <c r="G3865" s="182"/>
      <c r="H3865" s="182"/>
      <c r="I3865" s="182"/>
      <c r="J3865" s="182"/>
    </row>
    <row r="3866" spans="2:10">
      <c r="B3866" s="184"/>
      <c r="D3866" s="182"/>
      <c r="E3866" s="182"/>
      <c r="F3866" s="182"/>
      <c r="G3866" s="182"/>
      <c r="H3866" s="182"/>
      <c r="I3866" s="182"/>
      <c r="J3866" s="182"/>
    </row>
    <row r="3867" spans="2:10">
      <c r="D3867" s="182"/>
      <c r="E3867" s="182"/>
      <c r="F3867" s="182"/>
      <c r="G3867" s="182"/>
      <c r="H3867" s="182"/>
      <c r="I3867" s="182"/>
      <c r="J3867" s="182"/>
    </row>
    <row r="3868" spans="2:10">
      <c r="D3868" s="182"/>
      <c r="E3868" s="182"/>
      <c r="F3868" s="182"/>
      <c r="G3868" s="182"/>
      <c r="H3868" s="182"/>
      <c r="I3868" s="182"/>
      <c r="J3868" s="182"/>
    </row>
    <row r="3869" spans="2:10">
      <c r="B3869" s="183"/>
      <c r="D3869" s="182"/>
      <c r="E3869" s="182"/>
      <c r="F3869" s="182"/>
      <c r="G3869" s="182"/>
      <c r="H3869" s="182"/>
      <c r="I3869" s="182"/>
      <c r="J3869" s="182"/>
    </row>
    <row r="3870" spans="2:10">
      <c r="D3870" s="182"/>
      <c r="E3870" s="182"/>
      <c r="F3870" s="182"/>
      <c r="G3870" s="182"/>
      <c r="H3870" s="182"/>
      <c r="I3870" s="182"/>
      <c r="J3870" s="182"/>
    </row>
    <row r="3871" spans="2:10">
      <c r="B3871" s="183"/>
      <c r="D3871" s="182"/>
      <c r="E3871" s="182"/>
      <c r="F3871" s="182"/>
      <c r="G3871" s="182"/>
      <c r="H3871" s="182"/>
      <c r="I3871" s="182"/>
      <c r="J3871" s="182"/>
    </row>
    <row r="3872" spans="2:10">
      <c r="D3872" s="182"/>
      <c r="E3872" s="182"/>
      <c r="F3872" s="182"/>
      <c r="G3872" s="182"/>
      <c r="H3872" s="182"/>
      <c r="I3872" s="182"/>
      <c r="J3872" s="182"/>
    </row>
    <row r="3873" spans="2:10">
      <c r="B3873" s="184"/>
      <c r="D3873" s="182"/>
      <c r="E3873" s="182"/>
      <c r="F3873" s="182"/>
      <c r="G3873" s="182"/>
      <c r="H3873" s="182"/>
      <c r="I3873" s="182"/>
      <c r="J3873" s="182"/>
    </row>
    <row r="3874" spans="2:10">
      <c r="B3874" s="183"/>
      <c r="D3874" s="182"/>
      <c r="E3874" s="182"/>
      <c r="F3874" s="182"/>
      <c r="G3874" s="182"/>
      <c r="H3874" s="182"/>
      <c r="I3874" s="182"/>
      <c r="J3874" s="182"/>
    </row>
    <row r="3875" spans="2:10">
      <c r="B3875" s="183"/>
      <c r="D3875" s="182"/>
      <c r="E3875" s="182"/>
      <c r="F3875" s="182"/>
      <c r="G3875" s="182"/>
      <c r="H3875" s="182"/>
      <c r="I3875" s="182"/>
      <c r="J3875" s="182"/>
    </row>
    <row r="3876" spans="2:10">
      <c r="D3876" s="182"/>
      <c r="E3876" s="182"/>
      <c r="F3876" s="182"/>
      <c r="G3876" s="182"/>
      <c r="H3876" s="182"/>
      <c r="I3876" s="182"/>
      <c r="J3876" s="182"/>
    </row>
    <row r="3877" spans="2:10">
      <c r="B3877" s="183"/>
      <c r="D3877" s="182"/>
      <c r="E3877" s="182"/>
      <c r="F3877" s="182"/>
      <c r="G3877" s="182"/>
      <c r="H3877" s="182"/>
      <c r="I3877" s="182"/>
      <c r="J3877" s="182"/>
    </row>
    <row r="3878" spans="2:10">
      <c r="D3878" s="182"/>
      <c r="E3878" s="182"/>
      <c r="F3878" s="182"/>
      <c r="G3878" s="182"/>
      <c r="H3878" s="182"/>
      <c r="I3878" s="182"/>
      <c r="J3878" s="182"/>
    </row>
    <row r="3879" spans="2:10">
      <c r="B3879" s="183"/>
      <c r="D3879" s="182"/>
      <c r="E3879" s="182"/>
      <c r="F3879" s="182"/>
      <c r="G3879" s="182"/>
      <c r="H3879" s="182"/>
      <c r="I3879" s="182"/>
      <c r="J3879" s="182"/>
    </row>
    <row r="3880" spans="2:10">
      <c r="D3880" s="182"/>
      <c r="E3880" s="182"/>
      <c r="F3880" s="182"/>
      <c r="G3880" s="182"/>
      <c r="H3880" s="182"/>
      <c r="I3880" s="182"/>
      <c r="J3880" s="182"/>
    </row>
    <row r="3881" spans="2:10">
      <c r="B3881" s="183"/>
      <c r="D3881" s="182"/>
      <c r="E3881" s="182"/>
      <c r="F3881" s="182"/>
      <c r="G3881" s="182"/>
      <c r="H3881" s="182"/>
      <c r="I3881" s="182"/>
      <c r="J3881" s="182"/>
    </row>
    <row r="3882" spans="2:10">
      <c r="D3882" s="182"/>
      <c r="E3882" s="182"/>
      <c r="F3882" s="182"/>
      <c r="G3882" s="182"/>
      <c r="H3882" s="182"/>
      <c r="I3882" s="182"/>
      <c r="J3882" s="182"/>
    </row>
    <row r="3883" spans="2:10">
      <c r="B3883" s="183"/>
      <c r="D3883" s="182"/>
      <c r="E3883" s="182"/>
      <c r="F3883" s="182"/>
      <c r="G3883" s="182"/>
      <c r="H3883" s="182"/>
      <c r="I3883" s="182"/>
      <c r="J3883" s="182"/>
    </row>
    <row r="3884" spans="2:10">
      <c r="D3884" s="182"/>
      <c r="E3884" s="182"/>
      <c r="F3884" s="182"/>
      <c r="G3884" s="182"/>
      <c r="H3884" s="182"/>
      <c r="I3884" s="182"/>
      <c r="J3884" s="182"/>
    </row>
    <row r="3885" spans="2:10">
      <c r="B3885" s="183"/>
      <c r="D3885" s="182"/>
      <c r="E3885" s="182"/>
      <c r="F3885" s="182"/>
      <c r="G3885" s="182"/>
      <c r="H3885" s="182"/>
      <c r="I3885" s="182"/>
      <c r="J3885" s="182"/>
    </row>
    <row r="3886" spans="2:10">
      <c r="D3886" s="182"/>
      <c r="E3886" s="182"/>
      <c r="F3886" s="182"/>
      <c r="G3886" s="182"/>
      <c r="H3886" s="182"/>
      <c r="I3886" s="182"/>
      <c r="J3886" s="182"/>
    </row>
    <row r="3887" spans="2:10">
      <c r="D3887" s="182"/>
      <c r="E3887" s="182"/>
      <c r="F3887" s="182"/>
      <c r="G3887" s="182"/>
      <c r="H3887" s="182"/>
      <c r="I3887" s="182"/>
      <c r="J3887" s="182"/>
    </row>
    <row r="3888" spans="2:10">
      <c r="D3888" s="182"/>
      <c r="E3888" s="182"/>
      <c r="F3888" s="182"/>
      <c r="G3888" s="182"/>
      <c r="H3888" s="182"/>
      <c r="I3888" s="182"/>
      <c r="J3888" s="182"/>
    </row>
    <row r="3889" spans="2:10">
      <c r="D3889" s="182"/>
      <c r="E3889" s="182"/>
      <c r="F3889" s="182"/>
      <c r="G3889" s="182"/>
      <c r="H3889" s="182"/>
      <c r="I3889" s="182"/>
      <c r="J3889" s="182"/>
    </row>
    <row r="3890" spans="2:10">
      <c r="D3890" s="182"/>
      <c r="E3890" s="182"/>
      <c r="F3890" s="182"/>
      <c r="G3890" s="182"/>
      <c r="H3890" s="182"/>
      <c r="I3890" s="182"/>
      <c r="J3890" s="182"/>
    </row>
    <row r="3891" spans="2:10">
      <c r="B3891" s="183"/>
      <c r="D3891" s="182"/>
      <c r="E3891" s="182"/>
      <c r="F3891" s="182"/>
      <c r="G3891" s="182"/>
      <c r="H3891" s="182"/>
      <c r="I3891" s="182"/>
      <c r="J3891" s="182"/>
    </row>
    <row r="3892" spans="2:10">
      <c r="B3892" s="183"/>
      <c r="D3892" s="182"/>
      <c r="E3892" s="182"/>
      <c r="F3892" s="182"/>
      <c r="G3892" s="182"/>
      <c r="H3892" s="182"/>
      <c r="I3892" s="182"/>
      <c r="J3892" s="182"/>
    </row>
    <row r="3893" spans="2:10">
      <c r="D3893" s="182"/>
      <c r="E3893" s="182"/>
      <c r="F3893" s="182"/>
      <c r="G3893" s="182"/>
      <c r="H3893" s="182"/>
      <c r="I3893" s="182"/>
      <c r="J3893" s="182"/>
    </row>
    <row r="3894" spans="2:10">
      <c r="D3894" s="182"/>
      <c r="E3894" s="182"/>
      <c r="F3894" s="182"/>
      <c r="G3894" s="182"/>
      <c r="H3894" s="182"/>
      <c r="I3894" s="182"/>
      <c r="J3894" s="182"/>
    </row>
    <row r="3895" spans="2:10">
      <c r="D3895" s="182"/>
      <c r="E3895" s="182"/>
      <c r="F3895" s="182"/>
      <c r="G3895" s="182"/>
      <c r="H3895" s="182"/>
      <c r="I3895" s="182"/>
      <c r="J3895" s="182"/>
    </row>
    <row r="3896" spans="2:10">
      <c r="D3896" s="182"/>
      <c r="E3896" s="182"/>
      <c r="F3896" s="182"/>
      <c r="G3896" s="182"/>
      <c r="H3896" s="182"/>
      <c r="I3896" s="182"/>
      <c r="J3896" s="182"/>
    </row>
    <row r="3897" spans="2:10">
      <c r="D3897" s="182"/>
      <c r="E3897" s="182"/>
      <c r="F3897" s="182"/>
      <c r="G3897" s="182"/>
      <c r="H3897" s="182"/>
      <c r="I3897" s="182"/>
      <c r="J3897" s="182"/>
    </row>
    <row r="3898" spans="2:10">
      <c r="D3898" s="182"/>
      <c r="E3898" s="182"/>
      <c r="F3898" s="182"/>
      <c r="G3898" s="182"/>
      <c r="H3898" s="182"/>
      <c r="I3898" s="182"/>
      <c r="J3898" s="182"/>
    </row>
    <row r="3899" spans="2:10">
      <c r="D3899" s="182"/>
      <c r="E3899" s="182"/>
      <c r="F3899" s="182"/>
      <c r="G3899" s="182"/>
      <c r="H3899" s="182"/>
      <c r="I3899" s="182"/>
      <c r="J3899" s="182"/>
    </row>
    <row r="3900" spans="2:10">
      <c r="D3900" s="182"/>
      <c r="E3900" s="182"/>
      <c r="F3900" s="182"/>
      <c r="G3900" s="182"/>
      <c r="H3900" s="182"/>
      <c r="I3900" s="182"/>
      <c r="J3900" s="182"/>
    </row>
    <row r="3901" spans="2:10">
      <c r="B3901" s="159"/>
      <c r="D3901" s="182"/>
      <c r="E3901" s="182"/>
      <c r="F3901" s="182"/>
      <c r="G3901" s="182"/>
      <c r="H3901" s="182"/>
      <c r="I3901" s="182"/>
      <c r="J3901" s="182"/>
    </row>
    <row r="3902" spans="2:10">
      <c r="B3902" s="159"/>
      <c r="D3902" s="182"/>
      <c r="E3902" s="182"/>
      <c r="F3902" s="182"/>
      <c r="G3902" s="182"/>
      <c r="H3902" s="182"/>
      <c r="I3902" s="182"/>
      <c r="J3902" s="182"/>
    </row>
    <row r="3903" spans="2:10">
      <c r="D3903" s="182"/>
      <c r="E3903" s="182"/>
      <c r="F3903" s="182"/>
      <c r="G3903" s="182"/>
      <c r="H3903" s="182"/>
      <c r="I3903" s="182"/>
      <c r="J3903" s="182"/>
    </row>
    <row r="3904" spans="2:10">
      <c r="D3904" s="182"/>
      <c r="E3904" s="182"/>
      <c r="F3904" s="182"/>
      <c r="G3904" s="182"/>
      <c r="H3904" s="182"/>
      <c r="I3904" s="182"/>
      <c r="J3904" s="182"/>
    </row>
    <row r="3905" spans="2:10">
      <c r="D3905" s="182"/>
      <c r="E3905" s="182"/>
      <c r="F3905" s="182"/>
      <c r="G3905" s="182"/>
      <c r="H3905" s="182"/>
      <c r="I3905" s="182"/>
      <c r="J3905" s="182"/>
    </row>
    <row r="3906" spans="2:10">
      <c r="D3906" s="182"/>
      <c r="E3906" s="182"/>
      <c r="F3906" s="182"/>
      <c r="G3906" s="182"/>
      <c r="H3906" s="182"/>
      <c r="I3906" s="182"/>
      <c r="J3906" s="182"/>
    </row>
    <row r="3907" spans="2:10">
      <c r="D3907" s="182"/>
      <c r="E3907" s="182"/>
      <c r="F3907" s="182"/>
      <c r="G3907" s="182"/>
      <c r="H3907" s="182"/>
      <c r="I3907" s="182"/>
      <c r="J3907" s="182"/>
    </row>
    <row r="3908" spans="2:10">
      <c r="D3908" s="182"/>
      <c r="E3908" s="182"/>
      <c r="F3908" s="182"/>
      <c r="G3908" s="182"/>
      <c r="H3908" s="182"/>
      <c r="I3908" s="182"/>
      <c r="J3908" s="182"/>
    </row>
    <row r="3909" spans="2:10">
      <c r="B3909" s="183"/>
      <c r="D3909" s="182"/>
      <c r="E3909" s="182"/>
      <c r="F3909" s="182"/>
      <c r="G3909" s="182"/>
      <c r="H3909" s="182"/>
      <c r="I3909" s="182"/>
      <c r="J3909" s="182"/>
    </row>
    <row r="3910" spans="2:10">
      <c r="D3910" s="182"/>
      <c r="E3910" s="182"/>
      <c r="F3910" s="182"/>
      <c r="G3910" s="182"/>
      <c r="H3910" s="182"/>
      <c r="I3910" s="182"/>
      <c r="J3910" s="182"/>
    </row>
    <row r="3911" spans="2:10">
      <c r="B3911" s="183"/>
      <c r="D3911" s="182"/>
      <c r="E3911" s="182"/>
      <c r="F3911" s="182"/>
      <c r="G3911" s="182"/>
      <c r="H3911" s="182"/>
      <c r="I3911" s="182"/>
      <c r="J3911" s="182"/>
    </row>
    <row r="3912" spans="2:10">
      <c r="D3912" s="182"/>
      <c r="E3912" s="182"/>
      <c r="F3912" s="182"/>
      <c r="G3912" s="182"/>
      <c r="H3912" s="182"/>
      <c r="I3912" s="182"/>
      <c r="J3912" s="182"/>
    </row>
    <row r="3913" spans="2:10">
      <c r="B3913" s="183"/>
      <c r="D3913" s="182"/>
      <c r="E3913" s="182"/>
      <c r="F3913" s="182"/>
      <c r="G3913" s="182"/>
      <c r="H3913" s="182"/>
      <c r="I3913" s="182"/>
      <c r="J3913" s="182"/>
    </row>
    <row r="3914" spans="2:10">
      <c r="D3914" s="182"/>
      <c r="E3914" s="182"/>
      <c r="F3914" s="182"/>
      <c r="G3914" s="182"/>
      <c r="H3914" s="182"/>
      <c r="I3914" s="182"/>
      <c r="J3914" s="182"/>
    </row>
    <row r="3915" spans="2:10">
      <c r="B3915" s="183"/>
      <c r="D3915" s="182"/>
      <c r="E3915" s="182"/>
      <c r="F3915" s="182"/>
      <c r="G3915" s="182"/>
      <c r="H3915" s="182"/>
      <c r="I3915" s="182"/>
      <c r="J3915" s="182"/>
    </row>
    <row r="3916" spans="2:10">
      <c r="D3916" s="182"/>
      <c r="E3916" s="182"/>
      <c r="F3916" s="182"/>
      <c r="G3916" s="182"/>
      <c r="H3916" s="182"/>
      <c r="I3916" s="182"/>
      <c r="J3916" s="182"/>
    </row>
    <row r="3917" spans="2:10">
      <c r="B3917" s="183"/>
      <c r="D3917" s="182"/>
      <c r="E3917" s="182"/>
      <c r="F3917" s="182"/>
      <c r="G3917" s="182"/>
      <c r="H3917" s="182"/>
      <c r="I3917" s="182"/>
      <c r="J3917" s="182"/>
    </row>
    <row r="3918" spans="2:10">
      <c r="D3918" s="182"/>
      <c r="E3918" s="182"/>
      <c r="F3918" s="182"/>
      <c r="G3918" s="182"/>
      <c r="H3918" s="182"/>
      <c r="I3918" s="182"/>
      <c r="J3918" s="182"/>
    </row>
    <row r="3919" spans="2:10">
      <c r="B3919" s="183"/>
      <c r="D3919" s="182"/>
      <c r="E3919" s="182"/>
      <c r="F3919" s="182"/>
      <c r="G3919" s="182"/>
      <c r="H3919" s="182"/>
      <c r="I3919" s="182"/>
      <c r="J3919" s="182"/>
    </row>
    <row r="3920" spans="2:10">
      <c r="D3920" s="182"/>
      <c r="E3920" s="182"/>
      <c r="F3920" s="182"/>
      <c r="G3920" s="182"/>
      <c r="H3920" s="182"/>
      <c r="I3920" s="182"/>
      <c r="J3920" s="182"/>
    </row>
    <row r="3921" spans="2:10">
      <c r="B3921" s="183"/>
      <c r="D3921" s="182"/>
      <c r="E3921" s="182"/>
      <c r="F3921" s="182"/>
      <c r="G3921" s="182"/>
      <c r="H3921" s="182"/>
      <c r="I3921" s="182"/>
      <c r="J3921" s="182"/>
    </row>
    <row r="3922" spans="2:10">
      <c r="D3922" s="182"/>
      <c r="E3922" s="182"/>
      <c r="F3922" s="182"/>
      <c r="G3922" s="182"/>
      <c r="H3922" s="182"/>
      <c r="I3922" s="182"/>
      <c r="J3922" s="182"/>
    </row>
    <row r="3923" spans="2:10">
      <c r="B3923" s="183"/>
      <c r="D3923" s="182"/>
      <c r="E3923" s="182"/>
      <c r="F3923" s="182"/>
      <c r="G3923" s="182"/>
      <c r="H3923" s="182"/>
      <c r="I3923" s="182"/>
      <c r="J3923" s="182"/>
    </row>
    <row r="3924" spans="2:10">
      <c r="D3924" s="182"/>
      <c r="E3924" s="182"/>
      <c r="F3924" s="182"/>
      <c r="G3924" s="182"/>
      <c r="H3924" s="182"/>
      <c r="I3924" s="182"/>
      <c r="J3924" s="182"/>
    </row>
    <row r="3925" spans="2:10">
      <c r="B3925" s="183"/>
      <c r="D3925" s="182"/>
      <c r="E3925" s="182"/>
      <c r="F3925" s="182"/>
      <c r="G3925" s="182"/>
      <c r="H3925" s="182"/>
      <c r="I3925" s="182"/>
      <c r="J3925" s="182"/>
    </row>
    <row r="3926" spans="2:10">
      <c r="D3926" s="182"/>
      <c r="E3926" s="182"/>
      <c r="F3926" s="182"/>
      <c r="G3926" s="182"/>
      <c r="H3926" s="182"/>
      <c r="I3926" s="182"/>
      <c r="J3926" s="182"/>
    </row>
    <row r="3927" spans="2:10">
      <c r="B3927" s="183"/>
      <c r="D3927" s="182"/>
      <c r="E3927" s="182"/>
      <c r="F3927" s="182"/>
      <c r="G3927" s="182"/>
      <c r="H3927" s="182"/>
      <c r="I3927" s="182"/>
      <c r="J3927" s="182"/>
    </row>
    <row r="3928" spans="2:10">
      <c r="D3928" s="182"/>
      <c r="E3928" s="182"/>
      <c r="F3928" s="182"/>
      <c r="G3928" s="182"/>
      <c r="H3928" s="182"/>
      <c r="I3928" s="182"/>
      <c r="J3928" s="182"/>
    </row>
    <row r="3929" spans="2:10">
      <c r="B3929" s="183"/>
      <c r="D3929" s="182"/>
      <c r="E3929" s="182"/>
      <c r="F3929" s="182"/>
      <c r="G3929" s="182"/>
      <c r="H3929" s="182"/>
      <c r="I3929" s="182"/>
      <c r="J3929" s="182"/>
    </row>
    <row r="3930" spans="2:10">
      <c r="D3930" s="182"/>
      <c r="E3930" s="182"/>
      <c r="F3930" s="182"/>
      <c r="G3930" s="182"/>
      <c r="H3930" s="182"/>
      <c r="I3930" s="182"/>
      <c r="J3930" s="182"/>
    </row>
    <row r="3931" spans="2:10">
      <c r="B3931" s="183"/>
      <c r="D3931" s="182"/>
      <c r="E3931" s="182"/>
      <c r="F3931" s="182"/>
      <c r="G3931" s="182"/>
      <c r="H3931" s="182"/>
      <c r="I3931" s="182"/>
      <c r="J3931" s="182"/>
    </row>
    <row r="3932" spans="2:10">
      <c r="D3932" s="182"/>
      <c r="E3932" s="182"/>
      <c r="F3932" s="182"/>
      <c r="G3932" s="182"/>
      <c r="H3932" s="182"/>
      <c r="I3932" s="182"/>
      <c r="J3932" s="182"/>
    </row>
    <row r="3933" spans="2:10">
      <c r="B3933" s="183"/>
      <c r="D3933" s="182"/>
      <c r="E3933" s="182"/>
      <c r="F3933" s="182"/>
      <c r="G3933" s="182"/>
      <c r="H3933" s="182"/>
      <c r="I3933" s="182"/>
      <c r="J3933" s="182"/>
    </row>
    <row r="3934" spans="2:10">
      <c r="D3934" s="182"/>
      <c r="E3934" s="182"/>
      <c r="F3934" s="182"/>
      <c r="G3934" s="182"/>
      <c r="H3934" s="182"/>
      <c r="I3934" s="182"/>
      <c r="J3934" s="182"/>
    </row>
    <row r="3935" spans="2:10">
      <c r="B3935" s="183"/>
      <c r="D3935" s="182"/>
      <c r="E3935" s="182"/>
      <c r="F3935" s="182"/>
      <c r="G3935" s="182"/>
      <c r="H3935" s="182"/>
      <c r="I3935" s="182"/>
      <c r="J3935" s="182"/>
    </row>
    <row r="3936" spans="2:10">
      <c r="B3936" s="183"/>
      <c r="D3936" s="182"/>
      <c r="E3936" s="182"/>
      <c r="F3936" s="182"/>
      <c r="G3936" s="182"/>
      <c r="H3936" s="182"/>
      <c r="I3936" s="182"/>
      <c r="J3936" s="182"/>
    </row>
    <row r="3937" spans="2:10">
      <c r="D3937" s="182"/>
      <c r="E3937" s="182"/>
      <c r="F3937" s="182"/>
      <c r="G3937" s="182"/>
      <c r="H3937" s="182"/>
      <c r="I3937" s="182"/>
      <c r="J3937" s="182"/>
    </row>
    <row r="3938" spans="2:10">
      <c r="D3938" s="182"/>
      <c r="E3938" s="182"/>
      <c r="F3938" s="182"/>
      <c r="G3938" s="182"/>
      <c r="H3938" s="182"/>
      <c r="I3938" s="182"/>
      <c r="J3938" s="182"/>
    </row>
    <row r="3939" spans="2:10">
      <c r="D3939" s="182"/>
      <c r="E3939" s="182"/>
      <c r="F3939" s="182"/>
      <c r="G3939" s="182"/>
      <c r="H3939" s="182"/>
      <c r="I3939" s="182"/>
      <c r="J3939" s="182"/>
    </row>
    <row r="3940" spans="2:10">
      <c r="B3940" s="183"/>
      <c r="D3940" s="182"/>
      <c r="E3940" s="182"/>
      <c r="F3940" s="182"/>
      <c r="G3940" s="182"/>
      <c r="H3940" s="182"/>
      <c r="I3940" s="182"/>
      <c r="J3940" s="182"/>
    </row>
    <row r="3941" spans="2:10">
      <c r="D3941" s="182"/>
      <c r="E3941" s="182"/>
      <c r="F3941" s="182"/>
      <c r="G3941" s="182"/>
      <c r="H3941" s="182"/>
      <c r="I3941" s="182"/>
      <c r="J3941" s="182"/>
    </row>
    <row r="3942" spans="2:10">
      <c r="B3942" s="183"/>
      <c r="D3942" s="182"/>
      <c r="E3942" s="182"/>
      <c r="F3942" s="182"/>
      <c r="G3942" s="182"/>
      <c r="H3942" s="182"/>
      <c r="I3942" s="182"/>
      <c r="J3942" s="182"/>
    </row>
    <row r="3943" spans="2:10">
      <c r="D3943" s="182"/>
      <c r="E3943" s="182"/>
      <c r="F3943" s="182"/>
      <c r="G3943" s="182"/>
      <c r="H3943" s="182"/>
      <c r="I3943" s="182"/>
      <c r="J3943" s="182"/>
    </row>
    <row r="3944" spans="2:10">
      <c r="B3944" s="183"/>
      <c r="D3944" s="182"/>
      <c r="E3944" s="182"/>
      <c r="F3944" s="182"/>
      <c r="G3944" s="182"/>
      <c r="H3944" s="182"/>
      <c r="I3944" s="182"/>
      <c r="J3944" s="182"/>
    </row>
    <row r="3945" spans="2:10">
      <c r="B3945" s="183"/>
      <c r="D3945" s="182"/>
      <c r="E3945" s="182"/>
      <c r="F3945" s="182"/>
      <c r="G3945" s="182"/>
      <c r="H3945" s="182"/>
      <c r="I3945" s="182"/>
      <c r="J3945" s="182"/>
    </row>
    <row r="3946" spans="2:10">
      <c r="D3946" s="182"/>
      <c r="E3946" s="182"/>
      <c r="F3946" s="182"/>
      <c r="G3946" s="182"/>
      <c r="H3946" s="182"/>
      <c r="I3946" s="182"/>
      <c r="J3946" s="182"/>
    </row>
    <row r="3947" spans="2:10">
      <c r="B3947" s="184"/>
      <c r="D3947" s="182"/>
      <c r="E3947" s="182"/>
      <c r="F3947" s="182"/>
      <c r="G3947" s="182"/>
      <c r="H3947" s="182"/>
      <c r="I3947" s="182"/>
      <c r="J3947" s="182"/>
    </row>
    <row r="3948" spans="2:10">
      <c r="D3948" s="182"/>
      <c r="E3948" s="182"/>
      <c r="F3948" s="182"/>
      <c r="G3948" s="182"/>
      <c r="H3948" s="182"/>
      <c r="I3948" s="182"/>
      <c r="J3948" s="182"/>
    </row>
    <row r="3949" spans="2:10">
      <c r="D3949" s="182"/>
      <c r="E3949" s="182"/>
      <c r="F3949" s="182"/>
      <c r="G3949" s="182"/>
      <c r="H3949" s="182"/>
      <c r="I3949" s="182"/>
      <c r="J3949" s="182"/>
    </row>
    <row r="3950" spans="2:10">
      <c r="B3950" s="159"/>
      <c r="D3950" s="182"/>
      <c r="E3950" s="182"/>
      <c r="F3950" s="182"/>
      <c r="G3950" s="182"/>
      <c r="H3950" s="182"/>
      <c r="I3950" s="182"/>
      <c r="J3950" s="182"/>
    </row>
    <row r="3951" spans="2:10">
      <c r="B3951" s="159"/>
      <c r="D3951" s="182"/>
      <c r="E3951" s="182"/>
      <c r="F3951" s="182"/>
      <c r="G3951" s="182"/>
      <c r="H3951" s="182"/>
      <c r="I3951" s="182"/>
      <c r="J3951" s="182"/>
    </row>
    <row r="3952" spans="2:10">
      <c r="D3952" s="182"/>
      <c r="E3952" s="182"/>
      <c r="F3952" s="182"/>
      <c r="G3952" s="182"/>
      <c r="H3952" s="182"/>
      <c r="I3952" s="182"/>
      <c r="J3952" s="182"/>
    </row>
    <row r="3953" spans="2:10">
      <c r="D3953" s="182"/>
      <c r="E3953" s="182"/>
      <c r="F3953" s="182"/>
      <c r="G3953" s="182"/>
      <c r="H3953" s="182"/>
      <c r="I3953" s="182"/>
      <c r="J3953" s="182"/>
    </row>
    <row r="3954" spans="2:10">
      <c r="B3954" s="159"/>
      <c r="D3954" s="182"/>
      <c r="E3954" s="182"/>
      <c r="F3954" s="182"/>
      <c r="G3954" s="182"/>
      <c r="H3954" s="182"/>
      <c r="I3954" s="182"/>
      <c r="J3954" s="182"/>
    </row>
    <row r="3955" spans="2:10">
      <c r="D3955" s="182"/>
      <c r="E3955" s="182"/>
      <c r="F3955" s="182"/>
      <c r="G3955" s="182"/>
      <c r="H3955" s="182"/>
      <c r="I3955" s="182"/>
      <c r="J3955" s="182"/>
    </row>
    <row r="3956" spans="2:10">
      <c r="D3956" s="182"/>
      <c r="E3956" s="182"/>
      <c r="F3956" s="182"/>
      <c r="G3956" s="182"/>
      <c r="H3956" s="182"/>
      <c r="I3956" s="182"/>
      <c r="J3956" s="182"/>
    </row>
    <row r="3957" spans="2:10">
      <c r="D3957" s="182"/>
      <c r="E3957" s="182"/>
      <c r="F3957" s="182"/>
      <c r="G3957" s="182"/>
      <c r="H3957" s="182"/>
      <c r="I3957" s="182"/>
      <c r="J3957" s="182"/>
    </row>
    <row r="3958" spans="2:10">
      <c r="D3958" s="182"/>
      <c r="E3958" s="182"/>
      <c r="F3958" s="182"/>
      <c r="G3958" s="182"/>
      <c r="H3958" s="182"/>
      <c r="I3958" s="182"/>
      <c r="J3958" s="182"/>
    </row>
    <row r="3959" spans="2:10">
      <c r="D3959" s="182"/>
      <c r="E3959" s="182"/>
      <c r="F3959" s="182"/>
      <c r="G3959" s="182"/>
      <c r="H3959" s="182"/>
      <c r="I3959" s="182"/>
      <c r="J3959" s="182"/>
    </row>
    <row r="3960" spans="2:10">
      <c r="D3960" s="182"/>
      <c r="E3960" s="182"/>
      <c r="F3960" s="182"/>
      <c r="G3960" s="182"/>
      <c r="H3960" s="182"/>
      <c r="I3960" s="182"/>
      <c r="J3960" s="182"/>
    </row>
    <row r="3961" spans="2:10">
      <c r="D3961" s="182"/>
      <c r="E3961" s="182"/>
      <c r="F3961" s="182"/>
      <c r="G3961" s="182"/>
      <c r="H3961" s="182"/>
      <c r="I3961" s="182"/>
      <c r="J3961" s="182"/>
    </row>
    <row r="3962" spans="2:10">
      <c r="D3962" s="182"/>
      <c r="E3962" s="182"/>
      <c r="F3962" s="182"/>
      <c r="G3962" s="182"/>
      <c r="H3962" s="182"/>
      <c r="I3962" s="182"/>
      <c r="J3962" s="182"/>
    </row>
    <row r="3963" spans="2:10">
      <c r="B3963" s="183"/>
      <c r="D3963" s="182"/>
      <c r="E3963" s="182"/>
      <c r="F3963" s="182"/>
      <c r="G3963" s="182"/>
      <c r="H3963" s="182"/>
      <c r="I3963" s="182"/>
      <c r="J3963" s="182"/>
    </row>
    <row r="3964" spans="2:10">
      <c r="B3964" s="159"/>
      <c r="D3964" s="182"/>
      <c r="E3964" s="182"/>
      <c r="F3964" s="182"/>
      <c r="G3964" s="182"/>
      <c r="H3964" s="182"/>
      <c r="I3964" s="182"/>
      <c r="J3964" s="182"/>
    </row>
    <row r="3965" spans="2:10">
      <c r="B3965" s="159"/>
      <c r="D3965" s="182"/>
      <c r="E3965" s="182"/>
      <c r="F3965" s="182"/>
      <c r="G3965" s="182"/>
      <c r="H3965" s="182"/>
      <c r="I3965" s="182"/>
      <c r="J3965" s="182"/>
    </row>
    <row r="3966" spans="2:10">
      <c r="D3966" s="182"/>
      <c r="E3966" s="182"/>
      <c r="F3966" s="182"/>
      <c r="G3966" s="182"/>
      <c r="H3966" s="182"/>
      <c r="I3966" s="182"/>
      <c r="J3966" s="182"/>
    </row>
    <row r="3967" spans="2:10">
      <c r="B3967" s="159"/>
      <c r="D3967" s="182"/>
      <c r="E3967" s="182"/>
      <c r="F3967" s="182"/>
      <c r="G3967" s="182"/>
      <c r="H3967" s="182"/>
      <c r="I3967" s="182"/>
      <c r="J3967" s="182"/>
    </row>
    <row r="3968" spans="2:10">
      <c r="B3968" s="159"/>
      <c r="D3968" s="182"/>
      <c r="E3968" s="182"/>
      <c r="F3968" s="182"/>
      <c r="G3968" s="182"/>
      <c r="H3968" s="182"/>
      <c r="I3968" s="182"/>
      <c r="J3968" s="182"/>
    </row>
    <row r="3969" spans="2:10">
      <c r="B3969" s="159"/>
      <c r="D3969" s="182"/>
      <c r="E3969" s="182"/>
      <c r="F3969" s="182"/>
      <c r="G3969" s="182"/>
      <c r="H3969" s="182"/>
      <c r="I3969" s="182"/>
      <c r="J3969" s="182"/>
    </row>
    <row r="3970" spans="2:10">
      <c r="D3970" s="182"/>
      <c r="E3970" s="182"/>
      <c r="F3970" s="182"/>
      <c r="G3970" s="182"/>
      <c r="H3970" s="182"/>
      <c r="I3970" s="182"/>
      <c r="J3970" s="182"/>
    </row>
    <row r="3971" spans="2:10">
      <c r="D3971" s="182"/>
      <c r="E3971" s="182"/>
      <c r="F3971" s="182"/>
      <c r="G3971" s="182"/>
      <c r="H3971" s="182"/>
      <c r="I3971" s="182"/>
      <c r="J3971" s="182"/>
    </row>
    <row r="3972" spans="2:10">
      <c r="B3972" s="183"/>
      <c r="D3972" s="182"/>
      <c r="E3972" s="182"/>
      <c r="F3972" s="182"/>
      <c r="G3972" s="182"/>
      <c r="H3972" s="182"/>
      <c r="I3972" s="182"/>
      <c r="J3972" s="182"/>
    </row>
    <row r="3973" spans="2:10">
      <c r="D3973" s="182"/>
      <c r="E3973" s="182"/>
      <c r="F3973" s="182"/>
      <c r="G3973" s="182"/>
      <c r="H3973" s="182"/>
      <c r="I3973" s="182"/>
      <c r="J3973" s="182"/>
    </row>
    <row r="3974" spans="2:10">
      <c r="D3974" s="182"/>
      <c r="E3974" s="182"/>
      <c r="F3974" s="182"/>
      <c r="G3974" s="182"/>
      <c r="H3974" s="182"/>
      <c r="I3974" s="182"/>
      <c r="J3974" s="182"/>
    </row>
    <row r="3975" spans="2:10">
      <c r="D3975" s="182"/>
      <c r="E3975" s="182"/>
      <c r="F3975" s="182"/>
      <c r="G3975" s="182"/>
      <c r="H3975" s="182"/>
      <c r="I3975" s="182"/>
      <c r="J3975" s="182"/>
    </row>
    <row r="3976" spans="2:10">
      <c r="D3976" s="182"/>
      <c r="E3976" s="182"/>
      <c r="F3976" s="182"/>
      <c r="G3976" s="182"/>
      <c r="H3976" s="182"/>
      <c r="I3976" s="182"/>
      <c r="J3976" s="182"/>
    </row>
    <row r="3977" spans="2:10">
      <c r="B3977" s="183"/>
      <c r="D3977" s="182"/>
      <c r="E3977" s="182"/>
      <c r="F3977" s="182"/>
      <c r="G3977" s="182"/>
      <c r="H3977" s="182"/>
      <c r="I3977" s="182"/>
      <c r="J3977" s="182"/>
    </row>
    <row r="3978" spans="2:10">
      <c r="D3978" s="182"/>
      <c r="E3978" s="182"/>
      <c r="F3978" s="182"/>
      <c r="G3978" s="182"/>
      <c r="H3978" s="182"/>
      <c r="I3978" s="182"/>
      <c r="J3978" s="182"/>
    </row>
    <row r="3979" spans="2:10">
      <c r="B3979" s="183"/>
      <c r="D3979" s="182"/>
      <c r="E3979" s="182"/>
      <c r="F3979" s="182"/>
      <c r="G3979" s="182"/>
      <c r="H3979" s="182"/>
      <c r="I3979" s="182"/>
      <c r="J3979" s="182"/>
    </row>
    <row r="3980" spans="2:10">
      <c r="D3980" s="182"/>
      <c r="E3980" s="182"/>
      <c r="F3980" s="182"/>
      <c r="G3980" s="182"/>
      <c r="H3980" s="182"/>
      <c r="I3980" s="182"/>
      <c r="J3980" s="182"/>
    </row>
    <row r="3981" spans="2:10">
      <c r="B3981" s="183"/>
      <c r="D3981" s="182"/>
      <c r="E3981" s="182"/>
      <c r="F3981" s="182"/>
      <c r="G3981" s="182"/>
      <c r="H3981" s="182"/>
      <c r="I3981" s="182"/>
      <c r="J3981" s="182"/>
    </row>
    <row r="3982" spans="2:10">
      <c r="D3982" s="182"/>
      <c r="E3982" s="182"/>
      <c r="F3982" s="182"/>
      <c r="G3982" s="182"/>
      <c r="H3982" s="182"/>
      <c r="I3982" s="182"/>
      <c r="J3982" s="182"/>
    </row>
    <row r="3983" spans="2:10">
      <c r="D3983" s="182"/>
      <c r="E3983" s="182"/>
      <c r="F3983" s="182"/>
      <c r="G3983" s="182"/>
      <c r="H3983" s="182"/>
      <c r="I3983" s="182"/>
      <c r="J3983" s="182"/>
    </row>
    <row r="3984" spans="2:10">
      <c r="D3984" s="182"/>
      <c r="E3984" s="182"/>
      <c r="F3984" s="182"/>
      <c r="G3984" s="182"/>
      <c r="H3984" s="182"/>
      <c r="I3984" s="182"/>
      <c r="J3984" s="182"/>
    </row>
    <row r="3985" spans="2:10">
      <c r="B3985" s="183"/>
      <c r="D3985" s="182"/>
      <c r="E3985" s="182"/>
      <c r="F3985" s="182"/>
      <c r="G3985" s="182"/>
      <c r="H3985" s="182"/>
      <c r="I3985" s="182"/>
      <c r="J3985" s="182"/>
    </row>
    <row r="3986" spans="2:10">
      <c r="D3986" s="182"/>
      <c r="E3986" s="182"/>
      <c r="F3986" s="182"/>
      <c r="G3986" s="182"/>
      <c r="H3986" s="182"/>
      <c r="I3986" s="182"/>
      <c r="J3986" s="182"/>
    </row>
    <row r="3987" spans="2:10">
      <c r="B3987" s="183"/>
      <c r="D3987" s="182"/>
      <c r="E3987" s="182"/>
      <c r="F3987" s="182"/>
      <c r="G3987" s="182"/>
      <c r="H3987" s="182"/>
      <c r="I3987" s="182"/>
      <c r="J3987" s="182"/>
    </row>
    <row r="3988" spans="2:10">
      <c r="B3988" s="183"/>
      <c r="D3988" s="182"/>
      <c r="E3988" s="182"/>
      <c r="F3988" s="182"/>
      <c r="G3988" s="182"/>
      <c r="H3988" s="182"/>
      <c r="I3988" s="182"/>
      <c r="J3988" s="182"/>
    </row>
    <row r="3989" spans="2:10">
      <c r="D3989" s="182"/>
      <c r="E3989" s="182"/>
      <c r="F3989" s="182"/>
      <c r="G3989" s="182"/>
      <c r="H3989" s="182"/>
      <c r="I3989" s="182"/>
      <c r="J3989" s="182"/>
    </row>
    <row r="3990" spans="2:10">
      <c r="D3990" s="182"/>
      <c r="E3990" s="182"/>
      <c r="F3990" s="182"/>
      <c r="G3990" s="182"/>
      <c r="H3990" s="182"/>
      <c r="I3990" s="182"/>
      <c r="J3990" s="182"/>
    </row>
    <row r="3991" spans="2:10">
      <c r="D3991" s="182"/>
      <c r="E3991" s="182"/>
      <c r="F3991" s="182"/>
      <c r="G3991" s="182"/>
      <c r="H3991" s="182"/>
      <c r="I3991" s="182"/>
      <c r="J3991" s="182"/>
    </row>
    <row r="3992" spans="2:10">
      <c r="B3992" s="183"/>
      <c r="D3992" s="182"/>
      <c r="E3992" s="182"/>
      <c r="F3992" s="182"/>
      <c r="G3992" s="182"/>
      <c r="H3992" s="182"/>
      <c r="I3992" s="182"/>
      <c r="J3992" s="182"/>
    </row>
    <row r="3993" spans="2:10">
      <c r="D3993" s="182"/>
      <c r="E3993" s="182"/>
      <c r="F3993" s="182"/>
      <c r="G3993" s="182"/>
      <c r="H3993" s="182"/>
      <c r="I3993" s="182"/>
      <c r="J3993" s="182"/>
    </row>
    <row r="3994" spans="2:10">
      <c r="B3994" s="183"/>
      <c r="D3994" s="182"/>
      <c r="E3994" s="182"/>
      <c r="F3994" s="182"/>
      <c r="G3994" s="182"/>
      <c r="H3994" s="182"/>
      <c r="I3994" s="182"/>
      <c r="J3994" s="182"/>
    </row>
    <row r="3995" spans="2:10">
      <c r="D3995" s="182"/>
      <c r="E3995" s="182"/>
      <c r="F3995" s="182"/>
      <c r="G3995" s="182"/>
      <c r="H3995" s="182"/>
      <c r="I3995" s="182"/>
      <c r="J3995" s="182"/>
    </row>
    <row r="3996" spans="2:10">
      <c r="B3996" s="183"/>
      <c r="D3996" s="182"/>
      <c r="E3996" s="182"/>
      <c r="F3996" s="182"/>
      <c r="G3996" s="182"/>
      <c r="H3996" s="182"/>
      <c r="I3996" s="182"/>
      <c r="J3996" s="182"/>
    </row>
    <row r="3997" spans="2:10">
      <c r="D3997" s="182"/>
      <c r="E3997" s="182"/>
      <c r="F3997" s="182"/>
      <c r="G3997" s="182"/>
      <c r="H3997" s="182"/>
      <c r="I3997" s="182"/>
      <c r="J3997" s="182"/>
    </row>
    <row r="3998" spans="2:10">
      <c r="B3998" s="183"/>
      <c r="D3998" s="182"/>
      <c r="E3998" s="182"/>
      <c r="F3998" s="182"/>
      <c r="G3998" s="182"/>
      <c r="H3998" s="182"/>
      <c r="I3998" s="182"/>
      <c r="J3998" s="182"/>
    </row>
    <row r="3999" spans="2:10">
      <c r="D3999" s="182"/>
      <c r="E3999" s="182"/>
      <c r="F3999" s="182"/>
      <c r="G3999" s="182"/>
      <c r="H3999" s="182"/>
      <c r="I3999" s="182"/>
      <c r="J3999" s="182"/>
    </row>
    <row r="4000" spans="2:10">
      <c r="B4000" s="183"/>
      <c r="D4000" s="182"/>
      <c r="E4000" s="182"/>
      <c r="F4000" s="182"/>
      <c r="G4000" s="182"/>
      <c r="H4000" s="182"/>
      <c r="I4000" s="182"/>
      <c r="J4000" s="182"/>
    </row>
    <row r="4001" spans="2:10">
      <c r="D4001" s="182"/>
      <c r="E4001" s="182"/>
      <c r="F4001" s="182"/>
      <c r="G4001" s="182"/>
      <c r="H4001" s="182"/>
      <c r="I4001" s="182"/>
      <c r="J4001" s="182"/>
    </row>
    <row r="4002" spans="2:10">
      <c r="B4002" s="183"/>
      <c r="D4002" s="182"/>
      <c r="E4002" s="182"/>
      <c r="F4002" s="182"/>
      <c r="G4002" s="182"/>
      <c r="H4002" s="182"/>
      <c r="I4002" s="182"/>
      <c r="J4002" s="182"/>
    </row>
    <row r="4003" spans="2:10">
      <c r="B4003" s="159"/>
      <c r="D4003" s="182"/>
      <c r="E4003" s="182"/>
      <c r="F4003" s="182"/>
      <c r="G4003" s="182"/>
      <c r="H4003" s="182"/>
      <c r="I4003" s="182"/>
      <c r="J4003" s="182"/>
    </row>
    <row r="4004" spans="2:10">
      <c r="D4004" s="182"/>
      <c r="E4004" s="182"/>
      <c r="F4004" s="182"/>
      <c r="G4004" s="182"/>
      <c r="H4004" s="182"/>
      <c r="I4004" s="182"/>
      <c r="J4004" s="182"/>
    </row>
    <row r="4005" spans="2:10">
      <c r="D4005" s="182"/>
      <c r="E4005" s="182"/>
      <c r="F4005" s="182"/>
      <c r="G4005" s="182"/>
      <c r="H4005" s="182"/>
      <c r="I4005" s="182"/>
      <c r="J4005" s="182"/>
    </row>
    <row r="4006" spans="2:10">
      <c r="D4006" s="182"/>
      <c r="E4006" s="182"/>
      <c r="F4006" s="182"/>
      <c r="G4006" s="182"/>
      <c r="H4006" s="182"/>
      <c r="I4006" s="182"/>
      <c r="J4006" s="182"/>
    </row>
    <row r="4007" spans="2:10">
      <c r="D4007" s="182"/>
      <c r="E4007" s="182"/>
      <c r="F4007" s="182"/>
      <c r="G4007" s="182"/>
      <c r="H4007" s="182"/>
      <c r="I4007" s="182"/>
      <c r="J4007" s="182"/>
    </row>
    <row r="4008" spans="2:10">
      <c r="B4008" s="159"/>
      <c r="D4008" s="182"/>
      <c r="E4008" s="182"/>
      <c r="F4008" s="182"/>
      <c r="G4008" s="182"/>
      <c r="H4008" s="182"/>
      <c r="I4008" s="182"/>
      <c r="J4008" s="182"/>
    </row>
    <row r="4009" spans="2:10">
      <c r="B4009" s="159"/>
      <c r="D4009" s="182"/>
      <c r="E4009" s="182"/>
      <c r="F4009" s="182"/>
      <c r="G4009" s="182"/>
      <c r="H4009" s="182"/>
      <c r="I4009" s="182"/>
      <c r="J4009" s="182"/>
    </row>
    <row r="4010" spans="2:10">
      <c r="D4010" s="182"/>
      <c r="E4010" s="182"/>
      <c r="F4010" s="182"/>
      <c r="G4010" s="182"/>
      <c r="H4010" s="182"/>
      <c r="I4010" s="182"/>
      <c r="J4010" s="182"/>
    </row>
    <row r="4011" spans="2:10">
      <c r="D4011" s="182"/>
      <c r="E4011" s="182"/>
      <c r="F4011" s="182"/>
      <c r="G4011" s="182"/>
      <c r="H4011" s="182"/>
      <c r="I4011" s="182"/>
      <c r="J4011" s="182"/>
    </row>
    <row r="4012" spans="2:10">
      <c r="D4012" s="182"/>
      <c r="E4012" s="182"/>
      <c r="F4012" s="182"/>
      <c r="G4012" s="182"/>
      <c r="H4012" s="182"/>
      <c r="I4012" s="182"/>
      <c r="J4012" s="182"/>
    </row>
    <row r="4013" spans="2:10">
      <c r="D4013" s="182"/>
      <c r="E4013" s="182"/>
      <c r="F4013" s="182"/>
      <c r="G4013" s="182"/>
      <c r="H4013" s="182"/>
      <c r="I4013" s="182"/>
      <c r="J4013" s="182"/>
    </row>
    <row r="4014" spans="2:10">
      <c r="D4014" s="182"/>
      <c r="E4014" s="182"/>
      <c r="F4014" s="182"/>
      <c r="G4014" s="182"/>
      <c r="H4014" s="182"/>
      <c r="I4014" s="182"/>
      <c r="J4014" s="182"/>
    </row>
    <row r="4015" spans="2:10">
      <c r="D4015" s="182"/>
      <c r="E4015" s="182"/>
      <c r="F4015" s="182"/>
      <c r="G4015" s="182"/>
      <c r="H4015" s="182"/>
      <c r="I4015" s="182"/>
      <c r="J4015" s="182"/>
    </row>
    <row r="4016" spans="2:10">
      <c r="D4016" s="182"/>
      <c r="E4016" s="182"/>
      <c r="F4016" s="182"/>
      <c r="G4016" s="182"/>
      <c r="H4016" s="182"/>
      <c r="I4016" s="182"/>
      <c r="J4016" s="182"/>
    </row>
    <row r="4017" spans="2:10">
      <c r="B4017" s="183"/>
      <c r="D4017" s="182"/>
      <c r="E4017" s="182"/>
      <c r="F4017" s="182"/>
      <c r="G4017" s="182"/>
      <c r="H4017" s="182"/>
      <c r="I4017" s="182"/>
      <c r="J4017" s="182"/>
    </row>
    <row r="4018" spans="2:10">
      <c r="D4018" s="182"/>
      <c r="E4018" s="182"/>
      <c r="F4018" s="182"/>
      <c r="G4018" s="182"/>
      <c r="H4018" s="182"/>
      <c r="I4018" s="182"/>
      <c r="J4018" s="182"/>
    </row>
    <row r="4019" spans="2:10">
      <c r="D4019" s="182"/>
      <c r="E4019" s="182"/>
      <c r="F4019" s="182"/>
      <c r="G4019" s="182"/>
      <c r="H4019" s="182"/>
      <c r="I4019" s="182"/>
      <c r="J4019" s="182"/>
    </row>
    <row r="4020" spans="2:10">
      <c r="D4020" s="182"/>
      <c r="E4020" s="182"/>
      <c r="F4020" s="182"/>
      <c r="G4020" s="182"/>
      <c r="H4020" s="182"/>
      <c r="I4020" s="182"/>
      <c r="J4020" s="182"/>
    </row>
    <row r="4021" spans="2:10">
      <c r="B4021" s="183"/>
      <c r="D4021" s="182"/>
      <c r="E4021" s="182"/>
      <c r="F4021" s="182"/>
      <c r="G4021" s="182"/>
      <c r="H4021" s="182"/>
      <c r="I4021" s="182"/>
      <c r="J4021" s="182"/>
    </row>
    <row r="4022" spans="2:10">
      <c r="D4022" s="182"/>
      <c r="E4022" s="182"/>
      <c r="F4022" s="182"/>
      <c r="G4022" s="182"/>
      <c r="H4022" s="182"/>
      <c r="I4022" s="182"/>
      <c r="J4022" s="182"/>
    </row>
    <row r="4023" spans="2:10">
      <c r="B4023" s="183"/>
      <c r="D4023" s="182"/>
      <c r="E4023" s="182"/>
      <c r="F4023" s="182"/>
      <c r="G4023" s="182"/>
      <c r="H4023" s="182"/>
      <c r="I4023" s="182"/>
      <c r="J4023" s="182"/>
    </row>
    <row r="4024" spans="2:10">
      <c r="D4024" s="182"/>
      <c r="E4024" s="182"/>
      <c r="F4024" s="182"/>
      <c r="G4024" s="182"/>
      <c r="H4024" s="182"/>
      <c r="I4024" s="182"/>
      <c r="J4024" s="182"/>
    </row>
    <row r="4025" spans="2:10">
      <c r="B4025" s="183"/>
      <c r="D4025" s="182"/>
      <c r="E4025" s="182"/>
      <c r="F4025" s="182"/>
      <c r="G4025" s="182"/>
      <c r="H4025" s="182"/>
      <c r="I4025" s="182"/>
      <c r="J4025" s="182"/>
    </row>
    <row r="4026" spans="2:10">
      <c r="D4026" s="182"/>
      <c r="E4026" s="182"/>
      <c r="F4026" s="182"/>
      <c r="G4026" s="182"/>
      <c r="H4026" s="182"/>
      <c r="I4026" s="182"/>
      <c r="J4026" s="182"/>
    </row>
    <row r="4027" spans="2:10">
      <c r="B4027" s="183"/>
      <c r="D4027" s="182"/>
      <c r="E4027" s="182"/>
      <c r="F4027" s="182"/>
      <c r="G4027" s="182"/>
      <c r="H4027" s="182"/>
      <c r="I4027" s="182"/>
      <c r="J4027" s="182"/>
    </row>
    <row r="4028" spans="2:10">
      <c r="D4028" s="182"/>
      <c r="E4028" s="182"/>
      <c r="F4028" s="182"/>
      <c r="G4028" s="182"/>
      <c r="H4028" s="182"/>
      <c r="I4028" s="182"/>
      <c r="J4028" s="182"/>
    </row>
    <row r="4029" spans="2:10">
      <c r="B4029" s="183"/>
      <c r="D4029" s="182"/>
      <c r="E4029" s="182"/>
      <c r="F4029" s="182"/>
      <c r="G4029" s="182"/>
      <c r="H4029" s="182"/>
      <c r="I4029" s="182"/>
      <c r="J4029" s="182"/>
    </row>
    <row r="4030" spans="2:10">
      <c r="B4030" s="183"/>
      <c r="D4030" s="182"/>
      <c r="E4030" s="182"/>
      <c r="F4030" s="182"/>
      <c r="G4030" s="182"/>
      <c r="H4030" s="182"/>
      <c r="I4030" s="182"/>
      <c r="J4030" s="182"/>
    </row>
    <row r="4031" spans="2:10">
      <c r="D4031" s="182"/>
      <c r="E4031" s="182"/>
      <c r="F4031" s="182"/>
      <c r="G4031" s="182"/>
      <c r="H4031" s="182"/>
      <c r="I4031" s="182"/>
      <c r="J4031" s="182"/>
    </row>
    <row r="4032" spans="2:10">
      <c r="D4032" s="182"/>
      <c r="E4032" s="182"/>
      <c r="F4032" s="182"/>
      <c r="G4032" s="182"/>
      <c r="H4032" s="182"/>
      <c r="I4032" s="182"/>
      <c r="J4032" s="182"/>
    </row>
    <row r="4033" spans="2:10">
      <c r="D4033" s="182"/>
      <c r="E4033" s="182"/>
      <c r="F4033" s="182"/>
      <c r="G4033" s="182"/>
      <c r="H4033" s="182"/>
      <c r="I4033" s="182"/>
      <c r="J4033" s="182"/>
    </row>
    <row r="4034" spans="2:10">
      <c r="D4034" s="182"/>
      <c r="E4034" s="182"/>
      <c r="F4034" s="182"/>
      <c r="G4034" s="182"/>
      <c r="H4034" s="182"/>
      <c r="I4034" s="182"/>
      <c r="J4034" s="182"/>
    </row>
    <row r="4035" spans="2:10">
      <c r="D4035" s="182"/>
      <c r="E4035" s="182"/>
      <c r="F4035" s="182"/>
      <c r="G4035" s="182"/>
      <c r="H4035" s="182"/>
      <c r="I4035" s="182"/>
      <c r="J4035" s="182"/>
    </row>
    <row r="4036" spans="2:10">
      <c r="D4036" s="182"/>
      <c r="E4036" s="182"/>
      <c r="F4036" s="182"/>
      <c r="G4036" s="182"/>
      <c r="H4036" s="182"/>
      <c r="I4036" s="182"/>
      <c r="J4036" s="182"/>
    </row>
    <row r="4037" spans="2:10">
      <c r="D4037" s="182"/>
      <c r="E4037" s="182"/>
      <c r="F4037" s="182"/>
      <c r="G4037" s="182"/>
      <c r="H4037" s="182"/>
      <c r="I4037" s="182"/>
      <c r="J4037" s="182"/>
    </row>
    <row r="4038" spans="2:10">
      <c r="B4038" s="183"/>
      <c r="D4038" s="182"/>
      <c r="E4038" s="182"/>
      <c r="F4038" s="182"/>
      <c r="G4038" s="182"/>
      <c r="H4038" s="182"/>
      <c r="I4038" s="182"/>
      <c r="J4038" s="182"/>
    </row>
    <row r="4039" spans="2:10">
      <c r="D4039" s="182"/>
      <c r="E4039" s="182"/>
      <c r="F4039" s="182"/>
      <c r="G4039" s="182"/>
      <c r="H4039" s="182"/>
      <c r="I4039" s="182"/>
      <c r="J4039" s="182"/>
    </row>
    <row r="4040" spans="2:10">
      <c r="B4040" s="183"/>
      <c r="D4040" s="182"/>
      <c r="E4040" s="182"/>
      <c r="F4040" s="182"/>
      <c r="G4040" s="182"/>
      <c r="H4040" s="182"/>
      <c r="I4040" s="182"/>
      <c r="J4040" s="182"/>
    </row>
    <row r="4041" spans="2:10">
      <c r="B4041" s="184"/>
      <c r="D4041" s="182"/>
      <c r="E4041" s="182"/>
      <c r="F4041" s="182"/>
      <c r="G4041" s="182"/>
      <c r="H4041" s="182"/>
      <c r="I4041" s="182"/>
      <c r="J4041" s="182"/>
    </row>
    <row r="4042" spans="2:10">
      <c r="D4042" s="182"/>
      <c r="E4042" s="182"/>
      <c r="F4042" s="182"/>
      <c r="G4042" s="182"/>
      <c r="H4042" s="182"/>
      <c r="I4042" s="182"/>
      <c r="J4042" s="182"/>
    </row>
    <row r="4043" spans="2:10">
      <c r="B4043" s="183"/>
      <c r="D4043" s="182"/>
      <c r="E4043" s="182"/>
      <c r="F4043" s="182"/>
      <c r="G4043" s="182"/>
      <c r="H4043" s="182"/>
      <c r="I4043" s="182"/>
      <c r="J4043" s="182"/>
    </row>
    <row r="4044" spans="2:10">
      <c r="D4044" s="182"/>
      <c r="E4044" s="182"/>
      <c r="F4044" s="182"/>
      <c r="G4044" s="182"/>
      <c r="H4044" s="182"/>
      <c r="I4044" s="182"/>
      <c r="J4044" s="182"/>
    </row>
    <row r="4045" spans="2:10">
      <c r="B4045" s="183"/>
      <c r="D4045" s="182"/>
      <c r="E4045" s="182"/>
      <c r="F4045" s="182"/>
      <c r="G4045" s="182"/>
      <c r="H4045" s="182"/>
      <c r="I4045" s="182"/>
      <c r="J4045" s="182"/>
    </row>
    <row r="4046" spans="2:10">
      <c r="D4046" s="182"/>
      <c r="E4046" s="182"/>
      <c r="F4046" s="182"/>
      <c r="G4046" s="182"/>
      <c r="H4046" s="182"/>
      <c r="I4046" s="182"/>
      <c r="J4046" s="182"/>
    </row>
    <row r="4047" spans="2:10">
      <c r="B4047" s="183"/>
      <c r="D4047" s="182"/>
      <c r="E4047" s="182"/>
      <c r="F4047" s="182"/>
      <c r="G4047" s="182"/>
      <c r="H4047" s="182"/>
      <c r="I4047" s="182"/>
      <c r="J4047" s="182"/>
    </row>
    <row r="4048" spans="2:10">
      <c r="D4048" s="182"/>
      <c r="E4048" s="182"/>
      <c r="F4048" s="182"/>
      <c r="G4048" s="182"/>
      <c r="H4048" s="182"/>
      <c r="I4048" s="182"/>
      <c r="J4048" s="182"/>
    </row>
    <row r="4049" spans="2:10">
      <c r="B4049" s="183"/>
      <c r="D4049" s="182"/>
      <c r="E4049" s="182"/>
      <c r="F4049" s="182"/>
      <c r="G4049" s="182"/>
      <c r="H4049" s="182"/>
      <c r="I4049" s="182"/>
      <c r="J4049" s="182"/>
    </row>
    <row r="4050" spans="2:10">
      <c r="D4050" s="182"/>
      <c r="E4050" s="182"/>
      <c r="F4050" s="182"/>
      <c r="G4050" s="182"/>
      <c r="H4050" s="182"/>
      <c r="I4050" s="182"/>
      <c r="J4050" s="182"/>
    </row>
    <row r="4051" spans="2:10">
      <c r="B4051" s="183"/>
      <c r="D4051" s="182"/>
      <c r="E4051" s="182"/>
      <c r="F4051" s="182"/>
      <c r="G4051" s="182"/>
      <c r="H4051" s="182"/>
      <c r="I4051" s="182"/>
      <c r="J4051" s="182"/>
    </row>
    <row r="4052" spans="2:10">
      <c r="B4052" s="159"/>
      <c r="D4052" s="182"/>
      <c r="E4052" s="182"/>
      <c r="F4052" s="182"/>
      <c r="G4052" s="182"/>
      <c r="H4052" s="182"/>
      <c r="I4052" s="182"/>
      <c r="J4052" s="182"/>
    </row>
    <row r="4053" spans="2:10">
      <c r="B4053" s="159"/>
      <c r="D4053" s="182"/>
      <c r="E4053" s="182"/>
      <c r="F4053" s="182"/>
      <c r="G4053" s="182"/>
      <c r="H4053" s="182"/>
      <c r="I4053" s="182"/>
      <c r="J4053" s="182"/>
    </row>
    <row r="4054" spans="2:10">
      <c r="D4054" s="182"/>
      <c r="E4054" s="182"/>
      <c r="F4054" s="182"/>
      <c r="G4054" s="182"/>
      <c r="H4054" s="182"/>
      <c r="I4054" s="182"/>
      <c r="J4054" s="182"/>
    </row>
    <row r="4055" spans="2:10">
      <c r="D4055" s="182"/>
      <c r="E4055" s="182"/>
      <c r="F4055" s="182"/>
      <c r="G4055" s="182"/>
      <c r="H4055" s="182"/>
      <c r="I4055" s="182"/>
      <c r="J4055" s="182"/>
    </row>
    <row r="4056" spans="2:10">
      <c r="D4056" s="182"/>
      <c r="E4056" s="182"/>
      <c r="F4056" s="182"/>
      <c r="G4056" s="182"/>
      <c r="H4056" s="182"/>
      <c r="I4056" s="182"/>
      <c r="J4056" s="182"/>
    </row>
    <row r="4057" spans="2:10">
      <c r="B4057" s="183"/>
      <c r="D4057" s="182"/>
      <c r="E4057" s="182"/>
      <c r="F4057" s="182"/>
      <c r="G4057" s="182"/>
      <c r="H4057" s="182"/>
      <c r="I4057" s="182"/>
      <c r="J4057" s="182"/>
    </row>
    <row r="4058" spans="2:10">
      <c r="D4058" s="182"/>
      <c r="E4058" s="182"/>
      <c r="F4058" s="182"/>
      <c r="G4058" s="182"/>
      <c r="H4058" s="182"/>
      <c r="I4058" s="182"/>
      <c r="J4058" s="182"/>
    </row>
    <row r="4059" spans="2:10">
      <c r="B4059" s="183"/>
      <c r="D4059" s="182"/>
      <c r="E4059" s="182"/>
      <c r="F4059" s="182"/>
      <c r="G4059" s="182"/>
      <c r="H4059" s="182"/>
      <c r="I4059" s="182"/>
      <c r="J4059" s="182"/>
    </row>
    <row r="4060" spans="2:10">
      <c r="D4060" s="182"/>
      <c r="E4060" s="182"/>
      <c r="F4060" s="182"/>
      <c r="G4060" s="182"/>
      <c r="H4060" s="182"/>
      <c r="I4060" s="182"/>
      <c r="J4060" s="182"/>
    </row>
    <row r="4061" spans="2:10">
      <c r="B4061" s="183"/>
      <c r="D4061" s="182"/>
      <c r="E4061" s="182"/>
      <c r="F4061" s="182"/>
      <c r="G4061" s="182"/>
      <c r="H4061" s="182"/>
      <c r="I4061" s="182"/>
      <c r="J4061" s="182"/>
    </row>
    <row r="4062" spans="2:10">
      <c r="D4062" s="182"/>
      <c r="E4062" s="182"/>
      <c r="F4062" s="182"/>
      <c r="G4062" s="182"/>
      <c r="H4062" s="182"/>
      <c r="I4062" s="182"/>
      <c r="J4062" s="182"/>
    </row>
    <row r="4063" spans="2:10">
      <c r="B4063" s="183"/>
      <c r="D4063" s="182"/>
      <c r="E4063" s="182"/>
      <c r="F4063" s="182"/>
      <c r="G4063" s="182"/>
      <c r="H4063" s="182"/>
      <c r="I4063" s="182"/>
      <c r="J4063" s="182"/>
    </row>
    <row r="4064" spans="2:10">
      <c r="D4064" s="182"/>
      <c r="E4064" s="182"/>
      <c r="F4064" s="182"/>
      <c r="G4064" s="182"/>
      <c r="H4064" s="182"/>
      <c r="I4064" s="182"/>
      <c r="J4064" s="182"/>
    </row>
    <row r="4065" spans="2:10">
      <c r="B4065" s="183"/>
      <c r="D4065" s="182"/>
      <c r="E4065" s="182"/>
      <c r="F4065" s="182"/>
      <c r="G4065" s="182"/>
      <c r="H4065" s="182"/>
      <c r="I4065" s="182"/>
      <c r="J4065" s="182"/>
    </row>
    <row r="4066" spans="2:10">
      <c r="D4066" s="182"/>
      <c r="E4066" s="182"/>
      <c r="F4066" s="182"/>
      <c r="G4066" s="182"/>
      <c r="H4066" s="182"/>
      <c r="I4066" s="182"/>
      <c r="J4066" s="182"/>
    </row>
    <row r="4067" spans="2:10">
      <c r="B4067" s="183"/>
      <c r="D4067" s="182"/>
      <c r="E4067" s="182"/>
      <c r="F4067" s="182"/>
      <c r="G4067" s="182"/>
      <c r="H4067" s="182"/>
      <c r="I4067" s="182"/>
      <c r="J4067" s="182"/>
    </row>
    <row r="4068" spans="2:10">
      <c r="D4068" s="182"/>
      <c r="E4068" s="182"/>
      <c r="F4068" s="182"/>
      <c r="G4068" s="182"/>
      <c r="H4068" s="182"/>
      <c r="I4068" s="182"/>
      <c r="J4068" s="182"/>
    </row>
    <row r="4069" spans="2:10">
      <c r="B4069" s="183"/>
      <c r="D4069" s="182"/>
      <c r="E4069" s="182"/>
      <c r="F4069" s="182"/>
      <c r="G4069" s="182"/>
      <c r="H4069" s="182"/>
      <c r="I4069" s="182"/>
      <c r="J4069" s="182"/>
    </row>
    <row r="4070" spans="2:10">
      <c r="D4070" s="182"/>
      <c r="E4070" s="182"/>
      <c r="F4070" s="182"/>
      <c r="G4070" s="182"/>
      <c r="H4070" s="182"/>
      <c r="I4070" s="182"/>
      <c r="J4070" s="182"/>
    </row>
    <row r="4071" spans="2:10">
      <c r="D4071" s="182"/>
      <c r="E4071" s="182"/>
      <c r="F4071" s="182"/>
      <c r="G4071" s="182"/>
      <c r="H4071" s="182"/>
      <c r="I4071" s="182"/>
      <c r="J4071" s="182"/>
    </row>
    <row r="4072" spans="2:10">
      <c r="D4072" s="182"/>
      <c r="E4072" s="182"/>
      <c r="F4072" s="182"/>
      <c r="G4072" s="182"/>
      <c r="H4072" s="182"/>
      <c r="I4072" s="182"/>
      <c r="J4072" s="182"/>
    </row>
    <row r="4073" spans="2:10">
      <c r="D4073" s="182"/>
      <c r="E4073" s="182"/>
      <c r="F4073" s="182"/>
      <c r="G4073" s="182"/>
      <c r="H4073" s="182"/>
      <c r="I4073" s="182"/>
      <c r="J4073" s="182"/>
    </row>
    <row r="4074" spans="2:10">
      <c r="D4074" s="182"/>
      <c r="E4074" s="182"/>
      <c r="F4074" s="182"/>
      <c r="G4074" s="182"/>
      <c r="H4074" s="182"/>
      <c r="I4074" s="182"/>
      <c r="J4074" s="182"/>
    </row>
    <row r="4075" spans="2:10">
      <c r="D4075" s="182"/>
      <c r="E4075" s="182"/>
      <c r="F4075" s="182"/>
      <c r="G4075" s="182"/>
      <c r="H4075" s="182"/>
      <c r="I4075" s="182"/>
      <c r="J4075" s="182"/>
    </row>
    <row r="4076" spans="2:10">
      <c r="D4076" s="182"/>
      <c r="E4076" s="182"/>
      <c r="F4076" s="182"/>
      <c r="G4076" s="182"/>
      <c r="H4076" s="182"/>
      <c r="I4076" s="182"/>
      <c r="J4076" s="182"/>
    </row>
    <row r="4077" spans="2:10">
      <c r="D4077" s="182"/>
      <c r="E4077" s="182"/>
      <c r="F4077" s="182"/>
      <c r="G4077" s="182"/>
      <c r="H4077" s="182"/>
      <c r="I4077" s="182"/>
      <c r="J4077" s="182"/>
    </row>
    <row r="4078" spans="2:10">
      <c r="D4078" s="182"/>
      <c r="E4078" s="182"/>
      <c r="F4078" s="182"/>
      <c r="G4078" s="182"/>
      <c r="H4078" s="182"/>
      <c r="I4078" s="182"/>
      <c r="J4078" s="182"/>
    </row>
    <row r="4079" spans="2:10">
      <c r="B4079" s="183"/>
      <c r="D4079" s="182"/>
      <c r="E4079" s="182"/>
      <c r="F4079" s="182"/>
      <c r="G4079" s="182"/>
      <c r="H4079" s="182"/>
      <c r="I4079" s="182"/>
      <c r="J4079" s="182"/>
    </row>
    <row r="4080" spans="2:10">
      <c r="D4080" s="182"/>
      <c r="E4080" s="182"/>
      <c r="F4080" s="182"/>
      <c r="G4080" s="182"/>
      <c r="H4080" s="182"/>
      <c r="I4080" s="182"/>
      <c r="J4080" s="182"/>
    </row>
    <row r="4081" spans="2:10">
      <c r="B4081" s="183"/>
      <c r="D4081" s="182"/>
      <c r="E4081" s="182"/>
      <c r="F4081" s="182"/>
      <c r="G4081" s="182"/>
      <c r="H4081" s="182"/>
      <c r="I4081" s="182"/>
      <c r="J4081" s="182"/>
    </row>
    <row r="4082" spans="2:10">
      <c r="D4082" s="182"/>
      <c r="E4082" s="182"/>
      <c r="F4082" s="182"/>
      <c r="G4082" s="182"/>
      <c r="H4082" s="182"/>
      <c r="I4082" s="182"/>
      <c r="J4082" s="182"/>
    </row>
    <row r="4083" spans="2:10">
      <c r="B4083" s="183"/>
      <c r="D4083" s="182"/>
      <c r="E4083" s="182"/>
      <c r="F4083" s="182"/>
      <c r="G4083" s="182"/>
      <c r="H4083" s="182"/>
      <c r="I4083" s="182"/>
      <c r="J4083" s="182"/>
    </row>
    <row r="4084" spans="2:10">
      <c r="D4084" s="182"/>
      <c r="E4084" s="182"/>
      <c r="F4084" s="182"/>
      <c r="G4084" s="182"/>
      <c r="H4084" s="182"/>
      <c r="I4084" s="182"/>
      <c r="J4084" s="182"/>
    </row>
    <row r="4085" spans="2:10">
      <c r="B4085" s="183"/>
      <c r="D4085" s="182"/>
      <c r="E4085" s="182"/>
      <c r="F4085" s="182"/>
      <c r="G4085" s="182"/>
      <c r="H4085" s="182"/>
      <c r="I4085" s="182"/>
      <c r="J4085" s="182"/>
    </row>
    <row r="4086" spans="2:10">
      <c r="D4086" s="182"/>
      <c r="E4086" s="182"/>
      <c r="F4086" s="182"/>
      <c r="G4086" s="182"/>
      <c r="H4086" s="182"/>
      <c r="I4086" s="182"/>
      <c r="J4086" s="182"/>
    </row>
    <row r="4087" spans="2:10">
      <c r="D4087" s="182"/>
      <c r="E4087" s="182"/>
      <c r="F4087" s="182"/>
      <c r="G4087" s="182"/>
      <c r="H4087" s="182"/>
      <c r="I4087" s="182"/>
      <c r="J4087" s="182"/>
    </row>
    <row r="4088" spans="2:10">
      <c r="D4088" s="182"/>
      <c r="E4088" s="182"/>
      <c r="F4088" s="182"/>
      <c r="G4088" s="182"/>
      <c r="H4088" s="182"/>
      <c r="I4088" s="182"/>
      <c r="J4088" s="182"/>
    </row>
    <row r="4089" spans="2:10">
      <c r="B4089" s="183"/>
      <c r="D4089" s="182"/>
      <c r="E4089" s="182"/>
      <c r="F4089" s="182"/>
      <c r="G4089" s="182"/>
      <c r="H4089" s="182"/>
      <c r="I4089" s="182"/>
      <c r="J4089" s="182"/>
    </row>
    <row r="4090" spans="2:10">
      <c r="B4090" s="159"/>
      <c r="D4090" s="182"/>
      <c r="E4090" s="182"/>
      <c r="F4090" s="182"/>
      <c r="G4090" s="182"/>
      <c r="H4090" s="182"/>
      <c r="I4090" s="182"/>
      <c r="J4090" s="182"/>
    </row>
    <row r="4091" spans="2:10">
      <c r="B4091" s="159"/>
      <c r="D4091" s="182"/>
      <c r="E4091" s="182"/>
      <c r="F4091" s="182"/>
      <c r="G4091" s="182"/>
      <c r="H4091" s="182"/>
      <c r="I4091" s="182"/>
      <c r="J4091" s="182"/>
    </row>
    <row r="4092" spans="2:10">
      <c r="D4092" s="182"/>
      <c r="E4092" s="182"/>
      <c r="F4092" s="182"/>
      <c r="G4092" s="182"/>
      <c r="H4092" s="182"/>
      <c r="I4092" s="182"/>
      <c r="J4092" s="182"/>
    </row>
    <row r="4093" spans="2:10">
      <c r="D4093" s="182"/>
      <c r="E4093" s="182"/>
      <c r="F4093" s="182"/>
      <c r="G4093" s="182"/>
      <c r="H4093" s="182"/>
      <c r="I4093" s="182"/>
      <c r="J4093" s="182"/>
    </row>
    <row r="4094" spans="2:10">
      <c r="D4094" s="182"/>
      <c r="E4094" s="182"/>
      <c r="F4094" s="182"/>
      <c r="G4094" s="182"/>
      <c r="H4094" s="182"/>
      <c r="I4094" s="182"/>
      <c r="J4094" s="182"/>
    </row>
    <row r="4095" spans="2:10">
      <c r="D4095" s="182"/>
      <c r="E4095" s="182"/>
      <c r="F4095" s="182"/>
      <c r="G4095" s="182"/>
      <c r="H4095" s="182"/>
      <c r="I4095" s="182"/>
      <c r="J4095" s="182"/>
    </row>
    <row r="4096" spans="2:10">
      <c r="B4096" s="159"/>
      <c r="D4096" s="182"/>
      <c r="E4096" s="182"/>
      <c r="F4096" s="182"/>
      <c r="G4096" s="182"/>
      <c r="H4096" s="182"/>
      <c r="I4096" s="182"/>
      <c r="J4096" s="182"/>
    </row>
    <row r="4097" spans="2:10">
      <c r="D4097" s="182"/>
      <c r="E4097" s="182"/>
      <c r="F4097" s="182"/>
      <c r="G4097" s="182"/>
      <c r="H4097" s="182"/>
      <c r="I4097" s="182"/>
      <c r="J4097" s="182"/>
    </row>
    <row r="4098" spans="2:10">
      <c r="B4098" s="183"/>
      <c r="D4098" s="182"/>
      <c r="E4098" s="182"/>
      <c r="F4098" s="182"/>
      <c r="G4098" s="182"/>
      <c r="H4098" s="182"/>
      <c r="I4098" s="182"/>
      <c r="J4098" s="182"/>
    </row>
    <row r="4099" spans="2:10">
      <c r="B4099" s="183"/>
      <c r="D4099" s="182"/>
      <c r="E4099" s="182"/>
      <c r="F4099" s="182"/>
      <c r="G4099" s="182"/>
      <c r="H4099" s="182"/>
      <c r="I4099" s="182"/>
      <c r="J4099" s="182"/>
    </row>
    <row r="4100" spans="2:10">
      <c r="D4100" s="182"/>
      <c r="E4100" s="182"/>
      <c r="F4100" s="182"/>
      <c r="G4100" s="182"/>
      <c r="H4100" s="182"/>
      <c r="I4100" s="182"/>
      <c r="J4100" s="182"/>
    </row>
    <row r="4101" spans="2:10">
      <c r="B4101" s="183"/>
      <c r="D4101" s="182"/>
      <c r="E4101" s="182"/>
      <c r="F4101" s="182"/>
      <c r="G4101" s="182"/>
      <c r="H4101" s="182"/>
      <c r="I4101" s="182"/>
      <c r="J4101" s="182"/>
    </row>
    <row r="4102" spans="2:10">
      <c r="D4102" s="182"/>
      <c r="E4102" s="182"/>
      <c r="F4102" s="182"/>
      <c r="G4102" s="182"/>
      <c r="H4102" s="182"/>
      <c r="I4102" s="182"/>
      <c r="J4102" s="182"/>
    </row>
    <row r="4103" spans="2:10">
      <c r="B4103" s="183"/>
      <c r="D4103" s="182"/>
      <c r="E4103" s="182"/>
      <c r="F4103" s="182"/>
      <c r="G4103" s="182"/>
      <c r="H4103" s="182"/>
      <c r="I4103" s="182"/>
      <c r="J4103" s="182"/>
    </row>
    <row r="4104" spans="2:10">
      <c r="D4104" s="182"/>
      <c r="E4104" s="182"/>
      <c r="F4104" s="182"/>
      <c r="G4104" s="182"/>
      <c r="H4104" s="182"/>
      <c r="I4104" s="182"/>
      <c r="J4104" s="182"/>
    </row>
    <row r="4105" spans="2:10">
      <c r="B4105" s="183"/>
      <c r="D4105" s="182"/>
      <c r="E4105" s="182"/>
      <c r="F4105" s="182"/>
      <c r="G4105" s="182"/>
      <c r="H4105" s="182"/>
      <c r="I4105" s="182"/>
      <c r="J4105" s="182"/>
    </row>
    <row r="4106" spans="2:10">
      <c r="D4106" s="182"/>
      <c r="E4106" s="182"/>
      <c r="F4106" s="182"/>
      <c r="G4106" s="182"/>
      <c r="H4106" s="182"/>
      <c r="I4106" s="182"/>
      <c r="J4106" s="182"/>
    </row>
    <row r="4107" spans="2:10">
      <c r="B4107" s="183"/>
      <c r="D4107" s="182"/>
      <c r="E4107" s="182"/>
      <c r="F4107" s="182"/>
      <c r="G4107" s="182"/>
      <c r="H4107" s="182"/>
      <c r="I4107" s="182"/>
      <c r="J4107" s="182"/>
    </row>
    <row r="4108" spans="2:10">
      <c r="D4108" s="182"/>
      <c r="E4108" s="182"/>
      <c r="F4108" s="182"/>
      <c r="G4108" s="182"/>
      <c r="H4108" s="182"/>
      <c r="I4108" s="182"/>
      <c r="J4108" s="182"/>
    </row>
    <row r="4109" spans="2:10">
      <c r="B4109" s="183"/>
      <c r="D4109" s="182"/>
      <c r="E4109" s="182"/>
      <c r="F4109" s="182"/>
      <c r="G4109" s="182"/>
      <c r="H4109" s="182"/>
      <c r="I4109" s="182"/>
      <c r="J4109" s="182"/>
    </row>
    <row r="4110" spans="2:10">
      <c r="D4110" s="182"/>
      <c r="E4110" s="182"/>
      <c r="F4110" s="182"/>
      <c r="G4110" s="182"/>
      <c r="H4110" s="182"/>
      <c r="I4110" s="182"/>
      <c r="J4110" s="182"/>
    </row>
    <row r="4111" spans="2:10">
      <c r="B4111" s="183"/>
      <c r="D4111" s="182"/>
      <c r="E4111" s="182"/>
      <c r="F4111" s="182"/>
      <c r="G4111" s="182"/>
      <c r="H4111" s="182"/>
      <c r="I4111" s="182"/>
      <c r="J4111" s="182"/>
    </row>
    <row r="4112" spans="2:10">
      <c r="D4112" s="182"/>
      <c r="E4112" s="182"/>
      <c r="F4112" s="182"/>
      <c r="G4112" s="182"/>
      <c r="H4112" s="182"/>
      <c r="I4112" s="182"/>
      <c r="J4112" s="182"/>
    </row>
    <row r="4113" spans="2:10">
      <c r="B4113" s="183"/>
      <c r="D4113" s="182"/>
      <c r="E4113" s="182"/>
      <c r="F4113" s="182"/>
      <c r="G4113" s="182"/>
      <c r="H4113" s="182"/>
      <c r="I4113" s="182"/>
      <c r="J4113" s="182"/>
    </row>
    <row r="4114" spans="2:10">
      <c r="D4114" s="182"/>
      <c r="E4114" s="182"/>
      <c r="F4114" s="182"/>
      <c r="G4114" s="182"/>
      <c r="H4114" s="182"/>
      <c r="I4114" s="182"/>
      <c r="J4114" s="182"/>
    </row>
    <row r="4115" spans="2:10">
      <c r="B4115" s="183"/>
      <c r="D4115" s="182"/>
      <c r="E4115" s="182"/>
      <c r="F4115" s="182"/>
      <c r="G4115" s="182"/>
      <c r="H4115" s="182"/>
      <c r="I4115" s="182"/>
      <c r="J4115" s="182"/>
    </row>
    <row r="4116" spans="2:10">
      <c r="D4116" s="182"/>
      <c r="E4116" s="182"/>
      <c r="F4116" s="182"/>
      <c r="G4116" s="182"/>
      <c r="H4116" s="182"/>
      <c r="I4116" s="182"/>
      <c r="J4116" s="182"/>
    </row>
    <row r="4117" spans="2:10">
      <c r="B4117" s="183"/>
      <c r="D4117" s="182"/>
      <c r="E4117" s="182"/>
      <c r="F4117" s="182"/>
      <c r="G4117" s="182"/>
      <c r="H4117" s="182"/>
      <c r="I4117" s="182"/>
      <c r="J4117" s="182"/>
    </row>
    <row r="4118" spans="2:10">
      <c r="B4118" s="183"/>
      <c r="D4118" s="182"/>
      <c r="E4118" s="182"/>
      <c r="F4118" s="182"/>
      <c r="G4118" s="182"/>
      <c r="H4118" s="182"/>
      <c r="I4118" s="182"/>
      <c r="J4118" s="182"/>
    </row>
    <row r="4119" spans="2:10">
      <c r="D4119" s="182"/>
      <c r="E4119" s="182"/>
      <c r="F4119" s="182"/>
      <c r="G4119" s="182"/>
      <c r="H4119" s="182"/>
      <c r="I4119" s="182"/>
      <c r="J4119" s="182"/>
    </row>
    <row r="4120" spans="2:10">
      <c r="B4120" s="183"/>
      <c r="D4120" s="182"/>
      <c r="E4120" s="182"/>
      <c r="F4120" s="182"/>
      <c r="G4120" s="182"/>
      <c r="H4120" s="182"/>
      <c r="I4120" s="182"/>
      <c r="J4120" s="182"/>
    </row>
    <row r="4121" spans="2:10">
      <c r="B4121" s="183"/>
      <c r="D4121" s="182"/>
      <c r="E4121" s="182"/>
      <c r="F4121" s="182"/>
      <c r="G4121" s="182"/>
      <c r="H4121" s="182"/>
      <c r="I4121" s="182"/>
      <c r="J4121" s="182"/>
    </row>
    <row r="4122" spans="2:10">
      <c r="D4122" s="182"/>
      <c r="E4122" s="182"/>
      <c r="F4122" s="182"/>
      <c r="G4122" s="182"/>
      <c r="H4122" s="182"/>
      <c r="I4122" s="182"/>
      <c r="J4122" s="182"/>
    </row>
    <row r="4123" spans="2:10">
      <c r="D4123" s="182"/>
      <c r="E4123" s="182"/>
      <c r="F4123" s="182"/>
      <c r="G4123" s="182"/>
      <c r="H4123" s="182"/>
      <c r="I4123" s="182"/>
      <c r="J4123" s="182"/>
    </row>
    <row r="4124" spans="2:10">
      <c r="D4124" s="182"/>
      <c r="E4124" s="182"/>
      <c r="F4124" s="182"/>
      <c r="G4124" s="182"/>
      <c r="H4124" s="182"/>
      <c r="I4124" s="182"/>
      <c r="J4124" s="182"/>
    </row>
    <row r="4125" spans="2:10">
      <c r="D4125" s="182"/>
      <c r="E4125" s="182"/>
      <c r="F4125" s="182"/>
      <c r="G4125" s="182"/>
      <c r="H4125" s="182"/>
      <c r="I4125" s="182"/>
      <c r="J4125" s="182"/>
    </row>
    <row r="4126" spans="2:10">
      <c r="D4126" s="182"/>
      <c r="E4126" s="182"/>
      <c r="F4126" s="182"/>
      <c r="G4126" s="182"/>
      <c r="H4126" s="182"/>
      <c r="I4126" s="182"/>
      <c r="J4126" s="182"/>
    </row>
    <row r="4127" spans="2:10">
      <c r="D4127" s="182"/>
      <c r="E4127" s="182"/>
      <c r="F4127" s="182"/>
      <c r="G4127" s="182"/>
      <c r="H4127" s="182"/>
      <c r="I4127" s="182"/>
      <c r="J4127" s="182"/>
    </row>
    <row r="4128" spans="2:10">
      <c r="D4128" s="182"/>
      <c r="E4128" s="182"/>
      <c r="F4128" s="182"/>
      <c r="G4128" s="182"/>
      <c r="H4128" s="182"/>
      <c r="I4128" s="182"/>
      <c r="J4128" s="182"/>
    </row>
    <row r="4129" spans="2:10">
      <c r="D4129" s="182"/>
      <c r="E4129" s="182"/>
      <c r="F4129" s="182"/>
      <c r="G4129" s="182"/>
      <c r="H4129" s="182"/>
      <c r="I4129" s="182"/>
      <c r="J4129" s="182"/>
    </row>
    <row r="4130" spans="2:10">
      <c r="D4130" s="182"/>
      <c r="E4130" s="182"/>
      <c r="F4130" s="182"/>
      <c r="G4130" s="182"/>
      <c r="H4130" s="182"/>
      <c r="I4130" s="182"/>
      <c r="J4130" s="182"/>
    </row>
    <row r="4131" spans="2:10">
      <c r="D4131" s="182"/>
      <c r="E4131" s="182"/>
      <c r="F4131" s="182"/>
      <c r="G4131" s="182"/>
      <c r="H4131" s="182"/>
      <c r="I4131" s="182"/>
      <c r="J4131" s="182"/>
    </row>
    <row r="4132" spans="2:10">
      <c r="B4132" s="159"/>
      <c r="D4132" s="182"/>
      <c r="E4132" s="182"/>
      <c r="F4132" s="182"/>
      <c r="G4132" s="182"/>
      <c r="H4132" s="182"/>
      <c r="I4132" s="182"/>
      <c r="J4132" s="182"/>
    </row>
    <row r="4133" spans="2:10">
      <c r="B4133" s="159"/>
      <c r="D4133" s="182"/>
      <c r="E4133" s="182"/>
      <c r="F4133" s="182"/>
      <c r="G4133" s="182"/>
      <c r="H4133" s="182"/>
      <c r="I4133" s="182"/>
      <c r="J4133" s="182"/>
    </row>
    <row r="4134" spans="2:10">
      <c r="D4134" s="182"/>
      <c r="E4134" s="182"/>
      <c r="F4134" s="182"/>
      <c r="G4134" s="182"/>
      <c r="H4134" s="182"/>
      <c r="I4134" s="182"/>
      <c r="J4134" s="182"/>
    </row>
    <row r="4135" spans="2:10">
      <c r="B4135" s="183"/>
      <c r="D4135" s="182"/>
      <c r="E4135" s="182"/>
      <c r="F4135" s="182"/>
      <c r="G4135" s="182"/>
      <c r="H4135" s="182"/>
      <c r="I4135" s="182"/>
      <c r="J4135" s="182"/>
    </row>
    <row r="4136" spans="2:10">
      <c r="B4136" s="183"/>
      <c r="D4136" s="182"/>
      <c r="E4136" s="182"/>
      <c r="F4136" s="182"/>
      <c r="G4136" s="182"/>
      <c r="H4136" s="182"/>
      <c r="I4136" s="182"/>
      <c r="J4136" s="182"/>
    </row>
    <row r="4137" spans="2:10">
      <c r="B4137" s="183"/>
      <c r="D4137" s="182"/>
      <c r="E4137" s="182"/>
      <c r="F4137" s="182"/>
      <c r="G4137" s="182"/>
      <c r="H4137" s="182"/>
      <c r="I4137" s="182"/>
      <c r="J4137" s="182"/>
    </row>
    <row r="4138" spans="2:10">
      <c r="D4138" s="182"/>
      <c r="E4138" s="182"/>
      <c r="F4138" s="182"/>
      <c r="G4138" s="182"/>
      <c r="H4138" s="182"/>
      <c r="I4138" s="182"/>
      <c r="J4138" s="182"/>
    </row>
    <row r="4139" spans="2:10">
      <c r="D4139" s="182"/>
      <c r="E4139" s="182"/>
      <c r="F4139" s="182"/>
      <c r="G4139" s="182"/>
      <c r="H4139" s="182"/>
      <c r="I4139" s="182"/>
      <c r="J4139" s="182"/>
    </row>
    <row r="4140" spans="2:10">
      <c r="B4140" s="183"/>
      <c r="D4140" s="182"/>
      <c r="E4140" s="182"/>
      <c r="F4140" s="182"/>
      <c r="G4140" s="182"/>
      <c r="H4140" s="182"/>
      <c r="I4140" s="182"/>
      <c r="J4140" s="182"/>
    </row>
    <row r="4141" spans="2:10">
      <c r="D4141" s="182"/>
      <c r="E4141" s="182"/>
      <c r="F4141" s="182"/>
      <c r="G4141" s="182"/>
      <c r="H4141" s="182"/>
      <c r="I4141" s="182"/>
      <c r="J4141" s="182"/>
    </row>
    <row r="4142" spans="2:10">
      <c r="B4142" s="183"/>
      <c r="D4142" s="182"/>
      <c r="E4142" s="182"/>
      <c r="F4142" s="182"/>
      <c r="G4142" s="182"/>
      <c r="H4142" s="182"/>
      <c r="I4142" s="182"/>
      <c r="J4142" s="182"/>
    </row>
    <row r="4143" spans="2:10">
      <c r="D4143" s="182"/>
      <c r="E4143" s="182"/>
      <c r="F4143" s="182"/>
      <c r="G4143" s="182"/>
      <c r="H4143" s="182"/>
      <c r="I4143" s="182"/>
      <c r="J4143" s="182"/>
    </row>
    <row r="4144" spans="2:10">
      <c r="D4144" s="182"/>
      <c r="E4144" s="182"/>
      <c r="F4144" s="182"/>
      <c r="G4144" s="182"/>
      <c r="H4144" s="182"/>
      <c r="I4144" s="182"/>
      <c r="J4144" s="182"/>
    </row>
    <row r="4145" spans="2:10">
      <c r="D4145" s="182"/>
      <c r="E4145" s="182"/>
      <c r="F4145" s="182"/>
      <c r="G4145" s="182"/>
      <c r="H4145" s="182"/>
      <c r="I4145" s="182"/>
      <c r="J4145" s="182"/>
    </row>
    <row r="4146" spans="2:10">
      <c r="D4146" s="182"/>
      <c r="E4146" s="182"/>
      <c r="F4146" s="182"/>
      <c r="G4146" s="182"/>
      <c r="H4146" s="182"/>
      <c r="I4146" s="182"/>
      <c r="J4146" s="182"/>
    </row>
    <row r="4147" spans="2:10">
      <c r="B4147" s="159"/>
      <c r="D4147" s="182"/>
      <c r="E4147" s="182"/>
      <c r="F4147" s="182"/>
      <c r="G4147" s="182"/>
      <c r="H4147" s="182"/>
      <c r="I4147" s="182"/>
      <c r="J4147" s="182"/>
    </row>
    <row r="4148" spans="2:10">
      <c r="D4148" s="182"/>
      <c r="E4148" s="182"/>
      <c r="F4148" s="182"/>
      <c r="G4148" s="182"/>
      <c r="H4148" s="182"/>
      <c r="I4148" s="182"/>
      <c r="J4148" s="182"/>
    </row>
    <row r="4149" spans="2:10">
      <c r="D4149" s="182"/>
      <c r="E4149" s="182"/>
      <c r="F4149" s="182"/>
      <c r="G4149" s="182"/>
      <c r="H4149" s="182"/>
      <c r="I4149" s="182"/>
      <c r="J4149" s="182"/>
    </row>
    <row r="4150" spans="2:10">
      <c r="D4150" s="182"/>
      <c r="E4150" s="182"/>
      <c r="F4150" s="182"/>
      <c r="G4150" s="182"/>
      <c r="H4150" s="182"/>
      <c r="I4150" s="182"/>
      <c r="J4150" s="182"/>
    </row>
    <row r="4151" spans="2:10">
      <c r="D4151" s="182"/>
      <c r="E4151" s="182"/>
      <c r="F4151" s="182"/>
      <c r="G4151" s="182"/>
      <c r="H4151" s="182"/>
      <c r="I4151" s="182"/>
      <c r="J4151" s="182"/>
    </row>
    <row r="4152" spans="2:10">
      <c r="D4152" s="182"/>
      <c r="E4152" s="182"/>
      <c r="F4152" s="182"/>
      <c r="G4152" s="182"/>
      <c r="H4152" s="182"/>
      <c r="I4152" s="182"/>
      <c r="J4152" s="182"/>
    </row>
    <row r="4153" spans="2:10">
      <c r="D4153" s="182"/>
      <c r="E4153" s="182"/>
      <c r="F4153" s="182"/>
      <c r="G4153" s="182"/>
      <c r="H4153" s="182"/>
      <c r="I4153" s="182"/>
      <c r="J4153" s="182"/>
    </row>
    <row r="4154" spans="2:10">
      <c r="D4154" s="182"/>
      <c r="E4154" s="182"/>
      <c r="F4154" s="182"/>
      <c r="G4154" s="182"/>
      <c r="H4154" s="182"/>
      <c r="I4154" s="182"/>
      <c r="J4154" s="182"/>
    </row>
    <row r="4155" spans="2:10">
      <c r="B4155" s="184"/>
      <c r="D4155" s="182"/>
      <c r="E4155" s="182"/>
      <c r="F4155" s="182"/>
      <c r="G4155" s="182"/>
      <c r="H4155" s="182"/>
      <c r="I4155" s="182"/>
      <c r="J4155" s="182"/>
    </row>
    <row r="4156" spans="2:10">
      <c r="D4156" s="182"/>
      <c r="E4156" s="182"/>
      <c r="F4156" s="182"/>
      <c r="G4156" s="182"/>
      <c r="H4156" s="182"/>
      <c r="I4156" s="182"/>
      <c r="J4156" s="182"/>
    </row>
    <row r="4157" spans="2:10">
      <c r="D4157" s="182"/>
      <c r="E4157" s="182"/>
      <c r="F4157" s="182"/>
      <c r="G4157" s="182"/>
      <c r="H4157" s="182"/>
      <c r="I4157" s="182"/>
      <c r="J4157" s="182"/>
    </row>
    <row r="4158" spans="2:10">
      <c r="D4158" s="182"/>
      <c r="E4158" s="182"/>
      <c r="F4158" s="182"/>
      <c r="G4158" s="182"/>
      <c r="H4158" s="182"/>
      <c r="I4158" s="182"/>
      <c r="J4158" s="182"/>
    </row>
    <row r="4159" spans="2:10">
      <c r="D4159" s="182"/>
      <c r="E4159" s="182"/>
      <c r="F4159" s="182"/>
      <c r="G4159" s="182"/>
      <c r="H4159" s="182"/>
      <c r="I4159" s="182"/>
      <c r="J4159" s="182"/>
    </row>
    <row r="4160" spans="2:10">
      <c r="D4160" s="182"/>
      <c r="E4160" s="182"/>
      <c r="F4160" s="182"/>
      <c r="G4160" s="182"/>
      <c r="H4160" s="182"/>
      <c r="I4160" s="182"/>
      <c r="J4160" s="182"/>
    </row>
    <row r="4161" spans="2:10">
      <c r="D4161" s="182"/>
      <c r="E4161" s="182"/>
      <c r="F4161" s="182"/>
      <c r="G4161" s="182"/>
      <c r="H4161" s="182"/>
      <c r="I4161" s="182"/>
      <c r="J4161" s="182"/>
    </row>
    <row r="4162" spans="2:10">
      <c r="D4162" s="182"/>
      <c r="E4162" s="182"/>
      <c r="F4162" s="182"/>
      <c r="G4162" s="182"/>
      <c r="H4162" s="182"/>
      <c r="I4162" s="182"/>
      <c r="J4162" s="182"/>
    </row>
    <row r="4163" spans="2:10">
      <c r="D4163" s="182"/>
      <c r="E4163" s="182"/>
      <c r="F4163" s="182"/>
      <c r="G4163" s="182"/>
      <c r="H4163" s="182"/>
      <c r="I4163" s="182"/>
      <c r="J4163" s="182"/>
    </row>
    <row r="4164" spans="2:10">
      <c r="D4164" s="182"/>
      <c r="E4164" s="182"/>
      <c r="F4164" s="182"/>
      <c r="G4164" s="182"/>
      <c r="H4164" s="182"/>
      <c r="I4164" s="182"/>
      <c r="J4164" s="182"/>
    </row>
    <row r="4165" spans="2:10">
      <c r="D4165" s="182"/>
      <c r="E4165" s="182"/>
      <c r="F4165" s="182"/>
      <c r="G4165" s="182"/>
      <c r="H4165" s="182"/>
      <c r="I4165" s="182"/>
      <c r="J4165" s="182"/>
    </row>
    <row r="4166" spans="2:10">
      <c r="D4166" s="182"/>
      <c r="E4166" s="182"/>
      <c r="F4166" s="182"/>
      <c r="G4166" s="182"/>
      <c r="H4166" s="182"/>
      <c r="I4166" s="182"/>
      <c r="J4166" s="182"/>
    </row>
    <row r="4167" spans="2:10">
      <c r="D4167" s="182"/>
      <c r="E4167" s="182"/>
      <c r="F4167" s="182"/>
      <c r="G4167" s="182"/>
      <c r="H4167" s="182"/>
      <c r="I4167" s="182"/>
      <c r="J4167" s="182"/>
    </row>
    <row r="4168" spans="2:10">
      <c r="D4168" s="182"/>
      <c r="E4168" s="182"/>
      <c r="F4168" s="182"/>
      <c r="G4168" s="182"/>
      <c r="H4168" s="182"/>
      <c r="I4168" s="182"/>
      <c r="J4168" s="182"/>
    </row>
    <row r="4169" spans="2:10">
      <c r="B4169" s="183"/>
      <c r="D4169" s="182"/>
      <c r="E4169" s="182"/>
      <c r="F4169" s="182"/>
      <c r="G4169" s="182"/>
      <c r="H4169" s="182"/>
      <c r="I4169" s="182"/>
      <c r="J4169" s="182"/>
    </row>
    <row r="4170" spans="2:10">
      <c r="D4170" s="182"/>
      <c r="E4170" s="182"/>
      <c r="F4170" s="182"/>
      <c r="G4170" s="182"/>
      <c r="H4170" s="182"/>
      <c r="I4170" s="182"/>
      <c r="J4170" s="182"/>
    </row>
    <row r="4171" spans="2:10">
      <c r="D4171" s="182"/>
      <c r="E4171" s="182"/>
      <c r="F4171" s="182"/>
      <c r="G4171" s="182"/>
      <c r="H4171" s="182"/>
      <c r="I4171" s="182"/>
      <c r="J4171" s="182"/>
    </row>
    <row r="4172" spans="2:10">
      <c r="D4172" s="182"/>
      <c r="E4172" s="182"/>
      <c r="F4172" s="182"/>
      <c r="G4172" s="182"/>
      <c r="H4172" s="182"/>
      <c r="I4172" s="182"/>
      <c r="J4172" s="182"/>
    </row>
    <row r="4173" spans="2:10">
      <c r="D4173" s="182"/>
      <c r="E4173" s="182"/>
      <c r="F4173" s="182"/>
      <c r="G4173" s="182"/>
      <c r="H4173" s="182"/>
      <c r="I4173" s="182"/>
      <c r="J4173" s="182"/>
    </row>
    <row r="4174" spans="2:10">
      <c r="D4174" s="182"/>
      <c r="E4174" s="182"/>
      <c r="F4174" s="182"/>
      <c r="G4174" s="182"/>
      <c r="H4174" s="182"/>
      <c r="I4174" s="182"/>
      <c r="J4174" s="182"/>
    </row>
    <row r="4175" spans="2:10">
      <c r="D4175" s="182"/>
      <c r="E4175" s="182"/>
      <c r="F4175" s="182"/>
      <c r="G4175" s="182"/>
      <c r="H4175" s="182"/>
      <c r="I4175" s="182"/>
      <c r="J4175" s="182"/>
    </row>
    <row r="4176" spans="2:10">
      <c r="B4176" s="183"/>
      <c r="D4176" s="182"/>
      <c r="E4176" s="182"/>
      <c r="F4176" s="182"/>
      <c r="G4176" s="182"/>
      <c r="H4176" s="182"/>
      <c r="I4176" s="182"/>
      <c r="J4176" s="182"/>
    </row>
    <row r="4177" spans="2:10">
      <c r="D4177" s="182"/>
      <c r="E4177" s="182"/>
      <c r="F4177" s="182"/>
      <c r="G4177" s="182"/>
      <c r="H4177" s="182"/>
      <c r="I4177" s="182"/>
      <c r="J4177" s="182"/>
    </row>
    <row r="4178" spans="2:10">
      <c r="B4178" s="183"/>
      <c r="D4178" s="182"/>
      <c r="E4178" s="182"/>
      <c r="F4178" s="182"/>
      <c r="G4178" s="182"/>
      <c r="H4178" s="182"/>
      <c r="I4178" s="182"/>
      <c r="J4178" s="182"/>
    </row>
    <row r="4179" spans="2:10">
      <c r="D4179" s="182"/>
      <c r="E4179" s="182"/>
      <c r="F4179" s="182"/>
      <c r="G4179" s="182"/>
      <c r="H4179" s="182"/>
      <c r="I4179" s="182"/>
      <c r="J4179" s="182"/>
    </row>
    <row r="4180" spans="2:10">
      <c r="B4180" s="183"/>
      <c r="D4180" s="182"/>
      <c r="E4180" s="182"/>
      <c r="F4180" s="182"/>
      <c r="G4180" s="182"/>
      <c r="H4180" s="182"/>
      <c r="I4180" s="182"/>
      <c r="J4180" s="182"/>
    </row>
    <row r="4181" spans="2:10">
      <c r="D4181" s="182"/>
      <c r="E4181" s="182"/>
      <c r="F4181" s="182"/>
      <c r="G4181" s="182"/>
      <c r="H4181" s="182"/>
      <c r="I4181" s="182"/>
      <c r="J4181" s="182"/>
    </row>
    <row r="4182" spans="2:10">
      <c r="B4182" s="183"/>
      <c r="D4182" s="182"/>
      <c r="E4182" s="182"/>
      <c r="F4182" s="182"/>
      <c r="G4182" s="182"/>
      <c r="H4182" s="182"/>
      <c r="I4182" s="182"/>
      <c r="J4182" s="182"/>
    </row>
    <row r="4183" spans="2:10">
      <c r="B4183" s="159"/>
      <c r="D4183" s="182"/>
      <c r="E4183" s="182"/>
      <c r="F4183" s="182"/>
      <c r="G4183" s="182"/>
      <c r="H4183" s="182"/>
      <c r="I4183" s="182"/>
      <c r="J4183" s="182"/>
    </row>
    <row r="4184" spans="2:10">
      <c r="B4184" s="183"/>
      <c r="D4184" s="182"/>
      <c r="E4184" s="182"/>
      <c r="F4184" s="182"/>
      <c r="G4184" s="182"/>
      <c r="H4184" s="182"/>
      <c r="I4184" s="182"/>
      <c r="J4184" s="182"/>
    </row>
    <row r="4185" spans="2:10">
      <c r="D4185" s="182"/>
      <c r="E4185" s="182"/>
      <c r="F4185" s="182"/>
      <c r="G4185" s="182"/>
      <c r="H4185" s="182"/>
      <c r="I4185" s="182"/>
      <c r="J4185" s="182"/>
    </row>
    <row r="4186" spans="2:10">
      <c r="B4186" s="183"/>
      <c r="D4186" s="182"/>
      <c r="E4186" s="182"/>
      <c r="F4186" s="182"/>
      <c r="G4186" s="182"/>
      <c r="H4186" s="182"/>
      <c r="I4186" s="182"/>
      <c r="J4186" s="182"/>
    </row>
    <row r="4187" spans="2:10">
      <c r="B4187" s="183"/>
      <c r="D4187" s="182"/>
      <c r="E4187" s="182"/>
      <c r="F4187" s="182"/>
      <c r="G4187" s="182"/>
      <c r="H4187" s="182"/>
      <c r="I4187" s="182"/>
      <c r="J4187" s="182"/>
    </row>
    <row r="4188" spans="2:10">
      <c r="D4188" s="182"/>
      <c r="E4188" s="182"/>
      <c r="F4188" s="182"/>
      <c r="G4188" s="182"/>
      <c r="H4188" s="182"/>
      <c r="I4188" s="182"/>
      <c r="J4188" s="182"/>
    </row>
    <row r="4189" spans="2:10">
      <c r="D4189" s="182"/>
      <c r="E4189" s="182"/>
      <c r="F4189" s="182"/>
      <c r="G4189" s="182"/>
      <c r="H4189" s="182"/>
      <c r="I4189" s="182"/>
      <c r="J4189" s="182"/>
    </row>
    <row r="4190" spans="2:10">
      <c r="D4190" s="182"/>
      <c r="E4190" s="182"/>
      <c r="F4190" s="182"/>
      <c r="G4190" s="182"/>
      <c r="H4190" s="182"/>
      <c r="I4190" s="182"/>
      <c r="J4190" s="182"/>
    </row>
    <row r="4191" spans="2:10">
      <c r="D4191" s="182"/>
      <c r="E4191" s="182"/>
      <c r="F4191" s="182"/>
      <c r="G4191" s="182"/>
      <c r="H4191" s="182"/>
      <c r="I4191" s="182"/>
      <c r="J4191" s="182"/>
    </row>
    <row r="4192" spans="2:10">
      <c r="D4192" s="182"/>
      <c r="E4192" s="182"/>
      <c r="F4192" s="182"/>
      <c r="G4192" s="182"/>
      <c r="H4192" s="182"/>
      <c r="I4192" s="182"/>
      <c r="J4192" s="182"/>
    </row>
    <row r="4193" spans="2:10">
      <c r="D4193" s="182"/>
      <c r="E4193" s="182"/>
      <c r="F4193" s="182"/>
      <c r="G4193" s="182"/>
      <c r="H4193" s="182"/>
      <c r="I4193" s="182"/>
      <c r="J4193" s="182"/>
    </row>
    <row r="4194" spans="2:10">
      <c r="B4194" s="183"/>
      <c r="D4194" s="182"/>
      <c r="E4194" s="182"/>
      <c r="F4194" s="182"/>
      <c r="G4194" s="182"/>
      <c r="H4194" s="182"/>
      <c r="I4194" s="182"/>
      <c r="J4194" s="182"/>
    </row>
    <row r="4195" spans="2:10">
      <c r="D4195" s="182"/>
      <c r="E4195" s="182"/>
      <c r="F4195" s="182"/>
      <c r="G4195" s="182"/>
      <c r="H4195" s="182"/>
      <c r="I4195" s="182"/>
      <c r="J4195" s="182"/>
    </row>
    <row r="4196" spans="2:10">
      <c r="B4196" s="183"/>
      <c r="D4196" s="182"/>
      <c r="E4196" s="182"/>
      <c r="F4196" s="182"/>
      <c r="G4196" s="182"/>
      <c r="H4196" s="182"/>
      <c r="I4196" s="182"/>
      <c r="J4196" s="182"/>
    </row>
    <row r="4197" spans="2:10">
      <c r="D4197" s="182"/>
      <c r="E4197" s="182"/>
      <c r="F4197" s="182"/>
      <c r="G4197" s="182"/>
      <c r="H4197" s="182"/>
      <c r="I4197" s="182"/>
      <c r="J4197" s="182"/>
    </row>
    <row r="4198" spans="2:10">
      <c r="B4198" s="183"/>
      <c r="D4198" s="182"/>
      <c r="E4198" s="182"/>
      <c r="F4198" s="182"/>
      <c r="G4198" s="182"/>
      <c r="H4198" s="182"/>
      <c r="I4198" s="182"/>
      <c r="J4198" s="182"/>
    </row>
    <row r="4199" spans="2:10">
      <c r="D4199" s="182"/>
      <c r="E4199" s="182"/>
      <c r="F4199" s="182"/>
      <c r="G4199" s="182"/>
      <c r="H4199" s="182"/>
      <c r="I4199" s="182"/>
      <c r="J4199" s="182"/>
    </row>
    <row r="4200" spans="2:10">
      <c r="B4200" s="183"/>
      <c r="D4200" s="182"/>
      <c r="E4200" s="182"/>
      <c r="F4200" s="182"/>
      <c r="G4200" s="182"/>
      <c r="H4200" s="182"/>
      <c r="I4200" s="182"/>
      <c r="J4200" s="182"/>
    </row>
    <row r="4201" spans="2:10">
      <c r="D4201" s="182"/>
      <c r="E4201" s="182"/>
      <c r="F4201" s="182"/>
      <c r="G4201" s="182"/>
      <c r="H4201" s="182"/>
      <c r="I4201" s="182"/>
      <c r="J4201" s="182"/>
    </row>
    <row r="4202" spans="2:10">
      <c r="B4202" s="183"/>
      <c r="D4202" s="182"/>
      <c r="E4202" s="182"/>
      <c r="F4202" s="182"/>
      <c r="G4202" s="182"/>
      <c r="H4202" s="182"/>
      <c r="I4202" s="182"/>
      <c r="J4202" s="182"/>
    </row>
    <row r="4203" spans="2:10">
      <c r="D4203" s="182"/>
      <c r="E4203" s="182"/>
      <c r="F4203" s="182"/>
      <c r="G4203" s="182"/>
      <c r="H4203" s="182"/>
      <c r="I4203" s="182"/>
      <c r="J4203" s="182"/>
    </row>
    <row r="4204" spans="2:10">
      <c r="B4204" s="183"/>
      <c r="D4204" s="182"/>
      <c r="E4204" s="182"/>
      <c r="F4204" s="182"/>
      <c r="G4204" s="182"/>
      <c r="H4204" s="182"/>
      <c r="I4204" s="182"/>
      <c r="J4204" s="182"/>
    </row>
    <row r="4205" spans="2:10">
      <c r="D4205" s="182"/>
      <c r="E4205" s="182"/>
      <c r="F4205" s="182"/>
      <c r="G4205" s="182"/>
      <c r="H4205" s="182"/>
      <c r="I4205" s="182"/>
      <c r="J4205" s="182"/>
    </row>
    <row r="4206" spans="2:10">
      <c r="D4206" s="182"/>
      <c r="E4206" s="182"/>
      <c r="F4206" s="182"/>
      <c r="G4206" s="182"/>
      <c r="H4206" s="182"/>
      <c r="I4206" s="182"/>
      <c r="J4206" s="182"/>
    </row>
    <row r="4207" spans="2:10">
      <c r="D4207" s="182"/>
      <c r="E4207" s="182"/>
      <c r="F4207" s="182"/>
      <c r="G4207" s="182"/>
      <c r="H4207" s="182"/>
      <c r="I4207" s="182"/>
      <c r="J4207" s="182"/>
    </row>
    <row r="4208" spans="2:10">
      <c r="D4208" s="182"/>
      <c r="E4208" s="182"/>
      <c r="F4208" s="182"/>
      <c r="G4208" s="182"/>
      <c r="H4208" s="182"/>
      <c r="I4208" s="182"/>
      <c r="J4208" s="182"/>
    </row>
    <row r="4209" spans="2:10">
      <c r="D4209" s="182"/>
      <c r="E4209" s="182"/>
      <c r="F4209" s="182"/>
      <c r="G4209" s="182"/>
      <c r="H4209" s="182"/>
      <c r="I4209" s="182"/>
      <c r="J4209" s="182"/>
    </row>
    <row r="4210" spans="2:10">
      <c r="D4210" s="182"/>
      <c r="E4210" s="182"/>
      <c r="F4210" s="182"/>
      <c r="G4210" s="182"/>
      <c r="H4210" s="182"/>
      <c r="I4210" s="182"/>
      <c r="J4210" s="182"/>
    </row>
    <row r="4211" spans="2:10">
      <c r="B4211" s="183"/>
      <c r="D4211" s="182"/>
      <c r="E4211" s="182"/>
      <c r="F4211" s="182"/>
      <c r="G4211" s="182"/>
      <c r="H4211" s="182"/>
      <c r="I4211" s="182"/>
      <c r="J4211" s="182"/>
    </row>
    <row r="4212" spans="2:10">
      <c r="B4212" s="183"/>
      <c r="D4212" s="182"/>
      <c r="E4212" s="182"/>
      <c r="F4212" s="182"/>
      <c r="G4212" s="182"/>
      <c r="H4212" s="182"/>
      <c r="I4212" s="182"/>
      <c r="J4212" s="182"/>
    </row>
    <row r="4213" spans="2:10">
      <c r="B4213" s="159"/>
      <c r="D4213" s="182"/>
      <c r="E4213" s="182"/>
      <c r="F4213" s="182"/>
      <c r="G4213" s="182"/>
      <c r="H4213" s="182"/>
      <c r="I4213" s="182"/>
      <c r="J4213" s="182"/>
    </row>
    <row r="4214" spans="2:10">
      <c r="D4214" s="182"/>
      <c r="E4214" s="182"/>
      <c r="F4214" s="182"/>
      <c r="G4214" s="182"/>
      <c r="H4214" s="182"/>
      <c r="I4214" s="182"/>
      <c r="J4214" s="182"/>
    </row>
    <row r="4215" spans="2:10">
      <c r="D4215" s="182"/>
      <c r="E4215" s="182"/>
      <c r="F4215" s="182"/>
      <c r="G4215" s="182"/>
      <c r="H4215" s="182"/>
      <c r="I4215" s="182"/>
      <c r="J4215" s="182"/>
    </row>
    <row r="4216" spans="2:10">
      <c r="B4216" s="183"/>
      <c r="D4216" s="182"/>
      <c r="E4216" s="182"/>
      <c r="F4216" s="182"/>
      <c r="G4216" s="182"/>
      <c r="H4216" s="182"/>
      <c r="I4216" s="182"/>
      <c r="J4216" s="182"/>
    </row>
    <row r="4217" spans="2:10">
      <c r="D4217" s="182"/>
      <c r="E4217" s="182"/>
      <c r="F4217" s="182"/>
      <c r="G4217" s="182"/>
      <c r="H4217" s="182"/>
      <c r="I4217" s="182"/>
      <c r="J4217" s="182"/>
    </row>
    <row r="4218" spans="2:10">
      <c r="B4218" s="183"/>
      <c r="D4218" s="182"/>
      <c r="E4218" s="182"/>
      <c r="F4218" s="182"/>
      <c r="G4218" s="182"/>
      <c r="H4218" s="182"/>
      <c r="I4218" s="182"/>
      <c r="J4218" s="182"/>
    </row>
    <row r="4219" spans="2:10">
      <c r="D4219" s="182"/>
      <c r="E4219" s="182"/>
      <c r="F4219" s="182"/>
      <c r="G4219" s="182"/>
      <c r="H4219" s="182"/>
      <c r="I4219" s="182"/>
      <c r="J4219" s="182"/>
    </row>
    <row r="4220" spans="2:10">
      <c r="B4220" s="183"/>
      <c r="D4220" s="182"/>
      <c r="E4220" s="182"/>
      <c r="F4220" s="182"/>
      <c r="G4220" s="182"/>
      <c r="H4220" s="182"/>
      <c r="I4220" s="182"/>
      <c r="J4220" s="182"/>
    </row>
    <row r="4221" spans="2:10">
      <c r="D4221" s="182"/>
      <c r="E4221" s="182"/>
      <c r="F4221" s="182"/>
      <c r="G4221" s="182"/>
      <c r="H4221" s="182"/>
      <c r="I4221" s="182"/>
      <c r="J4221" s="182"/>
    </row>
    <row r="4222" spans="2:10">
      <c r="B4222" s="183"/>
      <c r="D4222" s="182"/>
      <c r="E4222" s="182"/>
      <c r="F4222" s="182"/>
      <c r="G4222" s="182"/>
      <c r="H4222" s="182"/>
      <c r="I4222" s="182"/>
      <c r="J4222" s="182"/>
    </row>
    <row r="4223" spans="2:10">
      <c r="D4223" s="182"/>
      <c r="E4223" s="182"/>
      <c r="F4223" s="182"/>
      <c r="G4223" s="182"/>
      <c r="H4223" s="182"/>
      <c r="I4223" s="182"/>
      <c r="J4223" s="182"/>
    </row>
    <row r="4224" spans="2:10">
      <c r="B4224" s="183"/>
      <c r="D4224" s="182"/>
      <c r="E4224" s="182"/>
      <c r="F4224" s="182"/>
      <c r="G4224" s="182"/>
      <c r="H4224" s="182"/>
      <c r="I4224" s="182"/>
      <c r="J4224" s="182"/>
    </row>
    <row r="4225" spans="2:10">
      <c r="D4225" s="182"/>
      <c r="E4225" s="182"/>
      <c r="F4225" s="182"/>
      <c r="G4225" s="182"/>
      <c r="H4225" s="182"/>
      <c r="I4225" s="182"/>
      <c r="J4225" s="182"/>
    </row>
    <row r="4226" spans="2:10">
      <c r="B4226" s="183"/>
      <c r="D4226" s="182"/>
      <c r="E4226" s="182"/>
      <c r="F4226" s="182"/>
      <c r="G4226" s="182"/>
      <c r="H4226" s="182"/>
      <c r="I4226" s="182"/>
      <c r="J4226" s="182"/>
    </row>
    <row r="4227" spans="2:10">
      <c r="B4227" s="183"/>
      <c r="D4227" s="182"/>
      <c r="E4227" s="182"/>
      <c r="F4227" s="182"/>
      <c r="G4227" s="182"/>
      <c r="H4227" s="182"/>
      <c r="I4227" s="182"/>
      <c r="J4227" s="182"/>
    </row>
    <row r="4228" spans="2:10">
      <c r="B4228" s="183"/>
      <c r="D4228" s="182"/>
      <c r="E4228" s="182"/>
      <c r="F4228" s="182"/>
      <c r="G4228" s="182"/>
      <c r="H4228" s="182"/>
      <c r="I4228" s="182"/>
      <c r="J4228" s="182"/>
    </row>
    <row r="4229" spans="2:10">
      <c r="D4229" s="182"/>
      <c r="E4229" s="182"/>
      <c r="F4229" s="182"/>
      <c r="G4229" s="182"/>
      <c r="H4229" s="182"/>
      <c r="I4229" s="182"/>
      <c r="J4229" s="182"/>
    </row>
    <row r="4230" spans="2:10">
      <c r="B4230" s="183"/>
      <c r="D4230" s="182"/>
      <c r="E4230" s="182"/>
      <c r="F4230" s="182"/>
      <c r="G4230" s="182"/>
      <c r="H4230" s="182"/>
      <c r="I4230" s="182"/>
      <c r="J4230" s="182"/>
    </row>
    <row r="4231" spans="2:10">
      <c r="B4231" s="183"/>
      <c r="D4231" s="182"/>
      <c r="E4231" s="182"/>
      <c r="F4231" s="182"/>
      <c r="G4231" s="182"/>
      <c r="H4231" s="182"/>
      <c r="I4231" s="182"/>
      <c r="J4231" s="182"/>
    </row>
    <row r="4232" spans="2:10">
      <c r="D4232" s="182"/>
      <c r="E4232" s="182"/>
      <c r="F4232" s="182"/>
      <c r="G4232" s="182"/>
      <c r="H4232" s="182"/>
      <c r="I4232" s="182"/>
      <c r="J4232" s="182"/>
    </row>
    <row r="4233" spans="2:10">
      <c r="B4233" s="183"/>
      <c r="D4233" s="182"/>
      <c r="E4233" s="182"/>
      <c r="F4233" s="182"/>
      <c r="G4233" s="182"/>
      <c r="H4233" s="182"/>
      <c r="I4233" s="182"/>
      <c r="J4233" s="182"/>
    </row>
    <row r="4234" spans="2:10">
      <c r="D4234" s="182"/>
      <c r="E4234" s="182"/>
      <c r="F4234" s="182"/>
      <c r="G4234" s="182"/>
      <c r="H4234" s="182"/>
      <c r="I4234" s="182"/>
      <c r="J4234" s="182"/>
    </row>
    <row r="4235" spans="2:10">
      <c r="B4235" s="183"/>
      <c r="D4235" s="182"/>
      <c r="E4235" s="182"/>
      <c r="F4235" s="182"/>
      <c r="G4235" s="182"/>
      <c r="H4235" s="182"/>
      <c r="I4235" s="182"/>
      <c r="J4235" s="182"/>
    </row>
    <row r="4236" spans="2:10">
      <c r="D4236" s="182"/>
      <c r="E4236" s="182"/>
      <c r="F4236" s="182"/>
      <c r="G4236" s="182"/>
      <c r="H4236" s="182"/>
      <c r="I4236" s="182"/>
      <c r="J4236" s="182"/>
    </row>
    <row r="4237" spans="2:10">
      <c r="B4237" s="183"/>
      <c r="D4237" s="182"/>
      <c r="E4237" s="182"/>
      <c r="F4237" s="182"/>
      <c r="G4237" s="182"/>
      <c r="H4237" s="182"/>
      <c r="I4237" s="182"/>
      <c r="J4237" s="182"/>
    </row>
    <row r="4238" spans="2:10">
      <c r="D4238" s="182"/>
      <c r="E4238" s="182"/>
      <c r="F4238" s="182"/>
      <c r="G4238" s="182"/>
      <c r="H4238" s="182"/>
      <c r="I4238" s="182"/>
      <c r="J4238" s="182"/>
    </row>
    <row r="4239" spans="2:10">
      <c r="B4239" s="183"/>
      <c r="D4239" s="182"/>
      <c r="E4239" s="182"/>
      <c r="F4239" s="182"/>
      <c r="G4239" s="182"/>
      <c r="H4239" s="182"/>
      <c r="I4239" s="182"/>
      <c r="J4239" s="182"/>
    </row>
    <row r="4240" spans="2:10">
      <c r="D4240" s="182"/>
      <c r="E4240" s="182"/>
      <c r="F4240" s="182"/>
      <c r="G4240" s="182"/>
      <c r="H4240" s="182"/>
      <c r="I4240" s="182"/>
      <c r="J4240" s="182"/>
    </row>
    <row r="4241" spans="2:10">
      <c r="B4241" s="183"/>
      <c r="D4241" s="182"/>
      <c r="E4241" s="182"/>
      <c r="F4241" s="182"/>
      <c r="G4241" s="182"/>
      <c r="H4241" s="182"/>
      <c r="I4241" s="182"/>
      <c r="J4241" s="182"/>
    </row>
    <row r="4242" spans="2:10">
      <c r="D4242" s="182"/>
      <c r="E4242" s="182"/>
      <c r="F4242" s="182"/>
      <c r="G4242" s="182"/>
      <c r="H4242" s="182"/>
      <c r="I4242" s="182"/>
      <c r="J4242" s="182"/>
    </row>
    <row r="4243" spans="2:10">
      <c r="B4243" s="183"/>
      <c r="D4243" s="182"/>
      <c r="E4243" s="182"/>
      <c r="F4243" s="182"/>
      <c r="G4243" s="182"/>
      <c r="H4243" s="182"/>
      <c r="I4243" s="182"/>
      <c r="J4243" s="182"/>
    </row>
    <row r="4244" spans="2:10">
      <c r="D4244" s="182"/>
      <c r="E4244" s="182"/>
      <c r="F4244" s="182"/>
      <c r="G4244" s="182"/>
      <c r="H4244" s="182"/>
      <c r="I4244" s="182"/>
      <c r="J4244" s="182"/>
    </row>
    <row r="4245" spans="2:10">
      <c r="B4245" s="183"/>
      <c r="D4245" s="182"/>
      <c r="E4245" s="182"/>
      <c r="F4245" s="182"/>
      <c r="G4245" s="182"/>
      <c r="H4245" s="182"/>
      <c r="I4245" s="182"/>
      <c r="J4245" s="182"/>
    </row>
    <row r="4246" spans="2:10">
      <c r="D4246" s="182"/>
      <c r="E4246" s="182"/>
      <c r="F4246" s="182"/>
      <c r="G4246" s="182"/>
      <c r="H4246" s="182"/>
      <c r="I4246" s="182"/>
      <c r="J4246" s="182"/>
    </row>
    <row r="4247" spans="2:10">
      <c r="D4247" s="182"/>
      <c r="E4247" s="182"/>
      <c r="F4247" s="182"/>
      <c r="G4247" s="182"/>
      <c r="H4247" s="182"/>
      <c r="I4247" s="182"/>
      <c r="J4247" s="182"/>
    </row>
    <row r="4248" spans="2:10">
      <c r="D4248" s="182"/>
      <c r="E4248" s="182"/>
      <c r="F4248" s="182"/>
      <c r="G4248" s="182"/>
      <c r="H4248" s="182"/>
      <c r="I4248" s="182"/>
      <c r="J4248" s="182"/>
    </row>
    <row r="4249" spans="2:10">
      <c r="D4249" s="182"/>
      <c r="E4249" s="182"/>
      <c r="F4249" s="182"/>
      <c r="G4249" s="182"/>
      <c r="H4249" s="182"/>
      <c r="I4249" s="182"/>
      <c r="J4249" s="182"/>
    </row>
    <row r="4250" spans="2:10">
      <c r="D4250" s="182"/>
      <c r="E4250" s="182"/>
      <c r="F4250" s="182"/>
      <c r="G4250" s="182"/>
      <c r="H4250" s="182"/>
      <c r="I4250" s="182"/>
      <c r="J4250" s="182"/>
    </row>
    <row r="4251" spans="2:10">
      <c r="D4251" s="182"/>
      <c r="E4251" s="182"/>
      <c r="F4251" s="182"/>
      <c r="G4251" s="182"/>
      <c r="H4251" s="182"/>
      <c r="I4251" s="182"/>
      <c r="J4251" s="182"/>
    </row>
    <row r="4252" spans="2:10">
      <c r="D4252" s="182"/>
      <c r="E4252" s="182"/>
      <c r="F4252" s="182"/>
      <c r="G4252" s="182"/>
      <c r="H4252" s="182"/>
      <c r="I4252" s="182"/>
      <c r="J4252" s="182"/>
    </row>
    <row r="4253" spans="2:10">
      <c r="B4253" s="183"/>
      <c r="D4253" s="182"/>
      <c r="E4253" s="182"/>
      <c r="F4253" s="182"/>
      <c r="G4253" s="182"/>
      <c r="H4253" s="182"/>
      <c r="I4253" s="182"/>
      <c r="J4253" s="182"/>
    </row>
    <row r="4254" spans="2:10">
      <c r="B4254" s="183"/>
      <c r="D4254" s="182"/>
      <c r="E4254" s="182"/>
      <c r="F4254" s="182"/>
      <c r="G4254" s="182"/>
      <c r="H4254" s="182"/>
      <c r="I4254" s="182"/>
      <c r="J4254" s="182"/>
    </row>
    <row r="4255" spans="2:10">
      <c r="B4255" s="183"/>
      <c r="D4255" s="182"/>
      <c r="E4255" s="182"/>
      <c r="F4255" s="182"/>
      <c r="G4255" s="182"/>
      <c r="H4255" s="182"/>
      <c r="I4255" s="182"/>
      <c r="J4255" s="182"/>
    </row>
    <row r="4256" spans="2:10">
      <c r="B4256" s="183"/>
      <c r="D4256" s="182"/>
      <c r="E4256" s="182"/>
      <c r="F4256" s="182"/>
      <c r="G4256" s="182"/>
      <c r="H4256" s="182"/>
      <c r="I4256" s="182"/>
      <c r="J4256" s="182"/>
    </row>
    <row r="4257" spans="2:10">
      <c r="D4257" s="182"/>
      <c r="E4257" s="182"/>
      <c r="F4257" s="182"/>
      <c r="G4257" s="182"/>
      <c r="H4257" s="182"/>
      <c r="I4257" s="182"/>
      <c r="J4257" s="182"/>
    </row>
    <row r="4258" spans="2:10">
      <c r="D4258" s="182"/>
      <c r="E4258" s="182"/>
      <c r="F4258" s="182"/>
      <c r="G4258" s="182"/>
      <c r="H4258" s="182"/>
      <c r="I4258" s="182"/>
      <c r="J4258" s="182"/>
    </row>
    <row r="4259" spans="2:10">
      <c r="D4259" s="182"/>
      <c r="E4259" s="182"/>
      <c r="F4259" s="182"/>
      <c r="G4259" s="182"/>
      <c r="H4259" s="182"/>
      <c r="I4259" s="182"/>
      <c r="J4259" s="182"/>
    </row>
    <row r="4260" spans="2:10">
      <c r="D4260" s="182"/>
      <c r="E4260" s="182"/>
      <c r="F4260" s="182"/>
      <c r="G4260" s="182"/>
      <c r="H4260" s="182"/>
      <c r="I4260" s="182"/>
      <c r="J4260" s="182"/>
    </row>
    <row r="4261" spans="2:10">
      <c r="B4261" s="183"/>
      <c r="D4261" s="182"/>
      <c r="E4261" s="182"/>
      <c r="F4261" s="182"/>
      <c r="G4261" s="182"/>
      <c r="H4261" s="182"/>
      <c r="I4261" s="182"/>
      <c r="J4261" s="182"/>
    </row>
    <row r="4262" spans="2:10">
      <c r="B4262" s="183"/>
      <c r="D4262" s="182"/>
      <c r="E4262" s="182"/>
      <c r="F4262" s="182"/>
      <c r="G4262" s="182"/>
      <c r="H4262" s="182"/>
      <c r="I4262" s="182"/>
      <c r="J4262" s="182"/>
    </row>
    <row r="4263" spans="2:10">
      <c r="B4263" s="183"/>
      <c r="D4263" s="182"/>
      <c r="E4263" s="182"/>
      <c r="F4263" s="182"/>
      <c r="G4263" s="182"/>
      <c r="H4263" s="182"/>
      <c r="I4263" s="182"/>
      <c r="J4263" s="182"/>
    </row>
    <row r="4264" spans="2:10">
      <c r="D4264" s="182"/>
      <c r="E4264" s="182"/>
      <c r="F4264" s="182"/>
      <c r="G4264" s="182"/>
      <c r="H4264" s="182"/>
      <c r="I4264" s="182"/>
      <c r="J4264" s="182"/>
    </row>
    <row r="4265" spans="2:10">
      <c r="B4265" s="183"/>
      <c r="D4265" s="182"/>
      <c r="E4265" s="182"/>
      <c r="F4265" s="182"/>
      <c r="G4265" s="182"/>
      <c r="H4265" s="182"/>
      <c r="I4265" s="182"/>
      <c r="J4265" s="182"/>
    </row>
    <row r="4266" spans="2:10">
      <c r="D4266" s="182"/>
      <c r="E4266" s="182"/>
      <c r="F4266" s="182"/>
      <c r="G4266" s="182"/>
      <c r="H4266" s="182"/>
      <c r="I4266" s="182"/>
      <c r="J4266" s="182"/>
    </row>
    <row r="4267" spans="2:10">
      <c r="B4267" s="183"/>
      <c r="D4267" s="182"/>
      <c r="E4267" s="182"/>
      <c r="F4267" s="182"/>
      <c r="G4267" s="182"/>
      <c r="H4267" s="182"/>
      <c r="I4267" s="182"/>
      <c r="J4267" s="182"/>
    </row>
    <row r="4268" spans="2:10">
      <c r="B4268" s="183"/>
      <c r="D4268" s="182"/>
      <c r="E4268" s="182"/>
      <c r="F4268" s="182"/>
      <c r="G4268" s="182"/>
      <c r="H4268" s="182"/>
      <c r="I4268" s="182"/>
      <c r="J4268" s="182"/>
    </row>
    <row r="4269" spans="2:10">
      <c r="B4269" s="183"/>
      <c r="D4269" s="182"/>
      <c r="E4269" s="182"/>
      <c r="F4269" s="182"/>
      <c r="G4269" s="182"/>
      <c r="H4269" s="182"/>
      <c r="I4269" s="182"/>
      <c r="J4269" s="182"/>
    </row>
    <row r="4270" spans="2:10">
      <c r="B4270" s="183"/>
      <c r="D4270" s="182"/>
      <c r="E4270" s="182"/>
      <c r="F4270" s="182"/>
      <c r="G4270" s="182"/>
      <c r="H4270" s="182"/>
      <c r="I4270" s="182"/>
      <c r="J4270" s="182"/>
    </row>
    <row r="4271" spans="2:10">
      <c r="B4271" s="183"/>
      <c r="D4271" s="182"/>
      <c r="E4271" s="182"/>
      <c r="F4271" s="182"/>
      <c r="G4271" s="182"/>
      <c r="H4271" s="182"/>
      <c r="I4271" s="182"/>
      <c r="J4271" s="182"/>
    </row>
    <row r="4272" spans="2:10">
      <c r="B4272" s="183"/>
      <c r="D4272" s="182"/>
      <c r="E4272" s="182"/>
      <c r="F4272" s="182"/>
      <c r="G4272" s="182"/>
      <c r="H4272" s="182"/>
      <c r="I4272" s="182"/>
      <c r="J4272" s="182"/>
    </row>
    <row r="4273" spans="2:10">
      <c r="D4273" s="182"/>
      <c r="E4273" s="182"/>
      <c r="F4273" s="182"/>
      <c r="G4273" s="182"/>
      <c r="H4273" s="182"/>
      <c r="I4273" s="182"/>
      <c r="J4273" s="182"/>
    </row>
    <row r="4274" spans="2:10">
      <c r="D4274" s="182"/>
      <c r="E4274" s="182"/>
      <c r="F4274" s="182"/>
      <c r="G4274" s="182"/>
      <c r="H4274" s="182"/>
      <c r="I4274" s="182"/>
      <c r="J4274" s="182"/>
    </row>
    <row r="4275" spans="2:10">
      <c r="D4275" s="182"/>
      <c r="E4275" s="182"/>
      <c r="F4275" s="182"/>
      <c r="G4275" s="182"/>
      <c r="H4275" s="182"/>
      <c r="I4275" s="182"/>
      <c r="J4275" s="182"/>
    </row>
    <row r="4276" spans="2:10">
      <c r="D4276" s="182"/>
      <c r="E4276" s="182"/>
      <c r="F4276" s="182"/>
      <c r="G4276" s="182"/>
      <c r="H4276" s="182"/>
      <c r="I4276" s="182"/>
      <c r="J4276" s="182"/>
    </row>
    <row r="4277" spans="2:10">
      <c r="D4277" s="182"/>
      <c r="E4277" s="182"/>
      <c r="F4277" s="182"/>
      <c r="G4277" s="182"/>
      <c r="H4277" s="182"/>
      <c r="I4277" s="182"/>
      <c r="J4277" s="182"/>
    </row>
    <row r="4278" spans="2:10">
      <c r="D4278" s="182"/>
      <c r="E4278" s="182"/>
      <c r="F4278" s="182"/>
      <c r="G4278" s="182"/>
      <c r="H4278" s="182"/>
      <c r="I4278" s="182"/>
      <c r="J4278" s="182"/>
    </row>
    <row r="4279" spans="2:10">
      <c r="D4279" s="182"/>
      <c r="E4279" s="182"/>
      <c r="F4279" s="182"/>
      <c r="G4279" s="182"/>
      <c r="H4279" s="182"/>
      <c r="I4279" s="182"/>
      <c r="J4279" s="182"/>
    </row>
    <row r="4280" spans="2:10">
      <c r="B4280" s="183"/>
      <c r="D4280" s="182"/>
      <c r="E4280" s="182"/>
      <c r="F4280" s="182"/>
      <c r="G4280" s="182"/>
      <c r="H4280" s="182"/>
      <c r="I4280" s="182"/>
      <c r="J4280" s="182"/>
    </row>
    <row r="4281" spans="2:10">
      <c r="D4281" s="182"/>
      <c r="E4281" s="182"/>
      <c r="F4281" s="182"/>
      <c r="G4281" s="182"/>
      <c r="H4281" s="182"/>
      <c r="I4281" s="182"/>
      <c r="J4281" s="182"/>
    </row>
    <row r="4282" spans="2:10">
      <c r="B4282" s="183"/>
      <c r="D4282" s="182"/>
      <c r="E4282" s="182"/>
      <c r="F4282" s="182"/>
      <c r="G4282" s="182"/>
      <c r="H4282" s="182"/>
      <c r="I4282" s="182"/>
      <c r="J4282" s="182"/>
    </row>
    <row r="4283" spans="2:10">
      <c r="D4283" s="182"/>
      <c r="E4283" s="182"/>
      <c r="F4283" s="182"/>
      <c r="G4283" s="182"/>
      <c r="H4283" s="182"/>
      <c r="I4283" s="182"/>
      <c r="J4283" s="182"/>
    </row>
    <row r="4284" spans="2:10">
      <c r="B4284" s="183"/>
      <c r="D4284" s="182"/>
      <c r="E4284" s="182"/>
      <c r="F4284" s="182"/>
      <c r="G4284" s="182"/>
      <c r="H4284" s="182"/>
      <c r="I4284" s="182"/>
      <c r="J4284" s="182"/>
    </row>
    <row r="4285" spans="2:10">
      <c r="D4285" s="182"/>
      <c r="E4285" s="182"/>
      <c r="F4285" s="182"/>
      <c r="G4285" s="182"/>
      <c r="H4285" s="182"/>
      <c r="I4285" s="182"/>
      <c r="J4285" s="182"/>
    </row>
    <row r="4286" spans="2:10">
      <c r="B4286" s="183"/>
      <c r="D4286" s="182"/>
      <c r="E4286" s="182"/>
      <c r="F4286" s="182"/>
      <c r="G4286" s="182"/>
      <c r="H4286" s="182"/>
      <c r="I4286" s="182"/>
      <c r="J4286" s="182"/>
    </row>
    <row r="4287" spans="2:10">
      <c r="D4287" s="182"/>
      <c r="E4287" s="182"/>
      <c r="F4287" s="182"/>
      <c r="G4287" s="182"/>
      <c r="H4287" s="182"/>
      <c r="I4287" s="182"/>
      <c r="J4287" s="182"/>
    </row>
    <row r="4288" spans="2:10">
      <c r="D4288" s="182"/>
      <c r="E4288" s="182"/>
      <c r="F4288" s="182"/>
      <c r="G4288" s="182"/>
      <c r="H4288" s="182"/>
      <c r="I4288" s="182"/>
      <c r="J4288" s="182"/>
    </row>
    <row r="4289" spans="2:10">
      <c r="D4289" s="182"/>
      <c r="E4289" s="182"/>
      <c r="F4289" s="182"/>
      <c r="G4289" s="182"/>
      <c r="H4289" s="182"/>
      <c r="I4289" s="182"/>
      <c r="J4289" s="182"/>
    </row>
    <row r="4290" spans="2:10">
      <c r="D4290" s="182"/>
      <c r="E4290" s="182"/>
      <c r="F4290" s="182"/>
      <c r="G4290" s="182"/>
      <c r="H4290" s="182"/>
      <c r="I4290" s="182"/>
      <c r="J4290" s="182"/>
    </row>
    <row r="4291" spans="2:10">
      <c r="D4291" s="182"/>
      <c r="E4291" s="182"/>
      <c r="F4291" s="182"/>
      <c r="G4291" s="182"/>
      <c r="H4291" s="182"/>
      <c r="I4291" s="182"/>
      <c r="J4291" s="182"/>
    </row>
    <row r="4292" spans="2:10">
      <c r="D4292" s="182"/>
      <c r="E4292" s="182"/>
      <c r="F4292" s="182"/>
      <c r="G4292" s="182"/>
      <c r="H4292" s="182"/>
      <c r="I4292" s="182"/>
      <c r="J4292" s="182"/>
    </row>
    <row r="4293" spans="2:10">
      <c r="B4293" s="183"/>
      <c r="D4293" s="182"/>
      <c r="E4293" s="182"/>
      <c r="F4293" s="182"/>
      <c r="G4293" s="182"/>
      <c r="H4293" s="182"/>
      <c r="I4293" s="182"/>
      <c r="J4293" s="182"/>
    </row>
    <row r="4294" spans="2:10">
      <c r="B4294" s="183"/>
      <c r="D4294" s="182"/>
      <c r="E4294" s="182"/>
      <c r="F4294" s="182"/>
      <c r="G4294" s="182"/>
      <c r="H4294" s="182"/>
      <c r="I4294" s="182"/>
      <c r="J4294" s="182"/>
    </row>
    <row r="4295" spans="2:10">
      <c r="B4295" s="183"/>
      <c r="D4295" s="182"/>
      <c r="E4295" s="182"/>
      <c r="F4295" s="182"/>
      <c r="G4295" s="182"/>
      <c r="H4295" s="182"/>
      <c r="I4295" s="182"/>
      <c r="J4295" s="182"/>
    </row>
    <row r="4296" spans="2:10">
      <c r="B4296" s="183"/>
      <c r="D4296" s="182"/>
      <c r="E4296" s="182"/>
      <c r="F4296" s="182"/>
      <c r="G4296" s="182"/>
      <c r="H4296" s="182"/>
      <c r="I4296" s="182"/>
      <c r="J4296" s="182"/>
    </row>
    <row r="4297" spans="2:10">
      <c r="B4297" s="159"/>
      <c r="D4297" s="182"/>
      <c r="E4297" s="182"/>
      <c r="F4297" s="182"/>
      <c r="G4297" s="182"/>
      <c r="H4297" s="182"/>
      <c r="I4297" s="182"/>
      <c r="J4297" s="182"/>
    </row>
    <row r="4298" spans="2:10">
      <c r="B4298" s="184"/>
      <c r="D4298" s="182"/>
      <c r="E4298" s="182"/>
      <c r="F4298" s="182"/>
      <c r="G4298" s="182"/>
      <c r="H4298" s="182"/>
      <c r="I4298" s="182"/>
      <c r="J4298" s="182"/>
    </row>
    <row r="4299" spans="2:10">
      <c r="B4299" s="183"/>
      <c r="D4299" s="182"/>
      <c r="E4299" s="182"/>
      <c r="F4299" s="182"/>
      <c r="G4299" s="182"/>
      <c r="H4299" s="182"/>
      <c r="I4299" s="182"/>
      <c r="J4299" s="182"/>
    </row>
    <row r="4300" spans="2:10">
      <c r="D4300" s="182"/>
      <c r="E4300" s="182"/>
      <c r="F4300" s="182"/>
      <c r="G4300" s="182"/>
      <c r="H4300" s="182"/>
      <c r="I4300" s="182"/>
      <c r="J4300" s="182"/>
    </row>
    <row r="4301" spans="2:10">
      <c r="B4301" s="183"/>
      <c r="D4301" s="182"/>
      <c r="E4301" s="182"/>
      <c r="F4301" s="182"/>
      <c r="G4301" s="182"/>
      <c r="H4301" s="182"/>
      <c r="I4301" s="182"/>
      <c r="J4301" s="182"/>
    </row>
    <row r="4302" spans="2:10">
      <c r="D4302" s="182"/>
      <c r="E4302" s="182"/>
      <c r="F4302" s="182"/>
      <c r="G4302" s="182"/>
      <c r="H4302" s="182"/>
      <c r="I4302" s="182"/>
      <c r="J4302" s="182"/>
    </row>
    <row r="4303" spans="2:10">
      <c r="B4303" s="183"/>
      <c r="D4303" s="182"/>
      <c r="E4303" s="182"/>
      <c r="F4303" s="182"/>
      <c r="G4303" s="182"/>
      <c r="H4303" s="182"/>
      <c r="I4303" s="182"/>
      <c r="J4303" s="182"/>
    </row>
    <row r="4304" spans="2:10">
      <c r="D4304" s="182"/>
      <c r="E4304" s="182"/>
      <c r="F4304" s="182"/>
      <c r="G4304" s="182"/>
      <c r="H4304" s="182"/>
      <c r="I4304" s="182"/>
      <c r="J4304" s="182"/>
    </row>
    <row r="4305" spans="2:10">
      <c r="B4305" s="183"/>
      <c r="D4305" s="182"/>
      <c r="E4305" s="182"/>
      <c r="F4305" s="182"/>
      <c r="G4305" s="182"/>
      <c r="H4305" s="182"/>
      <c r="I4305" s="182"/>
      <c r="J4305" s="182"/>
    </row>
    <row r="4306" spans="2:10">
      <c r="D4306" s="182"/>
      <c r="E4306" s="182"/>
      <c r="F4306" s="182"/>
      <c r="G4306" s="182"/>
      <c r="H4306" s="182"/>
      <c r="I4306" s="182"/>
      <c r="J4306" s="182"/>
    </row>
    <row r="4307" spans="2:10">
      <c r="B4307" s="183"/>
      <c r="D4307" s="182"/>
      <c r="E4307" s="182"/>
      <c r="F4307" s="182"/>
      <c r="G4307" s="182"/>
      <c r="H4307" s="182"/>
      <c r="I4307" s="182"/>
      <c r="J4307" s="182"/>
    </row>
    <row r="4308" spans="2:10">
      <c r="D4308" s="182"/>
      <c r="E4308" s="182"/>
      <c r="F4308" s="182"/>
      <c r="G4308" s="182"/>
      <c r="H4308" s="182"/>
      <c r="I4308" s="182"/>
      <c r="J4308" s="182"/>
    </row>
    <row r="4309" spans="2:10">
      <c r="B4309" s="183"/>
      <c r="D4309" s="182"/>
      <c r="E4309" s="182"/>
      <c r="F4309" s="182"/>
      <c r="G4309" s="182"/>
      <c r="H4309" s="182"/>
      <c r="I4309" s="182"/>
      <c r="J4309" s="182"/>
    </row>
    <row r="4310" spans="2:10">
      <c r="D4310" s="182"/>
      <c r="E4310" s="182"/>
      <c r="F4310" s="182"/>
      <c r="G4310" s="182"/>
      <c r="H4310" s="182"/>
      <c r="I4310" s="182"/>
      <c r="J4310" s="182"/>
    </row>
    <row r="4311" spans="2:10">
      <c r="B4311" s="183"/>
      <c r="D4311" s="182"/>
      <c r="E4311" s="182"/>
      <c r="F4311" s="182"/>
      <c r="G4311" s="182"/>
      <c r="H4311" s="182"/>
      <c r="I4311" s="182"/>
      <c r="J4311" s="182"/>
    </row>
    <row r="4312" spans="2:10">
      <c r="D4312" s="182"/>
      <c r="E4312" s="182"/>
      <c r="F4312" s="182"/>
      <c r="G4312" s="182"/>
      <c r="H4312" s="182"/>
      <c r="I4312" s="182"/>
      <c r="J4312" s="182"/>
    </row>
    <row r="4313" spans="2:10">
      <c r="B4313" s="183"/>
      <c r="D4313" s="182"/>
      <c r="E4313" s="182"/>
      <c r="F4313" s="182"/>
      <c r="G4313" s="182"/>
      <c r="H4313" s="182"/>
      <c r="I4313" s="182"/>
      <c r="J4313" s="182"/>
    </row>
    <row r="4314" spans="2:10">
      <c r="D4314" s="182"/>
      <c r="E4314" s="182"/>
      <c r="F4314" s="182"/>
      <c r="G4314" s="182"/>
      <c r="H4314" s="182"/>
      <c r="I4314" s="182"/>
      <c r="J4314" s="182"/>
    </row>
    <row r="4315" spans="2:10">
      <c r="D4315" s="182"/>
      <c r="E4315" s="182"/>
      <c r="F4315" s="182"/>
      <c r="G4315" s="182"/>
      <c r="H4315" s="182"/>
      <c r="I4315" s="182"/>
      <c r="J4315" s="182"/>
    </row>
    <row r="4316" spans="2:10">
      <c r="D4316" s="182"/>
      <c r="E4316" s="182"/>
      <c r="F4316" s="182"/>
      <c r="G4316" s="182"/>
      <c r="H4316" s="182"/>
      <c r="I4316" s="182"/>
      <c r="J4316" s="182"/>
    </row>
    <row r="4317" spans="2:10">
      <c r="B4317" s="183"/>
      <c r="D4317" s="182"/>
      <c r="E4317" s="182"/>
      <c r="F4317" s="182"/>
      <c r="G4317" s="182"/>
      <c r="H4317" s="182"/>
      <c r="I4317" s="182"/>
      <c r="J4317" s="182"/>
    </row>
    <row r="4318" spans="2:10">
      <c r="D4318" s="182"/>
      <c r="E4318" s="182"/>
      <c r="F4318" s="182"/>
      <c r="G4318" s="182"/>
      <c r="H4318" s="182"/>
      <c r="I4318" s="182"/>
      <c r="J4318" s="182"/>
    </row>
    <row r="4319" spans="2:10">
      <c r="B4319" s="183"/>
      <c r="D4319" s="182"/>
      <c r="E4319" s="182"/>
      <c r="F4319" s="182"/>
      <c r="G4319" s="182"/>
      <c r="H4319" s="182"/>
      <c r="I4319" s="182"/>
      <c r="J4319" s="182"/>
    </row>
    <row r="4320" spans="2:10">
      <c r="D4320" s="182"/>
      <c r="E4320" s="182"/>
      <c r="F4320" s="182"/>
      <c r="G4320" s="182"/>
      <c r="H4320" s="182"/>
      <c r="I4320" s="182"/>
      <c r="J4320" s="182"/>
    </row>
    <row r="4321" spans="2:10">
      <c r="B4321" s="183"/>
      <c r="D4321" s="182"/>
      <c r="E4321" s="182"/>
      <c r="F4321" s="182"/>
      <c r="G4321" s="182"/>
      <c r="H4321" s="182"/>
      <c r="I4321" s="182"/>
      <c r="J4321" s="182"/>
    </row>
    <row r="4322" spans="2:10">
      <c r="D4322" s="182"/>
      <c r="E4322" s="182"/>
      <c r="F4322" s="182"/>
      <c r="G4322" s="182"/>
      <c r="H4322" s="182"/>
      <c r="I4322" s="182"/>
      <c r="J4322" s="182"/>
    </row>
    <row r="4323" spans="2:10">
      <c r="B4323" s="183"/>
      <c r="D4323" s="182"/>
      <c r="E4323" s="182"/>
      <c r="F4323" s="182"/>
      <c r="G4323" s="182"/>
      <c r="H4323" s="182"/>
      <c r="I4323" s="182"/>
      <c r="J4323" s="182"/>
    </row>
    <row r="4324" spans="2:10">
      <c r="D4324" s="182"/>
      <c r="E4324" s="182"/>
      <c r="F4324" s="182"/>
      <c r="G4324" s="182"/>
      <c r="H4324" s="182"/>
      <c r="I4324" s="182"/>
      <c r="J4324" s="182"/>
    </row>
    <row r="4325" spans="2:10">
      <c r="B4325" s="183"/>
      <c r="D4325" s="182"/>
      <c r="E4325" s="182"/>
      <c r="F4325" s="182"/>
      <c r="G4325" s="182"/>
      <c r="H4325" s="182"/>
      <c r="I4325" s="182"/>
      <c r="J4325" s="182"/>
    </row>
    <row r="4326" spans="2:10">
      <c r="D4326" s="182"/>
      <c r="E4326" s="182"/>
      <c r="F4326" s="182"/>
      <c r="G4326" s="182"/>
      <c r="H4326" s="182"/>
      <c r="I4326" s="182"/>
      <c r="J4326" s="182"/>
    </row>
    <row r="4327" spans="2:10">
      <c r="B4327" s="183"/>
      <c r="D4327" s="182"/>
      <c r="E4327" s="182"/>
      <c r="F4327" s="182"/>
      <c r="G4327" s="182"/>
      <c r="H4327" s="182"/>
      <c r="I4327" s="182"/>
      <c r="J4327" s="182"/>
    </row>
    <row r="4328" spans="2:10">
      <c r="D4328" s="182"/>
      <c r="E4328" s="182"/>
      <c r="F4328" s="182"/>
      <c r="G4328" s="182"/>
      <c r="H4328" s="182"/>
      <c r="I4328" s="182"/>
      <c r="J4328" s="182"/>
    </row>
    <row r="4329" spans="2:10">
      <c r="D4329" s="182"/>
      <c r="E4329" s="182"/>
      <c r="F4329" s="182"/>
      <c r="G4329" s="182"/>
      <c r="H4329" s="182"/>
      <c r="I4329" s="182"/>
      <c r="J4329" s="182"/>
    </row>
    <row r="4330" spans="2:10">
      <c r="D4330" s="182"/>
      <c r="E4330" s="182"/>
      <c r="F4330" s="182"/>
      <c r="G4330" s="182"/>
      <c r="H4330" s="182"/>
      <c r="I4330" s="182"/>
      <c r="J4330" s="182"/>
    </row>
    <row r="4331" spans="2:10">
      <c r="D4331" s="182"/>
      <c r="E4331" s="182"/>
      <c r="F4331" s="182"/>
      <c r="G4331" s="182"/>
      <c r="H4331" s="182"/>
      <c r="I4331" s="182"/>
      <c r="J4331" s="182"/>
    </row>
    <row r="4332" spans="2:10">
      <c r="B4332" s="183"/>
      <c r="D4332" s="182"/>
      <c r="E4332" s="182"/>
      <c r="F4332" s="182"/>
      <c r="G4332" s="182"/>
      <c r="H4332" s="182"/>
      <c r="I4332" s="182"/>
      <c r="J4332" s="182"/>
    </row>
    <row r="4333" spans="2:10">
      <c r="D4333" s="182"/>
      <c r="E4333" s="182"/>
      <c r="F4333" s="182"/>
      <c r="G4333" s="182"/>
      <c r="H4333" s="182"/>
      <c r="I4333" s="182"/>
      <c r="J4333" s="182"/>
    </row>
    <row r="4334" spans="2:10">
      <c r="B4334" s="183"/>
      <c r="D4334" s="182"/>
      <c r="E4334" s="182"/>
      <c r="F4334" s="182"/>
      <c r="G4334" s="182"/>
      <c r="H4334" s="182"/>
      <c r="I4334" s="182"/>
      <c r="J4334" s="182"/>
    </row>
    <row r="4335" spans="2:10">
      <c r="D4335" s="182"/>
      <c r="E4335" s="182"/>
      <c r="F4335" s="182"/>
      <c r="G4335" s="182"/>
      <c r="H4335" s="182"/>
      <c r="I4335" s="182"/>
      <c r="J4335" s="182"/>
    </row>
    <row r="4336" spans="2:10">
      <c r="B4336" s="183"/>
      <c r="D4336" s="182"/>
      <c r="E4336" s="182"/>
      <c r="F4336" s="182"/>
      <c r="G4336" s="182"/>
      <c r="H4336" s="182"/>
      <c r="I4336" s="182"/>
      <c r="J4336" s="182"/>
    </row>
    <row r="4337" spans="2:10">
      <c r="D4337" s="182"/>
      <c r="E4337" s="182"/>
      <c r="F4337" s="182"/>
      <c r="G4337" s="182"/>
      <c r="H4337" s="182"/>
      <c r="I4337" s="182"/>
      <c r="J4337" s="182"/>
    </row>
    <row r="4338" spans="2:10">
      <c r="B4338" s="183"/>
      <c r="D4338" s="182"/>
      <c r="E4338" s="182"/>
      <c r="F4338" s="182"/>
      <c r="G4338" s="182"/>
      <c r="H4338" s="182"/>
      <c r="I4338" s="182"/>
      <c r="J4338" s="182"/>
    </row>
    <row r="4339" spans="2:10">
      <c r="B4339" s="183"/>
      <c r="D4339" s="182"/>
      <c r="E4339" s="182"/>
      <c r="F4339" s="182"/>
      <c r="G4339" s="182"/>
      <c r="H4339" s="182"/>
      <c r="I4339" s="182"/>
      <c r="J4339" s="182"/>
    </row>
    <row r="4340" spans="2:10">
      <c r="D4340" s="182"/>
      <c r="E4340" s="182"/>
      <c r="F4340" s="182"/>
      <c r="G4340" s="182"/>
      <c r="H4340" s="182"/>
      <c r="I4340" s="182"/>
      <c r="J4340" s="182"/>
    </row>
    <row r="4341" spans="2:10">
      <c r="D4341" s="182"/>
      <c r="E4341" s="182"/>
      <c r="F4341" s="182"/>
      <c r="G4341" s="182"/>
      <c r="H4341" s="182"/>
      <c r="I4341" s="182"/>
      <c r="J4341" s="182"/>
    </row>
    <row r="4342" spans="2:10">
      <c r="D4342" s="182"/>
      <c r="E4342" s="182"/>
      <c r="F4342" s="182"/>
      <c r="G4342" s="182"/>
      <c r="H4342" s="182"/>
      <c r="I4342" s="182"/>
      <c r="J4342" s="182"/>
    </row>
    <row r="4343" spans="2:10">
      <c r="D4343" s="182"/>
      <c r="E4343" s="182"/>
      <c r="F4343" s="182"/>
      <c r="G4343" s="182"/>
      <c r="H4343" s="182"/>
      <c r="I4343" s="182"/>
      <c r="J4343" s="182"/>
    </row>
    <row r="4344" spans="2:10">
      <c r="D4344" s="182"/>
      <c r="E4344" s="182"/>
      <c r="F4344" s="182"/>
      <c r="G4344" s="182"/>
      <c r="H4344" s="182"/>
      <c r="I4344" s="182"/>
      <c r="J4344" s="182"/>
    </row>
    <row r="4345" spans="2:10">
      <c r="D4345" s="182"/>
      <c r="E4345" s="182"/>
      <c r="F4345" s="182"/>
      <c r="G4345" s="182"/>
      <c r="H4345" s="182"/>
      <c r="I4345" s="182"/>
      <c r="J4345" s="182"/>
    </row>
    <row r="4346" spans="2:10">
      <c r="D4346" s="182"/>
      <c r="E4346" s="182"/>
      <c r="F4346" s="182"/>
      <c r="G4346" s="182"/>
      <c r="H4346" s="182"/>
      <c r="I4346" s="182"/>
      <c r="J4346" s="182"/>
    </row>
    <row r="4347" spans="2:10">
      <c r="D4347" s="182"/>
      <c r="E4347" s="182"/>
      <c r="F4347" s="182"/>
      <c r="G4347" s="182"/>
      <c r="H4347" s="182"/>
      <c r="I4347" s="182"/>
      <c r="J4347" s="182"/>
    </row>
    <row r="4348" spans="2:10">
      <c r="D4348" s="182"/>
      <c r="E4348" s="182"/>
      <c r="F4348" s="182"/>
      <c r="G4348" s="182"/>
      <c r="H4348" s="182"/>
      <c r="I4348" s="182"/>
      <c r="J4348" s="182"/>
    </row>
    <row r="4349" spans="2:10">
      <c r="D4349" s="182"/>
      <c r="E4349" s="182"/>
      <c r="F4349" s="182"/>
      <c r="G4349" s="182"/>
      <c r="H4349" s="182"/>
      <c r="I4349" s="182"/>
      <c r="J4349" s="182"/>
    </row>
    <row r="4350" spans="2:10">
      <c r="D4350" s="182"/>
      <c r="E4350" s="182"/>
      <c r="F4350" s="182"/>
      <c r="G4350" s="182"/>
      <c r="H4350" s="182"/>
      <c r="I4350" s="182"/>
      <c r="J4350" s="182"/>
    </row>
    <row r="4351" spans="2:10">
      <c r="D4351" s="182"/>
      <c r="E4351" s="182"/>
      <c r="F4351" s="182"/>
      <c r="G4351" s="182"/>
      <c r="H4351" s="182"/>
      <c r="I4351" s="182"/>
      <c r="J4351" s="182"/>
    </row>
    <row r="4352" spans="2:10">
      <c r="D4352" s="182"/>
      <c r="E4352" s="182"/>
      <c r="F4352" s="182"/>
      <c r="G4352" s="182"/>
      <c r="H4352" s="182"/>
      <c r="I4352" s="182"/>
      <c r="J4352" s="182"/>
    </row>
    <row r="4353" spans="2:10">
      <c r="B4353" s="183"/>
      <c r="D4353" s="182"/>
      <c r="E4353" s="182"/>
      <c r="F4353" s="182"/>
      <c r="G4353" s="182"/>
      <c r="H4353" s="182"/>
      <c r="I4353" s="182"/>
      <c r="J4353" s="182"/>
    </row>
    <row r="4354" spans="2:10">
      <c r="D4354" s="182"/>
      <c r="E4354" s="182"/>
      <c r="F4354" s="182"/>
      <c r="G4354" s="182"/>
      <c r="H4354" s="182"/>
      <c r="I4354" s="182"/>
      <c r="J4354" s="182"/>
    </row>
    <row r="4355" spans="2:10">
      <c r="D4355" s="182"/>
      <c r="E4355" s="182"/>
      <c r="F4355" s="182"/>
      <c r="G4355" s="182"/>
      <c r="H4355" s="182"/>
      <c r="I4355" s="182"/>
      <c r="J4355" s="182"/>
    </row>
    <row r="4356" spans="2:10">
      <c r="B4356" s="183"/>
      <c r="D4356" s="182"/>
      <c r="E4356" s="182"/>
      <c r="F4356" s="182"/>
      <c r="G4356" s="182"/>
      <c r="H4356" s="182"/>
      <c r="I4356" s="182"/>
      <c r="J4356" s="182"/>
    </row>
    <row r="4357" spans="2:10">
      <c r="D4357" s="182"/>
      <c r="E4357" s="182"/>
      <c r="F4357" s="182"/>
      <c r="G4357" s="182"/>
      <c r="H4357" s="182"/>
      <c r="I4357" s="182"/>
      <c r="J4357" s="182"/>
    </row>
    <row r="4358" spans="2:10">
      <c r="B4358" s="183"/>
      <c r="D4358" s="182"/>
      <c r="E4358" s="182"/>
      <c r="F4358" s="182"/>
      <c r="G4358" s="182"/>
      <c r="H4358" s="182"/>
      <c r="I4358" s="182"/>
      <c r="J4358" s="182"/>
    </row>
    <row r="4359" spans="2:10">
      <c r="D4359" s="182"/>
      <c r="E4359" s="182"/>
      <c r="F4359" s="182"/>
      <c r="G4359" s="182"/>
      <c r="H4359" s="182"/>
      <c r="I4359" s="182"/>
      <c r="J4359" s="182"/>
    </row>
    <row r="4360" spans="2:10">
      <c r="B4360" s="183"/>
      <c r="D4360" s="182"/>
      <c r="E4360" s="182"/>
      <c r="F4360" s="182"/>
      <c r="G4360" s="182"/>
      <c r="H4360" s="182"/>
      <c r="I4360" s="182"/>
      <c r="J4360" s="182"/>
    </row>
    <row r="4361" spans="2:10">
      <c r="D4361" s="182"/>
      <c r="E4361" s="182"/>
      <c r="F4361" s="182"/>
      <c r="G4361" s="182"/>
      <c r="H4361" s="182"/>
      <c r="I4361" s="182"/>
      <c r="J4361" s="182"/>
    </row>
    <row r="4362" spans="2:10">
      <c r="B4362" s="183"/>
      <c r="D4362" s="182"/>
      <c r="E4362" s="182"/>
      <c r="F4362" s="182"/>
      <c r="G4362" s="182"/>
      <c r="H4362" s="182"/>
      <c r="I4362" s="182"/>
      <c r="J4362" s="182"/>
    </row>
    <row r="4363" spans="2:10">
      <c r="D4363" s="182"/>
      <c r="E4363" s="182"/>
      <c r="F4363" s="182"/>
      <c r="G4363" s="182"/>
      <c r="H4363" s="182"/>
      <c r="I4363" s="182"/>
      <c r="J4363" s="182"/>
    </row>
    <row r="4364" spans="2:10">
      <c r="B4364" s="183"/>
      <c r="D4364" s="182"/>
      <c r="E4364" s="182"/>
      <c r="F4364" s="182"/>
      <c r="G4364" s="182"/>
      <c r="H4364" s="182"/>
      <c r="I4364" s="182"/>
      <c r="J4364" s="182"/>
    </row>
    <row r="4365" spans="2:10">
      <c r="D4365" s="182"/>
      <c r="E4365" s="182"/>
      <c r="F4365" s="182"/>
      <c r="G4365" s="182"/>
      <c r="H4365" s="182"/>
      <c r="I4365" s="182"/>
      <c r="J4365" s="182"/>
    </row>
    <row r="4366" spans="2:10">
      <c r="B4366" s="183"/>
      <c r="D4366" s="182"/>
      <c r="E4366" s="182"/>
      <c r="F4366" s="182"/>
      <c r="G4366" s="182"/>
      <c r="H4366" s="182"/>
      <c r="I4366" s="182"/>
      <c r="J4366" s="182"/>
    </row>
    <row r="4367" spans="2:10">
      <c r="D4367" s="182"/>
      <c r="E4367" s="182"/>
      <c r="F4367" s="182"/>
      <c r="G4367" s="182"/>
      <c r="H4367" s="182"/>
      <c r="I4367" s="182"/>
      <c r="J4367" s="182"/>
    </row>
    <row r="4368" spans="2:10">
      <c r="B4368" s="183"/>
      <c r="D4368" s="182"/>
      <c r="E4368" s="182"/>
      <c r="F4368" s="182"/>
      <c r="G4368" s="182"/>
      <c r="H4368" s="182"/>
      <c r="I4368" s="182"/>
      <c r="J4368" s="182"/>
    </row>
    <row r="4369" spans="2:10">
      <c r="D4369" s="182"/>
      <c r="E4369" s="182"/>
      <c r="F4369" s="182"/>
      <c r="G4369" s="182"/>
      <c r="H4369" s="182"/>
      <c r="I4369" s="182"/>
      <c r="J4369" s="182"/>
    </row>
    <row r="4370" spans="2:10">
      <c r="D4370" s="182"/>
      <c r="E4370" s="182"/>
      <c r="F4370" s="182"/>
      <c r="G4370" s="182"/>
      <c r="H4370" s="182"/>
      <c r="I4370" s="182"/>
      <c r="J4370" s="182"/>
    </row>
    <row r="4371" spans="2:10">
      <c r="D4371" s="182"/>
      <c r="E4371" s="182"/>
      <c r="F4371" s="182"/>
      <c r="G4371" s="182"/>
      <c r="H4371" s="182"/>
      <c r="I4371" s="182"/>
      <c r="J4371" s="182"/>
    </row>
    <row r="4372" spans="2:10">
      <c r="D4372" s="182"/>
      <c r="E4372" s="182"/>
      <c r="F4372" s="182"/>
      <c r="G4372" s="182"/>
      <c r="H4372" s="182"/>
      <c r="I4372" s="182"/>
      <c r="J4372" s="182"/>
    </row>
    <row r="4373" spans="2:10">
      <c r="B4373" s="183"/>
      <c r="D4373" s="182"/>
      <c r="E4373" s="182"/>
      <c r="F4373" s="182"/>
      <c r="G4373" s="182"/>
      <c r="H4373" s="182"/>
      <c r="I4373" s="182"/>
      <c r="J4373" s="182"/>
    </row>
    <row r="4374" spans="2:10">
      <c r="B4374" s="183"/>
      <c r="D4374" s="182"/>
      <c r="E4374" s="182"/>
      <c r="F4374" s="182"/>
      <c r="G4374" s="182"/>
      <c r="H4374" s="182"/>
      <c r="I4374" s="182"/>
      <c r="J4374" s="182"/>
    </row>
    <row r="4375" spans="2:10">
      <c r="B4375" s="183"/>
      <c r="D4375" s="182"/>
      <c r="E4375" s="182"/>
      <c r="F4375" s="182"/>
      <c r="G4375" s="182"/>
      <c r="H4375" s="182"/>
      <c r="I4375" s="182"/>
      <c r="J4375" s="182"/>
    </row>
    <row r="4376" spans="2:10">
      <c r="D4376" s="182"/>
      <c r="E4376" s="182"/>
      <c r="F4376" s="182"/>
      <c r="G4376" s="182"/>
      <c r="H4376" s="182"/>
      <c r="I4376" s="182"/>
      <c r="J4376" s="182"/>
    </row>
    <row r="4377" spans="2:10">
      <c r="B4377" s="183"/>
      <c r="D4377" s="182"/>
      <c r="E4377" s="182"/>
      <c r="F4377" s="182"/>
      <c r="G4377" s="182"/>
      <c r="H4377" s="182"/>
      <c r="I4377" s="182"/>
      <c r="J4377" s="182"/>
    </row>
    <row r="4378" spans="2:10">
      <c r="D4378" s="182"/>
      <c r="E4378" s="182"/>
      <c r="F4378" s="182"/>
      <c r="G4378" s="182"/>
      <c r="H4378" s="182"/>
      <c r="I4378" s="182"/>
      <c r="J4378" s="182"/>
    </row>
    <row r="4379" spans="2:10">
      <c r="B4379" s="183"/>
      <c r="D4379" s="182"/>
      <c r="E4379" s="182"/>
      <c r="F4379" s="182"/>
      <c r="G4379" s="182"/>
      <c r="H4379" s="182"/>
      <c r="I4379" s="182"/>
      <c r="J4379" s="182"/>
    </row>
    <row r="4380" spans="2:10">
      <c r="D4380" s="182"/>
      <c r="E4380" s="182"/>
      <c r="F4380" s="182"/>
      <c r="G4380" s="182"/>
      <c r="H4380" s="182"/>
      <c r="I4380" s="182"/>
      <c r="J4380" s="182"/>
    </row>
    <row r="4381" spans="2:10">
      <c r="D4381" s="182"/>
      <c r="E4381" s="182"/>
      <c r="F4381" s="182"/>
      <c r="G4381" s="182"/>
      <c r="H4381" s="182"/>
      <c r="I4381" s="182"/>
      <c r="J4381" s="182"/>
    </row>
    <row r="4382" spans="2:10">
      <c r="D4382" s="182"/>
      <c r="E4382" s="182"/>
      <c r="F4382" s="182"/>
      <c r="G4382" s="182"/>
      <c r="H4382" s="182"/>
      <c r="I4382" s="182"/>
      <c r="J4382" s="182"/>
    </row>
    <row r="4383" spans="2:10">
      <c r="B4383" s="159"/>
      <c r="D4383" s="182"/>
      <c r="E4383" s="182"/>
      <c r="F4383" s="182"/>
      <c r="G4383" s="182"/>
      <c r="H4383" s="182"/>
      <c r="I4383" s="182"/>
      <c r="J4383" s="182"/>
    </row>
    <row r="4384" spans="2:10">
      <c r="D4384" s="182"/>
      <c r="E4384" s="182"/>
      <c r="F4384" s="182"/>
      <c r="G4384" s="182"/>
      <c r="H4384" s="182"/>
      <c r="I4384" s="182"/>
      <c r="J4384" s="182"/>
    </row>
    <row r="4385" spans="2:10">
      <c r="D4385" s="182"/>
      <c r="E4385" s="182"/>
      <c r="F4385" s="182"/>
      <c r="G4385" s="182"/>
      <c r="H4385" s="182"/>
      <c r="I4385" s="182"/>
      <c r="J4385" s="182"/>
    </row>
    <row r="4386" spans="2:10">
      <c r="D4386" s="182"/>
      <c r="E4386" s="182"/>
      <c r="F4386" s="182"/>
      <c r="G4386" s="182"/>
      <c r="H4386" s="182"/>
      <c r="I4386" s="182"/>
      <c r="J4386" s="182"/>
    </row>
    <row r="4387" spans="2:10">
      <c r="D4387" s="182"/>
      <c r="E4387" s="182"/>
      <c r="F4387" s="182"/>
      <c r="G4387" s="182"/>
      <c r="H4387" s="182"/>
      <c r="I4387" s="182"/>
      <c r="J4387" s="182"/>
    </row>
    <row r="4388" spans="2:10">
      <c r="D4388" s="182"/>
      <c r="E4388" s="182"/>
      <c r="F4388" s="182"/>
      <c r="G4388" s="182"/>
      <c r="H4388" s="182"/>
      <c r="I4388" s="182"/>
      <c r="J4388" s="182"/>
    </row>
    <row r="4389" spans="2:10">
      <c r="D4389" s="182"/>
      <c r="E4389" s="182"/>
      <c r="F4389" s="182"/>
      <c r="G4389" s="182"/>
      <c r="H4389" s="182"/>
      <c r="I4389" s="182"/>
      <c r="J4389" s="182"/>
    </row>
    <row r="4390" spans="2:10">
      <c r="D4390" s="182"/>
      <c r="E4390" s="182"/>
      <c r="F4390" s="182"/>
      <c r="G4390" s="182"/>
      <c r="H4390" s="182"/>
      <c r="I4390" s="182"/>
      <c r="J4390" s="182"/>
    </row>
    <row r="4391" spans="2:10">
      <c r="D4391" s="182"/>
      <c r="E4391" s="182"/>
      <c r="F4391" s="182"/>
      <c r="G4391" s="182"/>
      <c r="H4391" s="182"/>
      <c r="I4391" s="182"/>
      <c r="J4391" s="182"/>
    </row>
    <row r="4392" spans="2:10">
      <c r="B4392" s="183"/>
      <c r="D4392" s="182"/>
      <c r="E4392" s="182"/>
      <c r="F4392" s="182"/>
      <c r="G4392" s="182"/>
      <c r="H4392" s="182"/>
      <c r="I4392" s="182"/>
      <c r="J4392" s="182"/>
    </row>
    <row r="4393" spans="2:10">
      <c r="D4393" s="182"/>
      <c r="E4393" s="182"/>
      <c r="F4393" s="182"/>
      <c r="G4393" s="182"/>
      <c r="H4393" s="182"/>
      <c r="I4393" s="182"/>
      <c r="J4393" s="182"/>
    </row>
    <row r="4394" spans="2:10">
      <c r="B4394" s="183"/>
      <c r="D4394" s="182"/>
      <c r="E4394" s="182"/>
      <c r="F4394" s="182"/>
      <c r="G4394" s="182"/>
      <c r="H4394" s="182"/>
      <c r="I4394" s="182"/>
      <c r="J4394" s="182"/>
    </row>
    <row r="4395" spans="2:10">
      <c r="D4395" s="182"/>
      <c r="E4395" s="182"/>
      <c r="F4395" s="182"/>
      <c r="G4395" s="182"/>
      <c r="H4395" s="182"/>
      <c r="I4395" s="182"/>
      <c r="J4395" s="182"/>
    </row>
    <row r="4396" spans="2:10">
      <c r="B4396" s="183"/>
      <c r="D4396" s="182"/>
      <c r="E4396" s="182"/>
      <c r="F4396" s="182"/>
      <c r="G4396" s="182"/>
      <c r="H4396" s="182"/>
      <c r="I4396" s="182"/>
      <c r="J4396" s="182"/>
    </row>
    <row r="4397" spans="2:10">
      <c r="D4397" s="182"/>
      <c r="E4397" s="182"/>
      <c r="F4397" s="182"/>
      <c r="G4397" s="182"/>
      <c r="H4397" s="182"/>
      <c r="I4397" s="182"/>
      <c r="J4397" s="182"/>
    </row>
    <row r="4398" spans="2:10">
      <c r="B4398" s="183"/>
      <c r="D4398" s="182"/>
      <c r="E4398" s="182"/>
      <c r="F4398" s="182"/>
      <c r="G4398" s="182"/>
      <c r="H4398" s="182"/>
      <c r="I4398" s="182"/>
      <c r="J4398" s="182"/>
    </row>
    <row r="4399" spans="2:10">
      <c r="D4399" s="182"/>
      <c r="E4399" s="182"/>
      <c r="F4399" s="182"/>
      <c r="G4399" s="182"/>
      <c r="H4399" s="182"/>
      <c r="I4399" s="182"/>
      <c r="J4399" s="182"/>
    </row>
    <row r="4400" spans="2:10">
      <c r="B4400" s="183"/>
      <c r="D4400" s="182"/>
      <c r="E4400" s="182"/>
      <c r="F4400" s="182"/>
      <c r="G4400" s="182"/>
      <c r="H4400" s="182"/>
      <c r="I4400" s="182"/>
      <c r="J4400" s="182"/>
    </row>
    <row r="4401" spans="2:10">
      <c r="D4401" s="182"/>
      <c r="E4401" s="182"/>
      <c r="F4401" s="182"/>
      <c r="G4401" s="182"/>
      <c r="H4401" s="182"/>
      <c r="I4401" s="182"/>
      <c r="J4401" s="182"/>
    </row>
    <row r="4402" spans="2:10">
      <c r="D4402" s="182"/>
      <c r="E4402" s="182"/>
      <c r="F4402" s="182"/>
      <c r="G4402" s="182"/>
      <c r="H4402" s="182"/>
      <c r="I4402" s="182"/>
      <c r="J4402" s="182"/>
    </row>
    <row r="4403" spans="2:10">
      <c r="B4403" s="183"/>
      <c r="D4403" s="182"/>
      <c r="E4403" s="182"/>
      <c r="F4403" s="182"/>
      <c r="G4403" s="182"/>
      <c r="H4403" s="182"/>
      <c r="I4403" s="182"/>
      <c r="J4403" s="182"/>
    </row>
    <row r="4404" spans="2:10">
      <c r="D4404" s="182"/>
      <c r="E4404" s="182"/>
      <c r="F4404" s="182"/>
      <c r="G4404" s="182"/>
      <c r="H4404" s="182"/>
      <c r="I4404" s="182"/>
      <c r="J4404" s="182"/>
    </row>
    <row r="4405" spans="2:10">
      <c r="D4405" s="182"/>
      <c r="E4405" s="182"/>
      <c r="F4405" s="182"/>
      <c r="G4405" s="182"/>
      <c r="H4405" s="182"/>
      <c r="I4405" s="182"/>
      <c r="J4405" s="182"/>
    </row>
    <row r="4406" spans="2:10">
      <c r="B4406" s="183"/>
      <c r="D4406" s="182"/>
      <c r="E4406" s="182"/>
      <c r="F4406" s="182"/>
      <c r="G4406" s="182"/>
      <c r="H4406" s="182"/>
      <c r="I4406" s="182"/>
      <c r="J4406" s="182"/>
    </row>
    <row r="4407" spans="2:10">
      <c r="D4407" s="182"/>
      <c r="E4407" s="182"/>
      <c r="F4407" s="182"/>
      <c r="G4407" s="182"/>
      <c r="H4407" s="182"/>
      <c r="I4407" s="182"/>
      <c r="J4407" s="182"/>
    </row>
    <row r="4408" spans="2:10">
      <c r="B4408" s="183"/>
      <c r="D4408" s="182"/>
      <c r="E4408" s="182"/>
      <c r="F4408" s="182"/>
      <c r="G4408" s="182"/>
      <c r="H4408" s="182"/>
      <c r="I4408" s="182"/>
      <c r="J4408" s="182"/>
    </row>
    <row r="4409" spans="2:10">
      <c r="B4409" s="159"/>
      <c r="D4409" s="182"/>
      <c r="E4409" s="182"/>
      <c r="F4409" s="182"/>
      <c r="G4409" s="182"/>
      <c r="H4409" s="182"/>
      <c r="I4409" s="182"/>
      <c r="J4409" s="182"/>
    </row>
    <row r="4410" spans="2:10">
      <c r="B4410" s="184"/>
      <c r="D4410" s="182"/>
      <c r="E4410" s="182"/>
      <c r="F4410" s="182"/>
      <c r="G4410" s="182"/>
      <c r="H4410" s="182"/>
      <c r="I4410" s="182"/>
      <c r="J4410" s="182"/>
    </row>
    <row r="4411" spans="2:10">
      <c r="D4411" s="182"/>
      <c r="E4411" s="182"/>
      <c r="F4411" s="182"/>
      <c r="G4411" s="182"/>
      <c r="H4411" s="182"/>
      <c r="I4411" s="182"/>
      <c r="J4411" s="182"/>
    </row>
    <row r="4412" spans="2:10">
      <c r="B4412" s="184"/>
      <c r="D4412" s="182"/>
      <c r="E4412" s="182"/>
      <c r="F4412" s="182"/>
      <c r="G4412" s="182"/>
      <c r="H4412" s="182"/>
      <c r="I4412" s="182"/>
      <c r="J4412" s="182"/>
    </row>
    <row r="4413" spans="2:10">
      <c r="D4413" s="182"/>
      <c r="E4413" s="182"/>
      <c r="F4413" s="182"/>
      <c r="G4413" s="182"/>
      <c r="H4413" s="182"/>
      <c r="I4413" s="182"/>
      <c r="J4413" s="182"/>
    </row>
    <row r="4414" spans="2:10">
      <c r="B4414" s="183"/>
      <c r="D4414" s="182"/>
      <c r="E4414" s="182"/>
      <c r="F4414" s="182"/>
      <c r="G4414" s="182"/>
      <c r="H4414" s="182"/>
      <c r="I4414" s="182"/>
      <c r="J4414" s="182"/>
    </row>
    <row r="4415" spans="2:10">
      <c r="D4415" s="182"/>
      <c r="E4415" s="182"/>
      <c r="F4415" s="182"/>
      <c r="G4415" s="182"/>
      <c r="H4415" s="182"/>
      <c r="I4415" s="182"/>
      <c r="J4415" s="182"/>
    </row>
    <row r="4416" spans="2:10">
      <c r="B4416" s="183"/>
      <c r="D4416" s="182"/>
      <c r="E4416" s="182"/>
      <c r="F4416" s="182"/>
      <c r="G4416" s="182"/>
      <c r="H4416" s="182"/>
      <c r="I4416" s="182"/>
      <c r="J4416" s="182"/>
    </row>
    <row r="4417" spans="2:10">
      <c r="D4417" s="182"/>
      <c r="E4417" s="182"/>
      <c r="F4417" s="182"/>
      <c r="G4417" s="182"/>
      <c r="H4417" s="182"/>
      <c r="I4417" s="182"/>
      <c r="J4417" s="182"/>
    </row>
    <row r="4418" spans="2:10">
      <c r="D4418" s="182"/>
      <c r="E4418" s="182"/>
      <c r="F4418" s="182"/>
      <c r="G4418" s="182"/>
      <c r="H4418" s="182"/>
      <c r="I4418" s="182"/>
      <c r="J4418" s="182"/>
    </row>
    <row r="4419" spans="2:10">
      <c r="D4419" s="182"/>
      <c r="E4419" s="182"/>
      <c r="F4419" s="182"/>
      <c r="G4419" s="182"/>
      <c r="H4419" s="182"/>
      <c r="I4419" s="182"/>
      <c r="J4419" s="182"/>
    </row>
    <row r="4420" spans="2:10">
      <c r="D4420" s="182"/>
      <c r="E4420" s="182"/>
      <c r="F4420" s="182"/>
      <c r="G4420" s="182"/>
      <c r="H4420" s="182"/>
      <c r="I4420" s="182"/>
      <c r="J4420" s="182"/>
    </row>
    <row r="4421" spans="2:10">
      <c r="D4421" s="182"/>
      <c r="E4421" s="182"/>
      <c r="F4421" s="182"/>
      <c r="G4421" s="182"/>
      <c r="H4421" s="182"/>
      <c r="I4421" s="182"/>
      <c r="J4421" s="182"/>
    </row>
    <row r="4422" spans="2:10">
      <c r="D4422" s="182"/>
      <c r="E4422" s="182"/>
      <c r="F4422" s="182"/>
      <c r="G4422" s="182"/>
      <c r="H4422" s="182"/>
      <c r="I4422" s="182"/>
      <c r="J4422" s="182"/>
    </row>
    <row r="4423" spans="2:10">
      <c r="D4423" s="182"/>
      <c r="E4423" s="182"/>
      <c r="F4423" s="182"/>
      <c r="G4423" s="182"/>
      <c r="H4423" s="182"/>
      <c r="I4423" s="182"/>
      <c r="J4423" s="182"/>
    </row>
    <row r="4424" spans="2:10">
      <c r="D4424" s="182"/>
      <c r="E4424" s="182"/>
      <c r="F4424" s="182"/>
      <c r="G4424" s="182"/>
      <c r="H4424" s="182"/>
      <c r="I4424" s="182"/>
      <c r="J4424" s="182"/>
    </row>
    <row r="4425" spans="2:10">
      <c r="B4425" s="183"/>
      <c r="D4425" s="182"/>
      <c r="E4425" s="182"/>
      <c r="F4425" s="182"/>
      <c r="G4425" s="182"/>
      <c r="H4425" s="182"/>
      <c r="I4425" s="182"/>
      <c r="J4425" s="182"/>
    </row>
    <row r="4426" spans="2:10">
      <c r="D4426" s="182"/>
      <c r="E4426" s="182"/>
      <c r="F4426" s="182"/>
      <c r="G4426" s="182"/>
      <c r="H4426" s="182"/>
      <c r="I4426" s="182"/>
      <c r="J4426" s="182"/>
    </row>
    <row r="4427" spans="2:10">
      <c r="D4427" s="182"/>
      <c r="E4427" s="182"/>
      <c r="F4427" s="182"/>
      <c r="G4427" s="182"/>
      <c r="H4427" s="182"/>
      <c r="I4427" s="182"/>
      <c r="J4427" s="182"/>
    </row>
    <row r="4428" spans="2:10">
      <c r="B4428" s="183"/>
      <c r="D4428" s="182"/>
      <c r="E4428" s="182"/>
      <c r="F4428" s="182"/>
      <c r="G4428" s="182"/>
      <c r="H4428" s="182"/>
      <c r="I4428" s="182"/>
      <c r="J4428" s="182"/>
    </row>
    <row r="4429" spans="2:10">
      <c r="B4429" s="183"/>
      <c r="D4429" s="182"/>
      <c r="E4429" s="182"/>
      <c r="F4429" s="182"/>
      <c r="G4429" s="182"/>
      <c r="H4429" s="182"/>
      <c r="I4429" s="182"/>
      <c r="J4429" s="182"/>
    </row>
    <row r="4430" spans="2:10">
      <c r="B4430" s="159"/>
      <c r="D4430" s="182"/>
      <c r="E4430" s="182"/>
      <c r="F4430" s="182"/>
      <c r="G4430" s="182"/>
      <c r="H4430" s="182"/>
      <c r="I4430" s="182"/>
      <c r="J4430" s="182"/>
    </row>
    <row r="4431" spans="2:10">
      <c r="B4431" s="159"/>
      <c r="D4431" s="182"/>
      <c r="E4431" s="182"/>
      <c r="F4431" s="182"/>
      <c r="G4431" s="182"/>
      <c r="H4431" s="182"/>
      <c r="I4431" s="182"/>
      <c r="J4431" s="182"/>
    </row>
    <row r="4432" spans="2:10">
      <c r="B4432" s="183"/>
      <c r="D4432" s="182"/>
      <c r="E4432" s="182"/>
      <c r="F4432" s="182"/>
      <c r="G4432" s="182"/>
      <c r="H4432" s="182"/>
      <c r="I4432" s="182"/>
      <c r="J4432" s="182"/>
    </row>
    <row r="4433" spans="2:10">
      <c r="D4433" s="182"/>
      <c r="E4433" s="182"/>
      <c r="F4433" s="182"/>
      <c r="G4433" s="182"/>
      <c r="H4433" s="182"/>
      <c r="I4433" s="182"/>
      <c r="J4433" s="182"/>
    </row>
    <row r="4434" spans="2:10">
      <c r="B4434" s="183"/>
      <c r="D4434" s="182"/>
      <c r="E4434" s="182"/>
      <c r="F4434" s="182"/>
      <c r="G4434" s="182"/>
      <c r="H4434" s="182"/>
      <c r="I4434" s="182"/>
      <c r="J4434" s="182"/>
    </row>
    <row r="4435" spans="2:10">
      <c r="D4435" s="182"/>
      <c r="E4435" s="182"/>
      <c r="F4435" s="182"/>
      <c r="G4435" s="182"/>
      <c r="H4435" s="182"/>
      <c r="I4435" s="182"/>
      <c r="J4435" s="182"/>
    </row>
    <row r="4436" spans="2:10">
      <c r="B4436" s="183"/>
      <c r="D4436" s="182"/>
      <c r="E4436" s="182"/>
      <c r="F4436" s="182"/>
      <c r="G4436" s="182"/>
      <c r="H4436" s="182"/>
      <c r="I4436" s="182"/>
      <c r="J4436" s="182"/>
    </row>
    <row r="4437" spans="2:10">
      <c r="B4437" s="159"/>
      <c r="D4437" s="182"/>
      <c r="E4437" s="182"/>
      <c r="F4437" s="182"/>
      <c r="G4437" s="182"/>
      <c r="H4437" s="182"/>
      <c r="I4437" s="182"/>
      <c r="J4437" s="182"/>
    </row>
    <row r="4438" spans="2:10">
      <c r="B4438" s="183"/>
      <c r="D4438" s="182"/>
      <c r="E4438" s="182"/>
      <c r="F4438" s="182"/>
      <c r="G4438" s="182"/>
      <c r="H4438" s="182"/>
      <c r="I4438" s="182"/>
      <c r="J4438" s="182"/>
    </row>
    <row r="4439" spans="2:10">
      <c r="B4439" s="159"/>
      <c r="D4439" s="182"/>
      <c r="E4439" s="182"/>
      <c r="F4439" s="182"/>
      <c r="G4439" s="182"/>
      <c r="H4439" s="182"/>
      <c r="I4439" s="182"/>
      <c r="J4439" s="182"/>
    </row>
    <row r="4440" spans="2:10">
      <c r="B4440" s="184"/>
      <c r="D4440" s="182"/>
      <c r="E4440" s="182"/>
      <c r="F4440" s="182"/>
      <c r="G4440" s="182"/>
      <c r="H4440" s="182"/>
      <c r="I4440" s="182"/>
      <c r="J4440" s="182"/>
    </row>
    <row r="4441" spans="2:10">
      <c r="B4441" s="183"/>
      <c r="D4441" s="182"/>
      <c r="E4441" s="182"/>
      <c r="F4441" s="182"/>
      <c r="G4441" s="182"/>
      <c r="H4441" s="182"/>
      <c r="I4441" s="182"/>
      <c r="J4441" s="182"/>
    </row>
    <row r="4442" spans="2:10">
      <c r="B4442" s="183"/>
      <c r="D4442" s="182"/>
      <c r="E4442" s="182"/>
      <c r="F4442" s="182"/>
      <c r="G4442" s="182"/>
      <c r="H4442" s="182"/>
      <c r="I4442" s="182"/>
      <c r="J4442" s="182"/>
    </row>
    <row r="4443" spans="2:10">
      <c r="D4443" s="182"/>
      <c r="E4443" s="182"/>
      <c r="F4443" s="182"/>
      <c r="G4443" s="182"/>
      <c r="H4443" s="182"/>
      <c r="I4443" s="182"/>
      <c r="J4443" s="182"/>
    </row>
    <row r="4444" spans="2:10">
      <c r="B4444" s="183"/>
      <c r="D4444" s="182"/>
      <c r="E4444" s="182"/>
      <c r="F4444" s="182"/>
      <c r="G4444" s="182"/>
      <c r="H4444" s="182"/>
      <c r="I4444" s="182"/>
      <c r="J4444" s="182"/>
    </row>
    <row r="4445" spans="2:10">
      <c r="D4445" s="182"/>
      <c r="E4445" s="182"/>
      <c r="F4445" s="182"/>
      <c r="G4445" s="182"/>
      <c r="H4445" s="182"/>
      <c r="I4445" s="182"/>
      <c r="J4445" s="182"/>
    </row>
    <row r="4446" spans="2:10">
      <c r="B4446" s="183"/>
      <c r="D4446" s="182"/>
      <c r="E4446" s="182"/>
      <c r="F4446" s="182"/>
      <c r="G4446" s="182"/>
      <c r="H4446" s="182"/>
      <c r="I4446" s="182"/>
      <c r="J4446" s="182"/>
    </row>
    <row r="4447" spans="2:10">
      <c r="B4447" s="183"/>
      <c r="D4447" s="182"/>
      <c r="E4447" s="182"/>
      <c r="F4447" s="182"/>
      <c r="G4447" s="182"/>
      <c r="H4447" s="182"/>
      <c r="I4447" s="182"/>
      <c r="J4447" s="182"/>
    </row>
    <row r="4448" spans="2:10">
      <c r="D4448" s="182"/>
      <c r="E4448" s="182"/>
      <c r="F4448" s="182"/>
      <c r="G4448" s="182"/>
      <c r="H4448" s="182"/>
      <c r="I4448" s="182"/>
      <c r="J4448" s="182"/>
    </row>
    <row r="4449" spans="2:10">
      <c r="D4449" s="182"/>
      <c r="E4449" s="182"/>
      <c r="F4449" s="182"/>
      <c r="G4449" s="182"/>
      <c r="H4449" s="182"/>
      <c r="I4449" s="182"/>
      <c r="J4449" s="182"/>
    </row>
    <row r="4450" spans="2:10">
      <c r="B4450" s="183"/>
      <c r="D4450" s="182"/>
      <c r="E4450" s="182"/>
      <c r="F4450" s="182"/>
      <c r="G4450" s="182"/>
      <c r="H4450" s="182"/>
      <c r="I4450" s="182"/>
      <c r="J4450" s="182"/>
    </row>
    <row r="4451" spans="2:10">
      <c r="B4451" s="183"/>
      <c r="D4451" s="182"/>
      <c r="E4451" s="182"/>
      <c r="F4451" s="182"/>
      <c r="G4451" s="182"/>
      <c r="H4451" s="182"/>
      <c r="I4451" s="182"/>
      <c r="J4451" s="182"/>
    </row>
    <row r="4452" spans="2:10">
      <c r="D4452" s="182"/>
      <c r="E4452" s="182"/>
      <c r="F4452" s="182"/>
      <c r="G4452" s="182"/>
      <c r="H4452" s="182"/>
      <c r="I4452" s="182"/>
      <c r="J4452" s="182"/>
    </row>
    <row r="4453" spans="2:10">
      <c r="B4453" s="183"/>
      <c r="D4453" s="182"/>
      <c r="E4453" s="182"/>
      <c r="F4453" s="182"/>
      <c r="G4453" s="182"/>
      <c r="H4453" s="182"/>
      <c r="I4453" s="182"/>
      <c r="J4453" s="182"/>
    </row>
    <row r="4454" spans="2:10">
      <c r="D4454" s="182"/>
      <c r="E4454" s="182"/>
      <c r="F4454" s="182"/>
      <c r="G4454" s="182"/>
      <c r="H4454" s="182"/>
      <c r="I4454" s="182"/>
      <c r="J4454" s="182"/>
    </row>
    <row r="4455" spans="2:10">
      <c r="D4455" s="182"/>
      <c r="E4455" s="182"/>
      <c r="F4455" s="182"/>
      <c r="G4455" s="182"/>
      <c r="H4455" s="182"/>
      <c r="I4455" s="182"/>
      <c r="J4455" s="182"/>
    </row>
    <row r="4456" spans="2:10">
      <c r="B4456" s="183"/>
      <c r="D4456" s="182"/>
      <c r="E4456" s="182"/>
      <c r="F4456" s="182"/>
      <c r="G4456" s="182"/>
      <c r="H4456" s="182"/>
      <c r="I4456" s="182"/>
      <c r="J4456" s="182"/>
    </row>
    <row r="4457" spans="2:10">
      <c r="D4457" s="182"/>
      <c r="E4457" s="182"/>
      <c r="F4457" s="182"/>
      <c r="G4457" s="182"/>
      <c r="H4457" s="182"/>
      <c r="I4457" s="182"/>
      <c r="J4457" s="182"/>
    </row>
    <row r="4458" spans="2:10">
      <c r="D4458" s="182"/>
      <c r="E4458" s="182"/>
      <c r="F4458" s="182"/>
      <c r="G4458" s="182"/>
      <c r="H4458" s="182"/>
      <c r="I4458" s="182"/>
      <c r="J4458" s="182"/>
    </row>
    <row r="4459" spans="2:10">
      <c r="D4459" s="182"/>
      <c r="E4459" s="182"/>
      <c r="F4459" s="182"/>
      <c r="G4459" s="182"/>
      <c r="H4459" s="182"/>
      <c r="I4459" s="182"/>
      <c r="J4459" s="182"/>
    </row>
    <row r="4460" spans="2:10">
      <c r="B4460" s="159"/>
      <c r="D4460" s="182"/>
      <c r="E4460" s="182"/>
      <c r="F4460" s="182"/>
      <c r="G4460" s="182"/>
      <c r="H4460" s="182"/>
      <c r="I4460" s="182"/>
      <c r="J4460" s="182"/>
    </row>
    <row r="4461" spans="2:10">
      <c r="B4461" s="159"/>
      <c r="D4461" s="182"/>
      <c r="E4461" s="182"/>
      <c r="F4461" s="182"/>
      <c r="G4461" s="182"/>
      <c r="H4461" s="182"/>
      <c r="I4461" s="182"/>
      <c r="J4461" s="182"/>
    </row>
    <row r="4462" spans="2:10">
      <c r="B4462" s="184"/>
      <c r="D4462" s="182"/>
      <c r="E4462" s="182"/>
      <c r="F4462" s="182"/>
      <c r="G4462" s="182"/>
      <c r="H4462" s="182"/>
      <c r="I4462" s="182"/>
      <c r="J4462" s="182"/>
    </row>
    <row r="4463" spans="2:10">
      <c r="B4463" s="159"/>
      <c r="D4463" s="182"/>
      <c r="E4463" s="182"/>
      <c r="F4463" s="182"/>
      <c r="G4463" s="182"/>
      <c r="H4463" s="182"/>
      <c r="I4463" s="182"/>
      <c r="J4463" s="182"/>
    </row>
    <row r="4464" spans="2:10">
      <c r="B4464" s="184"/>
      <c r="D4464" s="182"/>
      <c r="E4464" s="182"/>
      <c r="F4464" s="182"/>
      <c r="G4464" s="182"/>
      <c r="H4464" s="182"/>
      <c r="I4464" s="182"/>
      <c r="J4464" s="182"/>
    </row>
    <row r="4465" spans="2:10">
      <c r="B4465" s="159"/>
      <c r="D4465" s="182"/>
      <c r="E4465" s="182"/>
      <c r="F4465" s="182"/>
      <c r="G4465" s="182"/>
      <c r="H4465" s="182"/>
      <c r="I4465" s="182"/>
      <c r="J4465" s="182"/>
    </row>
    <row r="4466" spans="2:10">
      <c r="B4466" s="183"/>
      <c r="D4466" s="182"/>
      <c r="E4466" s="182"/>
      <c r="F4466" s="182"/>
      <c r="G4466" s="182"/>
      <c r="H4466" s="182"/>
      <c r="I4466" s="182"/>
      <c r="J4466" s="182"/>
    </row>
    <row r="4467" spans="2:10">
      <c r="B4467" s="159"/>
      <c r="D4467" s="182"/>
      <c r="E4467" s="182"/>
      <c r="F4467" s="182"/>
      <c r="G4467" s="182"/>
      <c r="H4467" s="182"/>
      <c r="I4467" s="182"/>
      <c r="J4467" s="182"/>
    </row>
    <row r="4468" spans="2:10">
      <c r="B4468" s="184"/>
      <c r="D4468" s="182"/>
      <c r="E4468" s="182"/>
      <c r="F4468" s="182"/>
      <c r="G4468" s="182"/>
      <c r="H4468" s="182"/>
      <c r="I4468" s="182"/>
      <c r="J4468" s="182"/>
    </row>
    <row r="4469" spans="2:10">
      <c r="B4469" s="159"/>
      <c r="D4469" s="182"/>
      <c r="E4469" s="182"/>
      <c r="F4469" s="182"/>
      <c r="G4469" s="182"/>
      <c r="H4469" s="182"/>
      <c r="I4469" s="182"/>
      <c r="J4469" s="182"/>
    </row>
    <row r="4470" spans="2:10">
      <c r="B4470" s="159"/>
      <c r="D4470" s="182"/>
      <c r="E4470" s="182"/>
      <c r="F4470" s="182"/>
      <c r="G4470" s="182"/>
      <c r="H4470" s="182"/>
      <c r="I4470" s="182"/>
      <c r="J4470" s="182"/>
    </row>
    <row r="4471" spans="2:10">
      <c r="B4471" s="183"/>
      <c r="D4471" s="182"/>
      <c r="E4471" s="182"/>
      <c r="F4471" s="182"/>
      <c r="G4471" s="182"/>
      <c r="H4471" s="182"/>
      <c r="I4471" s="182"/>
      <c r="J4471" s="182"/>
    </row>
    <row r="4472" spans="2:10">
      <c r="B4472" s="159"/>
      <c r="D4472" s="182"/>
      <c r="E4472" s="182"/>
      <c r="F4472" s="182"/>
      <c r="G4472" s="182"/>
      <c r="H4472" s="182"/>
      <c r="I4472" s="182"/>
      <c r="J4472" s="182"/>
    </row>
    <row r="4473" spans="2:10">
      <c r="B4473" s="159"/>
      <c r="D4473" s="182"/>
      <c r="E4473" s="182"/>
      <c r="F4473" s="182"/>
      <c r="G4473" s="182"/>
      <c r="H4473" s="182"/>
      <c r="I4473" s="182"/>
      <c r="J4473" s="182"/>
    </row>
    <row r="4474" spans="2:10">
      <c r="B4474" s="159"/>
      <c r="D4474" s="182"/>
      <c r="E4474" s="182"/>
      <c r="F4474" s="182"/>
      <c r="G4474" s="182"/>
      <c r="H4474" s="182"/>
      <c r="I4474" s="182"/>
      <c r="J4474" s="182"/>
    </row>
    <row r="4475" spans="2:10">
      <c r="B4475" s="159"/>
      <c r="D4475" s="182"/>
      <c r="E4475" s="182"/>
      <c r="F4475" s="182"/>
      <c r="G4475" s="182"/>
      <c r="H4475" s="182"/>
      <c r="I4475" s="182"/>
      <c r="J4475" s="182"/>
    </row>
    <row r="4476" spans="2:10">
      <c r="B4476" s="159"/>
      <c r="D4476" s="182"/>
      <c r="E4476" s="182"/>
      <c r="F4476" s="182"/>
      <c r="G4476" s="182"/>
      <c r="H4476" s="182"/>
      <c r="I4476" s="182"/>
      <c r="J4476" s="182"/>
    </row>
    <row r="4477" spans="2:10">
      <c r="B4477" s="159"/>
      <c r="D4477" s="182"/>
      <c r="E4477" s="182"/>
      <c r="F4477" s="182"/>
      <c r="G4477" s="182"/>
      <c r="H4477" s="182"/>
      <c r="I4477" s="182"/>
      <c r="J4477" s="182"/>
    </row>
    <row r="4478" spans="2:10">
      <c r="B4478" s="159"/>
      <c r="D4478" s="182"/>
      <c r="E4478" s="182"/>
      <c r="F4478" s="182"/>
      <c r="G4478" s="182"/>
      <c r="H4478" s="182"/>
      <c r="I4478" s="182"/>
      <c r="J4478" s="182"/>
    </row>
    <row r="4479" spans="2:10">
      <c r="D4479" s="182"/>
      <c r="E4479" s="182"/>
      <c r="F4479" s="182"/>
      <c r="G4479" s="182"/>
      <c r="H4479" s="182"/>
      <c r="I4479" s="182"/>
      <c r="J4479" s="182"/>
    </row>
    <row r="4480" spans="2:10">
      <c r="D4480" s="182"/>
      <c r="E4480" s="182"/>
      <c r="F4480" s="182"/>
      <c r="G4480" s="182"/>
      <c r="H4480" s="182"/>
      <c r="I4480" s="182"/>
      <c r="J4480" s="182"/>
    </row>
    <row r="4481" spans="2:10">
      <c r="D4481" s="182"/>
      <c r="E4481" s="182"/>
      <c r="F4481" s="182"/>
      <c r="G4481" s="182"/>
      <c r="H4481" s="182"/>
      <c r="I4481" s="182"/>
      <c r="J4481" s="182"/>
    </row>
    <row r="4482" spans="2:10">
      <c r="D4482" s="182"/>
      <c r="E4482" s="182"/>
      <c r="F4482" s="182"/>
      <c r="G4482" s="182"/>
      <c r="H4482" s="182"/>
      <c r="I4482" s="182"/>
      <c r="J4482" s="182"/>
    </row>
    <row r="4483" spans="2:10">
      <c r="D4483" s="182"/>
      <c r="E4483" s="182"/>
      <c r="F4483" s="182"/>
      <c r="G4483" s="182"/>
      <c r="H4483" s="182"/>
      <c r="I4483" s="182"/>
      <c r="J4483" s="182"/>
    </row>
    <row r="4484" spans="2:10">
      <c r="D4484" s="182"/>
      <c r="E4484" s="182"/>
      <c r="F4484" s="182"/>
      <c r="G4484" s="182"/>
      <c r="H4484" s="182"/>
      <c r="I4484" s="182"/>
      <c r="J4484" s="182"/>
    </row>
    <row r="4485" spans="2:10">
      <c r="D4485" s="182"/>
      <c r="E4485" s="182"/>
      <c r="F4485" s="182"/>
      <c r="G4485" s="182"/>
      <c r="H4485" s="182"/>
      <c r="I4485" s="182"/>
      <c r="J4485" s="182"/>
    </row>
    <row r="4486" spans="2:10">
      <c r="D4486" s="182"/>
      <c r="E4486" s="182"/>
      <c r="F4486" s="182"/>
      <c r="G4486" s="182"/>
      <c r="H4486" s="182"/>
      <c r="I4486" s="182"/>
      <c r="J4486" s="182"/>
    </row>
    <row r="4487" spans="2:10">
      <c r="D4487" s="182"/>
      <c r="E4487" s="182"/>
      <c r="F4487" s="182"/>
      <c r="G4487" s="182"/>
      <c r="H4487" s="182"/>
      <c r="I4487" s="182"/>
      <c r="J4487" s="182"/>
    </row>
    <row r="4488" spans="2:10">
      <c r="D4488" s="182"/>
      <c r="E4488" s="182"/>
      <c r="F4488" s="182"/>
      <c r="G4488" s="182"/>
      <c r="H4488" s="182"/>
      <c r="I4488" s="182"/>
      <c r="J4488" s="182"/>
    </row>
    <row r="4489" spans="2:10">
      <c r="D4489" s="182"/>
      <c r="E4489" s="182"/>
      <c r="F4489" s="182"/>
      <c r="G4489" s="182"/>
      <c r="H4489" s="182"/>
      <c r="I4489" s="182"/>
      <c r="J4489" s="182"/>
    </row>
    <row r="4490" spans="2:10">
      <c r="D4490" s="182"/>
      <c r="E4490" s="182"/>
      <c r="F4490" s="182"/>
      <c r="G4490" s="182"/>
      <c r="H4490" s="182"/>
      <c r="I4490" s="182"/>
      <c r="J4490" s="182"/>
    </row>
    <row r="4491" spans="2:10">
      <c r="D4491" s="182"/>
      <c r="E4491" s="182"/>
      <c r="F4491" s="182"/>
      <c r="G4491" s="182"/>
      <c r="H4491" s="182"/>
      <c r="I4491" s="182"/>
      <c r="J4491" s="182"/>
    </row>
    <row r="4492" spans="2:10">
      <c r="D4492" s="182"/>
      <c r="E4492" s="182"/>
      <c r="F4492" s="182"/>
      <c r="G4492" s="182"/>
      <c r="H4492" s="182"/>
      <c r="I4492" s="182"/>
      <c r="J4492" s="182"/>
    </row>
    <row r="4493" spans="2:10">
      <c r="B4493" s="183"/>
      <c r="D4493" s="182"/>
      <c r="E4493" s="182"/>
      <c r="F4493" s="182"/>
      <c r="G4493" s="182"/>
      <c r="H4493" s="182"/>
      <c r="I4493" s="182"/>
      <c r="J4493" s="182"/>
    </row>
    <row r="4494" spans="2:10">
      <c r="D4494" s="182"/>
      <c r="E4494" s="182"/>
      <c r="F4494" s="182"/>
      <c r="G4494" s="182"/>
      <c r="H4494" s="182"/>
      <c r="I4494" s="182"/>
      <c r="J4494" s="182"/>
    </row>
    <row r="4495" spans="2:10">
      <c r="B4495" s="183"/>
      <c r="D4495" s="182"/>
      <c r="E4495" s="182"/>
      <c r="F4495" s="182"/>
      <c r="G4495" s="182"/>
      <c r="H4495" s="182"/>
      <c r="I4495" s="182"/>
      <c r="J4495" s="182"/>
    </row>
    <row r="4496" spans="2:10">
      <c r="B4496" s="159"/>
      <c r="D4496" s="182"/>
      <c r="E4496" s="182"/>
      <c r="F4496" s="182"/>
      <c r="G4496" s="182"/>
      <c r="H4496" s="182"/>
      <c r="I4496" s="182"/>
      <c r="J4496" s="182"/>
    </row>
    <row r="4497" spans="2:10">
      <c r="B4497" s="183"/>
      <c r="D4497" s="182"/>
      <c r="E4497" s="182"/>
      <c r="F4497" s="182"/>
      <c r="G4497" s="182"/>
      <c r="H4497" s="182"/>
      <c r="I4497" s="182"/>
      <c r="J4497" s="182"/>
    </row>
    <row r="4498" spans="2:10">
      <c r="D4498" s="182"/>
      <c r="E4498" s="182"/>
      <c r="F4498" s="182"/>
      <c r="G4498" s="182"/>
      <c r="H4498" s="182"/>
      <c r="I4498" s="182"/>
      <c r="J4498" s="182"/>
    </row>
    <row r="4499" spans="2:10">
      <c r="B4499" s="183"/>
      <c r="D4499" s="182"/>
      <c r="E4499" s="182"/>
      <c r="F4499" s="182"/>
      <c r="G4499" s="182"/>
      <c r="H4499" s="182"/>
      <c r="I4499" s="182"/>
      <c r="J4499" s="182"/>
    </row>
    <row r="4500" spans="2:10">
      <c r="D4500" s="182"/>
      <c r="E4500" s="182"/>
      <c r="F4500" s="182"/>
      <c r="G4500" s="182"/>
      <c r="H4500" s="182"/>
      <c r="I4500" s="182"/>
      <c r="J4500" s="182"/>
    </row>
    <row r="4501" spans="2:10">
      <c r="B4501" s="183"/>
      <c r="D4501" s="182"/>
      <c r="E4501" s="182"/>
      <c r="F4501" s="182"/>
      <c r="G4501" s="182"/>
      <c r="H4501" s="182"/>
      <c r="I4501" s="182"/>
      <c r="J4501" s="182"/>
    </row>
    <row r="4502" spans="2:10">
      <c r="D4502" s="182"/>
      <c r="E4502" s="182"/>
      <c r="F4502" s="182"/>
      <c r="G4502" s="182"/>
      <c r="H4502" s="182"/>
      <c r="I4502" s="182"/>
      <c r="J4502" s="182"/>
    </row>
    <row r="4503" spans="2:10">
      <c r="B4503" s="183"/>
      <c r="D4503" s="182"/>
      <c r="E4503" s="182"/>
      <c r="F4503" s="182"/>
      <c r="G4503" s="182"/>
      <c r="H4503" s="182"/>
      <c r="I4503" s="182"/>
      <c r="J4503" s="182"/>
    </row>
    <row r="4504" spans="2:10">
      <c r="D4504" s="182"/>
      <c r="E4504" s="182"/>
      <c r="F4504" s="182"/>
      <c r="G4504" s="182"/>
      <c r="H4504" s="182"/>
      <c r="I4504" s="182"/>
      <c r="J4504" s="182"/>
    </row>
    <row r="4505" spans="2:10">
      <c r="B4505" s="183"/>
      <c r="D4505" s="182"/>
      <c r="E4505" s="182"/>
      <c r="F4505" s="182"/>
      <c r="G4505" s="182"/>
      <c r="H4505" s="182"/>
      <c r="I4505" s="182"/>
      <c r="J4505" s="182"/>
    </row>
    <row r="4506" spans="2:10">
      <c r="D4506" s="182"/>
      <c r="E4506" s="182"/>
      <c r="F4506" s="182"/>
      <c r="G4506" s="182"/>
      <c r="H4506" s="182"/>
      <c r="I4506" s="182"/>
      <c r="J4506" s="182"/>
    </row>
    <row r="4507" spans="2:10">
      <c r="B4507" s="183"/>
      <c r="D4507" s="182"/>
      <c r="E4507" s="182"/>
      <c r="F4507" s="182"/>
      <c r="G4507" s="182"/>
      <c r="H4507" s="182"/>
      <c r="I4507" s="182"/>
      <c r="J4507" s="182"/>
    </row>
    <row r="4508" spans="2:10">
      <c r="D4508" s="182"/>
      <c r="E4508" s="182"/>
      <c r="F4508" s="182"/>
      <c r="G4508" s="182"/>
      <c r="H4508" s="182"/>
      <c r="I4508" s="182"/>
      <c r="J4508" s="182"/>
    </row>
    <row r="4509" spans="2:10">
      <c r="B4509" s="183"/>
      <c r="D4509" s="182"/>
      <c r="E4509" s="182"/>
      <c r="F4509" s="182"/>
      <c r="G4509" s="182"/>
      <c r="H4509" s="182"/>
      <c r="I4509" s="182"/>
      <c r="J4509" s="182"/>
    </row>
    <row r="4510" spans="2:10">
      <c r="D4510" s="182"/>
      <c r="E4510" s="182"/>
      <c r="F4510" s="182"/>
      <c r="G4510" s="182"/>
      <c r="H4510" s="182"/>
      <c r="I4510" s="182"/>
      <c r="J4510" s="182"/>
    </row>
    <row r="4511" spans="2:10">
      <c r="B4511" s="183"/>
      <c r="D4511" s="182"/>
      <c r="E4511" s="182"/>
      <c r="F4511" s="182"/>
      <c r="G4511" s="182"/>
      <c r="H4511" s="182"/>
      <c r="I4511" s="182"/>
      <c r="J4511" s="182"/>
    </row>
    <row r="4512" spans="2:10">
      <c r="D4512" s="182"/>
      <c r="E4512" s="182"/>
      <c r="F4512" s="182"/>
      <c r="G4512" s="182"/>
      <c r="H4512" s="182"/>
      <c r="I4512" s="182"/>
      <c r="J4512" s="182"/>
    </row>
    <row r="4513" spans="2:10">
      <c r="B4513" s="183"/>
      <c r="D4513" s="182"/>
      <c r="E4513" s="182"/>
      <c r="F4513" s="182"/>
      <c r="G4513" s="182"/>
      <c r="H4513" s="182"/>
      <c r="I4513" s="182"/>
      <c r="J4513" s="182"/>
    </row>
    <row r="4514" spans="2:10">
      <c r="B4514" s="159"/>
      <c r="D4514" s="182"/>
      <c r="E4514" s="182"/>
      <c r="F4514" s="182"/>
      <c r="G4514" s="182"/>
      <c r="H4514" s="182"/>
      <c r="I4514" s="182"/>
      <c r="J4514" s="182"/>
    </row>
    <row r="4515" spans="2:10">
      <c r="B4515" s="183"/>
      <c r="D4515" s="182"/>
      <c r="E4515" s="182"/>
      <c r="F4515" s="182"/>
      <c r="G4515" s="182"/>
      <c r="H4515" s="182"/>
      <c r="I4515" s="182"/>
      <c r="J4515" s="182"/>
    </row>
    <row r="4516" spans="2:10">
      <c r="D4516" s="182"/>
      <c r="E4516" s="182"/>
      <c r="F4516" s="182"/>
      <c r="G4516" s="182"/>
      <c r="H4516" s="182"/>
      <c r="I4516" s="182"/>
      <c r="J4516" s="182"/>
    </row>
    <row r="4517" spans="2:10">
      <c r="B4517" s="183"/>
      <c r="D4517" s="182"/>
      <c r="E4517" s="182"/>
      <c r="F4517" s="182"/>
      <c r="G4517" s="182"/>
      <c r="H4517" s="182"/>
      <c r="I4517" s="182"/>
      <c r="J4517" s="182"/>
    </row>
    <row r="4518" spans="2:10">
      <c r="D4518" s="182"/>
      <c r="E4518" s="182"/>
      <c r="F4518" s="182"/>
      <c r="G4518" s="182"/>
      <c r="H4518" s="182"/>
      <c r="I4518" s="182"/>
      <c r="J4518" s="182"/>
    </row>
    <row r="4519" spans="2:10">
      <c r="B4519" s="183"/>
      <c r="D4519" s="182"/>
      <c r="E4519" s="182"/>
      <c r="F4519" s="182"/>
      <c r="G4519" s="182"/>
      <c r="H4519" s="182"/>
      <c r="I4519" s="182"/>
      <c r="J4519" s="182"/>
    </row>
    <row r="4520" spans="2:10">
      <c r="D4520" s="182"/>
      <c r="E4520" s="182"/>
      <c r="F4520" s="182"/>
      <c r="G4520" s="182"/>
      <c r="H4520" s="182"/>
      <c r="I4520" s="182"/>
      <c r="J4520" s="182"/>
    </row>
    <row r="4521" spans="2:10">
      <c r="B4521" s="183"/>
      <c r="D4521" s="182"/>
      <c r="E4521" s="182"/>
      <c r="F4521" s="182"/>
      <c r="G4521" s="182"/>
      <c r="H4521" s="182"/>
      <c r="I4521" s="182"/>
      <c r="J4521" s="182"/>
    </row>
    <row r="4522" spans="2:10">
      <c r="D4522" s="182"/>
      <c r="E4522" s="182"/>
      <c r="F4522" s="182"/>
      <c r="G4522" s="182"/>
      <c r="H4522" s="182"/>
      <c r="I4522" s="182"/>
      <c r="J4522" s="182"/>
    </row>
    <row r="4523" spans="2:10">
      <c r="B4523" s="183"/>
      <c r="D4523" s="182"/>
      <c r="E4523" s="182"/>
      <c r="F4523" s="182"/>
      <c r="G4523" s="182"/>
      <c r="H4523" s="182"/>
      <c r="I4523" s="182"/>
      <c r="J4523" s="182"/>
    </row>
    <row r="4524" spans="2:10">
      <c r="B4524" s="183"/>
      <c r="D4524" s="182"/>
      <c r="E4524" s="182"/>
      <c r="F4524" s="182"/>
      <c r="G4524" s="182"/>
      <c r="H4524" s="182"/>
      <c r="I4524" s="182"/>
      <c r="J4524" s="182"/>
    </row>
    <row r="4525" spans="2:10">
      <c r="B4525" s="183"/>
      <c r="D4525" s="182"/>
      <c r="E4525" s="182"/>
      <c r="F4525" s="182"/>
      <c r="G4525" s="182"/>
      <c r="H4525" s="182"/>
      <c r="I4525" s="182"/>
      <c r="J4525" s="182"/>
    </row>
    <row r="4526" spans="2:10">
      <c r="D4526" s="182"/>
      <c r="E4526" s="182"/>
      <c r="F4526" s="182"/>
      <c r="G4526" s="182"/>
      <c r="H4526" s="182"/>
      <c r="I4526" s="182"/>
      <c r="J4526" s="182"/>
    </row>
    <row r="4527" spans="2:10">
      <c r="B4527" s="183"/>
      <c r="D4527" s="182"/>
      <c r="E4527" s="182"/>
      <c r="F4527" s="182"/>
      <c r="G4527" s="182"/>
      <c r="H4527" s="182"/>
      <c r="I4527" s="182"/>
      <c r="J4527" s="182"/>
    </row>
    <row r="4528" spans="2:10">
      <c r="D4528" s="182"/>
      <c r="E4528" s="182"/>
      <c r="F4528" s="182"/>
      <c r="G4528" s="182"/>
      <c r="H4528" s="182"/>
      <c r="I4528" s="182"/>
      <c r="J4528" s="182"/>
    </row>
    <row r="4529" spans="2:10">
      <c r="B4529" s="183"/>
      <c r="D4529" s="182"/>
      <c r="E4529" s="182"/>
      <c r="F4529" s="182"/>
      <c r="G4529" s="182"/>
      <c r="H4529" s="182"/>
      <c r="I4529" s="182"/>
      <c r="J4529" s="182"/>
    </row>
    <row r="4530" spans="2:10">
      <c r="B4530" s="184"/>
      <c r="D4530" s="182"/>
      <c r="E4530" s="182"/>
      <c r="F4530" s="182"/>
      <c r="G4530" s="182"/>
      <c r="H4530" s="182"/>
      <c r="I4530" s="182"/>
      <c r="J4530" s="182"/>
    </row>
    <row r="4531" spans="2:10">
      <c r="D4531" s="182"/>
      <c r="E4531" s="182"/>
      <c r="F4531" s="182"/>
      <c r="G4531" s="182"/>
      <c r="H4531" s="182"/>
      <c r="I4531" s="182"/>
      <c r="J4531" s="182"/>
    </row>
    <row r="4532" spans="2:10">
      <c r="B4532" s="183"/>
      <c r="D4532" s="182"/>
      <c r="E4532" s="182"/>
      <c r="F4532" s="182"/>
      <c r="G4532" s="182"/>
      <c r="H4532" s="182"/>
      <c r="I4532" s="182"/>
      <c r="J4532" s="182"/>
    </row>
    <row r="4533" spans="2:10">
      <c r="B4533" s="183"/>
      <c r="D4533" s="182"/>
      <c r="E4533" s="182"/>
      <c r="F4533" s="182"/>
      <c r="G4533" s="182"/>
      <c r="H4533" s="182"/>
      <c r="I4533" s="182"/>
      <c r="J4533" s="182"/>
    </row>
    <row r="4534" spans="2:10">
      <c r="B4534" s="183"/>
      <c r="D4534" s="182"/>
      <c r="E4534" s="182"/>
      <c r="F4534" s="182"/>
      <c r="G4534" s="182"/>
      <c r="H4534" s="182"/>
      <c r="I4534" s="182"/>
      <c r="J4534" s="182"/>
    </row>
    <row r="4535" spans="2:10">
      <c r="D4535" s="182"/>
      <c r="E4535" s="182"/>
      <c r="F4535" s="182"/>
      <c r="G4535" s="182"/>
      <c r="H4535" s="182"/>
      <c r="I4535" s="182"/>
      <c r="J4535" s="182"/>
    </row>
    <row r="4536" spans="2:10">
      <c r="B4536" s="183"/>
      <c r="D4536" s="182"/>
      <c r="E4536" s="182"/>
      <c r="F4536" s="182"/>
      <c r="G4536" s="182"/>
      <c r="H4536" s="182"/>
      <c r="I4536" s="182"/>
      <c r="J4536" s="182"/>
    </row>
    <row r="4537" spans="2:10">
      <c r="D4537" s="182"/>
      <c r="E4537" s="182"/>
      <c r="F4537" s="182"/>
      <c r="G4537" s="182"/>
      <c r="H4537" s="182"/>
      <c r="I4537" s="182"/>
      <c r="J4537" s="182"/>
    </row>
    <row r="4538" spans="2:10">
      <c r="B4538" s="183"/>
      <c r="D4538" s="182"/>
      <c r="E4538" s="182"/>
      <c r="F4538" s="182"/>
      <c r="G4538" s="182"/>
      <c r="H4538" s="182"/>
      <c r="I4538" s="182"/>
      <c r="J4538" s="182"/>
    </row>
    <row r="4539" spans="2:10">
      <c r="B4539" s="183"/>
      <c r="D4539" s="182"/>
      <c r="E4539" s="182"/>
      <c r="F4539" s="182"/>
      <c r="G4539" s="182"/>
      <c r="H4539" s="182"/>
      <c r="I4539" s="182"/>
      <c r="J4539" s="182"/>
    </row>
    <row r="4540" spans="2:10">
      <c r="D4540" s="182"/>
      <c r="E4540" s="182"/>
      <c r="F4540" s="182"/>
      <c r="G4540" s="182"/>
      <c r="H4540" s="182"/>
      <c r="I4540" s="182"/>
      <c r="J4540" s="182"/>
    </row>
    <row r="4541" spans="2:10">
      <c r="D4541" s="182"/>
      <c r="E4541" s="182"/>
      <c r="F4541" s="182"/>
      <c r="G4541" s="182"/>
      <c r="H4541" s="182"/>
      <c r="I4541" s="182"/>
      <c r="J4541" s="182"/>
    </row>
    <row r="4542" spans="2:10">
      <c r="D4542" s="182"/>
      <c r="E4542" s="182"/>
      <c r="F4542" s="182"/>
      <c r="G4542" s="182"/>
      <c r="H4542" s="182"/>
      <c r="I4542" s="182"/>
      <c r="J4542" s="182"/>
    </row>
    <row r="4543" spans="2:10">
      <c r="B4543" s="183"/>
      <c r="D4543" s="182"/>
      <c r="E4543" s="182"/>
      <c r="F4543" s="182"/>
      <c r="G4543" s="182"/>
      <c r="H4543" s="182"/>
      <c r="I4543" s="182"/>
      <c r="J4543" s="182"/>
    </row>
    <row r="4544" spans="2:10">
      <c r="D4544" s="182"/>
      <c r="E4544" s="182"/>
      <c r="F4544" s="182"/>
      <c r="G4544" s="182"/>
      <c r="H4544" s="182"/>
      <c r="I4544" s="182"/>
      <c r="J4544" s="182"/>
    </row>
    <row r="4545" spans="2:10">
      <c r="B4545" s="183"/>
      <c r="D4545" s="182"/>
      <c r="E4545" s="182"/>
      <c r="F4545" s="182"/>
      <c r="G4545" s="182"/>
      <c r="H4545" s="182"/>
      <c r="I4545" s="182"/>
      <c r="J4545" s="182"/>
    </row>
    <row r="4546" spans="2:10">
      <c r="B4546" s="183"/>
      <c r="D4546" s="182"/>
      <c r="E4546" s="182"/>
      <c r="F4546" s="182"/>
      <c r="G4546" s="182"/>
      <c r="H4546" s="182"/>
      <c r="I4546" s="182"/>
      <c r="J4546" s="182"/>
    </row>
    <row r="4547" spans="2:10">
      <c r="D4547" s="182"/>
      <c r="E4547" s="182"/>
      <c r="F4547" s="182"/>
      <c r="G4547" s="182"/>
      <c r="H4547" s="182"/>
      <c r="I4547" s="182"/>
      <c r="J4547" s="182"/>
    </row>
    <row r="4548" spans="2:10">
      <c r="D4548" s="182"/>
      <c r="E4548" s="182"/>
      <c r="F4548" s="182"/>
      <c r="G4548" s="182"/>
      <c r="H4548" s="182"/>
      <c r="I4548" s="182"/>
      <c r="J4548" s="182"/>
    </row>
    <row r="4549" spans="2:10">
      <c r="D4549" s="182"/>
      <c r="E4549" s="182"/>
      <c r="F4549" s="182"/>
      <c r="G4549" s="182"/>
      <c r="H4549" s="182"/>
      <c r="I4549" s="182"/>
      <c r="J4549" s="182"/>
    </row>
    <row r="4550" spans="2:10">
      <c r="D4550" s="182"/>
      <c r="E4550" s="182"/>
      <c r="F4550" s="182"/>
      <c r="G4550" s="182"/>
      <c r="H4550" s="182"/>
      <c r="I4550" s="182"/>
      <c r="J4550" s="182"/>
    </row>
    <row r="4551" spans="2:10">
      <c r="D4551" s="182"/>
      <c r="E4551" s="182"/>
      <c r="F4551" s="182"/>
      <c r="G4551" s="182"/>
      <c r="H4551" s="182"/>
      <c r="I4551" s="182"/>
      <c r="J4551" s="182"/>
    </row>
    <row r="4552" spans="2:10">
      <c r="D4552" s="182"/>
      <c r="E4552" s="182"/>
      <c r="F4552" s="182"/>
      <c r="G4552" s="182"/>
      <c r="H4552" s="182"/>
      <c r="I4552" s="182"/>
      <c r="J4552" s="182"/>
    </row>
    <row r="4553" spans="2:10">
      <c r="D4553" s="182"/>
      <c r="E4553" s="182"/>
      <c r="F4553" s="182"/>
      <c r="G4553" s="182"/>
      <c r="H4553" s="182"/>
      <c r="I4553" s="182"/>
      <c r="J4553" s="182"/>
    </row>
    <row r="4554" spans="2:10">
      <c r="B4554" s="183"/>
      <c r="D4554" s="182"/>
      <c r="E4554" s="182"/>
      <c r="F4554" s="182"/>
      <c r="G4554" s="182"/>
      <c r="H4554" s="182"/>
      <c r="I4554" s="182"/>
      <c r="J4554" s="182"/>
    </row>
    <row r="4555" spans="2:10">
      <c r="D4555" s="182"/>
      <c r="E4555" s="182"/>
      <c r="F4555" s="182"/>
      <c r="G4555" s="182"/>
      <c r="H4555" s="182"/>
      <c r="I4555" s="182"/>
      <c r="J4555" s="182"/>
    </row>
    <row r="4556" spans="2:10">
      <c r="B4556" s="183"/>
      <c r="D4556" s="182"/>
      <c r="E4556" s="182"/>
      <c r="F4556" s="182"/>
      <c r="G4556" s="182"/>
      <c r="H4556" s="182"/>
      <c r="I4556" s="182"/>
      <c r="J4556" s="182"/>
    </row>
    <row r="4557" spans="2:10">
      <c r="D4557" s="182"/>
      <c r="E4557" s="182"/>
      <c r="F4557" s="182"/>
      <c r="G4557" s="182"/>
      <c r="H4557" s="182"/>
      <c r="I4557" s="182"/>
      <c r="J4557" s="182"/>
    </row>
    <row r="4558" spans="2:10">
      <c r="B4558" s="184"/>
      <c r="D4558" s="182"/>
      <c r="E4558" s="182"/>
      <c r="F4558" s="182"/>
      <c r="G4558" s="182"/>
      <c r="H4558" s="182"/>
      <c r="I4558" s="182"/>
      <c r="J4558" s="182"/>
    </row>
    <row r="4559" spans="2:10">
      <c r="D4559" s="182"/>
      <c r="E4559" s="182"/>
      <c r="F4559" s="182"/>
      <c r="G4559" s="182"/>
      <c r="H4559" s="182"/>
      <c r="I4559" s="182"/>
      <c r="J4559" s="182"/>
    </row>
    <row r="4560" spans="2:10">
      <c r="B4560" s="183"/>
      <c r="D4560" s="182"/>
      <c r="E4560" s="182"/>
      <c r="F4560" s="182"/>
      <c r="G4560" s="182"/>
      <c r="H4560" s="182"/>
      <c r="I4560" s="182"/>
      <c r="J4560" s="182"/>
    </row>
    <row r="4561" spans="2:10">
      <c r="D4561" s="182"/>
      <c r="E4561" s="182"/>
      <c r="F4561" s="182"/>
      <c r="G4561" s="182"/>
      <c r="H4561" s="182"/>
      <c r="I4561" s="182"/>
      <c r="J4561" s="182"/>
    </row>
    <row r="4562" spans="2:10">
      <c r="B4562" s="183"/>
      <c r="D4562" s="182"/>
      <c r="E4562" s="182"/>
      <c r="F4562" s="182"/>
      <c r="G4562" s="182"/>
      <c r="H4562" s="182"/>
      <c r="I4562" s="182"/>
      <c r="J4562" s="182"/>
    </row>
    <row r="4563" spans="2:10">
      <c r="B4563" s="183"/>
      <c r="D4563" s="182"/>
      <c r="E4563" s="182"/>
      <c r="F4563" s="182"/>
      <c r="G4563" s="182"/>
      <c r="H4563" s="182"/>
      <c r="I4563" s="182"/>
      <c r="J4563" s="182"/>
    </row>
    <row r="4564" spans="2:10">
      <c r="B4564" s="183"/>
      <c r="D4564" s="182"/>
      <c r="E4564" s="182"/>
      <c r="F4564" s="182"/>
      <c r="G4564" s="182"/>
      <c r="H4564" s="182"/>
      <c r="I4564" s="182"/>
      <c r="J4564" s="182"/>
    </row>
    <row r="4565" spans="2:10">
      <c r="B4565" s="183"/>
      <c r="D4565" s="182"/>
      <c r="E4565" s="182"/>
      <c r="F4565" s="182"/>
      <c r="G4565" s="182"/>
      <c r="H4565" s="182"/>
      <c r="I4565" s="182"/>
      <c r="J4565" s="182"/>
    </row>
    <row r="4566" spans="2:10">
      <c r="D4566" s="182"/>
      <c r="E4566" s="182"/>
      <c r="F4566" s="182"/>
      <c r="G4566" s="182"/>
      <c r="H4566" s="182"/>
      <c r="I4566" s="182"/>
      <c r="J4566" s="182"/>
    </row>
    <row r="4567" spans="2:10">
      <c r="B4567" s="183"/>
      <c r="D4567" s="182"/>
      <c r="E4567" s="182"/>
      <c r="F4567" s="182"/>
      <c r="G4567" s="182"/>
      <c r="H4567" s="182"/>
      <c r="I4567" s="182"/>
      <c r="J4567" s="182"/>
    </row>
    <row r="4568" spans="2:10">
      <c r="D4568" s="182"/>
      <c r="E4568" s="182"/>
      <c r="F4568" s="182"/>
      <c r="G4568" s="182"/>
      <c r="H4568" s="182"/>
      <c r="I4568" s="182"/>
      <c r="J4568" s="182"/>
    </row>
    <row r="4569" spans="2:10">
      <c r="B4569" s="183"/>
      <c r="D4569" s="182"/>
      <c r="E4569" s="182"/>
      <c r="F4569" s="182"/>
      <c r="G4569" s="182"/>
      <c r="H4569" s="182"/>
      <c r="I4569" s="182"/>
      <c r="J4569" s="182"/>
    </row>
    <row r="4570" spans="2:10">
      <c r="B4570" s="183"/>
      <c r="D4570" s="182"/>
      <c r="E4570" s="182"/>
      <c r="F4570" s="182"/>
      <c r="G4570" s="182"/>
      <c r="H4570" s="182"/>
      <c r="I4570" s="182"/>
      <c r="J4570" s="182"/>
    </row>
    <row r="4571" spans="2:10">
      <c r="D4571" s="182"/>
      <c r="E4571" s="182"/>
      <c r="F4571" s="182"/>
      <c r="G4571" s="182"/>
      <c r="H4571" s="182"/>
      <c r="I4571" s="182"/>
      <c r="J4571" s="182"/>
    </row>
    <row r="4572" spans="2:10">
      <c r="D4572" s="182"/>
      <c r="E4572" s="182"/>
      <c r="F4572" s="182"/>
      <c r="G4572" s="182"/>
      <c r="H4572" s="182"/>
      <c r="I4572" s="182"/>
      <c r="J4572" s="182"/>
    </row>
    <row r="4573" spans="2:10">
      <c r="D4573" s="182"/>
      <c r="E4573" s="182"/>
      <c r="F4573" s="182"/>
      <c r="G4573" s="182"/>
      <c r="H4573" s="182"/>
      <c r="I4573" s="182"/>
      <c r="J4573" s="182"/>
    </row>
    <row r="4574" spans="2:10">
      <c r="B4574" s="183"/>
      <c r="D4574" s="182"/>
      <c r="E4574" s="182"/>
      <c r="F4574" s="182"/>
      <c r="G4574" s="182"/>
      <c r="H4574" s="182"/>
      <c r="I4574" s="182"/>
      <c r="J4574" s="182"/>
    </row>
    <row r="4575" spans="2:10">
      <c r="B4575" s="183"/>
      <c r="D4575" s="182"/>
      <c r="E4575" s="182"/>
      <c r="F4575" s="182"/>
      <c r="G4575" s="182"/>
      <c r="H4575" s="182"/>
      <c r="I4575" s="182"/>
      <c r="J4575" s="182"/>
    </row>
    <row r="4576" spans="2:10">
      <c r="D4576" s="182"/>
      <c r="E4576" s="182"/>
      <c r="F4576" s="182"/>
      <c r="G4576" s="182"/>
      <c r="H4576" s="182"/>
      <c r="I4576" s="182"/>
      <c r="J4576" s="182"/>
    </row>
    <row r="4577" spans="2:10">
      <c r="B4577" s="183"/>
      <c r="D4577" s="182"/>
      <c r="E4577" s="182"/>
      <c r="F4577" s="182"/>
      <c r="G4577" s="182"/>
      <c r="H4577" s="182"/>
      <c r="I4577" s="182"/>
      <c r="J4577" s="182"/>
    </row>
    <row r="4578" spans="2:10">
      <c r="D4578" s="182"/>
      <c r="E4578" s="182"/>
      <c r="F4578" s="182"/>
      <c r="G4578" s="182"/>
      <c r="H4578" s="182"/>
      <c r="I4578" s="182"/>
      <c r="J4578" s="182"/>
    </row>
    <row r="4579" spans="2:10">
      <c r="B4579" s="183"/>
      <c r="D4579" s="182"/>
      <c r="E4579" s="182"/>
      <c r="F4579" s="182"/>
      <c r="G4579" s="182"/>
      <c r="H4579" s="182"/>
      <c r="I4579" s="182"/>
      <c r="J4579" s="182"/>
    </row>
    <row r="4580" spans="2:10">
      <c r="D4580" s="182"/>
      <c r="E4580" s="182"/>
      <c r="F4580" s="182"/>
      <c r="G4580" s="182"/>
      <c r="H4580" s="182"/>
      <c r="I4580" s="182"/>
      <c r="J4580" s="182"/>
    </row>
    <row r="4581" spans="2:10">
      <c r="B4581" s="183"/>
      <c r="D4581" s="182"/>
      <c r="E4581" s="182"/>
      <c r="F4581" s="182"/>
      <c r="G4581" s="182"/>
      <c r="H4581" s="182"/>
      <c r="I4581" s="182"/>
      <c r="J4581" s="182"/>
    </row>
    <row r="4582" spans="2:10">
      <c r="B4582" s="183"/>
      <c r="D4582" s="182"/>
      <c r="E4582" s="182"/>
      <c r="F4582" s="182"/>
      <c r="G4582" s="182"/>
      <c r="H4582" s="182"/>
      <c r="I4582" s="182"/>
      <c r="J4582" s="182"/>
    </row>
    <row r="4583" spans="2:10">
      <c r="B4583" s="183"/>
      <c r="D4583" s="182"/>
      <c r="E4583" s="182"/>
      <c r="F4583" s="182"/>
      <c r="G4583" s="182"/>
      <c r="H4583" s="182"/>
      <c r="I4583" s="182"/>
      <c r="J4583" s="182"/>
    </row>
    <row r="4584" spans="2:10">
      <c r="B4584" s="183"/>
      <c r="D4584" s="182"/>
      <c r="E4584" s="182"/>
      <c r="F4584" s="182"/>
      <c r="G4584" s="182"/>
      <c r="H4584" s="182"/>
      <c r="I4584" s="182"/>
      <c r="J4584" s="182"/>
    </row>
    <row r="4585" spans="2:10">
      <c r="D4585" s="182"/>
      <c r="E4585" s="182"/>
      <c r="F4585" s="182"/>
      <c r="G4585" s="182"/>
      <c r="H4585" s="182"/>
      <c r="I4585" s="182"/>
      <c r="J4585" s="182"/>
    </row>
    <row r="4586" spans="2:10">
      <c r="B4586" s="183"/>
      <c r="D4586" s="182"/>
      <c r="E4586" s="182"/>
      <c r="F4586" s="182"/>
      <c r="G4586" s="182"/>
      <c r="H4586" s="182"/>
      <c r="I4586" s="182"/>
      <c r="J4586" s="182"/>
    </row>
    <row r="4587" spans="2:10">
      <c r="D4587" s="182"/>
      <c r="E4587" s="182"/>
      <c r="F4587" s="182"/>
      <c r="G4587" s="182"/>
      <c r="H4587" s="182"/>
      <c r="I4587" s="182"/>
      <c r="J4587" s="182"/>
    </row>
    <row r="4588" spans="2:10">
      <c r="B4588" s="183"/>
      <c r="D4588" s="182"/>
      <c r="E4588" s="182"/>
      <c r="F4588" s="182"/>
      <c r="G4588" s="182"/>
      <c r="H4588" s="182"/>
      <c r="I4588" s="182"/>
      <c r="J4588" s="182"/>
    </row>
    <row r="4589" spans="2:10">
      <c r="D4589" s="182"/>
      <c r="E4589" s="182"/>
      <c r="F4589" s="182"/>
      <c r="G4589" s="182"/>
      <c r="H4589" s="182"/>
      <c r="I4589" s="182"/>
      <c r="J4589" s="182"/>
    </row>
    <row r="4590" spans="2:10">
      <c r="B4590" s="183"/>
      <c r="D4590" s="182"/>
      <c r="E4590" s="182"/>
      <c r="F4590" s="182"/>
      <c r="G4590" s="182"/>
      <c r="H4590" s="182"/>
      <c r="I4590" s="182"/>
      <c r="J4590" s="182"/>
    </row>
    <row r="4591" spans="2:10">
      <c r="D4591" s="182"/>
      <c r="E4591" s="182"/>
      <c r="F4591" s="182"/>
      <c r="G4591" s="182"/>
      <c r="H4591" s="182"/>
      <c r="I4591" s="182"/>
      <c r="J4591" s="182"/>
    </row>
    <row r="4592" spans="2:10">
      <c r="B4592" s="183"/>
      <c r="D4592" s="182"/>
      <c r="E4592" s="182"/>
      <c r="F4592" s="182"/>
      <c r="G4592" s="182"/>
      <c r="H4592" s="182"/>
      <c r="I4592" s="182"/>
      <c r="J4592" s="182"/>
    </row>
    <row r="4593" spans="2:10">
      <c r="D4593" s="182"/>
      <c r="E4593" s="182"/>
      <c r="F4593" s="182"/>
      <c r="G4593" s="182"/>
      <c r="H4593" s="182"/>
      <c r="I4593" s="182"/>
      <c r="J4593" s="182"/>
    </row>
    <row r="4594" spans="2:10">
      <c r="B4594" s="183"/>
      <c r="D4594" s="182"/>
      <c r="E4594" s="182"/>
      <c r="F4594" s="182"/>
      <c r="G4594" s="182"/>
      <c r="H4594" s="182"/>
      <c r="I4594" s="182"/>
      <c r="J4594" s="182"/>
    </row>
    <row r="4595" spans="2:10">
      <c r="D4595" s="182"/>
      <c r="E4595" s="182"/>
      <c r="F4595" s="182"/>
      <c r="G4595" s="182"/>
      <c r="H4595" s="182"/>
      <c r="I4595" s="182"/>
      <c r="J4595" s="182"/>
    </row>
    <row r="4596" spans="2:10">
      <c r="D4596" s="182"/>
      <c r="E4596" s="182"/>
      <c r="F4596" s="182"/>
      <c r="G4596" s="182"/>
      <c r="H4596" s="182"/>
      <c r="I4596" s="182"/>
      <c r="J4596" s="182"/>
    </row>
    <row r="4597" spans="2:10">
      <c r="D4597" s="182"/>
      <c r="E4597" s="182"/>
      <c r="F4597" s="182"/>
      <c r="G4597" s="182"/>
      <c r="H4597" s="182"/>
      <c r="I4597" s="182"/>
      <c r="J4597" s="182"/>
    </row>
    <row r="4598" spans="2:10">
      <c r="D4598" s="182"/>
      <c r="E4598" s="182"/>
      <c r="F4598" s="182"/>
      <c r="G4598" s="182"/>
      <c r="H4598" s="182"/>
      <c r="I4598" s="182"/>
      <c r="J4598" s="182"/>
    </row>
    <row r="4599" spans="2:10">
      <c r="D4599" s="182"/>
      <c r="E4599" s="182"/>
      <c r="F4599" s="182"/>
      <c r="G4599" s="182"/>
      <c r="H4599" s="182"/>
      <c r="I4599" s="182"/>
      <c r="J4599" s="182"/>
    </row>
    <row r="4600" spans="2:10">
      <c r="B4600" s="183"/>
      <c r="D4600" s="182"/>
      <c r="E4600" s="182"/>
      <c r="F4600" s="182"/>
      <c r="G4600" s="182"/>
      <c r="H4600" s="182"/>
      <c r="I4600" s="182"/>
      <c r="J4600" s="182"/>
    </row>
    <row r="4601" spans="2:10">
      <c r="D4601" s="182"/>
      <c r="E4601" s="182"/>
      <c r="F4601" s="182"/>
      <c r="G4601" s="182"/>
      <c r="H4601" s="182"/>
      <c r="I4601" s="182"/>
      <c r="J4601" s="182"/>
    </row>
    <row r="4602" spans="2:10">
      <c r="B4602" s="183"/>
      <c r="D4602" s="182"/>
      <c r="E4602" s="182"/>
      <c r="F4602" s="182"/>
      <c r="G4602" s="182"/>
      <c r="H4602" s="182"/>
      <c r="I4602" s="182"/>
      <c r="J4602" s="182"/>
    </row>
    <row r="4603" spans="2:10">
      <c r="D4603" s="182"/>
      <c r="E4603" s="182"/>
      <c r="F4603" s="182"/>
      <c r="G4603" s="182"/>
      <c r="H4603" s="182"/>
      <c r="I4603" s="182"/>
      <c r="J4603" s="182"/>
    </row>
    <row r="4604" spans="2:10">
      <c r="B4604" s="183"/>
      <c r="D4604" s="182"/>
      <c r="E4604" s="182"/>
      <c r="F4604" s="182"/>
      <c r="G4604" s="182"/>
      <c r="H4604" s="182"/>
      <c r="I4604" s="182"/>
      <c r="J4604" s="182"/>
    </row>
    <row r="4605" spans="2:10">
      <c r="D4605" s="182"/>
      <c r="E4605" s="182"/>
      <c r="F4605" s="182"/>
      <c r="G4605" s="182"/>
      <c r="H4605" s="182"/>
      <c r="I4605" s="182"/>
      <c r="J4605" s="182"/>
    </row>
    <row r="4606" spans="2:10">
      <c r="D4606" s="182"/>
      <c r="E4606" s="182"/>
      <c r="F4606" s="182"/>
      <c r="G4606" s="182"/>
      <c r="H4606" s="182"/>
      <c r="I4606" s="182"/>
      <c r="J4606" s="182"/>
    </row>
    <row r="4607" spans="2:10">
      <c r="D4607" s="182"/>
      <c r="E4607" s="182"/>
      <c r="F4607" s="182"/>
      <c r="G4607" s="182"/>
      <c r="H4607" s="182"/>
      <c r="I4607" s="182"/>
      <c r="J4607" s="182"/>
    </row>
    <row r="4608" spans="2:10">
      <c r="D4608" s="182"/>
      <c r="E4608" s="182"/>
      <c r="F4608" s="182"/>
      <c r="G4608" s="182"/>
      <c r="H4608" s="182"/>
      <c r="I4608" s="182"/>
      <c r="J4608" s="182"/>
    </row>
    <row r="4609" spans="2:10">
      <c r="D4609" s="182"/>
      <c r="E4609" s="182"/>
      <c r="F4609" s="182"/>
      <c r="G4609" s="182"/>
      <c r="H4609" s="182"/>
      <c r="I4609" s="182"/>
      <c r="J4609" s="182"/>
    </row>
    <row r="4610" spans="2:10">
      <c r="B4610" s="183"/>
      <c r="D4610" s="182"/>
      <c r="E4610" s="182"/>
      <c r="F4610" s="182"/>
      <c r="G4610" s="182"/>
      <c r="H4610" s="182"/>
      <c r="I4610" s="182"/>
      <c r="J4610" s="182"/>
    </row>
    <row r="4611" spans="2:10">
      <c r="D4611" s="182"/>
      <c r="E4611" s="182"/>
      <c r="F4611" s="182"/>
      <c r="G4611" s="182"/>
      <c r="H4611" s="182"/>
      <c r="I4611" s="182"/>
      <c r="J4611" s="182"/>
    </row>
    <row r="4612" spans="2:10">
      <c r="D4612" s="182"/>
      <c r="E4612" s="182"/>
      <c r="F4612" s="182"/>
      <c r="G4612" s="182"/>
      <c r="H4612" s="182"/>
      <c r="I4612" s="182"/>
      <c r="J4612" s="182"/>
    </row>
    <row r="4613" spans="2:10">
      <c r="D4613" s="182"/>
      <c r="E4613" s="182"/>
      <c r="F4613" s="182"/>
      <c r="G4613" s="182"/>
      <c r="H4613" s="182"/>
      <c r="I4613" s="182"/>
      <c r="J4613" s="182"/>
    </row>
    <row r="4614" spans="2:10">
      <c r="D4614" s="182"/>
      <c r="E4614" s="182"/>
      <c r="F4614" s="182"/>
      <c r="G4614" s="182"/>
      <c r="H4614" s="182"/>
      <c r="I4614" s="182"/>
      <c r="J4614" s="182"/>
    </row>
    <row r="4615" spans="2:10">
      <c r="D4615" s="182"/>
      <c r="E4615" s="182"/>
      <c r="F4615" s="182"/>
      <c r="G4615" s="182"/>
      <c r="H4615" s="182"/>
      <c r="I4615" s="182"/>
      <c r="J4615" s="182"/>
    </row>
    <row r="4616" spans="2:10">
      <c r="D4616" s="182"/>
      <c r="E4616" s="182"/>
      <c r="F4616" s="182"/>
      <c r="G4616" s="182"/>
      <c r="H4616" s="182"/>
      <c r="I4616" s="182"/>
      <c r="J4616" s="182"/>
    </row>
    <row r="4617" spans="2:10">
      <c r="D4617" s="182"/>
      <c r="E4617" s="182"/>
      <c r="F4617" s="182"/>
      <c r="G4617" s="182"/>
      <c r="H4617" s="182"/>
      <c r="I4617" s="182"/>
      <c r="J4617" s="182"/>
    </row>
    <row r="4618" spans="2:10">
      <c r="B4618" s="183"/>
      <c r="D4618" s="182"/>
      <c r="E4618" s="182"/>
      <c r="F4618" s="182"/>
      <c r="G4618" s="182"/>
      <c r="H4618" s="182"/>
      <c r="I4618" s="182"/>
      <c r="J4618" s="182"/>
    </row>
    <row r="4619" spans="2:10">
      <c r="D4619" s="182"/>
      <c r="E4619" s="182"/>
      <c r="F4619" s="182"/>
      <c r="G4619" s="182"/>
      <c r="H4619" s="182"/>
      <c r="I4619" s="182"/>
      <c r="J4619" s="182"/>
    </row>
    <row r="4620" spans="2:10">
      <c r="B4620" s="183"/>
      <c r="D4620" s="182"/>
      <c r="E4620" s="182"/>
      <c r="F4620" s="182"/>
      <c r="G4620" s="182"/>
      <c r="H4620" s="182"/>
      <c r="I4620" s="182"/>
      <c r="J4620" s="182"/>
    </row>
    <row r="4621" spans="2:10">
      <c r="B4621" s="183"/>
      <c r="D4621" s="182"/>
      <c r="E4621" s="182"/>
      <c r="F4621" s="182"/>
      <c r="G4621" s="182"/>
      <c r="H4621" s="182"/>
      <c r="I4621" s="182"/>
      <c r="J4621" s="182"/>
    </row>
    <row r="4622" spans="2:10">
      <c r="B4622" s="183"/>
      <c r="D4622" s="182"/>
      <c r="E4622" s="182"/>
      <c r="F4622" s="182"/>
      <c r="G4622" s="182"/>
      <c r="H4622" s="182"/>
      <c r="I4622" s="182"/>
      <c r="J4622" s="182"/>
    </row>
    <row r="4623" spans="2:10">
      <c r="B4623" s="183"/>
      <c r="D4623" s="182"/>
      <c r="E4623" s="182"/>
      <c r="F4623" s="182"/>
      <c r="G4623" s="182"/>
      <c r="H4623" s="182"/>
      <c r="I4623" s="182"/>
      <c r="J4623" s="182"/>
    </row>
    <row r="4624" spans="2:10">
      <c r="B4624" s="183"/>
      <c r="D4624" s="182"/>
      <c r="E4624" s="182"/>
      <c r="F4624" s="182"/>
      <c r="G4624" s="182"/>
      <c r="H4624" s="182"/>
      <c r="I4624" s="182"/>
      <c r="J4624" s="182"/>
    </row>
    <row r="4625" spans="2:10">
      <c r="D4625" s="182"/>
      <c r="E4625" s="182"/>
      <c r="F4625" s="182"/>
      <c r="G4625" s="182"/>
      <c r="H4625" s="182"/>
      <c r="I4625" s="182"/>
      <c r="J4625" s="182"/>
    </row>
    <row r="4626" spans="2:10">
      <c r="B4626" s="183"/>
      <c r="D4626" s="182"/>
      <c r="E4626" s="182"/>
      <c r="F4626" s="182"/>
      <c r="G4626" s="182"/>
      <c r="H4626" s="182"/>
      <c r="I4626" s="182"/>
      <c r="J4626" s="182"/>
    </row>
    <row r="4627" spans="2:10">
      <c r="B4627" s="183"/>
      <c r="D4627" s="182"/>
      <c r="E4627" s="182"/>
      <c r="F4627" s="182"/>
      <c r="G4627" s="182"/>
      <c r="H4627" s="182"/>
      <c r="I4627" s="182"/>
      <c r="J4627" s="182"/>
    </row>
    <row r="4628" spans="2:10">
      <c r="B4628" s="183"/>
      <c r="D4628" s="182"/>
      <c r="E4628" s="182"/>
      <c r="F4628" s="182"/>
      <c r="G4628" s="182"/>
      <c r="H4628" s="182"/>
      <c r="I4628" s="182"/>
      <c r="J4628" s="182"/>
    </row>
    <row r="4629" spans="2:10">
      <c r="B4629" s="183"/>
      <c r="D4629" s="182"/>
      <c r="E4629" s="182"/>
      <c r="F4629" s="182"/>
      <c r="G4629" s="182"/>
      <c r="H4629" s="182"/>
      <c r="I4629" s="182"/>
      <c r="J4629" s="182"/>
    </row>
    <row r="4630" spans="2:10">
      <c r="B4630" s="183"/>
      <c r="D4630" s="182"/>
      <c r="E4630" s="182"/>
      <c r="F4630" s="182"/>
      <c r="G4630" s="182"/>
      <c r="H4630" s="182"/>
      <c r="I4630" s="182"/>
      <c r="J4630" s="182"/>
    </row>
    <row r="4631" spans="2:10">
      <c r="B4631" s="183"/>
      <c r="D4631" s="182"/>
      <c r="E4631" s="182"/>
      <c r="F4631" s="182"/>
      <c r="G4631" s="182"/>
      <c r="H4631" s="182"/>
      <c r="I4631" s="182"/>
      <c r="J4631" s="182"/>
    </row>
    <row r="4632" spans="2:10">
      <c r="D4632" s="182"/>
      <c r="E4632" s="182"/>
      <c r="F4632" s="182"/>
      <c r="G4632" s="182"/>
      <c r="H4632" s="182"/>
      <c r="I4632" s="182"/>
      <c r="J4632" s="182"/>
    </row>
    <row r="4633" spans="2:10">
      <c r="B4633" s="183"/>
      <c r="D4633" s="182"/>
      <c r="E4633" s="182"/>
      <c r="F4633" s="182"/>
      <c r="G4633" s="182"/>
      <c r="H4633" s="182"/>
      <c r="I4633" s="182"/>
      <c r="J4633" s="182"/>
    </row>
    <row r="4634" spans="2:10">
      <c r="D4634" s="182"/>
      <c r="E4634" s="182"/>
      <c r="F4634" s="182"/>
      <c r="G4634" s="182"/>
      <c r="H4634" s="182"/>
      <c r="I4634" s="182"/>
      <c r="J4634" s="182"/>
    </row>
    <row r="4635" spans="2:10">
      <c r="B4635" s="183"/>
      <c r="D4635" s="182"/>
      <c r="E4635" s="182"/>
      <c r="F4635" s="182"/>
      <c r="G4635" s="182"/>
      <c r="H4635" s="182"/>
      <c r="I4635" s="182"/>
      <c r="J4635" s="182"/>
    </row>
    <row r="4636" spans="2:10">
      <c r="D4636" s="182"/>
      <c r="E4636" s="182"/>
      <c r="F4636" s="182"/>
      <c r="G4636" s="182"/>
      <c r="H4636" s="182"/>
      <c r="I4636" s="182"/>
      <c r="J4636" s="182"/>
    </row>
    <row r="4637" spans="2:10">
      <c r="B4637" s="183"/>
      <c r="D4637" s="182"/>
      <c r="E4637" s="182"/>
      <c r="F4637" s="182"/>
      <c r="G4637" s="182"/>
      <c r="H4637" s="182"/>
      <c r="I4637" s="182"/>
      <c r="J4637" s="182"/>
    </row>
    <row r="4638" spans="2:10">
      <c r="D4638" s="182"/>
      <c r="E4638" s="182"/>
      <c r="F4638" s="182"/>
      <c r="G4638" s="182"/>
      <c r="H4638" s="182"/>
      <c r="I4638" s="182"/>
      <c r="J4638" s="182"/>
    </row>
    <row r="4639" spans="2:10">
      <c r="B4639" s="183"/>
      <c r="D4639" s="182"/>
      <c r="E4639" s="182"/>
      <c r="F4639" s="182"/>
      <c r="G4639" s="182"/>
      <c r="H4639" s="182"/>
      <c r="I4639" s="182"/>
      <c r="J4639" s="182"/>
    </row>
    <row r="4640" spans="2:10">
      <c r="B4640" s="159"/>
      <c r="D4640" s="182"/>
      <c r="E4640" s="182"/>
      <c r="F4640" s="182"/>
      <c r="G4640" s="182"/>
      <c r="H4640" s="182"/>
      <c r="I4640" s="182"/>
      <c r="J4640" s="182"/>
    </row>
    <row r="4641" spans="2:10">
      <c r="B4641" s="183"/>
      <c r="D4641" s="182"/>
      <c r="E4641" s="182"/>
      <c r="F4641" s="182"/>
      <c r="G4641" s="182"/>
      <c r="H4641" s="182"/>
      <c r="I4641" s="182"/>
      <c r="J4641" s="182"/>
    </row>
    <row r="4642" spans="2:10">
      <c r="D4642" s="182"/>
      <c r="E4642" s="182"/>
      <c r="F4642" s="182"/>
      <c r="G4642" s="182"/>
      <c r="H4642" s="182"/>
      <c r="I4642" s="182"/>
      <c r="J4642" s="182"/>
    </row>
    <row r="4643" spans="2:10">
      <c r="D4643" s="182"/>
      <c r="E4643" s="182"/>
      <c r="F4643" s="182"/>
      <c r="G4643" s="182"/>
      <c r="H4643" s="182"/>
      <c r="I4643" s="182"/>
      <c r="J4643" s="182"/>
    </row>
    <row r="4644" spans="2:10">
      <c r="B4644" s="183"/>
      <c r="D4644" s="182"/>
      <c r="E4644" s="182"/>
      <c r="F4644" s="182"/>
      <c r="G4644" s="182"/>
      <c r="H4644" s="182"/>
      <c r="I4644" s="182"/>
      <c r="J4644" s="182"/>
    </row>
    <row r="4645" spans="2:10">
      <c r="B4645" s="184"/>
      <c r="D4645" s="182"/>
      <c r="E4645" s="182"/>
      <c r="F4645" s="182"/>
      <c r="G4645" s="182"/>
      <c r="H4645" s="182"/>
      <c r="I4645" s="182"/>
      <c r="J4645" s="182"/>
    </row>
    <row r="4646" spans="2:10">
      <c r="D4646" s="182"/>
      <c r="E4646" s="182"/>
      <c r="F4646" s="182"/>
      <c r="G4646" s="182"/>
      <c r="H4646" s="182"/>
      <c r="I4646" s="182"/>
      <c r="J4646" s="182"/>
    </row>
    <row r="4647" spans="2:10">
      <c r="B4647" s="183"/>
      <c r="D4647" s="182"/>
      <c r="E4647" s="182"/>
      <c r="F4647" s="182"/>
      <c r="G4647" s="182"/>
      <c r="H4647" s="182"/>
      <c r="I4647" s="182"/>
      <c r="J4647" s="182"/>
    </row>
    <row r="4648" spans="2:10">
      <c r="D4648" s="182"/>
      <c r="E4648" s="182"/>
      <c r="F4648" s="182"/>
      <c r="G4648" s="182"/>
      <c r="H4648" s="182"/>
      <c r="I4648" s="182"/>
      <c r="J4648" s="182"/>
    </row>
    <row r="4649" spans="2:10">
      <c r="D4649" s="182"/>
      <c r="E4649" s="182"/>
      <c r="F4649" s="182"/>
      <c r="G4649" s="182"/>
      <c r="H4649" s="182"/>
      <c r="I4649" s="182"/>
      <c r="J4649" s="182"/>
    </row>
    <row r="4650" spans="2:10">
      <c r="D4650" s="182"/>
      <c r="E4650" s="182"/>
      <c r="F4650" s="182"/>
      <c r="G4650" s="182"/>
      <c r="H4650" s="182"/>
      <c r="I4650" s="182"/>
      <c r="J4650" s="182"/>
    </row>
    <row r="4651" spans="2:10">
      <c r="B4651" s="183"/>
      <c r="D4651" s="182"/>
      <c r="E4651" s="182"/>
      <c r="F4651" s="182"/>
      <c r="G4651" s="182"/>
      <c r="H4651" s="182"/>
      <c r="I4651" s="182"/>
      <c r="J4651" s="182"/>
    </row>
    <row r="4652" spans="2:10">
      <c r="B4652" s="183"/>
      <c r="D4652" s="182"/>
      <c r="E4652" s="182"/>
      <c r="F4652" s="182"/>
      <c r="G4652" s="182"/>
      <c r="H4652" s="182"/>
      <c r="I4652" s="182"/>
      <c r="J4652" s="182"/>
    </row>
    <row r="4653" spans="2:10">
      <c r="D4653" s="182"/>
      <c r="E4653" s="182"/>
      <c r="F4653" s="182"/>
      <c r="G4653" s="182"/>
      <c r="H4653" s="182"/>
      <c r="I4653" s="182"/>
      <c r="J4653" s="182"/>
    </row>
    <row r="4654" spans="2:10">
      <c r="B4654" s="183"/>
      <c r="D4654" s="182"/>
      <c r="E4654" s="182"/>
      <c r="F4654" s="182"/>
      <c r="G4654" s="182"/>
      <c r="H4654" s="182"/>
      <c r="I4654" s="182"/>
      <c r="J4654" s="182"/>
    </row>
    <row r="4655" spans="2:10">
      <c r="B4655" s="183"/>
      <c r="D4655" s="182"/>
      <c r="E4655" s="182"/>
      <c r="F4655" s="182"/>
      <c r="G4655" s="182"/>
      <c r="H4655" s="182"/>
      <c r="I4655" s="182"/>
      <c r="J4655" s="182"/>
    </row>
    <row r="4656" spans="2:10">
      <c r="D4656" s="182"/>
      <c r="E4656" s="182"/>
      <c r="F4656" s="182"/>
      <c r="G4656" s="182"/>
      <c r="H4656" s="182"/>
      <c r="I4656" s="182"/>
      <c r="J4656" s="182"/>
    </row>
    <row r="4657" spans="2:10">
      <c r="B4657" s="183"/>
      <c r="D4657" s="182"/>
      <c r="E4657" s="182"/>
      <c r="F4657" s="182"/>
      <c r="G4657" s="182"/>
      <c r="H4657" s="182"/>
      <c r="I4657" s="182"/>
      <c r="J4657" s="182"/>
    </row>
    <row r="4658" spans="2:10">
      <c r="D4658" s="182"/>
      <c r="E4658" s="182"/>
      <c r="F4658" s="182"/>
      <c r="G4658" s="182"/>
      <c r="H4658" s="182"/>
      <c r="I4658" s="182"/>
      <c r="J4658" s="182"/>
    </row>
    <row r="4659" spans="2:10">
      <c r="D4659" s="182"/>
      <c r="E4659" s="182"/>
      <c r="F4659" s="182"/>
      <c r="G4659" s="182"/>
      <c r="H4659" s="182"/>
      <c r="I4659" s="182"/>
      <c r="J4659" s="182"/>
    </row>
    <row r="4660" spans="2:10">
      <c r="D4660" s="182"/>
      <c r="E4660" s="182"/>
      <c r="F4660" s="182"/>
      <c r="G4660" s="182"/>
      <c r="H4660" s="182"/>
      <c r="I4660" s="182"/>
      <c r="J4660" s="182"/>
    </row>
    <row r="4661" spans="2:10">
      <c r="D4661" s="182"/>
      <c r="E4661" s="182"/>
      <c r="F4661" s="182"/>
      <c r="G4661" s="182"/>
      <c r="H4661" s="182"/>
      <c r="I4661" s="182"/>
      <c r="J4661" s="182"/>
    </row>
    <row r="4662" spans="2:10">
      <c r="B4662" s="183"/>
      <c r="D4662" s="182"/>
      <c r="E4662" s="182"/>
      <c r="F4662" s="182"/>
      <c r="G4662" s="182"/>
      <c r="H4662" s="182"/>
      <c r="I4662" s="182"/>
      <c r="J4662" s="182"/>
    </row>
    <row r="4663" spans="2:10">
      <c r="B4663" s="183"/>
      <c r="D4663" s="182"/>
      <c r="E4663" s="182"/>
      <c r="F4663" s="182"/>
      <c r="G4663" s="182"/>
      <c r="H4663" s="182"/>
      <c r="I4663" s="182"/>
      <c r="J4663" s="182"/>
    </row>
    <row r="4664" spans="2:10">
      <c r="D4664" s="182"/>
      <c r="E4664" s="182"/>
      <c r="F4664" s="182"/>
      <c r="G4664" s="182"/>
      <c r="H4664" s="182"/>
      <c r="I4664" s="182"/>
      <c r="J4664" s="182"/>
    </row>
    <row r="4665" spans="2:10">
      <c r="D4665" s="182"/>
      <c r="E4665" s="182"/>
      <c r="F4665" s="182"/>
      <c r="G4665" s="182"/>
      <c r="H4665" s="182"/>
      <c r="I4665" s="182"/>
      <c r="J4665" s="182"/>
    </row>
    <row r="4666" spans="2:10">
      <c r="D4666" s="182"/>
      <c r="E4666" s="182"/>
      <c r="F4666" s="182"/>
      <c r="G4666" s="182"/>
      <c r="H4666" s="182"/>
      <c r="I4666" s="182"/>
      <c r="J4666" s="182"/>
    </row>
    <row r="4667" spans="2:10">
      <c r="B4667" s="183"/>
      <c r="D4667" s="182"/>
      <c r="E4667" s="182"/>
      <c r="F4667" s="182"/>
      <c r="G4667" s="182"/>
      <c r="H4667" s="182"/>
      <c r="I4667" s="182"/>
      <c r="J4667" s="182"/>
    </row>
    <row r="4668" spans="2:10">
      <c r="D4668" s="182"/>
      <c r="E4668" s="182"/>
      <c r="F4668" s="182"/>
      <c r="G4668" s="182"/>
      <c r="H4668" s="182"/>
      <c r="I4668" s="182"/>
      <c r="J4668" s="182"/>
    </row>
    <row r="4669" spans="2:10">
      <c r="D4669" s="182"/>
      <c r="E4669" s="182"/>
      <c r="F4669" s="182"/>
      <c r="G4669" s="182"/>
      <c r="H4669" s="182"/>
      <c r="I4669" s="182"/>
      <c r="J4669" s="182"/>
    </row>
    <row r="4670" spans="2:10">
      <c r="B4670" s="183"/>
      <c r="D4670" s="182"/>
      <c r="E4670" s="182"/>
      <c r="F4670" s="182"/>
      <c r="G4670" s="182"/>
      <c r="H4670" s="182"/>
      <c r="I4670" s="182"/>
      <c r="J4670" s="182"/>
    </row>
    <row r="4671" spans="2:10">
      <c r="D4671" s="182"/>
      <c r="E4671" s="182"/>
      <c r="F4671" s="182"/>
      <c r="G4671" s="182"/>
      <c r="H4671" s="182"/>
      <c r="I4671" s="182"/>
      <c r="J4671" s="182"/>
    </row>
    <row r="4672" spans="2:10">
      <c r="B4672" s="183"/>
      <c r="D4672" s="182"/>
      <c r="E4672" s="182"/>
      <c r="F4672" s="182"/>
      <c r="G4672" s="182"/>
      <c r="H4672" s="182"/>
      <c r="I4672" s="182"/>
      <c r="J4672" s="182"/>
    </row>
    <row r="4673" spans="2:10">
      <c r="D4673" s="182"/>
      <c r="E4673" s="182"/>
      <c r="F4673" s="182"/>
      <c r="G4673" s="182"/>
      <c r="H4673" s="182"/>
      <c r="I4673" s="182"/>
      <c r="J4673" s="182"/>
    </row>
    <row r="4674" spans="2:10">
      <c r="D4674" s="182"/>
      <c r="E4674" s="182"/>
      <c r="F4674" s="182"/>
      <c r="G4674" s="182"/>
      <c r="H4674" s="182"/>
      <c r="I4674" s="182"/>
      <c r="J4674" s="182"/>
    </row>
    <row r="4675" spans="2:10">
      <c r="D4675" s="182"/>
      <c r="E4675" s="182"/>
      <c r="F4675" s="182"/>
      <c r="G4675" s="182"/>
      <c r="H4675" s="182"/>
      <c r="I4675" s="182"/>
      <c r="J4675" s="182"/>
    </row>
    <row r="4676" spans="2:10">
      <c r="B4676" s="183"/>
      <c r="D4676" s="182"/>
      <c r="E4676" s="182"/>
      <c r="F4676" s="182"/>
      <c r="G4676" s="182"/>
      <c r="H4676" s="182"/>
      <c r="I4676" s="182"/>
      <c r="J4676" s="182"/>
    </row>
    <row r="4677" spans="2:10">
      <c r="D4677" s="182"/>
      <c r="E4677" s="182"/>
      <c r="F4677" s="182"/>
      <c r="G4677" s="182"/>
      <c r="H4677" s="182"/>
      <c r="I4677" s="182"/>
      <c r="J4677" s="182"/>
    </row>
    <row r="4678" spans="2:10">
      <c r="B4678" s="183"/>
      <c r="D4678" s="182"/>
      <c r="E4678" s="182"/>
      <c r="F4678" s="182"/>
      <c r="G4678" s="182"/>
      <c r="H4678" s="182"/>
      <c r="I4678" s="182"/>
      <c r="J4678" s="182"/>
    </row>
    <row r="4679" spans="2:10">
      <c r="D4679" s="182"/>
      <c r="E4679" s="182"/>
      <c r="F4679" s="182"/>
      <c r="G4679" s="182"/>
      <c r="H4679" s="182"/>
      <c r="I4679" s="182"/>
      <c r="J4679" s="182"/>
    </row>
    <row r="4680" spans="2:10">
      <c r="B4680" s="183"/>
      <c r="D4680" s="182"/>
      <c r="E4680" s="182"/>
      <c r="F4680" s="182"/>
      <c r="G4680" s="182"/>
      <c r="H4680" s="182"/>
      <c r="I4680" s="182"/>
      <c r="J4680" s="182"/>
    </row>
    <row r="4681" spans="2:10">
      <c r="D4681" s="182"/>
      <c r="E4681" s="182"/>
      <c r="F4681" s="182"/>
      <c r="G4681" s="182"/>
      <c r="H4681" s="182"/>
      <c r="I4681" s="182"/>
      <c r="J4681" s="182"/>
    </row>
    <row r="4682" spans="2:10">
      <c r="B4682" s="183"/>
      <c r="D4682" s="182"/>
      <c r="E4682" s="182"/>
      <c r="F4682" s="182"/>
      <c r="G4682" s="182"/>
      <c r="H4682" s="182"/>
      <c r="I4682" s="182"/>
      <c r="J4682" s="182"/>
    </row>
    <row r="4683" spans="2:10">
      <c r="D4683" s="182"/>
      <c r="E4683" s="182"/>
      <c r="F4683" s="182"/>
      <c r="G4683" s="182"/>
      <c r="H4683" s="182"/>
      <c r="I4683" s="182"/>
      <c r="J4683" s="182"/>
    </row>
    <row r="4684" spans="2:10">
      <c r="D4684" s="182"/>
      <c r="E4684" s="182"/>
      <c r="F4684" s="182"/>
      <c r="G4684" s="182"/>
      <c r="H4684" s="182"/>
      <c r="I4684" s="182"/>
      <c r="J4684" s="182"/>
    </row>
    <row r="4685" spans="2:10">
      <c r="D4685" s="182"/>
      <c r="E4685" s="182"/>
      <c r="F4685" s="182"/>
      <c r="G4685" s="182"/>
      <c r="H4685" s="182"/>
      <c r="I4685" s="182"/>
      <c r="J4685" s="182"/>
    </row>
    <row r="4686" spans="2:10">
      <c r="D4686" s="182"/>
      <c r="E4686" s="182"/>
      <c r="F4686" s="182"/>
      <c r="G4686" s="182"/>
      <c r="H4686" s="182"/>
      <c r="I4686" s="182"/>
      <c r="J4686" s="182"/>
    </row>
    <row r="4687" spans="2:10">
      <c r="D4687" s="182"/>
      <c r="E4687" s="182"/>
      <c r="F4687" s="182"/>
      <c r="G4687" s="182"/>
      <c r="H4687" s="182"/>
      <c r="I4687" s="182"/>
      <c r="J4687" s="182"/>
    </row>
    <row r="4688" spans="2:10">
      <c r="D4688" s="182"/>
      <c r="E4688" s="182"/>
      <c r="F4688" s="182"/>
      <c r="G4688" s="182"/>
      <c r="H4688" s="182"/>
      <c r="I4688" s="182"/>
      <c r="J4688" s="182"/>
    </row>
    <row r="4689" spans="2:10">
      <c r="D4689" s="182"/>
      <c r="E4689" s="182"/>
      <c r="F4689" s="182"/>
      <c r="G4689" s="182"/>
      <c r="H4689" s="182"/>
      <c r="I4689" s="182"/>
      <c r="J4689" s="182"/>
    </row>
    <row r="4690" spans="2:10">
      <c r="D4690" s="182"/>
      <c r="E4690" s="182"/>
      <c r="F4690" s="182"/>
      <c r="G4690" s="182"/>
      <c r="H4690" s="182"/>
      <c r="I4690" s="182"/>
      <c r="J4690" s="182"/>
    </row>
    <row r="4691" spans="2:10">
      <c r="D4691" s="182"/>
      <c r="E4691" s="182"/>
      <c r="F4691" s="182"/>
      <c r="G4691" s="182"/>
      <c r="H4691" s="182"/>
      <c r="I4691" s="182"/>
      <c r="J4691" s="182"/>
    </row>
    <row r="4692" spans="2:10">
      <c r="D4692" s="182"/>
      <c r="E4692" s="182"/>
      <c r="F4692" s="182"/>
      <c r="G4692" s="182"/>
      <c r="H4692" s="182"/>
      <c r="I4692" s="182"/>
      <c r="J4692" s="182"/>
    </row>
    <row r="4693" spans="2:10">
      <c r="D4693" s="182"/>
      <c r="E4693" s="182"/>
      <c r="F4693" s="182"/>
      <c r="G4693" s="182"/>
      <c r="H4693" s="182"/>
      <c r="I4693" s="182"/>
      <c r="J4693" s="182"/>
    </row>
    <row r="4694" spans="2:10">
      <c r="D4694" s="182"/>
      <c r="E4694" s="182"/>
      <c r="F4694" s="182"/>
      <c r="G4694" s="182"/>
      <c r="H4694" s="182"/>
      <c r="I4694" s="182"/>
      <c r="J4694" s="182"/>
    </row>
    <row r="4695" spans="2:10">
      <c r="D4695" s="182"/>
      <c r="E4695" s="182"/>
      <c r="F4695" s="182"/>
      <c r="G4695" s="182"/>
      <c r="H4695" s="182"/>
      <c r="I4695" s="182"/>
      <c r="J4695" s="182"/>
    </row>
    <row r="4696" spans="2:10">
      <c r="D4696" s="182"/>
      <c r="E4696" s="182"/>
      <c r="F4696" s="182"/>
      <c r="G4696" s="182"/>
      <c r="H4696" s="182"/>
      <c r="I4696" s="182"/>
      <c r="J4696" s="182"/>
    </row>
    <row r="4697" spans="2:10">
      <c r="B4697" s="184"/>
      <c r="D4697" s="182"/>
      <c r="E4697" s="182"/>
      <c r="F4697" s="182"/>
      <c r="G4697" s="182"/>
      <c r="H4697" s="182"/>
      <c r="I4697" s="182"/>
      <c r="J4697" s="182"/>
    </row>
    <row r="4698" spans="2:10">
      <c r="D4698" s="182"/>
      <c r="E4698" s="182"/>
      <c r="F4698" s="182"/>
      <c r="G4698" s="182"/>
      <c r="H4698" s="182"/>
      <c r="I4698" s="182"/>
      <c r="J4698" s="182"/>
    </row>
    <row r="4699" spans="2:10">
      <c r="B4699" s="183"/>
      <c r="D4699" s="182"/>
      <c r="E4699" s="182"/>
      <c r="F4699" s="182"/>
      <c r="G4699" s="182"/>
      <c r="H4699" s="182"/>
      <c r="I4699" s="182"/>
      <c r="J4699" s="182"/>
    </row>
    <row r="4700" spans="2:10">
      <c r="D4700" s="182"/>
      <c r="E4700" s="182"/>
      <c r="F4700" s="182"/>
      <c r="G4700" s="182"/>
      <c r="H4700" s="182"/>
      <c r="I4700" s="182"/>
      <c r="J4700" s="182"/>
    </row>
    <row r="4701" spans="2:10">
      <c r="B4701" s="183"/>
      <c r="D4701" s="182"/>
      <c r="E4701" s="182"/>
      <c r="F4701" s="182"/>
      <c r="G4701" s="182"/>
      <c r="H4701" s="182"/>
      <c r="I4701" s="182"/>
      <c r="J4701" s="182"/>
    </row>
    <row r="4702" spans="2:10">
      <c r="D4702" s="182"/>
      <c r="E4702" s="182"/>
      <c r="F4702" s="182"/>
      <c r="G4702" s="182"/>
      <c r="H4702" s="182"/>
      <c r="I4702" s="182"/>
      <c r="J4702" s="182"/>
    </row>
    <row r="4703" spans="2:10">
      <c r="B4703" s="183"/>
      <c r="D4703" s="182"/>
      <c r="E4703" s="182"/>
      <c r="F4703" s="182"/>
      <c r="G4703" s="182"/>
      <c r="H4703" s="182"/>
      <c r="I4703" s="182"/>
      <c r="J4703" s="182"/>
    </row>
    <row r="4704" spans="2:10">
      <c r="B4704" s="183"/>
      <c r="D4704" s="182"/>
      <c r="E4704" s="182"/>
      <c r="F4704" s="182"/>
      <c r="G4704" s="182"/>
      <c r="H4704" s="182"/>
      <c r="I4704" s="182"/>
      <c r="J4704" s="182"/>
    </row>
    <row r="4705" spans="2:10">
      <c r="D4705" s="182"/>
      <c r="E4705" s="182"/>
      <c r="F4705" s="182"/>
      <c r="G4705" s="182"/>
      <c r="H4705" s="182"/>
      <c r="I4705" s="182"/>
      <c r="J4705" s="182"/>
    </row>
    <row r="4706" spans="2:10">
      <c r="D4706" s="182"/>
      <c r="E4706" s="182"/>
      <c r="F4706" s="182"/>
      <c r="G4706" s="182"/>
      <c r="H4706" s="182"/>
      <c r="I4706" s="182"/>
      <c r="J4706" s="182"/>
    </row>
    <row r="4707" spans="2:10">
      <c r="D4707" s="182"/>
      <c r="E4707" s="182"/>
      <c r="F4707" s="182"/>
      <c r="G4707" s="182"/>
      <c r="H4707" s="182"/>
      <c r="I4707" s="182"/>
      <c r="J4707" s="182"/>
    </row>
    <row r="4708" spans="2:10">
      <c r="D4708" s="182"/>
      <c r="E4708" s="182"/>
      <c r="F4708" s="182"/>
      <c r="G4708" s="182"/>
      <c r="H4708" s="182"/>
      <c r="I4708" s="182"/>
      <c r="J4708" s="182"/>
    </row>
    <row r="4709" spans="2:10">
      <c r="D4709" s="182"/>
      <c r="E4709" s="182"/>
      <c r="F4709" s="182"/>
      <c r="G4709" s="182"/>
      <c r="H4709" s="182"/>
      <c r="I4709" s="182"/>
      <c r="J4709" s="182"/>
    </row>
    <row r="4710" spans="2:10">
      <c r="D4710" s="182"/>
      <c r="E4710" s="182"/>
      <c r="F4710" s="182"/>
      <c r="G4710" s="182"/>
      <c r="H4710" s="182"/>
      <c r="I4710" s="182"/>
      <c r="J4710" s="182"/>
    </row>
    <row r="4711" spans="2:10">
      <c r="D4711" s="182"/>
      <c r="E4711" s="182"/>
      <c r="F4711" s="182"/>
      <c r="G4711" s="182"/>
      <c r="H4711" s="182"/>
      <c r="I4711" s="182"/>
      <c r="J4711" s="182"/>
    </row>
    <row r="4712" spans="2:10">
      <c r="D4712" s="182"/>
      <c r="E4712" s="182"/>
      <c r="F4712" s="182"/>
      <c r="G4712" s="182"/>
      <c r="H4712" s="182"/>
      <c r="I4712" s="182"/>
      <c r="J4712" s="182"/>
    </row>
    <row r="4713" spans="2:10">
      <c r="B4713" s="183"/>
      <c r="D4713" s="182"/>
      <c r="E4713" s="182"/>
      <c r="F4713" s="182"/>
      <c r="G4713" s="182"/>
      <c r="H4713" s="182"/>
      <c r="I4713" s="182"/>
      <c r="J4713" s="182"/>
    </row>
    <row r="4714" spans="2:10">
      <c r="D4714" s="182"/>
      <c r="E4714" s="182"/>
      <c r="F4714" s="182"/>
      <c r="G4714" s="182"/>
      <c r="H4714" s="182"/>
      <c r="I4714" s="182"/>
      <c r="J4714" s="182"/>
    </row>
    <row r="4715" spans="2:10">
      <c r="B4715" s="183"/>
      <c r="D4715" s="182"/>
      <c r="E4715" s="182"/>
      <c r="F4715" s="182"/>
      <c r="G4715" s="182"/>
      <c r="H4715" s="182"/>
      <c r="I4715" s="182"/>
      <c r="J4715" s="182"/>
    </row>
    <row r="4716" spans="2:10">
      <c r="D4716" s="182"/>
      <c r="E4716" s="182"/>
      <c r="F4716" s="182"/>
      <c r="G4716" s="182"/>
      <c r="H4716" s="182"/>
      <c r="I4716" s="182"/>
      <c r="J4716" s="182"/>
    </row>
    <row r="4717" spans="2:10">
      <c r="D4717" s="182"/>
      <c r="E4717" s="182"/>
      <c r="F4717" s="182"/>
      <c r="G4717" s="182"/>
      <c r="H4717" s="182"/>
      <c r="I4717" s="182"/>
      <c r="J4717" s="182"/>
    </row>
    <row r="4718" spans="2:10">
      <c r="D4718" s="182"/>
      <c r="E4718" s="182"/>
      <c r="F4718" s="182"/>
      <c r="G4718" s="182"/>
      <c r="H4718" s="182"/>
      <c r="I4718" s="182"/>
      <c r="J4718" s="182"/>
    </row>
    <row r="4719" spans="2:10">
      <c r="B4719" s="183"/>
      <c r="D4719" s="182"/>
      <c r="E4719" s="182"/>
      <c r="F4719" s="182"/>
      <c r="G4719" s="182"/>
      <c r="H4719" s="182"/>
      <c r="I4719" s="182"/>
      <c r="J4719" s="182"/>
    </row>
    <row r="4720" spans="2:10">
      <c r="D4720" s="182"/>
      <c r="E4720" s="182"/>
      <c r="F4720" s="182"/>
      <c r="G4720" s="182"/>
      <c r="H4720" s="182"/>
      <c r="I4720" s="182"/>
      <c r="J4720" s="182"/>
    </row>
    <row r="4721" spans="2:10">
      <c r="D4721" s="182"/>
      <c r="E4721" s="182"/>
      <c r="F4721" s="182"/>
      <c r="G4721" s="182"/>
      <c r="H4721" s="182"/>
      <c r="I4721" s="182"/>
      <c r="J4721" s="182"/>
    </row>
    <row r="4722" spans="2:10">
      <c r="D4722" s="182"/>
      <c r="E4722" s="182"/>
      <c r="F4722" s="182"/>
      <c r="G4722" s="182"/>
      <c r="H4722" s="182"/>
      <c r="I4722" s="182"/>
      <c r="J4722" s="182"/>
    </row>
    <row r="4723" spans="2:10">
      <c r="D4723" s="182"/>
      <c r="E4723" s="182"/>
      <c r="F4723" s="182"/>
      <c r="G4723" s="182"/>
      <c r="H4723" s="182"/>
      <c r="I4723" s="182"/>
      <c r="J4723" s="182"/>
    </row>
    <row r="4724" spans="2:10">
      <c r="B4724" s="183"/>
      <c r="D4724" s="182"/>
      <c r="E4724" s="182"/>
      <c r="F4724" s="182"/>
      <c r="G4724" s="182"/>
      <c r="H4724" s="182"/>
      <c r="I4724" s="182"/>
      <c r="J4724" s="182"/>
    </row>
    <row r="4725" spans="2:10">
      <c r="B4725" s="184"/>
      <c r="D4725" s="182"/>
      <c r="E4725" s="182"/>
      <c r="F4725" s="182"/>
      <c r="G4725" s="182"/>
      <c r="H4725" s="182"/>
      <c r="I4725" s="182"/>
      <c r="J4725" s="182"/>
    </row>
    <row r="4726" spans="2:10">
      <c r="D4726" s="182"/>
      <c r="E4726" s="182"/>
      <c r="F4726" s="182"/>
      <c r="G4726" s="182"/>
      <c r="H4726" s="182"/>
      <c r="I4726" s="182"/>
      <c r="J4726" s="182"/>
    </row>
    <row r="4727" spans="2:10">
      <c r="B4727" s="183"/>
      <c r="D4727" s="182"/>
      <c r="E4727" s="182"/>
      <c r="F4727" s="182"/>
      <c r="G4727" s="182"/>
      <c r="H4727" s="182"/>
      <c r="I4727" s="182"/>
      <c r="J4727" s="182"/>
    </row>
    <row r="4728" spans="2:10">
      <c r="D4728" s="182"/>
      <c r="E4728" s="182"/>
      <c r="F4728" s="182"/>
      <c r="G4728" s="182"/>
      <c r="H4728" s="182"/>
      <c r="I4728" s="182"/>
      <c r="J4728" s="182"/>
    </row>
    <row r="4729" spans="2:10">
      <c r="B4729" s="184"/>
      <c r="D4729" s="182"/>
      <c r="E4729" s="182"/>
      <c r="F4729" s="182"/>
      <c r="G4729" s="182"/>
      <c r="H4729" s="182"/>
      <c r="I4729" s="182"/>
      <c r="J4729" s="182"/>
    </row>
    <row r="4730" spans="2:10">
      <c r="B4730" s="159"/>
      <c r="D4730" s="182"/>
      <c r="E4730" s="182"/>
      <c r="F4730" s="182"/>
      <c r="G4730" s="182"/>
      <c r="H4730" s="182"/>
      <c r="I4730" s="182"/>
      <c r="J4730" s="182"/>
    </row>
    <row r="4731" spans="2:10">
      <c r="B4731" s="159"/>
      <c r="D4731" s="182"/>
      <c r="E4731" s="182"/>
      <c r="F4731" s="182"/>
      <c r="G4731" s="182"/>
      <c r="H4731" s="182"/>
      <c r="I4731" s="182"/>
      <c r="J4731" s="182"/>
    </row>
    <row r="4732" spans="2:10">
      <c r="B4732" s="184"/>
      <c r="D4732" s="182"/>
      <c r="E4732" s="182"/>
      <c r="F4732" s="182"/>
      <c r="G4732" s="182"/>
      <c r="H4732" s="182"/>
      <c r="I4732" s="182"/>
      <c r="J4732" s="182"/>
    </row>
    <row r="4733" spans="2:10">
      <c r="B4733" s="159"/>
      <c r="D4733" s="182"/>
      <c r="E4733" s="182"/>
      <c r="F4733" s="182"/>
      <c r="G4733" s="182"/>
      <c r="H4733" s="182"/>
      <c r="I4733" s="182"/>
      <c r="J4733" s="182"/>
    </row>
    <row r="4734" spans="2:10">
      <c r="B4734" s="184"/>
      <c r="D4734" s="182"/>
      <c r="E4734" s="182"/>
      <c r="F4734" s="182"/>
      <c r="G4734" s="182"/>
      <c r="H4734" s="182"/>
      <c r="I4734" s="182"/>
      <c r="J4734" s="182"/>
    </row>
    <row r="4735" spans="2:10">
      <c r="D4735" s="182"/>
      <c r="E4735" s="182"/>
      <c r="F4735" s="182"/>
      <c r="G4735" s="182"/>
      <c r="H4735" s="182"/>
      <c r="I4735" s="182"/>
      <c r="J4735" s="182"/>
    </row>
    <row r="4736" spans="2:10">
      <c r="B4736" s="183"/>
      <c r="D4736" s="182"/>
      <c r="E4736" s="182"/>
      <c r="F4736" s="182"/>
      <c r="G4736" s="182"/>
      <c r="H4736" s="182"/>
      <c r="I4736" s="182"/>
      <c r="J4736" s="182"/>
    </row>
    <row r="4737" spans="2:10">
      <c r="D4737" s="182"/>
      <c r="E4737" s="182"/>
      <c r="F4737" s="182"/>
      <c r="G4737" s="182"/>
      <c r="H4737" s="182"/>
      <c r="I4737" s="182"/>
      <c r="J4737" s="182"/>
    </row>
    <row r="4738" spans="2:10">
      <c r="B4738" s="183"/>
      <c r="D4738" s="182"/>
      <c r="E4738" s="182"/>
      <c r="F4738" s="182"/>
      <c r="G4738" s="182"/>
      <c r="H4738" s="182"/>
      <c r="I4738" s="182"/>
      <c r="J4738" s="182"/>
    </row>
    <row r="4739" spans="2:10">
      <c r="D4739" s="182"/>
      <c r="E4739" s="182"/>
      <c r="F4739" s="182"/>
      <c r="G4739" s="182"/>
      <c r="H4739" s="182"/>
      <c r="I4739" s="182"/>
      <c r="J4739" s="182"/>
    </row>
    <row r="4740" spans="2:10">
      <c r="B4740" s="183"/>
      <c r="D4740" s="182"/>
      <c r="E4740" s="182"/>
      <c r="F4740" s="182"/>
      <c r="G4740" s="182"/>
      <c r="H4740" s="182"/>
      <c r="I4740" s="182"/>
      <c r="J4740" s="182"/>
    </row>
    <row r="4741" spans="2:10">
      <c r="B4741" s="183"/>
      <c r="D4741" s="182"/>
      <c r="E4741" s="182"/>
      <c r="F4741" s="182"/>
      <c r="G4741" s="182"/>
      <c r="H4741" s="182"/>
      <c r="I4741" s="182"/>
      <c r="J4741" s="182"/>
    </row>
    <row r="4742" spans="2:10">
      <c r="D4742" s="182"/>
      <c r="E4742" s="182"/>
      <c r="F4742" s="182"/>
      <c r="G4742" s="182"/>
      <c r="H4742" s="182"/>
      <c r="I4742" s="182"/>
      <c r="J4742" s="182"/>
    </row>
    <row r="4743" spans="2:10">
      <c r="B4743" s="184"/>
      <c r="D4743" s="182"/>
      <c r="E4743" s="182"/>
      <c r="F4743" s="182"/>
      <c r="G4743" s="182"/>
      <c r="H4743" s="182"/>
      <c r="I4743" s="182"/>
      <c r="J4743" s="182"/>
    </row>
    <row r="4744" spans="2:10">
      <c r="D4744" s="182"/>
      <c r="E4744" s="182"/>
      <c r="F4744" s="182"/>
      <c r="G4744" s="182"/>
      <c r="H4744" s="182"/>
      <c r="I4744" s="182"/>
      <c r="J4744" s="182"/>
    </row>
    <row r="4745" spans="2:10">
      <c r="B4745" s="183"/>
      <c r="D4745" s="182"/>
      <c r="E4745" s="182"/>
      <c r="F4745" s="182"/>
      <c r="G4745" s="182"/>
      <c r="H4745" s="182"/>
      <c r="I4745" s="182"/>
      <c r="J4745" s="182"/>
    </row>
    <row r="4746" spans="2:10">
      <c r="D4746" s="182"/>
      <c r="E4746" s="182"/>
      <c r="F4746" s="182"/>
      <c r="G4746" s="182"/>
      <c r="H4746" s="182"/>
      <c r="I4746" s="182"/>
      <c r="J4746" s="182"/>
    </row>
    <row r="4747" spans="2:10">
      <c r="B4747" s="183"/>
      <c r="D4747" s="182"/>
      <c r="E4747" s="182"/>
      <c r="F4747" s="182"/>
      <c r="G4747" s="182"/>
      <c r="H4747" s="182"/>
      <c r="I4747" s="182"/>
      <c r="J4747" s="182"/>
    </row>
    <row r="4748" spans="2:10">
      <c r="D4748" s="182"/>
      <c r="E4748" s="182"/>
      <c r="F4748" s="182"/>
      <c r="G4748" s="182"/>
      <c r="H4748" s="182"/>
      <c r="I4748" s="182"/>
      <c r="J4748" s="182"/>
    </row>
    <row r="4749" spans="2:10">
      <c r="B4749" s="183"/>
      <c r="D4749" s="182"/>
      <c r="E4749" s="182"/>
      <c r="F4749" s="182"/>
      <c r="G4749" s="182"/>
      <c r="H4749" s="182"/>
      <c r="I4749" s="182"/>
      <c r="J4749" s="182"/>
    </row>
    <row r="4750" spans="2:10">
      <c r="D4750" s="182"/>
      <c r="E4750" s="182"/>
      <c r="F4750" s="182"/>
      <c r="G4750" s="182"/>
      <c r="H4750" s="182"/>
      <c r="I4750" s="182"/>
      <c r="J4750" s="182"/>
    </row>
    <row r="4751" spans="2:10">
      <c r="B4751" s="183"/>
      <c r="D4751" s="182"/>
      <c r="E4751" s="182"/>
      <c r="F4751" s="182"/>
      <c r="G4751" s="182"/>
      <c r="H4751" s="182"/>
      <c r="I4751" s="182"/>
      <c r="J4751" s="182"/>
    </row>
    <row r="4752" spans="2:10">
      <c r="B4752" s="183"/>
      <c r="D4752" s="182"/>
      <c r="E4752" s="182"/>
      <c r="F4752" s="182"/>
      <c r="G4752" s="182"/>
      <c r="H4752" s="182"/>
      <c r="I4752" s="182"/>
      <c r="J4752" s="182"/>
    </row>
    <row r="4753" spans="2:10">
      <c r="B4753" s="183"/>
      <c r="D4753" s="182"/>
      <c r="E4753" s="182"/>
      <c r="F4753" s="182"/>
      <c r="G4753" s="182"/>
      <c r="H4753" s="182"/>
      <c r="I4753" s="182"/>
      <c r="J4753" s="182"/>
    </row>
    <row r="4754" spans="2:10">
      <c r="B4754" s="183"/>
      <c r="D4754" s="182"/>
      <c r="E4754" s="182"/>
      <c r="F4754" s="182"/>
      <c r="G4754" s="182"/>
      <c r="H4754" s="182"/>
      <c r="I4754" s="182"/>
      <c r="J4754" s="182"/>
    </row>
    <row r="4755" spans="2:10">
      <c r="B4755" s="183"/>
      <c r="D4755" s="182"/>
      <c r="E4755" s="182"/>
      <c r="F4755" s="182"/>
      <c r="G4755" s="182"/>
      <c r="H4755" s="182"/>
      <c r="I4755" s="182"/>
      <c r="J4755" s="182"/>
    </row>
    <row r="4756" spans="2:10">
      <c r="D4756" s="182"/>
      <c r="E4756" s="182"/>
      <c r="F4756" s="182"/>
      <c r="G4756" s="182"/>
      <c r="H4756" s="182"/>
      <c r="I4756" s="182"/>
      <c r="J4756" s="182"/>
    </row>
    <row r="4757" spans="2:10">
      <c r="B4757" s="183"/>
      <c r="D4757" s="182"/>
      <c r="E4757" s="182"/>
      <c r="F4757" s="182"/>
      <c r="G4757" s="182"/>
      <c r="H4757" s="182"/>
      <c r="I4757" s="182"/>
      <c r="J4757" s="182"/>
    </row>
    <row r="4758" spans="2:10">
      <c r="D4758" s="182"/>
      <c r="E4758" s="182"/>
      <c r="F4758" s="182"/>
      <c r="G4758" s="182"/>
      <c r="H4758" s="182"/>
      <c r="I4758" s="182"/>
      <c r="J4758" s="182"/>
    </row>
    <row r="4759" spans="2:10">
      <c r="B4759" s="183"/>
      <c r="D4759" s="182"/>
      <c r="E4759" s="182"/>
      <c r="F4759" s="182"/>
      <c r="G4759" s="182"/>
      <c r="H4759" s="182"/>
      <c r="I4759" s="182"/>
      <c r="J4759" s="182"/>
    </row>
    <row r="4760" spans="2:10">
      <c r="B4760" s="183"/>
      <c r="D4760" s="182"/>
      <c r="E4760" s="182"/>
      <c r="F4760" s="182"/>
      <c r="G4760" s="182"/>
      <c r="H4760" s="182"/>
      <c r="I4760" s="182"/>
      <c r="J4760" s="182"/>
    </row>
    <row r="4761" spans="2:10">
      <c r="B4761" s="183"/>
      <c r="D4761" s="182"/>
      <c r="E4761" s="182"/>
      <c r="F4761" s="182"/>
      <c r="G4761" s="182"/>
      <c r="H4761" s="182"/>
      <c r="I4761" s="182"/>
      <c r="J4761" s="182"/>
    </row>
    <row r="4762" spans="2:10">
      <c r="D4762" s="182"/>
      <c r="E4762" s="182"/>
      <c r="F4762" s="182"/>
      <c r="G4762" s="182"/>
      <c r="H4762" s="182"/>
      <c r="I4762" s="182"/>
      <c r="J4762" s="182"/>
    </row>
    <row r="4763" spans="2:10">
      <c r="B4763" s="183"/>
      <c r="D4763" s="182"/>
      <c r="E4763" s="182"/>
      <c r="F4763" s="182"/>
      <c r="G4763" s="182"/>
      <c r="H4763" s="182"/>
      <c r="I4763" s="182"/>
      <c r="J4763" s="182"/>
    </row>
    <row r="4764" spans="2:10">
      <c r="B4764" s="159"/>
      <c r="D4764" s="182"/>
      <c r="E4764" s="182"/>
      <c r="F4764" s="182"/>
      <c r="G4764" s="182"/>
      <c r="H4764" s="182"/>
      <c r="I4764" s="182"/>
      <c r="J4764" s="182"/>
    </row>
    <row r="4765" spans="2:10">
      <c r="B4765" s="184"/>
      <c r="D4765" s="182"/>
      <c r="E4765" s="182"/>
      <c r="F4765" s="182"/>
      <c r="G4765" s="182"/>
      <c r="H4765" s="182"/>
      <c r="I4765" s="182"/>
      <c r="J4765" s="182"/>
    </row>
    <row r="4766" spans="2:10">
      <c r="B4766" s="159"/>
      <c r="D4766" s="182"/>
      <c r="E4766" s="182"/>
      <c r="F4766" s="182"/>
      <c r="G4766" s="182"/>
      <c r="H4766" s="182"/>
      <c r="I4766" s="182"/>
      <c r="J4766" s="182"/>
    </row>
    <row r="4767" spans="2:10">
      <c r="B4767" s="184"/>
      <c r="D4767" s="182"/>
      <c r="E4767" s="182"/>
      <c r="F4767" s="182"/>
      <c r="G4767" s="182"/>
      <c r="H4767" s="182"/>
      <c r="I4767" s="182"/>
      <c r="J4767" s="182"/>
    </row>
    <row r="4768" spans="2:10">
      <c r="B4768" s="159"/>
      <c r="D4768" s="182"/>
      <c r="E4768" s="182"/>
      <c r="F4768" s="182"/>
      <c r="G4768" s="182"/>
      <c r="H4768" s="182"/>
      <c r="I4768" s="182"/>
      <c r="J4768" s="182"/>
    </row>
    <row r="4769" spans="2:10">
      <c r="B4769" s="183"/>
      <c r="D4769" s="182"/>
      <c r="E4769" s="182"/>
      <c r="F4769" s="182"/>
      <c r="G4769" s="182"/>
      <c r="H4769" s="182"/>
      <c r="I4769" s="182"/>
      <c r="J4769" s="182"/>
    </row>
    <row r="4770" spans="2:10">
      <c r="D4770" s="182"/>
      <c r="E4770" s="182"/>
      <c r="F4770" s="182"/>
      <c r="G4770" s="182"/>
      <c r="H4770" s="182"/>
      <c r="I4770" s="182"/>
      <c r="J4770" s="182"/>
    </row>
    <row r="4771" spans="2:10">
      <c r="B4771" s="159"/>
      <c r="D4771" s="182"/>
      <c r="E4771" s="182"/>
      <c r="F4771" s="182"/>
      <c r="G4771" s="182"/>
      <c r="H4771" s="182"/>
      <c r="I4771" s="182"/>
      <c r="J4771" s="182"/>
    </row>
    <row r="4772" spans="2:10">
      <c r="D4772" s="182"/>
      <c r="E4772" s="182"/>
      <c r="F4772" s="182"/>
      <c r="G4772" s="182"/>
      <c r="H4772" s="182"/>
      <c r="I4772" s="182"/>
      <c r="J4772" s="182"/>
    </row>
    <row r="4773" spans="2:10">
      <c r="D4773" s="182"/>
      <c r="E4773" s="182"/>
      <c r="F4773" s="182"/>
      <c r="G4773" s="182"/>
      <c r="H4773" s="182"/>
      <c r="I4773" s="182"/>
      <c r="J4773" s="182"/>
    </row>
    <row r="4774" spans="2:10">
      <c r="B4774" s="183"/>
      <c r="D4774" s="182"/>
      <c r="E4774" s="182"/>
      <c r="F4774" s="182"/>
      <c r="G4774" s="182"/>
      <c r="H4774" s="182"/>
      <c r="I4774" s="182"/>
      <c r="J4774" s="182"/>
    </row>
    <row r="4775" spans="2:10">
      <c r="B4775" s="183"/>
      <c r="D4775" s="182"/>
      <c r="E4775" s="182"/>
      <c r="F4775" s="182"/>
      <c r="G4775" s="182"/>
      <c r="H4775" s="182"/>
      <c r="I4775" s="182"/>
      <c r="J4775" s="182"/>
    </row>
    <row r="4776" spans="2:10">
      <c r="D4776" s="182"/>
      <c r="E4776" s="182"/>
      <c r="F4776" s="182"/>
      <c r="G4776" s="182"/>
      <c r="H4776" s="182"/>
      <c r="I4776" s="182"/>
      <c r="J4776" s="182"/>
    </row>
    <row r="4777" spans="2:10">
      <c r="D4777" s="182"/>
      <c r="E4777" s="182"/>
      <c r="F4777" s="182"/>
      <c r="G4777" s="182"/>
      <c r="H4777" s="182"/>
      <c r="I4777" s="182"/>
      <c r="J4777" s="182"/>
    </row>
    <row r="4778" spans="2:10">
      <c r="D4778" s="182"/>
      <c r="E4778" s="182"/>
      <c r="F4778" s="182"/>
      <c r="G4778" s="182"/>
      <c r="H4778" s="182"/>
      <c r="I4778" s="182"/>
      <c r="J4778" s="182"/>
    </row>
    <row r="4779" spans="2:10">
      <c r="D4779" s="182"/>
      <c r="E4779" s="182"/>
      <c r="F4779" s="182"/>
      <c r="G4779" s="182"/>
      <c r="H4779" s="182"/>
      <c r="I4779" s="182"/>
      <c r="J4779" s="182"/>
    </row>
    <row r="4780" spans="2:10">
      <c r="B4780" s="183"/>
      <c r="D4780" s="182"/>
      <c r="E4780" s="182"/>
      <c r="F4780" s="182"/>
      <c r="G4780" s="182"/>
      <c r="H4780" s="182"/>
      <c r="I4780" s="182"/>
      <c r="J4780" s="182"/>
    </row>
    <row r="4781" spans="2:10">
      <c r="D4781" s="182"/>
      <c r="E4781" s="182"/>
      <c r="F4781" s="182"/>
      <c r="G4781" s="182"/>
      <c r="H4781" s="182"/>
      <c r="I4781" s="182"/>
      <c r="J4781" s="182"/>
    </row>
    <row r="4782" spans="2:10">
      <c r="B4782" s="183"/>
      <c r="D4782" s="182"/>
      <c r="E4782" s="182"/>
      <c r="F4782" s="182"/>
      <c r="G4782" s="182"/>
      <c r="H4782" s="182"/>
      <c r="I4782" s="182"/>
      <c r="J4782" s="182"/>
    </row>
    <row r="4783" spans="2:10">
      <c r="D4783" s="182"/>
      <c r="E4783" s="182"/>
      <c r="F4783" s="182"/>
      <c r="G4783" s="182"/>
      <c r="H4783" s="182"/>
      <c r="I4783" s="182"/>
      <c r="J4783" s="182"/>
    </row>
    <row r="4784" spans="2:10">
      <c r="B4784" s="183"/>
      <c r="D4784" s="182"/>
      <c r="E4784" s="182"/>
      <c r="F4784" s="182"/>
      <c r="G4784" s="182"/>
      <c r="H4784" s="182"/>
      <c r="I4784" s="182"/>
      <c r="J4784" s="182"/>
    </row>
    <row r="4785" spans="2:10">
      <c r="B4785" s="183"/>
      <c r="D4785" s="182"/>
      <c r="E4785" s="182"/>
      <c r="F4785" s="182"/>
      <c r="G4785" s="182"/>
      <c r="H4785" s="182"/>
      <c r="I4785" s="182"/>
      <c r="J4785" s="182"/>
    </row>
    <row r="4786" spans="2:10">
      <c r="D4786" s="182"/>
      <c r="E4786" s="182"/>
      <c r="F4786" s="182"/>
      <c r="G4786" s="182"/>
      <c r="H4786" s="182"/>
      <c r="I4786" s="182"/>
      <c r="J4786" s="182"/>
    </row>
    <row r="4787" spans="2:10">
      <c r="D4787" s="182"/>
      <c r="E4787" s="182"/>
      <c r="F4787" s="182"/>
      <c r="G4787" s="182"/>
      <c r="H4787" s="182"/>
      <c r="I4787" s="182"/>
      <c r="J4787" s="182"/>
    </row>
    <row r="4788" spans="2:10">
      <c r="B4788" s="159"/>
      <c r="D4788" s="182"/>
      <c r="E4788" s="182"/>
      <c r="F4788" s="182"/>
      <c r="G4788" s="182"/>
      <c r="H4788" s="182"/>
      <c r="I4788" s="182"/>
      <c r="J4788" s="182"/>
    </row>
    <row r="4789" spans="2:10">
      <c r="B4789" s="159"/>
      <c r="D4789" s="182"/>
      <c r="E4789" s="182"/>
      <c r="F4789" s="182"/>
      <c r="G4789" s="182"/>
      <c r="H4789" s="182"/>
      <c r="I4789" s="182"/>
      <c r="J4789" s="182"/>
    </row>
    <row r="4790" spans="2:10">
      <c r="B4790" s="183"/>
      <c r="D4790" s="182"/>
      <c r="E4790" s="182"/>
      <c r="F4790" s="182"/>
      <c r="G4790" s="182"/>
      <c r="H4790" s="182"/>
      <c r="I4790" s="182"/>
      <c r="J4790" s="182"/>
    </row>
    <row r="4791" spans="2:10">
      <c r="D4791" s="182"/>
      <c r="E4791" s="182"/>
      <c r="F4791" s="182"/>
      <c r="G4791" s="182"/>
      <c r="H4791" s="182"/>
      <c r="I4791" s="182"/>
      <c r="J4791" s="182"/>
    </row>
    <row r="4792" spans="2:10">
      <c r="D4792" s="182"/>
      <c r="E4792" s="182"/>
      <c r="F4792" s="182"/>
      <c r="G4792" s="182"/>
      <c r="H4792" s="182"/>
      <c r="I4792" s="182"/>
      <c r="J4792" s="182"/>
    </row>
    <row r="4793" spans="2:10">
      <c r="D4793" s="182"/>
      <c r="E4793" s="182"/>
      <c r="F4793" s="182"/>
      <c r="G4793" s="182"/>
      <c r="H4793" s="182"/>
      <c r="I4793" s="182"/>
      <c r="J4793" s="182"/>
    </row>
    <row r="4794" spans="2:10">
      <c r="D4794" s="182"/>
      <c r="E4794" s="182"/>
      <c r="F4794" s="182"/>
      <c r="G4794" s="182"/>
      <c r="H4794" s="182"/>
      <c r="I4794" s="182"/>
      <c r="J4794" s="182"/>
    </row>
    <row r="4795" spans="2:10">
      <c r="D4795" s="182"/>
      <c r="E4795" s="182"/>
      <c r="F4795" s="182"/>
      <c r="G4795" s="182"/>
      <c r="H4795" s="182"/>
      <c r="I4795" s="182"/>
      <c r="J4795" s="182"/>
    </row>
    <row r="4796" spans="2:10">
      <c r="D4796" s="182"/>
      <c r="E4796" s="182"/>
      <c r="F4796" s="182"/>
      <c r="G4796" s="182"/>
      <c r="H4796" s="182"/>
      <c r="I4796" s="182"/>
      <c r="J4796" s="182"/>
    </row>
    <row r="4797" spans="2:10">
      <c r="D4797" s="182"/>
      <c r="E4797" s="182"/>
      <c r="F4797" s="182"/>
      <c r="G4797" s="182"/>
      <c r="H4797" s="182"/>
      <c r="I4797" s="182"/>
      <c r="J4797" s="182"/>
    </row>
    <row r="4798" spans="2:10">
      <c r="B4798" s="184"/>
      <c r="D4798" s="182"/>
      <c r="E4798" s="182"/>
      <c r="F4798" s="182"/>
      <c r="G4798" s="182"/>
      <c r="H4798" s="182"/>
      <c r="I4798" s="182"/>
      <c r="J4798" s="182"/>
    </row>
    <row r="4799" spans="2:10">
      <c r="B4799" s="159"/>
      <c r="D4799" s="182"/>
      <c r="E4799" s="182"/>
      <c r="F4799" s="182"/>
      <c r="G4799" s="182"/>
      <c r="H4799" s="182"/>
      <c r="I4799" s="182"/>
      <c r="J4799" s="182"/>
    </row>
    <row r="4800" spans="2:10">
      <c r="B4800" s="183"/>
      <c r="D4800" s="182"/>
      <c r="E4800" s="182"/>
      <c r="F4800" s="182"/>
      <c r="G4800" s="182"/>
      <c r="H4800" s="182"/>
      <c r="I4800" s="182"/>
      <c r="J4800" s="182"/>
    </row>
    <row r="4801" spans="2:10">
      <c r="D4801" s="182"/>
      <c r="E4801" s="182"/>
      <c r="F4801" s="182"/>
      <c r="G4801" s="182"/>
      <c r="H4801" s="182"/>
      <c r="I4801" s="182"/>
      <c r="J4801" s="182"/>
    </row>
    <row r="4802" spans="2:10">
      <c r="B4802" s="183"/>
      <c r="D4802" s="182"/>
      <c r="E4802" s="182"/>
      <c r="F4802" s="182"/>
      <c r="G4802" s="182"/>
      <c r="H4802" s="182"/>
      <c r="I4802" s="182"/>
      <c r="J4802" s="182"/>
    </row>
    <row r="4803" spans="2:10">
      <c r="D4803" s="182"/>
      <c r="E4803" s="182"/>
      <c r="F4803" s="182"/>
      <c r="G4803" s="182"/>
      <c r="H4803" s="182"/>
      <c r="I4803" s="182"/>
      <c r="J4803" s="182"/>
    </row>
    <row r="4804" spans="2:10">
      <c r="B4804" s="183"/>
      <c r="D4804" s="182"/>
      <c r="E4804" s="182"/>
      <c r="F4804" s="182"/>
      <c r="G4804" s="182"/>
      <c r="H4804" s="182"/>
      <c r="I4804" s="182"/>
      <c r="J4804" s="182"/>
    </row>
    <row r="4805" spans="2:10">
      <c r="D4805" s="182"/>
      <c r="E4805" s="182"/>
      <c r="F4805" s="182"/>
      <c r="G4805" s="182"/>
      <c r="H4805" s="182"/>
      <c r="I4805" s="182"/>
      <c r="J4805" s="182"/>
    </row>
    <row r="4806" spans="2:10">
      <c r="B4806" s="183"/>
      <c r="D4806" s="182"/>
      <c r="E4806" s="182"/>
      <c r="F4806" s="182"/>
      <c r="G4806" s="182"/>
      <c r="H4806" s="182"/>
      <c r="I4806" s="182"/>
      <c r="J4806" s="182"/>
    </row>
    <row r="4807" spans="2:10">
      <c r="D4807" s="182"/>
      <c r="E4807" s="182"/>
      <c r="F4807" s="182"/>
      <c r="G4807" s="182"/>
      <c r="H4807" s="182"/>
      <c r="I4807" s="182"/>
      <c r="J4807" s="182"/>
    </row>
    <row r="4808" spans="2:10">
      <c r="B4808" s="183"/>
      <c r="D4808" s="182"/>
      <c r="E4808" s="182"/>
      <c r="F4808" s="182"/>
      <c r="G4808" s="182"/>
      <c r="H4808" s="182"/>
      <c r="I4808" s="182"/>
      <c r="J4808" s="182"/>
    </row>
    <row r="4809" spans="2:10">
      <c r="B4809" s="159"/>
      <c r="D4809" s="182"/>
      <c r="E4809" s="182"/>
      <c r="F4809" s="182"/>
      <c r="G4809" s="182"/>
      <c r="H4809" s="182"/>
      <c r="I4809" s="182"/>
      <c r="J4809" s="182"/>
    </row>
    <row r="4810" spans="2:10">
      <c r="B4810" s="183"/>
      <c r="D4810" s="182"/>
      <c r="E4810" s="182"/>
      <c r="F4810" s="182"/>
      <c r="G4810" s="182"/>
      <c r="H4810" s="182"/>
      <c r="I4810" s="182"/>
      <c r="J4810" s="182"/>
    </row>
    <row r="4811" spans="2:10">
      <c r="D4811" s="182"/>
      <c r="E4811" s="182"/>
      <c r="F4811" s="182"/>
      <c r="G4811" s="182"/>
      <c r="H4811" s="182"/>
      <c r="I4811" s="182"/>
      <c r="J4811" s="182"/>
    </row>
    <row r="4812" spans="2:10">
      <c r="B4812" s="183"/>
      <c r="D4812" s="182"/>
      <c r="E4812" s="182"/>
      <c r="F4812" s="182"/>
      <c r="G4812" s="182"/>
      <c r="H4812" s="182"/>
      <c r="I4812" s="182"/>
      <c r="J4812" s="182"/>
    </row>
    <row r="4813" spans="2:10">
      <c r="B4813" s="183"/>
      <c r="D4813" s="182"/>
      <c r="E4813" s="182"/>
      <c r="F4813" s="182"/>
      <c r="G4813" s="182"/>
      <c r="H4813" s="182"/>
      <c r="I4813" s="182"/>
      <c r="J4813" s="182"/>
    </row>
    <row r="4814" spans="2:10">
      <c r="D4814" s="182"/>
      <c r="E4814" s="182"/>
      <c r="F4814" s="182"/>
      <c r="G4814" s="182"/>
      <c r="H4814" s="182"/>
      <c r="I4814" s="182"/>
      <c r="J4814" s="182"/>
    </row>
    <row r="4815" spans="2:10">
      <c r="D4815" s="182"/>
      <c r="E4815" s="182"/>
      <c r="F4815" s="182"/>
      <c r="G4815" s="182"/>
      <c r="H4815" s="182"/>
      <c r="I4815" s="182"/>
      <c r="J4815" s="182"/>
    </row>
    <row r="4816" spans="2:10">
      <c r="D4816" s="182"/>
      <c r="E4816" s="182"/>
      <c r="F4816" s="182"/>
      <c r="G4816" s="182"/>
      <c r="H4816" s="182"/>
      <c r="I4816" s="182"/>
      <c r="J4816" s="182"/>
    </row>
    <row r="4817" spans="2:10">
      <c r="B4817" s="183"/>
      <c r="D4817" s="182"/>
      <c r="E4817" s="182"/>
      <c r="F4817" s="182"/>
      <c r="G4817" s="182"/>
      <c r="H4817" s="182"/>
      <c r="I4817" s="182"/>
      <c r="J4817" s="182"/>
    </row>
    <row r="4818" spans="2:10">
      <c r="D4818" s="182"/>
      <c r="E4818" s="182"/>
      <c r="F4818" s="182"/>
      <c r="G4818" s="182"/>
      <c r="H4818" s="182"/>
      <c r="I4818" s="182"/>
      <c r="J4818" s="182"/>
    </row>
    <row r="4819" spans="2:10">
      <c r="B4819" s="183"/>
      <c r="D4819" s="182"/>
      <c r="E4819" s="182"/>
      <c r="F4819" s="182"/>
      <c r="G4819" s="182"/>
      <c r="H4819" s="182"/>
      <c r="I4819" s="182"/>
      <c r="J4819" s="182"/>
    </row>
    <row r="4820" spans="2:10">
      <c r="D4820" s="182"/>
      <c r="E4820" s="182"/>
      <c r="F4820" s="182"/>
      <c r="G4820" s="182"/>
      <c r="H4820" s="182"/>
      <c r="I4820" s="182"/>
      <c r="J4820" s="182"/>
    </row>
    <row r="4821" spans="2:10">
      <c r="D4821" s="182"/>
      <c r="E4821" s="182"/>
      <c r="F4821" s="182"/>
      <c r="G4821" s="182"/>
      <c r="H4821" s="182"/>
      <c r="I4821" s="182"/>
      <c r="J4821" s="182"/>
    </row>
    <row r="4822" spans="2:10">
      <c r="D4822" s="182"/>
      <c r="E4822" s="182"/>
      <c r="F4822" s="182"/>
      <c r="G4822" s="182"/>
      <c r="H4822" s="182"/>
      <c r="I4822" s="182"/>
      <c r="J4822" s="182"/>
    </row>
    <row r="4823" spans="2:10">
      <c r="D4823" s="182"/>
      <c r="E4823" s="182"/>
      <c r="F4823" s="182"/>
      <c r="G4823" s="182"/>
      <c r="H4823" s="182"/>
      <c r="I4823" s="182"/>
      <c r="J4823" s="182"/>
    </row>
    <row r="4824" spans="2:10">
      <c r="D4824" s="182"/>
      <c r="E4824" s="182"/>
      <c r="F4824" s="182"/>
      <c r="G4824" s="182"/>
      <c r="H4824" s="182"/>
      <c r="I4824" s="182"/>
      <c r="J4824" s="182"/>
    </row>
    <row r="4825" spans="2:10">
      <c r="D4825" s="182"/>
      <c r="E4825" s="182"/>
      <c r="F4825" s="182"/>
      <c r="G4825" s="182"/>
      <c r="H4825" s="182"/>
      <c r="I4825" s="182"/>
      <c r="J4825" s="182"/>
    </row>
    <row r="4826" spans="2:10">
      <c r="B4826" s="183"/>
      <c r="D4826" s="182"/>
      <c r="E4826" s="182"/>
      <c r="F4826" s="182"/>
      <c r="G4826" s="182"/>
      <c r="H4826" s="182"/>
      <c r="I4826" s="182"/>
      <c r="J4826" s="182"/>
    </row>
    <row r="4827" spans="2:10">
      <c r="D4827" s="182"/>
      <c r="E4827" s="182"/>
      <c r="F4827" s="182"/>
      <c r="G4827" s="182"/>
      <c r="H4827" s="182"/>
      <c r="I4827" s="182"/>
      <c r="J4827" s="182"/>
    </row>
    <row r="4828" spans="2:10">
      <c r="B4828" s="183"/>
      <c r="D4828" s="182"/>
      <c r="E4828" s="182"/>
      <c r="F4828" s="182"/>
      <c r="G4828" s="182"/>
      <c r="H4828" s="182"/>
      <c r="I4828" s="182"/>
      <c r="J4828" s="182"/>
    </row>
    <row r="4829" spans="2:10">
      <c r="D4829" s="182"/>
      <c r="E4829" s="182"/>
      <c r="F4829" s="182"/>
      <c r="G4829" s="182"/>
      <c r="H4829" s="182"/>
      <c r="I4829" s="182"/>
      <c r="J4829" s="182"/>
    </row>
    <row r="4830" spans="2:10">
      <c r="D4830" s="182"/>
      <c r="E4830" s="182"/>
      <c r="F4830" s="182"/>
      <c r="G4830" s="182"/>
      <c r="H4830" s="182"/>
      <c r="I4830" s="182"/>
      <c r="J4830" s="182"/>
    </row>
    <row r="4831" spans="2:10">
      <c r="D4831" s="182"/>
      <c r="E4831" s="182"/>
      <c r="F4831" s="182"/>
      <c r="G4831" s="182"/>
      <c r="H4831" s="182"/>
      <c r="I4831" s="182"/>
      <c r="J4831" s="182"/>
    </row>
    <row r="4832" spans="2:10">
      <c r="D4832" s="182"/>
      <c r="E4832" s="182"/>
      <c r="F4832" s="182"/>
      <c r="G4832" s="182"/>
      <c r="H4832" s="182"/>
      <c r="I4832" s="182"/>
      <c r="J4832" s="182"/>
    </row>
    <row r="4833" spans="2:10">
      <c r="D4833" s="182"/>
      <c r="E4833" s="182"/>
      <c r="F4833" s="182"/>
      <c r="G4833" s="182"/>
      <c r="H4833" s="182"/>
      <c r="I4833" s="182"/>
      <c r="J4833" s="182"/>
    </row>
    <row r="4834" spans="2:10">
      <c r="D4834" s="182"/>
      <c r="E4834" s="182"/>
      <c r="F4834" s="182"/>
      <c r="G4834" s="182"/>
      <c r="H4834" s="182"/>
      <c r="I4834" s="182"/>
      <c r="J4834" s="182"/>
    </row>
    <row r="4835" spans="2:10">
      <c r="B4835" s="183"/>
      <c r="D4835" s="182"/>
      <c r="E4835" s="182"/>
      <c r="F4835" s="182"/>
      <c r="G4835" s="182"/>
      <c r="H4835" s="182"/>
      <c r="I4835" s="182"/>
      <c r="J4835" s="182"/>
    </row>
    <row r="4836" spans="2:10">
      <c r="B4836" s="183"/>
      <c r="D4836" s="182"/>
      <c r="E4836" s="182"/>
      <c r="F4836" s="182"/>
      <c r="G4836" s="182"/>
      <c r="H4836" s="182"/>
      <c r="I4836" s="182"/>
      <c r="J4836" s="182"/>
    </row>
    <row r="4837" spans="2:10">
      <c r="D4837" s="182"/>
      <c r="E4837" s="182"/>
      <c r="F4837" s="182"/>
      <c r="G4837" s="182"/>
      <c r="H4837" s="182"/>
      <c r="I4837" s="182"/>
      <c r="J4837" s="182"/>
    </row>
    <row r="4838" spans="2:10">
      <c r="B4838" s="183"/>
      <c r="D4838" s="182"/>
      <c r="E4838" s="182"/>
      <c r="F4838" s="182"/>
      <c r="G4838" s="182"/>
      <c r="H4838" s="182"/>
      <c r="I4838" s="182"/>
      <c r="J4838" s="182"/>
    </row>
    <row r="4839" spans="2:10">
      <c r="B4839" s="183"/>
      <c r="D4839" s="182"/>
      <c r="E4839" s="182"/>
      <c r="F4839" s="182"/>
      <c r="G4839" s="182"/>
      <c r="H4839" s="182"/>
      <c r="I4839" s="182"/>
      <c r="J4839" s="182"/>
    </row>
    <row r="4840" spans="2:10">
      <c r="B4840" s="183"/>
      <c r="D4840" s="182"/>
      <c r="E4840" s="182"/>
      <c r="F4840" s="182"/>
      <c r="G4840" s="182"/>
      <c r="H4840" s="182"/>
      <c r="I4840" s="182"/>
      <c r="J4840" s="182"/>
    </row>
    <row r="4841" spans="2:10">
      <c r="D4841" s="182"/>
      <c r="E4841" s="182"/>
      <c r="F4841" s="182"/>
      <c r="G4841" s="182"/>
      <c r="H4841" s="182"/>
      <c r="I4841" s="182"/>
      <c r="J4841" s="182"/>
    </row>
    <row r="4842" spans="2:10">
      <c r="D4842" s="182"/>
      <c r="E4842" s="182"/>
      <c r="F4842" s="182"/>
      <c r="G4842" s="182"/>
      <c r="H4842" s="182"/>
      <c r="I4842" s="182"/>
      <c r="J4842" s="182"/>
    </row>
    <row r="4843" spans="2:10">
      <c r="D4843" s="182"/>
      <c r="E4843" s="182"/>
      <c r="F4843" s="182"/>
      <c r="G4843" s="182"/>
      <c r="H4843" s="182"/>
      <c r="I4843" s="182"/>
      <c r="J4843" s="182"/>
    </row>
    <row r="4844" spans="2:10">
      <c r="D4844" s="182"/>
      <c r="E4844" s="182"/>
      <c r="F4844" s="182"/>
      <c r="G4844" s="182"/>
      <c r="H4844" s="182"/>
      <c r="I4844" s="182"/>
      <c r="J4844" s="182"/>
    </row>
    <row r="4845" spans="2:10">
      <c r="D4845" s="182"/>
      <c r="E4845" s="182"/>
      <c r="F4845" s="182"/>
      <c r="G4845" s="182"/>
      <c r="H4845" s="182"/>
      <c r="I4845" s="182"/>
      <c r="J4845" s="182"/>
    </row>
    <row r="4846" spans="2:10">
      <c r="D4846" s="182"/>
      <c r="E4846" s="182"/>
      <c r="F4846" s="182"/>
      <c r="G4846" s="182"/>
      <c r="H4846" s="182"/>
      <c r="I4846" s="182"/>
      <c r="J4846" s="182"/>
    </row>
    <row r="4847" spans="2:10">
      <c r="D4847" s="182"/>
      <c r="E4847" s="182"/>
      <c r="F4847" s="182"/>
      <c r="G4847" s="182"/>
      <c r="H4847" s="182"/>
      <c r="I4847" s="182"/>
      <c r="J4847" s="182"/>
    </row>
    <row r="4848" spans="2:10">
      <c r="D4848" s="182"/>
      <c r="E4848" s="182"/>
      <c r="F4848" s="182"/>
      <c r="G4848" s="182"/>
      <c r="H4848" s="182"/>
      <c r="I4848" s="182"/>
      <c r="J4848" s="182"/>
    </row>
    <row r="4849" spans="2:10">
      <c r="B4849" s="159"/>
      <c r="D4849" s="182"/>
      <c r="E4849" s="182"/>
      <c r="F4849" s="182"/>
      <c r="G4849" s="182"/>
      <c r="H4849" s="182"/>
      <c r="I4849" s="182"/>
      <c r="J4849" s="182"/>
    </row>
    <row r="4850" spans="2:10">
      <c r="D4850" s="182"/>
      <c r="E4850" s="182"/>
      <c r="F4850" s="182"/>
      <c r="G4850" s="182"/>
      <c r="H4850" s="182"/>
      <c r="I4850" s="182"/>
      <c r="J4850" s="182"/>
    </row>
    <row r="4851" spans="2:10">
      <c r="D4851" s="182"/>
      <c r="E4851" s="182"/>
      <c r="F4851" s="182"/>
      <c r="G4851" s="182"/>
      <c r="H4851" s="182"/>
      <c r="I4851" s="182"/>
      <c r="J4851" s="182"/>
    </row>
    <row r="4852" spans="2:10">
      <c r="D4852" s="182"/>
      <c r="E4852" s="182"/>
      <c r="F4852" s="182"/>
      <c r="G4852" s="182"/>
      <c r="H4852" s="182"/>
      <c r="I4852" s="182"/>
      <c r="J4852" s="182"/>
    </row>
    <row r="4853" spans="2:10">
      <c r="D4853" s="182"/>
      <c r="E4853" s="182"/>
      <c r="F4853" s="182"/>
      <c r="G4853" s="182"/>
      <c r="H4853" s="182"/>
      <c r="I4853" s="182"/>
      <c r="J4853" s="182"/>
    </row>
    <row r="4854" spans="2:10">
      <c r="B4854" s="159"/>
      <c r="D4854" s="182"/>
      <c r="E4854" s="182"/>
      <c r="F4854" s="182"/>
      <c r="G4854" s="182"/>
      <c r="H4854" s="182"/>
      <c r="I4854" s="182"/>
      <c r="J4854" s="182"/>
    </row>
    <row r="4855" spans="2:10">
      <c r="D4855" s="182"/>
      <c r="E4855" s="182"/>
      <c r="F4855" s="182"/>
      <c r="G4855" s="182"/>
      <c r="H4855" s="182"/>
      <c r="I4855" s="182"/>
      <c r="J4855" s="182"/>
    </row>
    <row r="4856" spans="2:10">
      <c r="B4856" s="183"/>
      <c r="D4856" s="182"/>
      <c r="E4856" s="182"/>
      <c r="F4856" s="182"/>
      <c r="G4856" s="182"/>
      <c r="H4856" s="182"/>
      <c r="I4856" s="182"/>
      <c r="J4856" s="182"/>
    </row>
    <row r="4857" spans="2:10">
      <c r="B4857" s="183"/>
      <c r="D4857" s="182"/>
      <c r="E4857" s="182"/>
      <c r="F4857" s="182"/>
      <c r="G4857" s="182"/>
      <c r="H4857" s="182"/>
      <c r="I4857" s="182"/>
      <c r="J4857" s="182"/>
    </row>
    <row r="4858" spans="2:10">
      <c r="B4858" s="183"/>
      <c r="D4858" s="182"/>
      <c r="E4858" s="182"/>
      <c r="F4858" s="182"/>
      <c r="G4858" s="182"/>
      <c r="H4858" s="182"/>
      <c r="I4858" s="182"/>
      <c r="J4858" s="182"/>
    </row>
    <row r="4859" spans="2:10">
      <c r="D4859" s="182"/>
      <c r="E4859" s="182"/>
      <c r="F4859" s="182"/>
      <c r="G4859" s="182"/>
      <c r="H4859" s="182"/>
      <c r="I4859" s="182"/>
      <c r="J4859" s="182"/>
    </row>
    <row r="4860" spans="2:10">
      <c r="B4860" s="183"/>
      <c r="D4860" s="182"/>
      <c r="E4860" s="182"/>
      <c r="F4860" s="182"/>
      <c r="G4860" s="182"/>
      <c r="H4860" s="182"/>
      <c r="I4860" s="182"/>
      <c r="J4860" s="182"/>
    </row>
    <row r="4861" spans="2:10">
      <c r="D4861" s="182"/>
      <c r="E4861" s="182"/>
      <c r="F4861" s="182"/>
      <c r="G4861" s="182"/>
      <c r="H4861" s="182"/>
      <c r="I4861" s="182"/>
      <c r="J4861" s="182"/>
    </row>
    <row r="4862" spans="2:10">
      <c r="B4862" s="183"/>
      <c r="D4862" s="182"/>
      <c r="E4862" s="182"/>
      <c r="F4862" s="182"/>
      <c r="G4862" s="182"/>
      <c r="H4862" s="182"/>
      <c r="I4862" s="182"/>
      <c r="J4862" s="182"/>
    </row>
    <row r="4863" spans="2:10">
      <c r="D4863" s="182"/>
      <c r="E4863" s="182"/>
      <c r="F4863" s="182"/>
      <c r="G4863" s="182"/>
      <c r="H4863" s="182"/>
      <c r="I4863" s="182"/>
      <c r="J4863" s="182"/>
    </row>
    <row r="4864" spans="2:10">
      <c r="B4864" s="183"/>
      <c r="D4864" s="182"/>
      <c r="E4864" s="182"/>
      <c r="F4864" s="182"/>
      <c r="G4864" s="182"/>
      <c r="H4864" s="182"/>
      <c r="I4864" s="182"/>
      <c r="J4864" s="182"/>
    </row>
    <row r="4865" spans="2:10">
      <c r="D4865" s="182"/>
      <c r="E4865" s="182"/>
      <c r="F4865" s="182"/>
      <c r="G4865" s="182"/>
      <c r="H4865" s="182"/>
      <c r="I4865" s="182"/>
      <c r="J4865" s="182"/>
    </row>
    <row r="4866" spans="2:10">
      <c r="B4866" s="183"/>
      <c r="D4866" s="182"/>
      <c r="E4866" s="182"/>
      <c r="F4866" s="182"/>
      <c r="G4866" s="182"/>
      <c r="H4866" s="182"/>
      <c r="I4866" s="182"/>
      <c r="J4866" s="182"/>
    </row>
    <row r="4867" spans="2:10">
      <c r="D4867" s="182"/>
      <c r="E4867" s="182"/>
      <c r="F4867" s="182"/>
      <c r="G4867" s="182"/>
      <c r="H4867" s="182"/>
      <c r="I4867" s="182"/>
      <c r="J4867" s="182"/>
    </row>
    <row r="4868" spans="2:10">
      <c r="B4868" s="183"/>
      <c r="D4868" s="182"/>
      <c r="E4868" s="182"/>
      <c r="F4868" s="182"/>
      <c r="G4868" s="182"/>
      <c r="H4868" s="182"/>
      <c r="I4868" s="182"/>
      <c r="J4868" s="182"/>
    </row>
    <row r="4869" spans="2:10">
      <c r="D4869" s="182"/>
      <c r="E4869" s="182"/>
      <c r="F4869" s="182"/>
      <c r="G4869" s="182"/>
      <c r="H4869" s="182"/>
      <c r="I4869" s="182"/>
      <c r="J4869" s="182"/>
    </row>
    <row r="4870" spans="2:10">
      <c r="B4870" s="183"/>
      <c r="D4870" s="182"/>
      <c r="E4870" s="182"/>
      <c r="F4870" s="182"/>
      <c r="G4870" s="182"/>
      <c r="H4870" s="182"/>
      <c r="I4870" s="182"/>
      <c r="J4870" s="182"/>
    </row>
    <row r="4871" spans="2:10">
      <c r="B4871" s="183"/>
      <c r="D4871" s="182"/>
      <c r="E4871" s="182"/>
      <c r="F4871" s="182"/>
      <c r="G4871" s="182"/>
      <c r="H4871" s="182"/>
      <c r="I4871" s="182"/>
      <c r="J4871" s="182"/>
    </row>
    <row r="4872" spans="2:10">
      <c r="D4872" s="182"/>
      <c r="E4872" s="182"/>
      <c r="F4872" s="182"/>
      <c r="G4872" s="182"/>
      <c r="H4872" s="182"/>
      <c r="I4872" s="182"/>
      <c r="J4872" s="182"/>
    </row>
    <row r="4873" spans="2:10">
      <c r="D4873" s="182"/>
      <c r="E4873" s="182"/>
      <c r="F4873" s="182"/>
      <c r="G4873" s="182"/>
      <c r="H4873" s="182"/>
      <c r="I4873" s="182"/>
      <c r="J4873" s="182"/>
    </row>
    <row r="4874" spans="2:10">
      <c r="D4874" s="182"/>
      <c r="E4874" s="182"/>
      <c r="F4874" s="182"/>
      <c r="G4874" s="182"/>
      <c r="H4874" s="182"/>
      <c r="I4874" s="182"/>
      <c r="J4874" s="182"/>
    </row>
    <row r="4875" spans="2:10">
      <c r="D4875" s="182"/>
      <c r="E4875" s="182"/>
      <c r="F4875" s="182"/>
      <c r="G4875" s="182"/>
      <c r="H4875" s="182"/>
      <c r="I4875" s="182"/>
      <c r="J4875" s="182"/>
    </row>
    <row r="4876" spans="2:10">
      <c r="B4876" s="183"/>
      <c r="D4876" s="182"/>
      <c r="E4876" s="182"/>
      <c r="F4876" s="182"/>
      <c r="G4876" s="182"/>
      <c r="H4876" s="182"/>
      <c r="I4876" s="182"/>
      <c r="J4876" s="182"/>
    </row>
    <row r="4877" spans="2:10">
      <c r="D4877" s="182"/>
      <c r="E4877" s="182"/>
      <c r="F4877" s="182"/>
      <c r="G4877" s="182"/>
      <c r="H4877" s="182"/>
      <c r="I4877" s="182"/>
      <c r="J4877" s="182"/>
    </row>
    <row r="4878" spans="2:10">
      <c r="B4878" s="183"/>
      <c r="D4878" s="182"/>
      <c r="E4878" s="182"/>
      <c r="F4878" s="182"/>
      <c r="G4878" s="182"/>
      <c r="H4878" s="182"/>
      <c r="I4878" s="182"/>
      <c r="J4878" s="182"/>
    </row>
    <row r="4879" spans="2:10">
      <c r="D4879" s="182"/>
      <c r="E4879" s="182"/>
      <c r="F4879" s="182"/>
      <c r="G4879" s="182"/>
      <c r="H4879" s="182"/>
      <c r="I4879" s="182"/>
      <c r="J4879" s="182"/>
    </row>
    <row r="4880" spans="2:10">
      <c r="B4880" s="183"/>
      <c r="D4880" s="182"/>
      <c r="E4880" s="182"/>
      <c r="F4880" s="182"/>
      <c r="G4880" s="182"/>
      <c r="H4880" s="182"/>
      <c r="I4880" s="182"/>
      <c r="J4880" s="182"/>
    </row>
    <row r="4881" spans="2:10">
      <c r="D4881" s="182"/>
      <c r="E4881" s="182"/>
      <c r="F4881" s="182"/>
      <c r="G4881" s="182"/>
      <c r="H4881" s="182"/>
      <c r="I4881" s="182"/>
      <c r="J4881" s="182"/>
    </row>
    <row r="4882" spans="2:10">
      <c r="B4882" s="183"/>
      <c r="D4882" s="182"/>
      <c r="E4882" s="182"/>
      <c r="F4882" s="182"/>
      <c r="G4882" s="182"/>
      <c r="H4882" s="182"/>
      <c r="I4882" s="182"/>
      <c r="J4882" s="182"/>
    </row>
    <row r="4883" spans="2:10">
      <c r="B4883" s="183"/>
      <c r="D4883" s="182"/>
      <c r="E4883" s="182"/>
      <c r="F4883" s="182"/>
      <c r="G4883" s="182"/>
      <c r="H4883" s="182"/>
      <c r="I4883" s="182"/>
      <c r="J4883" s="182"/>
    </row>
    <row r="4884" spans="2:10">
      <c r="D4884" s="182"/>
      <c r="E4884" s="182"/>
      <c r="F4884" s="182"/>
      <c r="G4884" s="182"/>
      <c r="H4884" s="182"/>
      <c r="I4884" s="182"/>
      <c r="J4884" s="182"/>
    </row>
    <row r="4885" spans="2:10">
      <c r="D4885" s="182"/>
      <c r="E4885" s="182"/>
      <c r="F4885" s="182"/>
      <c r="G4885" s="182"/>
      <c r="H4885" s="182"/>
      <c r="I4885" s="182"/>
      <c r="J4885" s="182"/>
    </row>
    <row r="4886" spans="2:10">
      <c r="D4886" s="182"/>
      <c r="E4886" s="182"/>
      <c r="F4886" s="182"/>
      <c r="G4886" s="182"/>
      <c r="H4886" s="182"/>
      <c r="I4886" s="182"/>
      <c r="J4886" s="182"/>
    </row>
    <row r="4887" spans="2:10">
      <c r="B4887" s="159"/>
      <c r="D4887" s="182"/>
      <c r="E4887" s="182"/>
      <c r="F4887" s="182"/>
      <c r="G4887" s="182"/>
      <c r="H4887" s="182"/>
      <c r="I4887" s="182"/>
      <c r="J4887" s="182"/>
    </row>
    <row r="4888" spans="2:10">
      <c r="D4888" s="182"/>
      <c r="E4888" s="182"/>
      <c r="F4888" s="182"/>
      <c r="G4888" s="182"/>
      <c r="H4888" s="182"/>
      <c r="I4888" s="182"/>
      <c r="J4888" s="182"/>
    </row>
    <row r="4889" spans="2:10">
      <c r="D4889" s="182"/>
      <c r="E4889" s="182"/>
      <c r="F4889" s="182"/>
      <c r="G4889" s="182"/>
      <c r="H4889" s="182"/>
      <c r="I4889" s="182"/>
      <c r="J4889" s="182"/>
    </row>
    <row r="4890" spans="2:10">
      <c r="D4890" s="182"/>
      <c r="E4890" s="182"/>
      <c r="F4890" s="182"/>
      <c r="G4890" s="182"/>
      <c r="H4890" s="182"/>
      <c r="I4890" s="182"/>
      <c r="J4890" s="182"/>
    </row>
    <row r="4891" spans="2:10">
      <c r="B4891" s="183"/>
      <c r="D4891" s="182"/>
      <c r="E4891" s="182"/>
      <c r="F4891" s="182"/>
      <c r="G4891" s="182"/>
      <c r="H4891" s="182"/>
      <c r="I4891" s="182"/>
      <c r="J4891" s="182"/>
    </row>
    <row r="4892" spans="2:10">
      <c r="B4892" s="183"/>
      <c r="D4892" s="182"/>
      <c r="E4892" s="182"/>
      <c r="F4892" s="182"/>
      <c r="G4892" s="182"/>
      <c r="H4892" s="182"/>
      <c r="I4892" s="182"/>
      <c r="J4892" s="182"/>
    </row>
    <row r="4893" spans="2:10">
      <c r="B4893" s="183"/>
      <c r="D4893" s="182"/>
      <c r="E4893" s="182"/>
      <c r="F4893" s="182"/>
      <c r="G4893" s="182"/>
      <c r="H4893" s="182"/>
      <c r="I4893" s="182"/>
      <c r="J4893" s="182"/>
    </row>
    <row r="4894" spans="2:10">
      <c r="D4894" s="182"/>
      <c r="E4894" s="182"/>
      <c r="F4894" s="182"/>
      <c r="G4894" s="182"/>
      <c r="H4894" s="182"/>
      <c r="I4894" s="182"/>
      <c r="J4894" s="182"/>
    </row>
    <row r="4895" spans="2:10">
      <c r="B4895" s="183"/>
      <c r="D4895" s="182"/>
      <c r="E4895" s="182"/>
      <c r="F4895" s="182"/>
      <c r="G4895" s="182"/>
      <c r="H4895" s="182"/>
      <c r="I4895" s="182"/>
      <c r="J4895" s="182"/>
    </row>
    <row r="4896" spans="2:10">
      <c r="D4896" s="182"/>
      <c r="E4896" s="182"/>
      <c r="F4896" s="182"/>
      <c r="G4896" s="182"/>
      <c r="H4896" s="182"/>
      <c r="I4896" s="182"/>
      <c r="J4896" s="182"/>
    </row>
    <row r="4897" spans="2:10">
      <c r="B4897" s="183"/>
      <c r="D4897" s="182"/>
      <c r="E4897" s="182"/>
      <c r="F4897" s="182"/>
      <c r="G4897" s="182"/>
      <c r="H4897" s="182"/>
      <c r="I4897" s="182"/>
      <c r="J4897" s="182"/>
    </row>
    <row r="4898" spans="2:10">
      <c r="D4898" s="182"/>
      <c r="E4898" s="182"/>
      <c r="F4898" s="182"/>
      <c r="G4898" s="182"/>
      <c r="H4898" s="182"/>
      <c r="I4898" s="182"/>
      <c r="J4898" s="182"/>
    </row>
    <row r="4899" spans="2:10">
      <c r="D4899" s="182"/>
      <c r="E4899" s="182"/>
      <c r="F4899" s="182"/>
      <c r="G4899" s="182"/>
      <c r="H4899" s="182"/>
      <c r="I4899" s="182"/>
      <c r="J4899" s="182"/>
    </row>
    <row r="4900" spans="2:10">
      <c r="B4900" s="183"/>
      <c r="D4900" s="182"/>
      <c r="E4900" s="182"/>
      <c r="F4900" s="182"/>
      <c r="G4900" s="182"/>
      <c r="H4900" s="182"/>
      <c r="I4900" s="182"/>
      <c r="J4900" s="182"/>
    </row>
    <row r="4901" spans="2:10">
      <c r="B4901" s="184"/>
      <c r="D4901" s="182"/>
      <c r="E4901" s="182"/>
      <c r="F4901" s="182"/>
      <c r="G4901" s="182"/>
      <c r="H4901" s="182"/>
      <c r="I4901" s="182"/>
      <c r="J4901" s="182"/>
    </row>
    <row r="4902" spans="2:10">
      <c r="B4902" s="159"/>
      <c r="D4902" s="182"/>
      <c r="E4902" s="182"/>
      <c r="F4902" s="182"/>
      <c r="G4902" s="182"/>
      <c r="H4902" s="182"/>
      <c r="I4902" s="182"/>
      <c r="J4902" s="182"/>
    </row>
    <row r="4903" spans="2:10">
      <c r="D4903" s="182"/>
      <c r="E4903" s="182"/>
      <c r="F4903" s="182"/>
      <c r="G4903" s="182"/>
      <c r="H4903" s="182"/>
      <c r="I4903" s="182"/>
      <c r="J4903" s="182"/>
    </row>
    <row r="4904" spans="2:10">
      <c r="D4904" s="182"/>
      <c r="E4904" s="182"/>
      <c r="F4904" s="182"/>
      <c r="G4904" s="182"/>
      <c r="H4904" s="182"/>
      <c r="I4904" s="182"/>
      <c r="J4904" s="182"/>
    </row>
    <row r="4905" spans="2:10">
      <c r="B4905" s="159"/>
      <c r="D4905" s="182"/>
      <c r="E4905" s="182"/>
      <c r="F4905" s="182"/>
      <c r="G4905" s="182"/>
      <c r="H4905" s="182"/>
      <c r="I4905" s="182"/>
      <c r="J4905" s="182"/>
    </row>
    <row r="4906" spans="2:10">
      <c r="B4906" s="159"/>
      <c r="D4906" s="182"/>
      <c r="E4906" s="182"/>
      <c r="F4906" s="182"/>
      <c r="G4906" s="182"/>
      <c r="H4906" s="182"/>
      <c r="I4906" s="182"/>
      <c r="J4906" s="182"/>
    </row>
    <row r="4907" spans="2:10">
      <c r="B4907" s="159"/>
      <c r="D4907" s="182"/>
      <c r="E4907" s="182"/>
      <c r="F4907" s="182"/>
      <c r="G4907" s="182"/>
      <c r="H4907" s="182"/>
      <c r="I4907" s="182"/>
      <c r="J4907" s="182"/>
    </row>
    <row r="4908" spans="2:10">
      <c r="B4908" s="183"/>
      <c r="D4908" s="182"/>
      <c r="E4908" s="182"/>
      <c r="F4908" s="182"/>
      <c r="G4908" s="182"/>
      <c r="H4908" s="182"/>
      <c r="I4908" s="182"/>
      <c r="J4908" s="182"/>
    </row>
    <row r="4909" spans="2:10">
      <c r="D4909" s="182"/>
      <c r="E4909" s="182"/>
      <c r="F4909" s="182"/>
      <c r="G4909" s="182"/>
      <c r="H4909" s="182"/>
      <c r="I4909" s="182"/>
      <c r="J4909" s="182"/>
    </row>
    <row r="4910" spans="2:10">
      <c r="B4910" s="183"/>
      <c r="D4910" s="182"/>
      <c r="E4910" s="182"/>
      <c r="F4910" s="182"/>
      <c r="G4910" s="182"/>
      <c r="H4910" s="182"/>
      <c r="I4910" s="182"/>
      <c r="J4910" s="182"/>
    </row>
    <row r="4911" spans="2:10">
      <c r="D4911" s="182"/>
      <c r="E4911" s="182"/>
      <c r="F4911" s="182"/>
      <c r="G4911" s="182"/>
      <c r="H4911" s="182"/>
      <c r="I4911" s="182"/>
      <c r="J4911" s="182"/>
    </row>
    <row r="4912" spans="2:10">
      <c r="B4912" s="183"/>
      <c r="D4912" s="182"/>
      <c r="E4912" s="182"/>
      <c r="F4912" s="182"/>
      <c r="G4912" s="182"/>
      <c r="H4912" s="182"/>
      <c r="I4912" s="182"/>
      <c r="J4912" s="182"/>
    </row>
    <row r="4913" spans="2:10">
      <c r="D4913" s="182"/>
      <c r="E4913" s="182"/>
      <c r="F4913" s="182"/>
      <c r="G4913" s="182"/>
      <c r="H4913" s="182"/>
      <c r="I4913" s="182"/>
      <c r="J4913" s="182"/>
    </row>
    <row r="4914" spans="2:10">
      <c r="B4914" s="183"/>
      <c r="D4914" s="182"/>
      <c r="E4914" s="182"/>
      <c r="F4914" s="182"/>
      <c r="G4914" s="182"/>
      <c r="H4914" s="182"/>
      <c r="I4914" s="182"/>
      <c r="J4914" s="182"/>
    </row>
    <row r="4915" spans="2:10">
      <c r="D4915" s="182"/>
      <c r="E4915" s="182"/>
      <c r="F4915" s="182"/>
      <c r="G4915" s="182"/>
      <c r="H4915" s="182"/>
      <c r="I4915" s="182"/>
      <c r="J4915" s="182"/>
    </row>
    <row r="4916" spans="2:10">
      <c r="B4916" s="183"/>
      <c r="D4916" s="182"/>
      <c r="E4916" s="182"/>
      <c r="F4916" s="182"/>
      <c r="G4916" s="182"/>
      <c r="H4916" s="182"/>
      <c r="I4916" s="182"/>
      <c r="J4916" s="182"/>
    </row>
    <row r="4917" spans="2:10">
      <c r="D4917" s="182"/>
      <c r="E4917" s="182"/>
      <c r="F4917" s="182"/>
      <c r="G4917" s="182"/>
      <c r="H4917" s="182"/>
      <c r="I4917" s="182"/>
      <c r="J4917" s="182"/>
    </row>
    <row r="4918" spans="2:10">
      <c r="B4918" s="183"/>
      <c r="D4918" s="182"/>
      <c r="E4918" s="182"/>
      <c r="F4918" s="182"/>
      <c r="G4918" s="182"/>
      <c r="H4918" s="182"/>
      <c r="I4918" s="182"/>
      <c r="J4918" s="182"/>
    </row>
    <row r="4919" spans="2:10">
      <c r="D4919" s="182"/>
      <c r="E4919" s="182"/>
      <c r="F4919" s="182"/>
      <c r="G4919" s="182"/>
      <c r="H4919" s="182"/>
      <c r="I4919" s="182"/>
      <c r="J4919" s="182"/>
    </row>
    <row r="4920" spans="2:10">
      <c r="B4920" s="183"/>
      <c r="D4920" s="182"/>
      <c r="E4920" s="182"/>
      <c r="F4920" s="182"/>
      <c r="G4920" s="182"/>
      <c r="H4920" s="182"/>
      <c r="I4920" s="182"/>
      <c r="J4920" s="182"/>
    </row>
    <row r="4921" spans="2:10">
      <c r="D4921" s="182"/>
      <c r="E4921" s="182"/>
      <c r="F4921" s="182"/>
      <c r="G4921" s="182"/>
      <c r="H4921" s="182"/>
      <c r="I4921" s="182"/>
      <c r="J4921" s="182"/>
    </row>
    <row r="4922" spans="2:10">
      <c r="B4922" s="183"/>
      <c r="D4922" s="182"/>
      <c r="E4922" s="182"/>
      <c r="F4922" s="182"/>
      <c r="G4922" s="182"/>
      <c r="H4922" s="182"/>
      <c r="I4922" s="182"/>
      <c r="J4922" s="182"/>
    </row>
    <row r="4923" spans="2:10">
      <c r="D4923" s="182"/>
      <c r="E4923" s="182"/>
      <c r="F4923" s="182"/>
      <c r="G4923" s="182"/>
      <c r="H4923" s="182"/>
      <c r="I4923" s="182"/>
      <c r="J4923" s="182"/>
    </row>
    <row r="4924" spans="2:10">
      <c r="B4924" s="183"/>
      <c r="D4924" s="182"/>
      <c r="E4924" s="182"/>
      <c r="F4924" s="182"/>
      <c r="G4924" s="182"/>
      <c r="H4924" s="182"/>
      <c r="I4924" s="182"/>
      <c r="J4924" s="182"/>
    </row>
    <row r="4925" spans="2:10">
      <c r="D4925" s="182"/>
      <c r="E4925" s="182"/>
      <c r="F4925" s="182"/>
      <c r="G4925" s="182"/>
      <c r="H4925" s="182"/>
      <c r="I4925" s="182"/>
      <c r="J4925" s="182"/>
    </row>
    <row r="4926" spans="2:10">
      <c r="B4926" s="183"/>
      <c r="D4926" s="182"/>
      <c r="E4926" s="182"/>
      <c r="F4926" s="182"/>
      <c r="G4926" s="182"/>
      <c r="H4926" s="182"/>
      <c r="I4926" s="182"/>
      <c r="J4926" s="182"/>
    </row>
    <row r="4927" spans="2:10">
      <c r="D4927" s="182"/>
      <c r="E4927" s="182"/>
      <c r="F4927" s="182"/>
      <c r="G4927" s="182"/>
      <c r="H4927" s="182"/>
      <c r="I4927" s="182"/>
      <c r="J4927" s="182"/>
    </row>
    <row r="4928" spans="2:10">
      <c r="B4928" s="183"/>
      <c r="D4928" s="182"/>
      <c r="E4928" s="182"/>
      <c r="F4928" s="182"/>
      <c r="G4928" s="182"/>
      <c r="H4928" s="182"/>
      <c r="I4928" s="182"/>
      <c r="J4928" s="182"/>
    </row>
    <row r="4929" spans="2:10">
      <c r="D4929" s="182"/>
      <c r="E4929" s="182"/>
      <c r="F4929" s="182"/>
      <c r="G4929" s="182"/>
      <c r="H4929" s="182"/>
      <c r="I4929" s="182"/>
      <c r="J4929" s="182"/>
    </row>
    <row r="4930" spans="2:10">
      <c r="B4930" s="183"/>
      <c r="D4930" s="182"/>
      <c r="E4930" s="182"/>
      <c r="F4930" s="182"/>
      <c r="G4930" s="182"/>
      <c r="H4930" s="182"/>
      <c r="I4930" s="182"/>
      <c r="J4930" s="182"/>
    </row>
    <row r="4931" spans="2:10">
      <c r="D4931" s="182"/>
      <c r="E4931" s="182"/>
      <c r="F4931" s="182"/>
      <c r="G4931" s="182"/>
      <c r="H4931" s="182"/>
      <c r="I4931" s="182"/>
      <c r="J4931" s="182"/>
    </row>
    <row r="4932" spans="2:10">
      <c r="B4932" s="183"/>
      <c r="D4932" s="182"/>
      <c r="E4932" s="182"/>
      <c r="F4932" s="182"/>
      <c r="G4932" s="182"/>
      <c r="H4932" s="182"/>
      <c r="I4932" s="182"/>
      <c r="J4932" s="182"/>
    </row>
    <row r="4933" spans="2:10">
      <c r="D4933" s="182"/>
      <c r="E4933" s="182"/>
      <c r="F4933" s="182"/>
      <c r="G4933" s="182"/>
      <c r="H4933" s="182"/>
      <c r="I4933" s="182"/>
      <c r="J4933" s="182"/>
    </row>
    <row r="4934" spans="2:10">
      <c r="B4934" s="183"/>
      <c r="D4934" s="182"/>
      <c r="E4934" s="182"/>
      <c r="F4934" s="182"/>
      <c r="G4934" s="182"/>
      <c r="H4934" s="182"/>
      <c r="I4934" s="182"/>
      <c r="J4934" s="182"/>
    </row>
    <row r="4935" spans="2:10">
      <c r="D4935" s="182"/>
      <c r="E4935" s="182"/>
      <c r="F4935" s="182"/>
      <c r="G4935" s="182"/>
      <c r="H4935" s="182"/>
      <c r="I4935" s="182"/>
      <c r="J4935" s="182"/>
    </row>
    <row r="4936" spans="2:10">
      <c r="B4936" s="183"/>
      <c r="D4936" s="182"/>
      <c r="E4936" s="182"/>
      <c r="F4936" s="182"/>
      <c r="G4936" s="182"/>
      <c r="H4936" s="182"/>
      <c r="I4936" s="182"/>
      <c r="J4936" s="182"/>
    </row>
    <row r="4937" spans="2:10">
      <c r="D4937" s="182"/>
      <c r="E4937" s="182"/>
      <c r="F4937" s="182"/>
      <c r="G4937" s="182"/>
      <c r="H4937" s="182"/>
      <c r="I4937" s="182"/>
      <c r="J4937" s="182"/>
    </row>
    <row r="4938" spans="2:10">
      <c r="B4938" s="184"/>
      <c r="D4938" s="182"/>
      <c r="E4938" s="182"/>
      <c r="F4938" s="182"/>
      <c r="G4938" s="182"/>
      <c r="H4938" s="182"/>
      <c r="I4938" s="182"/>
      <c r="J4938" s="182"/>
    </row>
    <row r="4939" spans="2:10">
      <c r="D4939" s="182"/>
      <c r="E4939" s="182"/>
      <c r="F4939" s="182"/>
      <c r="G4939" s="182"/>
      <c r="H4939" s="182"/>
      <c r="I4939" s="182"/>
      <c r="J4939" s="182"/>
    </row>
    <row r="4940" spans="2:10">
      <c r="D4940" s="182"/>
      <c r="E4940" s="182"/>
      <c r="F4940" s="182"/>
      <c r="G4940" s="182"/>
      <c r="H4940" s="182"/>
      <c r="I4940" s="182"/>
      <c r="J4940" s="182"/>
    </row>
    <row r="4941" spans="2:10">
      <c r="D4941" s="182"/>
      <c r="E4941" s="182"/>
      <c r="F4941" s="182"/>
      <c r="G4941" s="182"/>
      <c r="H4941" s="182"/>
      <c r="I4941" s="182"/>
      <c r="J4941" s="182"/>
    </row>
    <row r="4942" spans="2:10">
      <c r="D4942" s="182"/>
      <c r="E4942" s="182"/>
      <c r="F4942" s="182"/>
      <c r="G4942" s="182"/>
      <c r="H4942" s="182"/>
      <c r="I4942" s="182"/>
      <c r="J4942" s="182"/>
    </row>
    <row r="4943" spans="2:10">
      <c r="D4943" s="182"/>
      <c r="E4943" s="182"/>
      <c r="F4943" s="182"/>
      <c r="G4943" s="182"/>
      <c r="H4943" s="182"/>
      <c r="I4943" s="182"/>
      <c r="J4943" s="182"/>
    </row>
    <row r="4944" spans="2:10">
      <c r="D4944" s="182"/>
      <c r="E4944" s="182"/>
      <c r="F4944" s="182"/>
      <c r="G4944" s="182"/>
      <c r="H4944" s="182"/>
      <c r="I4944" s="182"/>
      <c r="J4944" s="182"/>
    </row>
    <row r="4945" spans="2:10">
      <c r="D4945" s="182"/>
      <c r="E4945" s="182"/>
      <c r="F4945" s="182"/>
      <c r="G4945" s="182"/>
      <c r="H4945" s="182"/>
      <c r="I4945" s="182"/>
      <c r="J4945" s="182"/>
    </row>
    <row r="4946" spans="2:10">
      <c r="B4946" s="183"/>
      <c r="D4946" s="182"/>
      <c r="E4946" s="182"/>
      <c r="F4946" s="182"/>
      <c r="G4946" s="182"/>
      <c r="H4946" s="182"/>
      <c r="I4946" s="182"/>
      <c r="J4946" s="182"/>
    </row>
    <row r="4947" spans="2:10">
      <c r="D4947" s="182"/>
      <c r="E4947" s="182"/>
      <c r="F4947" s="182"/>
      <c r="G4947" s="182"/>
      <c r="H4947" s="182"/>
      <c r="I4947" s="182"/>
      <c r="J4947" s="182"/>
    </row>
    <row r="4948" spans="2:10">
      <c r="B4948" s="183"/>
      <c r="D4948" s="182"/>
      <c r="E4948" s="182"/>
      <c r="F4948" s="182"/>
      <c r="G4948" s="182"/>
      <c r="H4948" s="182"/>
      <c r="I4948" s="182"/>
      <c r="J4948" s="182"/>
    </row>
    <row r="4949" spans="2:10">
      <c r="D4949" s="182"/>
      <c r="E4949" s="182"/>
      <c r="F4949" s="182"/>
      <c r="G4949" s="182"/>
      <c r="H4949" s="182"/>
      <c r="I4949" s="182"/>
      <c r="J4949" s="182"/>
    </row>
    <row r="4950" spans="2:10">
      <c r="D4950" s="182"/>
      <c r="E4950" s="182"/>
      <c r="F4950" s="182"/>
      <c r="G4950" s="182"/>
      <c r="H4950" s="182"/>
      <c r="I4950" s="182"/>
      <c r="J4950" s="182"/>
    </row>
    <row r="4951" spans="2:10">
      <c r="D4951" s="182"/>
      <c r="E4951" s="182"/>
      <c r="F4951" s="182"/>
      <c r="G4951" s="182"/>
      <c r="H4951" s="182"/>
      <c r="I4951" s="182"/>
      <c r="J4951" s="182"/>
    </row>
    <row r="4952" spans="2:10">
      <c r="D4952" s="182"/>
      <c r="E4952" s="182"/>
      <c r="F4952" s="182"/>
      <c r="G4952" s="182"/>
      <c r="H4952" s="182"/>
      <c r="I4952" s="182"/>
      <c r="J4952" s="182"/>
    </row>
    <row r="4953" spans="2:10">
      <c r="D4953" s="182"/>
      <c r="E4953" s="182"/>
      <c r="F4953" s="182"/>
      <c r="G4953" s="182"/>
      <c r="H4953" s="182"/>
      <c r="I4953" s="182"/>
      <c r="J4953" s="182"/>
    </row>
    <row r="4954" spans="2:10">
      <c r="D4954" s="182"/>
      <c r="E4954" s="182"/>
      <c r="F4954" s="182"/>
      <c r="G4954" s="182"/>
      <c r="H4954" s="182"/>
      <c r="I4954" s="182"/>
      <c r="J4954" s="182"/>
    </row>
    <row r="4955" spans="2:10">
      <c r="D4955" s="182"/>
      <c r="E4955" s="182"/>
      <c r="F4955" s="182"/>
      <c r="G4955" s="182"/>
      <c r="H4955" s="182"/>
      <c r="I4955" s="182"/>
      <c r="J4955" s="182"/>
    </row>
    <row r="4956" spans="2:10">
      <c r="B4956" s="183"/>
      <c r="D4956" s="182"/>
      <c r="E4956" s="182"/>
      <c r="F4956" s="182"/>
      <c r="G4956" s="182"/>
      <c r="H4956" s="182"/>
      <c r="I4956" s="182"/>
      <c r="J4956" s="182"/>
    </row>
    <row r="4957" spans="2:10">
      <c r="D4957" s="182"/>
      <c r="E4957" s="182"/>
      <c r="F4957" s="182"/>
      <c r="G4957" s="182"/>
      <c r="H4957" s="182"/>
      <c r="I4957" s="182"/>
      <c r="J4957" s="182"/>
    </row>
    <row r="4958" spans="2:10">
      <c r="B4958" s="183"/>
      <c r="D4958" s="182"/>
      <c r="E4958" s="182"/>
      <c r="F4958" s="182"/>
      <c r="G4958" s="182"/>
      <c r="H4958" s="182"/>
      <c r="I4958" s="182"/>
      <c r="J4958" s="182"/>
    </row>
    <row r="4959" spans="2:10">
      <c r="D4959" s="182"/>
      <c r="E4959" s="182"/>
      <c r="F4959" s="182"/>
      <c r="G4959" s="182"/>
      <c r="H4959" s="182"/>
      <c r="I4959" s="182"/>
      <c r="J4959" s="182"/>
    </row>
    <row r="4960" spans="2:10">
      <c r="D4960" s="182"/>
      <c r="E4960" s="182"/>
      <c r="F4960" s="182"/>
      <c r="G4960" s="182"/>
      <c r="H4960" s="182"/>
      <c r="I4960" s="182"/>
      <c r="J4960" s="182"/>
    </row>
    <row r="4961" spans="2:10">
      <c r="D4961" s="182"/>
      <c r="E4961" s="182"/>
      <c r="F4961" s="182"/>
      <c r="G4961" s="182"/>
      <c r="H4961" s="182"/>
      <c r="I4961" s="182"/>
      <c r="J4961" s="182"/>
    </row>
    <row r="4962" spans="2:10">
      <c r="D4962" s="182"/>
      <c r="E4962" s="182"/>
      <c r="F4962" s="182"/>
      <c r="G4962" s="182"/>
      <c r="H4962" s="182"/>
      <c r="I4962" s="182"/>
      <c r="J4962" s="182"/>
    </row>
    <row r="4963" spans="2:10">
      <c r="D4963" s="182"/>
      <c r="E4963" s="182"/>
      <c r="F4963" s="182"/>
      <c r="G4963" s="182"/>
      <c r="H4963" s="182"/>
      <c r="I4963" s="182"/>
      <c r="J4963" s="182"/>
    </row>
    <row r="4964" spans="2:10">
      <c r="D4964" s="182"/>
      <c r="E4964" s="182"/>
      <c r="F4964" s="182"/>
      <c r="G4964" s="182"/>
      <c r="H4964" s="182"/>
      <c r="I4964" s="182"/>
      <c r="J4964" s="182"/>
    </row>
    <row r="4965" spans="2:10">
      <c r="B4965" s="183"/>
      <c r="D4965" s="182"/>
      <c r="E4965" s="182"/>
      <c r="F4965" s="182"/>
      <c r="G4965" s="182"/>
      <c r="H4965" s="182"/>
      <c r="I4965" s="182"/>
      <c r="J4965" s="182"/>
    </row>
    <row r="4966" spans="2:10">
      <c r="D4966" s="182"/>
      <c r="E4966" s="182"/>
      <c r="F4966" s="182"/>
      <c r="G4966" s="182"/>
      <c r="H4966" s="182"/>
      <c r="I4966" s="182"/>
      <c r="J4966" s="182"/>
    </row>
    <row r="4967" spans="2:10">
      <c r="B4967" s="183"/>
      <c r="D4967" s="182"/>
      <c r="E4967" s="182"/>
      <c r="F4967" s="182"/>
      <c r="G4967" s="182"/>
      <c r="H4967" s="182"/>
      <c r="I4967" s="182"/>
      <c r="J4967" s="182"/>
    </row>
    <row r="4968" spans="2:10">
      <c r="B4968" s="183"/>
      <c r="D4968" s="182"/>
      <c r="E4968" s="182"/>
      <c r="F4968" s="182"/>
      <c r="G4968" s="182"/>
      <c r="H4968" s="182"/>
      <c r="I4968" s="182"/>
      <c r="J4968" s="182"/>
    </row>
    <row r="4969" spans="2:10">
      <c r="B4969" s="183"/>
      <c r="D4969" s="182"/>
      <c r="E4969" s="182"/>
      <c r="F4969" s="182"/>
      <c r="G4969" s="182"/>
      <c r="H4969" s="182"/>
      <c r="I4969" s="182"/>
      <c r="J4969" s="182"/>
    </row>
    <row r="4970" spans="2:10">
      <c r="B4970" s="183"/>
      <c r="D4970" s="182"/>
      <c r="E4970" s="182"/>
      <c r="F4970" s="182"/>
      <c r="G4970" s="182"/>
      <c r="H4970" s="182"/>
      <c r="I4970" s="182"/>
      <c r="J4970" s="182"/>
    </row>
    <row r="4971" spans="2:10">
      <c r="D4971" s="182"/>
      <c r="E4971" s="182"/>
      <c r="F4971" s="182"/>
      <c r="G4971" s="182"/>
      <c r="H4971" s="182"/>
      <c r="I4971" s="182"/>
      <c r="J4971" s="182"/>
    </row>
    <row r="4972" spans="2:10">
      <c r="B4972" s="183"/>
      <c r="D4972" s="182"/>
      <c r="E4972" s="182"/>
      <c r="F4972" s="182"/>
      <c r="G4972" s="182"/>
      <c r="H4972" s="182"/>
      <c r="I4972" s="182"/>
      <c r="J4972" s="182"/>
    </row>
    <row r="4973" spans="2:10">
      <c r="D4973" s="182"/>
      <c r="E4973" s="182"/>
      <c r="F4973" s="182"/>
      <c r="G4973" s="182"/>
      <c r="H4973" s="182"/>
      <c r="I4973" s="182"/>
      <c r="J4973" s="182"/>
    </row>
    <row r="4974" spans="2:10">
      <c r="B4974" s="159"/>
      <c r="D4974" s="182"/>
      <c r="E4974" s="182"/>
      <c r="F4974" s="182"/>
      <c r="G4974" s="182"/>
      <c r="H4974" s="182"/>
      <c r="I4974" s="182"/>
      <c r="J4974" s="182"/>
    </row>
    <row r="4975" spans="2:10">
      <c r="B4975" s="183"/>
      <c r="D4975" s="182"/>
      <c r="E4975" s="182"/>
      <c r="F4975" s="182"/>
      <c r="G4975" s="182"/>
      <c r="H4975" s="182"/>
      <c r="I4975" s="182"/>
      <c r="J4975" s="182"/>
    </row>
    <row r="4976" spans="2:10">
      <c r="B4976" s="183"/>
      <c r="D4976" s="182"/>
      <c r="E4976" s="182"/>
      <c r="F4976" s="182"/>
      <c r="G4976" s="182"/>
      <c r="H4976" s="182"/>
      <c r="I4976" s="182"/>
      <c r="J4976" s="182"/>
    </row>
    <row r="4977" spans="2:10">
      <c r="B4977" s="159"/>
      <c r="D4977" s="182"/>
      <c r="E4977" s="182"/>
      <c r="F4977" s="182"/>
      <c r="G4977" s="182"/>
      <c r="H4977" s="182"/>
      <c r="I4977" s="182"/>
      <c r="J4977" s="182"/>
    </row>
    <row r="4978" spans="2:10">
      <c r="B4978" s="184"/>
      <c r="D4978" s="182"/>
      <c r="E4978" s="182"/>
      <c r="F4978" s="182"/>
      <c r="G4978" s="182"/>
      <c r="H4978" s="182"/>
      <c r="I4978" s="182"/>
      <c r="J4978" s="182"/>
    </row>
    <row r="4979" spans="2:10">
      <c r="D4979" s="182"/>
      <c r="E4979" s="182"/>
      <c r="F4979" s="182"/>
      <c r="G4979" s="182"/>
      <c r="H4979" s="182"/>
      <c r="I4979" s="182"/>
      <c r="J4979" s="182"/>
    </row>
    <row r="4980" spans="2:10">
      <c r="B4980" s="183"/>
      <c r="D4980" s="182"/>
      <c r="E4980" s="182"/>
      <c r="F4980" s="182"/>
      <c r="G4980" s="182"/>
      <c r="H4980" s="182"/>
      <c r="I4980" s="182"/>
      <c r="J4980" s="182"/>
    </row>
    <row r="4981" spans="2:10">
      <c r="B4981" s="159"/>
      <c r="D4981" s="182"/>
      <c r="E4981" s="182"/>
      <c r="F4981" s="182"/>
      <c r="G4981" s="182"/>
      <c r="H4981" s="182"/>
      <c r="I4981" s="182"/>
      <c r="J4981" s="182"/>
    </row>
    <row r="4982" spans="2:10">
      <c r="B4982" s="183"/>
      <c r="D4982" s="182"/>
      <c r="E4982" s="182"/>
      <c r="F4982" s="182"/>
      <c r="G4982" s="182"/>
      <c r="H4982" s="182"/>
      <c r="I4982" s="182"/>
      <c r="J4982" s="182"/>
    </row>
    <row r="4983" spans="2:10">
      <c r="D4983" s="182"/>
      <c r="E4983" s="182"/>
      <c r="F4983" s="182"/>
      <c r="G4983" s="182"/>
      <c r="H4983" s="182"/>
      <c r="I4983" s="182"/>
      <c r="J4983" s="182"/>
    </row>
    <row r="4984" spans="2:10">
      <c r="B4984" s="183"/>
      <c r="D4984" s="182"/>
      <c r="E4984" s="182"/>
      <c r="F4984" s="182"/>
      <c r="G4984" s="182"/>
      <c r="H4984" s="182"/>
      <c r="I4984" s="182"/>
      <c r="J4984" s="182"/>
    </row>
    <row r="4985" spans="2:10">
      <c r="D4985" s="182"/>
      <c r="E4985" s="182"/>
      <c r="F4985" s="182"/>
      <c r="G4985" s="182"/>
      <c r="H4985" s="182"/>
      <c r="I4985" s="182"/>
      <c r="J4985" s="182"/>
    </row>
    <row r="4986" spans="2:10">
      <c r="B4986" s="184"/>
      <c r="D4986" s="182"/>
      <c r="E4986" s="182"/>
      <c r="F4986" s="182"/>
      <c r="G4986" s="182"/>
      <c r="H4986" s="182"/>
      <c r="I4986" s="182"/>
      <c r="J4986" s="182"/>
    </row>
    <row r="4987" spans="2:10">
      <c r="D4987" s="182"/>
      <c r="E4987" s="182"/>
      <c r="F4987" s="182"/>
      <c r="G4987" s="182"/>
      <c r="H4987" s="182"/>
      <c r="I4987" s="182"/>
      <c r="J4987" s="182"/>
    </row>
    <row r="4988" spans="2:10">
      <c r="B4988" s="183"/>
      <c r="D4988" s="182"/>
      <c r="E4988" s="182"/>
      <c r="F4988" s="182"/>
      <c r="G4988" s="182"/>
      <c r="H4988" s="182"/>
      <c r="I4988" s="182"/>
      <c r="J4988" s="182"/>
    </row>
    <row r="4989" spans="2:10">
      <c r="D4989" s="182"/>
      <c r="E4989" s="182"/>
      <c r="F4989" s="182"/>
      <c r="G4989" s="182"/>
      <c r="H4989" s="182"/>
      <c r="I4989" s="182"/>
      <c r="J4989" s="182"/>
    </row>
    <row r="4990" spans="2:10">
      <c r="B4990" s="159"/>
      <c r="D4990" s="182"/>
      <c r="E4990" s="182"/>
      <c r="F4990" s="182"/>
      <c r="G4990" s="182"/>
      <c r="H4990" s="182"/>
      <c r="I4990" s="182"/>
      <c r="J4990" s="182"/>
    </row>
    <row r="4991" spans="2:10">
      <c r="B4991" s="183"/>
      <c r="D4991" s="182"/>
      <c r="E4991" s="182"/>
      <c r="F4991" s="182"/>
      <c r="G4991" s="182"/>
      <c r="H4991" s="182"/>
      <c r="I4991" s="182"/>
      <c r="J4991" s="182"/>
    </row>
    <row r="4992" spans="2:10">
      <c r="B4992" s="159"/>
      <c r="D4992" s="182"/>
      <c r="E4992" s="182"/>
      <c r="F4992" s="182"/>
      <c r="G4992" s="182"/>
      <c r="H4992" s="182"/>
      <c r="I4992" s="182"/>
      <c r="J4992" s="182"/>
    </row>
    <row r="4993" spans="2:10">
      <c r="D4993" s="182"/>
      <c r="E4993" s="182"/>
      <c r="F4993" s="182"/>
      <c r="G4993" s="182"/>
      <c r="H4993" s="182"/>
      <c r="I4993" s="182"/>
      <c r="J4993" s="182"/>
    </row>
    <row r="4994" spans="2:10">
      <c r="D4994" s="182"/>
      <c r="E4994" s="182"/>
      <c r="F4994" s="182"/>
      <c r="G4994" s="182"/>
      <c r="H4994" s="182"/>
      <c r="I4994" s="182"/>
      <c r="J4994" s="182"/>
    </row>
    <row r="4995" spans="2:10">
      <c r="D4995" s="182"/>
      <c r="E4995" s="182"/>
      <c r="F4995" s="182"/>
      <c r="G4995" s="182"/>
      <c r="H4995" s="182"/>
      <c r="I4995" s="182"/>
      <c r="J4995" s="182"/>
    </row>
    <row r="4996" spans="2:10">
      <c r="B4996" s="183"/>
      <c r="D4996" s="182"/>
      <c r="E4996" s="182"/>
      <c r="F4996" s="182"/>
      <c r="G4996" s="182"/>
      <c r="H4996" s="182"/>
      <c r="I4996" s="182"/>
      <c r="J4996" s="182"/>
    </row>
    <row r="4997" spans="2:10">
      <c r="D4997" s="182"/>
      <c r="E4997" s="182"/>
      <c r="F4997" s="182"/>
      <c r="G4997" s="182"/>
      <c r="H4997" s="182"/>
      <c r="I4997" s="182"/>
      <c r="J4997" s="182"/>
    </row>
    <row r="4998" spans="2:10">
      <c r="B4998" s="183"/>
      <c r="D4998" s="182"/>
      <c r="E4998" s="182"/>
      <c r="F4998" s="182"/>
      <c r="G4998" s="182"/>
      <c r="H4998" s="182"/>
      <c r="I4998" s="182"/>
      <c r="J4998" s="182"/>
    </row>
    <row r="4999" spans="2:10">
      <c r="B4999" s="183"/>
      <c r="D4999" s="182"/>
      <c r="E4999" s="182"/>
      <c r="F4999" s="182"/>
      <c r="G4999" s="182"/>
      <c r="H4999" s="182"/>
      <c r="I4999" s="182"/>
      <c r="J4999" s="182"/>
    </row>
    <row r="5000" spans="2:10">
      <c r="B5000" s="183"/>
      <c r="D5000" s="182"/>
      <c r="E5000" s="182"/>
      <c r="F5000" s="182"/>
      <c r="G5000" s="182"/>
      <c r="H5000" s="182"/>
      <c r="I5000" s="182"/>
      <c r="J5000" s="182"/>
    </row>
    <row r="5001" spans="2:10">
      <c r="D5001" s="182"/>
      <c r="E5001" s="182"/>
      <c r="F5001" s="182"/>
      <c r="G5001" s="182"/>
      <c r="H5001" s="182"/>
      <c r="I5001" s="182"/>
      <c r="J5001" s="182"/>
    </row>
    <row r="5002" spans="2:10">
      <c r="D5002" s="182"/>
      <c r="E5002" s="182"/>
      <c r="F5002" s="182"/>
      <c r="G5002" s="182"/>
      <c r="H5002" s="182"/>
      <c r="I5002" s="182"/>
      <c r="J5002" s="182"/>
    </row>
    <row r="5003" spans="2:10">
      <c r="D5003" s="182"/>
      <c r="E5003" s="182"/>
      <c r="F5003" s="182"/>
      <c r="G5003" s="182"/>
      <c r="H5003" s="182"/>
      <c r="I5003" s="182"/>
      <c r="J5003" s="182"/>
    </row>
    <row r="5004" spans="2:10">
      <c r="D5004" s="182"/>
      <c r="E5004" s="182"/>
      <c r="F5004" s="182"/>
      <c r="G5004" s="182"/>
      <c r="H5004" s="182"/>
      <c r="I5004" s="182"/>
      <c r="J5004" s="182"/>
    </row>
    <row r="5005" spans="2:10">
      <c r="B5005" s="159"/>
      <c r="D5005" s="182"/>
      <c r="E5005" s="182"/>
      <c r="F5005" s="182"/>
      <c r="G5005" s="182"/>
      <c r="H5005" s="182"/>
      <c r="I5005" s="182"/>
      <c r="J5005" s="182"/>
    </row>
    <row r="5006" spans="2:10">
      <c r="B5006" s="183"/>
      <c r="D5006" s="182"/>
      <c r="E5006" s="182"/>
      <c r="F5006" s="182"/>
      <c r="G5006" s="182"/>
      <c r="H5006" s="182"/>
      <c r="I5006" s="182"/>
      <c r="J5006" s="182"/>
    </row>
    <row r="5007" spans="2:10">
      <c r="B5007" s="159"/>
      <c r="D5007" s="182"/>
      <c r="E5007" s="182"/>
      <c r="F5007" s="182"/>
      <c r="G5007" s="182"/>
      <c r="H5007" s="182"/>
      <c r="I5007" s="182"/>
      <c r="J5007" s="182"/>
    </row>
    <row r="5008" spans="2:10">
      <c r="B5008" s="159"/>
      <c r="D5008" s="182"/>
      <c r="E5008" s="182"/>
      <c r="F5008" s="182"/>
      <c r="G5008" s="182"/>
      <c r="H5008" s="182"/>
      <c r="I5008" s="182"/>
      <c r="J5008" s="182"/>
    </row>
    <row r="5009" spans="2:10">
      <c r="B5009" s="159"/>
      <c r="D5009" s="182"/>
      <c r="E5009" s="182"/>
      <c r="F5009" s="182"/>
      <c r="G5009" s="182"/>
      <c r="H5009" s="182"/>
      <c r="I5009" s="182"/>
      <c r="J5009" s="182"/>
    </row>
    <row r="5010" spans="2:10">
      <c r="B5010" s="159"/>
      <c r="D5010" s="182"/>
      <c r="E5010" s="182"/>
      <c r="F5010" s="182"/>
      <c r="G5010" s="182"/>
      <c r="H5010" s="182"/>
      <c r="I5010" s="182"/>
      <c r="J5010" s="182"/>
    </row>
    <row r="5011" spans="2:10">
      <c r="B5011" s="159"/>
      <c r="D5011" s="182"/>
      <c r="E5011" s="182"/>
      <c r="F5011" s="182"/>
      <c r="G5011" s="182"/>
      <c r="H5011" s="182"/>
      <c r="I5011" s="182"/>
      <c r="J5011" s="182"/>
    </row>
    <row r="5012" spans="2:10">
      <c r="D5012" s="182"/>
      <c r="E5012" s="182"/>
      <c r="F5012" s="182"/>
      <c r="G5012" s="182"/>
      <c r="H5012" s="182"/>
      <c r="I5012" s="182"/>
      <c r="J5012" s="182"/>
    </row>
    <row r="5013" spans="2:10">
      <c r="B5013" s="183"/>
      <c r="D5013" s="182"/>
      <c r="E5013" s="182"/>
      <c r="F5013" s="182"/>
      <c r="G5013" s="182"/>
      <c r="H5013" s="182"/>
      <c r="I5013" s="182"/>
      <c r="J5013" s="182"/>
    </row>
    <row r="5014" spans="2:10">
      <c r="D5014" s="182"/>
      <c r="E5014" s="182"/>
      <c r="F5014" s="182"/>
      <c r="G5014" s="182"/>
      <c r="H5014" s="182"/>
      <c r="I5014" s="182"/>
      <c r="J5014" s="182"/>
    </row>
    <row r="5015" spans="2:10">
      <c r="B5015" s="183"/>
      <c r="D5015" s="182"/>
      <c r="E5015" s="182"/>
      <c r="F5015" s="182"/>
      <c r="G5015" s="182"/>
      <c r="H5015" s="182"/>
      <c r="I5015" s="182"/>
      <c r="J5015" s="182"/>
    </row>
    <row r="5016" spans="2:10">
      <c r="D5016" s="182"/>
      <c r="E5016" s="182"/>
      <c r="F5016" s="182"/>
      <c r="G5016" s="182"/>
      <c r="H5016" s="182"/>
      <c r="I5016" s="182"/>
      <c r="J5016" s="182"/>
    </row>
    <row r="5017" spans="2:10">
      <c r="B5017" s="183"/>
      <c r="D5017" s="182"/>
      <c r="E5017" s="182"/>
      <c r="F5017" s="182"/>
      <c r="G5017" s="182"/>
      <c r="H5017" s="182"/>
      <c r="I5017" s="182"/>
      <c r="J5017" s="182"/>
    </row>
    <row r="5018" spans="2:10">
      <c r="D5018" s="182"/>
      <c r="E5018" s="182"/>
      <c r="F5018" s="182"/>
      <c r="G5018" s="182"/>
      <c r="H5018" s="182"/>
      <c r="I5018" s="182"/>
      <c r="J5018" s="182"/>
    </row>
    <row r="5019" spans="2:10">
      <c r="B5019" s="183"/>
      <c r="D5019" s="182"/>
      <c r="E5019" s="182"/>
      <c r="F5019" s="182"/>
      <c r="G5019" s="182"/>
      <c r="H5019" s="182"/>
      <c r="I5019" s="182"/>
      <c r="J5019" s="182"/>
    </row>
    <row r="5020" spans="2:10">
      <c r="B5020" s="159"/>
      <c r="D5020" s="182"/>
      <c r="E5020" s="182"/>
      <c r="F5020" s="182"/>
      <c r="G5020" s="182"/>
      <c r="H5020" s="182"/>
      <c r="I5020" s="182"/>
      <c r="J5020" s="182"/>
    </row>
    <row r="5021" spans="2:10">
      <c r="B5021" s="184"/>
      <c r="D5021" s="182"/>
      <c r="E5021" s="182"/>
      <c r="F5021" s="182"/>
      <c r="G5021" s="182"/>
      <c r="H5021" s="182"/>
      <c r="I5021" s="182"/>
      <c r="J5021" s="182"/>
    </row>
    <row r="5022" spans="2:10">
      <c r="B5022" s="159"/>
      <c r="D5022" s="182"/>
      <c r="E5022" s="182"/>
      <c r="F5022" s="182"/>
      <c r="G5022" s="182"/>
      <c r="H5022" s="182"/>
      <c r="I5022" s="182"/>
      <c r="J5022" s="182"/>
    </row>
    <row r="5023" spans="2:10">
      <c r="B5023" s="183"/>
      <c r="D5023" s="182"/>
      <c r="E5023" s="182"/>
      <c r="F5023" s="182"/>
      <c r="G5023" s="182"/>
      <c r="H5023" s="182"/>
      <c r="I5023" s="182"/>
      <c r="J5023" s="182"/>
    </row>
    <row r="5024" spans="2:10">
      <c r="D5024" s="182"/>
      <c r="E5024" s="182"/>
      <c r="F5024" s="182"/>
      <c r="G5024" s="182"/>
      <c r="H5024" s="182"/>
      <c r="I5024" s="182"/>
      <c r="J5024" s="182"/>
    </row>
    <row r="5025" spans="2:10">
      <c r="B5025" s="183"/>
      <c r="D5025" s="182"/>
      <c r="E5025" s="182"/>
      <c r="F5025" s="182"/>
      <c r="G5025" s="182"/>
      <c r="H5025" s="182"/>
      <c r="I5025" s="182"/>
      <c r="J5025" s="182"/>
    </row>
    <row r="5026" spans="2:10">
      <c r="D5026" s="182"/>
      <c r="E5026" s="182"/>
      <c r="F5026" s="182"/>
      <c r="G5026" s="182"/>
      <c r="H5026" s="182"/>
      <c r="I5026" s="182"/>
      <c r="J5026" s="182"/>
    </row>
    <row r="5027" spans="2:10">
      <c r="D5027" s="182"/>
      <c r="E5027" s="182"/>
      <c r="F5027" s="182"/>
      <c r="G5027" s="182"/>
      <c r="H5027" s="182"/>
      <c r="I5027" s="182"/>
      <c r="J5027" s="182"/>
    </row>
    <row r="5028" spans="2:10">
      <c r="D5028" s="182"/>
      <c r="E5028" s="182"/>
      <c r="F5028" s="182"/>
      <c r="G5028" s="182"/>
      <c r="H5028" s="182"/>
      <c r="I5028" s="182"/>
      <c r="J5028" s="182"/>
    </row>
    <row r="5029" spans="2:10">
      <c r="D5029" s="182"/>
      <c r="E5029" s="182"/>
      <c r="F5029" s="182"/>
      <c r="G5029" s="182"/>
      <c r="H5029" s="182"/>
      <c r="I5029" s="182"/>
      <c r="J5029" s="182"/>
    </row>
    <row r="5030" spans="2:10">
      <c r="B5030" s="183"/>
      <c r="D5030" s="182"/>
      <c r="E5030" s="182"/>
      <c r="F5030" s="182"/>
      <c r="G5030" s="182"/>
      <c r="H5030" s="182"/>
      <c r="I5030" s="182"/>
      <c r="J5030" s="182"/>
    </row>
    <row r="5031" spans="2:10">
      <c r="D5031" s="182"/>
      <c r="E5031" s="182"/>
      <c r="F5031" s="182"/>
      <c r="G5031" s="182"/>
      <c r="H5031" s="182"/>
      <c r="I5031" s="182"/>
      <c r="J5031" s="182"/>
    </row>
    <row r="5032" spans="2:10">
      <c r="B5032" s="183"/>
      <c r="D5032" s="182"/>
      <c r="E5032" s="182"/>
      <c r="F5032" s="182"/>
      <c r="G5032" s="182"/>
      <c r="H5032" s="182"/>
      <c r="I5032" s="182"/>
      <c r="J5032" s="182"/>
    </row>
    <row r="5033" spans="2:10">
      <c r="B5033" s="159"/>
      <c r="D5033" s="182"/>
      <c r="E5033" s="182"/>
      <c r="F5033" s="182"/>
      <c r="G5033" s="182"/>
      <c r="H5033" s="182"/>
      <c r="I5033" s="182"/>
      <c r="J5033" s="182"/>
    </row>
    <row r="5034" spans="2:10">
      <c r="B5034" s="184"/>
      <c r="D5034" s="182"/>
      <c r="E5034" s="182"/>
      <c r="F5034" s="182"/>
      <c r="G5034" s="182"/>
      <c r="H5034" s="182"/>
      <c r="I5034" s="182"/>
      <c r="J5034" s="182"/>
    </row>
    <row r="5035" spans="2:10">
      <c r="B5035" s="159"/>
      <c r="D5035" s="182"/>
      <c r="E5035" s="182"/>
      <c r="F5035" s="182"/>
      <c r="G5035" s="182"/>
      <c r="H5035" s="182"/>
      <c r="I5035" s="182"/>
      <c r="J5035" s="182"/>
    </row>
    <row r="5036" spans="2:10">
      <c r="B5036" s="159"/>
      <c r="D5036" s="182"/>
      <c r="E5036" s="182"/>
      <c r="F5036" s="182"/>
      <c r="G5036" s="182"/>
      <c r="H5036" s="182"/>
      <c r="I5036" s="182"/>
      <c r="J5036" s="182"/>
    </row>
    <row r="5037" spans="2:10">
      <c r="D5037" s="182"/>
      <c r="E5037" s="182"/>
      <c r="F5037" s="182"/>
      <c r="G5037" s="182"/>
      <c r="H5037" s="182"/>
      <c r="I5037" s="182"/>
      <c r="J5037" s="182"/>
    </row>
    <row r="5038" spans="2:10">
      <c r="B5038" s="184"/>
      <c r="D5038" s="182"/>
      <c r="E5038" s="182"/>
      <c r="F5038" s="182"/>
      <c r="G5038" s="182"/>
      <c r="H5038" s="182"/>
      <c r="I5038" s="182"/>
      <c r="J5038" s="182"/>
    </row>
    <row r="5039" spans="2:10">
      <c r="D5039" s="182"/>
      <c r="E5039" s="182"/>
      <c r="F5039" s="182"/>
      <c r="G5039" s="182"/>
      <c r="H5039" s="182"/>
      <c r="I5039" s="182"/>
      <c r="J5039" s="182"/>
    </row>
    <row r="5040" spans="2:10">
      <c r="B5040" s="183"/>
      <c r="D5040" s="182"/>
      <c r="E5040" s="182"/>
      <c r="F5040" s="182"/>
      <c r="G5040" s="182"/>
      <c r="H5040" s="182"/>
      <c r="I5040" s="182"/>
      <c r="J5040" s="182"/>
    </row>
    <row r="5041" spans="2:10">
      <c r="B5041" s="159"/>
      <c r="D5041" s="182"/>
      <c r="E5041" s="182"/>
      <c r="F5041" s="182"/>
      <c r="G5041" s="182"/>
      <c r="H5041" s="182"/>
      <c r="I5041" s="182"/>
      <c r="J5041" s="182"/>
    </row>
    <row r="5042" spans="2:10">
      <c r="B5042" s="183"/>
      <c r="D5042" s="182"/>
      <c r="E5042" s="182"/>
      <c r="F5042" s="182"/>
      <c r="G5042" s="182"/>
      <c r="H5042" s="182"/>
      <c r="I5042" s="182"/>
      <c r="J5042" s="182"/>
    </row>
    <row r="5043" spans="2:10">
      <c r="D5043" s="182"/>
      <c r="E5043" s="182"/>
      <c r="F5043" s="182"/>
      <c r="G5043" s="182"/>
      <c r="H5043" s="182"/>
      <c r="I5043" s="182"/>
      <c r="J5043" s="182"/>
    </row>
    <row r="5044" spans="2:10">
      <c r="B5044" s="159"/>
      <c r="D5044" s="182"/>
      <c r="E5044" s="182"/>
      <c r="F5044" s="182"/>
      <c r="G5044" s="182"/>
      <c r="H5044" s="182"/>
      <c r="I5044" s="182"/>
      <c r="J5044" s="182"/>
    </row>
    <row r="5045" spans="2:10">
      <c r="B5045" s="159"/>
      <c r="D5045" s="182"/>
      <c r="E5045" s="182"/>
      <c r="F5045" s="182"/>
      <c r="G5045" s="182"/>
      <c r="H5045" s="182"/>
      <c r="I5045" s="182"/>
      <c r="J5045" s="182"/>
    </row>
    <row r="5046" spans="2:10">
      <c r="B5046" s="183"/>
      <c r="D5046" s="182"/>
      <c r="E5046" s="182"/>
      <c r="F5046" s="182"/>
      <c r="G5046" s="182"/>
      <c r="H5046" s="182"/>
      <c r="I5046" s="182"/>
      <c r="J5046" s="182"/>
    </row>
    <row r="5047" spans="2:10">
      <c r="D5047" s="182"/>
      <c r="E5047" s="182"/>
      <c r="F5047" s="182"/>
      <c r="G5047" s="182"/>
      <c r="H5047" s="182"/>
      <c r="I5047" s="182"/>
      <c r="J5047" s="182"/>
    </row>
    <row r="5048" spans="2:10">
      <c r="D5048" s="182"/>
      <c r="E5048" s="182"/>
      <c r="F5048" s="182"/>
      <c r="G5048" s="182"/>
      <c r="H5048" s="182"/>
      <c r="I5048" s="182"/>
      <c r="J5048" s="182"/>
    </row>
    <row r="5049" spans="2:10">
      <c r="D5049" s="182"/>
      <c r="E5049" s="182"/>
      <c r="F5049" s="182"/>
      <c r="G5049" s="182"/>
      <c r="H5049" s="182"/>
      <c r="I5049" s="182"/>
      <c r="J5049" s="182"/>
    </row>
    <row r="5050" spans="2:10">
      <c r="B5050" s="159"/>
      <c r="D5050" s="182"/>
      <c r="E5050" s="182"/>
      <c r="F5050" s="182"/>
      <c r="G5050" s="182"/>
      <c r="H5050" s="182"/>
      <c r="I5050" s="182"/>
      <c r="J5050" s="182"/>
    </row>
    <row r="5051" spans="2:10">
      <c r="B5051" s="183"/>
      <c r="D5051" s="182"/>
      <c r="E5051" s="182"/>
      <c r="F5051" s="182"/>
      <c r="G5051" s="182"/>
      <c r="H5051" s="182"/>
      <c r="I5051" s="182"/>
      <c r="J5051" s="182"/>
    </row>
    <row r="5052" spans="2:10">
      <c r="D5052" s="182"/>
      <c r="E5052" s="182"/>
      <c r="F5052" s="182"/>
      <c r="G5052" s="182"/>
      <c r="H5052" s="182"/>
      <c r="I5052" s="182"/>
      <c r="J5052" s="182"/>
    </row>
    <row r="5053" spans="2:10">
      <c r="B5053" s="183"/>
      <c r="D5053" s="182"/>
      <c r="E5053" s="182"/>
      <c r="F5053" s="182"/>
      <c r="G5053" s="182"/>
      <c r="H5053" s="182"/>
      <c r="I5053" s="182"/>
      <c r="J5053" s="182"/>
    </row>
    <row r="5054" spans="2:10">
      <c r="D5054" s="182"/>
      <c r="E5054" s="182"/>
      <c r="F5054" s="182"/>
      <c r="G5054" s="182"/>
      <c r="H5054" s="182"/>
      <c r="I5054" s="182"/>
      <c r="J5054" s="182"/>
    </row>
    <row r="5055" spans="2:10">
      <c r="B5055" s="183"/>
      <c r="D5055" s="182"/>
      <c r="E5055" s="182"/>
      <c r="F5055" s="182"/>
      <c r="G5055" s="182"/>
      <c r="H5055" s="182"/>
      <c r="I5055" s="182"/>
      <c r="J5055" s="182"/>
    </row>
    <row r="5056" spans="2:10">
      <c r="D5056" s="182"/>
      <c r="E5056" s="182"/>
      <c r="F5056" s="182"/>
      <c r="G5056" s="182"/>
      <c r="H5056" s="182"/>
      <c r="I5056" s="182"/>
      <c r="J5056" s="182"/>
    </row>
    <row r="5057" spans="2:10">
      <c r="B5057" s="183"/>
      <c r="D5057" s="182"/>
      <c r="E5057" s="182"/>
      <c r="F5057" s="182"/>
      <c r="G5057" s="182"/>
      <c r="H5057" s="182"/>
      <c r="I5057" s="182"/>
      <c r="J5057" s="182"/>
    </row>
    <row r="5058" spans="2:10">
      <c r="B5058" s="183"/>
      <c r="D5058" s="182"/>
      <c r="E5058" s="182"/>
      <c r="F5058" s="182"/>
      <c r="G5058" s="182"/>
      <c r="H5058" s="182"/>
      <c r="I5058" s="182"/>
      <c r="J5058" s="182"/>
    </row>
    <row r="5059" spans="2:10">
      <c r="D5059" s="182"/>
      <c r="E5059" s="182"/>
      <c r="F5059" s="182"/>
      <c r="G5059" s="182"/>
      <c r="H5059" s="182"/>
      <c r="I5059" s="182"/>
      <c r="J5059" s="182"/>
    </row>
    <row r="5060" spans="2:10">
      <c r="B5060" s="183"/>
      <c r="D5060" s="182"/>
      <c r="E5060" s="182"/>
      <c r="F5060" s="182"/>
      <c r="G5060" s="182"/>
      <c r="H5060" s="182"/>
      <c r="I5060" s="182"/>
      <c r="J5060" s="182"/>
    </row>
    <row r="5061" spans="2:10">
      <c r="D5061" s="182"/>
      <c r="E5061" s="182"/>
      <c r="F5061" s="182"/>
      <c r="G5061" s="182"/>
      <c r="H5061" s="182"/>
      <c r="I5061" s="182"/>
      <c r="J5061" s="182"/>
    </row>
    <row r="5062" spans="2:10">
      <c r="B5062" s="183"/>
      <c r="D5062" s="182"/>
      <c r="E5062" s="182"/>
      <c r="F5062" s="182"/>
      <c r="G5062" s="182"/>
      <c r="H5062" s="182"/>
      <c r="I5062" s="182"/>
      <c r="J5062" s="182"/>
    </row>
    <row r="5063" spans="2:10">
      <c r="D5063" s="182"/>
      <c r="E5063" s="182"/>
      <c r="F5063" s="182"/>
      <c r="G5063" s="182"/>
      <c r="H5063" s="182"/>
      <c r="I5063" s="182"/>
      <c r="J5063" s="182"/>
    </row>
    <row r="5064" spans="2:10">
      <c r="B5064" s="183"/>
      <c r="D5064" s="182"/>
      <c r="E5064" s="182"/>
      <c r="F5064" s="182"/>
      <c r="G5064" s="182"/>
      <c r="H5064" s="182"/>
      <c r="I5064" s="182"/>
      <c r="J5064" s="182"/>
    </row>
    <row r="5065" spans="2:10">
      <c r="D5065" s="182"/>
      <c r="E5065" s="182"/>
      <c r="F5065" s="182"/>
      <c r="G5065" s="182"/>
      <c r="H5065" s="182"/>
      <c r="I5065" s="182"/>
      <c r="J5065" s="182"/>
    </row>
    <row r="5066" spans="2:10">
      <c r="B5066" s="183"/>
      <c r="D5066" s="182"/>
      <c r="E5066" s="182"/>
      <c r="F5066" s="182"/>
      <c r="G5066" s="182"/>
      <c r="H5066" s="182"/>
      <c r="I5066" s="182"/>
      <c r="J5066" s="182"/>
    </row>
    <row r="5067" spans="2:10">
      <c r="D5067" s="182"/>
      <c r="E5067" s="182"/>
      <c r="F5067" s="182"/>
      <c r="G5067" s="182"/>
      <c r="H5067" s="182"/>
      <c r="I5067" s="182"/>
      <c r="J5067" s="182"/>
    </row>
    <row r="5068" spans="2:10">
      <c r="B5068" s="183"/>
      <c r="D5068" s="182"/>
      <c r="E5068" s="182"/>
      <c r="F5068" s="182"/>
      <c r="G5068" s="182"/>
      <c r="H5068" s="182"/>
      <c r="I5068" s="182"/>
      <c r="J5068" s="182"/>
    </row>
    <row r="5069" spans="2:10">
      <c r="D5069" s="182"/>
      <c r="E5069" s="182"/>
      <c r="F5069" s="182"/>
      <c r="G5069" s="182"/>
      <c r="H5069" s="182"/>
      <c r="I5069" s="182"/>
      <c r="J5069" s="182"/>
    </row>
    <row r="5070" spans="2:10">
      <c r="B5070" s="183"/>
      <c r="D5070" s="182"/>
      <c r="E5070" s="182"/>
      <c r="F5070" s="182"/>
      <c r="G5070" s="182"/>
      <c r="H5070" s="182"/>
      <c r="I5070" s="182"/>
      <c r="J5070" s="182"/>
    </row>
    <row r="5071" spans="2:10">
      <c r="B5071" s="159"/>
      <c r="D5071" s="182"/>
      <c r="E5071" s="182"/>
      <c r="F5071" s="182"/>
      <c r="G5071" s="182"/>
      <c r="H5071" s="182"/>
      <c r="I5071" s="182"/>
      <c r="J5071" s="182"/>
    </row>
    <row r="5072" spans="2:10">
      <c r="B5072" s="183"/>
      <c r="D5072" s="182"/>
      <c r="E5072" s="182"/>
      <c r="F5072" s="182"/>
      <c r="G5072" s="182"/>
      <c r="H5072" s="182"/>
      <c r="I5072" s="182"/>
      <c r="J5072" s="182"/>
    </row>
    <row r="5073" spans="2:10">
      <c r="D5073" s="182"/>
      <c r="E5073" s="182"/>
      <c r="F5073" s="182"/>
      <c r="G5073" s="182"/>
      <c r="H5073" s="182"/>
      <c r="I5073" s="182"/>
      <c r="J5073" s="182"/>
    </row>
    <row r="5074" spans="2:10">
      <c r="B5074" s="183"/>
      <c r="D5074" s="182"/>
      <c r="E5074" s="182"/>
      <c r="F5074" s="182"/>
      <c r="G5074" s="182"/>
      <c r="H5074" s="182"/>
      <c r="I5074" s="182"/>
      <c r="J5074" s="182"/>
    </row>
    <row r="5075" spans="2:10">
      <c r="B5075" s="183"/>
      <c r="D5075" s="182"/>
      <c r="E5075" s="182"/>
      <c r="F5075" s="182"/>
      <c r="G5075" s="182"/>
      <c r="H5075" s="182"/>
      <c r="I5075" s="182"/>
      <c r="J5075" s="182"/>
    </row>
    <row r="5076" spans="2:10">
      <c r="B5076" s="183"/>
      <c r="D5076" s="182"/>
      <c r="E5076" s="182"/>
      <c r="F5076" s="182"/>
      <c r="G5076" s="182"/>
      <c r="H5076" s="182"/>
      <c r="I5076" s="182"/>
      <c r="J5076" s="182"/>
    </row>
    <row r="5077" spans="2:10">
      <c r="D5077" s="182"/>
      <c r="E5077" s="182"/>
      <c r="F5077" s="182"/>
      <c r="G5077" s="182"/>
      <c r="H5077" s="182"/>
      <c r="I5077" s="182"/>
      <c r="J5077" s="182"/>
    </row>
    <row r="5078" spans="2:10">
      <c r="B5078" s="183"/>
      <c r="D5078" s="182"/>
      <c r="E5078" s="182"/>
      <c r="F5078" s="182"/>
      <c r="G5078" s="182"/>
      <c r="H5078" s="182"/>
      <c r="I5078" s="182"/>
      <c r="J5078" s="182"/>
    </row>
    <row r="5079" spans="2:10">
      <c r="D5079" s="182"/>
      <c r="E5079" s="182"/>
      <c r="F5079" s="182"/>
      <c r="G5079" s="182"/>
      <c r="H5079" s="182"/>
      <c r="I5079" s="182"/>
      <c r="J5079" s="182"/>
    </row>
    <row r="5080" spans="2:10">
      <c r="B5080" s="183"/>
      <c r="D5080" s="182"/>
      <c r="E5080" s="182"/>
      <c r="F5080" s="182"/>
      <c r="G5080" s="182"/>
      <c r="H5080" s="182"/>
      <c r="I5080" s="182"/>
      <c r="J5080" s="182"/>
    </row>
    <row r="5081" spans="2:10">
      <c r="D5081" s="182"/>
      <c r="E5081" s="182"/>
      <c r="F5081" s="182"/>
      <c r="G5081" s="182"/>
      <c r="H5081" s="182"/>
      <c r="I5081" s="182"/>
      <c r="J5081" s="182"/>
    </row>
    <row r="5082" spans="2:10">
      <c r="B5082" s="183"/>
      <c r="D5082" s="182"/>
      <c r="E5082" s="182"/>
      <c r="F5082" s="182"/>
      <c r="G5082" s="182"/>
      <c r="H5082" s="182"/>
      <c r="I5082" s="182"/>
      <c r="J5082" s="182"/>
    </row>
    <row r="5083" spans="2:10">
      <c r="B5083" s="183"/>
      <c r="D5083" s="182"/>
      <c r="E5083" s="182"/>
      <c r="F5083" s="182"/>
      <c r="G5083" s="182"/>
      <c r="H5083" s="182"/>
      <c r="I5083" s="182"/>
      <c r="J5083" s="182"/>
    </row>
    <row r="5084" spans="2:10">
      <c r="D5084" s="182"/>
      <c r="E5084" s="182"/>
      <c r="F5084" s="182"/>
      <c r="G5084" s="182"/>
      <c r="H5084" s="182"/>
      <c r="I5084" s="182"/>
      <c r="J5084" s="182"/>
    </row>
    <row r="5085" spans="2:10">
      <c r="D5085" s="182"/>
      <c r="E5085" s="182"/>
      <c r="F5085" s="182"/>
      <c r="G5085" s="182"/>
      <c r="H5085" s="182"/>
      <c r="I5085" s="182"/>
      <c r="J5085" s="182"/>
    </row>
    <row r="5086" spans="2:10">
      <c r="D5086" s="182"/>
      <c r="E5086" s="182"/>
      <c r="F5086" s="182"/>
      <c r="G5086" s="182"/>
      <c r="H5086" s="182"/>
      <c r="I5086" s="182"/>
      <c r="J5086" s="182"/>
    </row>
    <row r="5087" spans="2:10">
      <c r="B5087" s="183"/>
      <c r="D5087" s="182"/>
      <c r="E5087" s="182"/>
      <c r="F5087" s="182"/>
      <c r="G5087" s="182"/>
      <c r="H5087" s="182"/>
      <c r="I5087" s="182"/>
      <c r="J5087" s="182"/>
    </row>
    <row r="5088" spans="2:10">
      <c r="D5088" s="182"/>
      <c r="E5088" s="182"/>
      <c r="F5088" s="182"/>
      <c r="G5088" s="182"/>
      <c r="H5088" s="182"/>
      <c r="I5088" s="182"/>
      <c r="J5088" s="182"/>
    </row>
    <row r="5089" spans="2:10">
      <c r="B5089" s="183"/>
      <c r="D5089" s="182"/>
      <c r="E5089" s="182"/>
      <c r="F5089" s="182"/>
      <c r="G5089" s="182"/>
      <c r="H5089" s="182"/>
      <c r="I5089" s="182"/>
      <c r="J5089" s="182"/>
    </row>
    <row r="5090" spans="2:10">
      <c r="D5090" s="182"/>
      <c r="E5090" s="182"/>
      <c r="F5090" s="182"/>
      <c r="G5090" s="182"/>
      <c r="H5090" s="182"/>
      <c r="I5090" s="182"/>
      <c r="J5090" s="182"/>
    </row>
    <row r="5091" spans="2:10">
      <c r="B5091" s="183"/>
      <c r="D5091" s="182"/>
      <c r="E5091" s="182"/>
      <c r="F5091" s="182"/>
      <c r="G5091" s="182"/>
      <c r="H5091" s="182"/>
      <c r="I5091" s="182"/>
      <c r="J5091" s="182"/>
    </row>
    <row r="5092" spans="2:10">
      <c r="D5092" s="182"/>
      <c r="E5092" s="182"/>
      <c r="F5092" s="182"/>
      <c r="G5092" s="182"/>
      <c r="H5092" s="182"/>
      <c r="I5092" s="182"/>
      <c r="J5092" s="182"/>
    </row>
    <row r="5093" spans="2:10">
      <c r="B5093" s="183"/>
      <c r="D5093" s="182"/>
      <c r="E5093" s="182"/>
      <c r="F5093" s="182"/>
      <c r="G5093" s="182"/>
      <c r="H5093" s="182"/>
      <c r="I5093" s="182"/>
      <c r="J5093" s="182"/>
    </row>
    <row r="5094" spans="2:10">
      <c r="D5094" s="182"/>
      <c r="E5094" s="182"/>
      <c r="F5094" s="182"/>
      <c r="G5094" s="182"/>
      <c r="H5094" s="182"/>
      <c r="I5094" s="182"/>
      <c r="J5094" s="182"/>
    </row>
    <row r="5095" spans="2:10">
      <c r="B5095" s="183"/>
      <c r="D5095" s="182"/>
      <c r="E5095" s="182"/>
      <c r="F5095" s="182"/>
      <c r="G5095" s="182"/>
      <c r="H5095" s="182"/>
      <c r="I5095" s="182"/>
      <c r="J5095" s="182"/>
    </row>
    <row r="5096" spans="2:10">
      <c r="D5096" s="182"/>
      <c r="E5096" s="182"/>
      <c r="F5096" s="182"/>
      <c r="G5096" s="182"/>
      <c r="H5096" s="182"/>
      <c r="I5096" s="182"/>
      <c r="J5096" s="182"/>
    </row>
    <row r="5097" spans="2:10">
      <c r="B5097" s="183"/>
      <c r="D5097" s="182"/>
      <c r="E5097" s="182"/>
      <c r="F5097" s="182"/>
      <c r="G5097" s="182"/>
      <c r="H5097" s="182"/>
      <c r="I5097" s="182"/>
      <c r="J5097" s="182"/>
    </row>
    <row r="5098" spans="2:10">
      <c r="D5098" s="182"/>
      <c r="E5098" s="182"/>
      <c r="F5098" s="182"/>
      <c r="G5098" s="182"/>
      <c r="H5098" s="182"/>
      <c r="I5098" s="182"/>
      <c r="J5098" s="182"/>
    </row>
    <row r="5099" spans="2:10">
      <c r="B5099" s="183"/>
      <c r="D5099" s="182"/>
      <c r="E5099" s="182"/>
      <c r="F5099" s="182"/>
      <c r="G5099" s="182"/>
      <c r="H5099" s="182"/>
      <c r="I5099" s="182"/>
      <c r="J5099" s="182"/>
    </row>
    <row r="5100" spans="2:10">
      <c r="D5100" s="182"/>
      <c r="E5100" s="182"/>
      <c r="F5100" s="182"/>
      <c r="G5100" s="182"/>
      <c r="H5100" s="182"/>
      <c r="I5100" s="182"/>
      <c r="J5100" s="182"/>
    </row>
    <row r="5101" spans="2:10">
      <c r="D5101" s="182"/>
      <c r="E5101" s="182"/>
      <c r="F5101" s="182"/>
      <c r="G5101" s="182"/>
      <c r="H5101" s="182"/>
      <c r="I5101" s="182"/>
      <c r="J5101" s="182"/>
    </row>
    <row r="5102" spans="2:10">
      <c r="B5102" s="183"/>
      <c r="D5102" s="182"/>
      <c r="E5102" s="182"/>
      <c r="F5102" s="182"/>
      <c r="G5102" s="182"/>
      <c r="H5102" s="182"/>
      <c r="I5102" s="182"/>
      <c r="J5102" s="182"/>
    </row>
    <row r="5103" spans="2:10">
      <c r="D5103" s="182"/>
      <c r="E5103" s="182"/>
      <c r="F5103" s="182"/>
      <c r="G5103" s="182"/>
      <c r="H5103" s="182"/>
      <c r="I5103" s="182"/>
      <c r="J5103" s="182"/>
    </row>
    <row r="5104" spans="2:10">
      <c r="B5104" s="183"/>
      <c r="D5104" s="182"/>
      <c r="E5104" s="182"/>
      <c r="F5104" s="182"/>
      <c r="G5104" s="182"/>
      <c r="H5104" s="182"/>
      <c r="I5104" s="182"/>
      <c r="J5104" s="182"/>
    </row>
    <row r="5105" spans="2:10">
      <c r="D5105" s="182"/>
      <c r="E5105" s="182"/>
      <c r="F5105" s="182"/>
      <c r="G5105" s="182"/>
      <c r="H5105" s="182"/>
      <c r="I5105" s="182"/>
      <c r="J5105" s="182"/>
    </row>
    <row r="5106" spans="2:10">
      <c r="B5106" s="183"/>
      <c r="D5106" s="182"/>
      <c r="E5106" s="182"/>
      <c r="F5106" s="182"/>
      <c r="G5106" s="182"/>
      <c r="H5106" s="182"/>
      <c r="I5106" s="182"/>
      <c r="J5106" s="182"/>
    </row>
    <row r="5107" spans="2:10">
      <c r="D5107" s="182"/>
      <c r="E5107" s="182"/>
      <c r="F5107" s="182"/>
      <c r="G5107" s="182"/>
      <c r="H5107" s="182"/>
      <c r="I5107" s="182"/>
      <c r="J5107" s="182"/>
    </row>
    <row r="5108" spans="2:10">
      <c r="B5108" s="183"/>
      <c r="D5108" s="182"/>
      <c r="E5108" s="182"/>
      <c r="F5108" s="182"/>
      <c r="G5108" s="182"/>
      <c r="H5108" s="182"/>
      <c r="I5108" s="182"/>
      <c r="J5108" s="182"/>
    </row>
    <row r="5109" spans="2:10">
      <c r="D5109" s="182"/>
      <c r="E5109" s="182"/>
      <c r="F5109" s="182"/>
      <c r="G5109" s="182"/>
      <c r="H5109" s="182"/>
      <c r="I5109" s="182"/>
      <c r="J5109" s="182"/>
    </row>
    <row r="5110" spans="2:10">
      <c r="B5110" s="183"/>
      <c r="D5110" s="182"/>
      <c r="E5110" s="182"/>
      <c r="F5110" s="182"/>
      <c r="G5110" s="182"/>
      <c r="H5110" s="182"/>
      <c r="I5110" s="182"/>
      <c r="J5110" s="182"/>
    </row>
    <row r="5111" spans="2:10">
      <c r="D5111" s="182"/>
      <c r="E5111" s="182"/>
      <c r="F5111" s="182"/>
      <c r="G5111" s="182"/>
      <c r="H5111" s="182"/>
      <c r="I5111" s="182"/>
      <c r="J5111" s="182"/>
    </row>
    <row r="5112" spans="2:10">
      <c r="B5112" s="183"/>
      <c r="D5112" s="182"/>
      <c r="E5112" s="182"/>
      <c r="F5112" s="182"/>
      <c r="G5112" s="182"/>
      <c r="H5112" s="182"/>
      <c r="I5112" s="182"/>
      <c r="J5112" s="182"/>
    </row>
    <row r="5113" spans="2:10">
      <c r="B5113" s="183"/>
      <c r="D5113" s="182"/>
      <c r="E5113" s="182"/>
      <c r="F5113" s="182"/>
      <c r="G5113" s="182"/>
      <c r="H5113" s="182"/>
      <c r="I5113" s="182"/>
      <c r="J5113" s="182"/>
    </row>
    <row r="5114" spans="2:10">
      <c r="D5114" s="182"/>
      <c r="E5114" s="182"/>
      <c r="F5114" s="182"/>
      <c r="G5114" s="182"/>
      <c r="H5114" s="182"/>
      <c r="I5114" s="182"/>
      <c r="J5114" s="182"/>
    </row>
    <row r="5115" spans="2:10">
      <c r="B5115" s="183"/>
      <c r="D5115" s="182"/>
      <c r="E5115" s="182"/>
      <c r="F5115" s="182"/>
      <c r="G5115" s="182"/>
      <c r="H5115" s="182"/>
      <c r="I5115" s="182"/>
      <c r="J5115" s="182"/>
    </row>
    <row r="5116" spans="2:10">
      <c r="B5116" s="183"/>
      <c r="D5116" s="182"/>
      <c r="E5116" s="182"/>
      <c r="F5116" s="182"/>
      <c r="G5116" s="182"/>
      <c r="H5116" s="182"/>
      <c r="I5116" s="182"/>
      <c r="J5116" s="182"/>
    </row>
    <row r="5117" spans="2:10">
      <c r="D5117" s="182"/>
      <c r="E5117" s="182"/>
      <c r="F5117" s="182"/>
      <c r="G5117" s="182"/>
      <c r="H5117" s="182"/>
      <c r="I5117" s="182"/>
      <c r="J5117" s="182"/>
    </row>
    <row r="5118" spans="2:10">
      <c r="D5118" s="182"/>
      <c r="E5118" s="182"/>
      <c r="F5118" s="182"/>
      <c r="G5118" s="182"/>
      <c r="H5118" s="182"/>
      <c r="I5118" s="182"/>
      <c r="J5118" s="182"/>
    </row>
    <row r="5119" spans="2:10">
      <c r="B5119" s="159"/>
      <c r="D5119" s="182"/>
      <c r="E5119" s="182"/>
      <c r="F5119" s="182"/>
      <c r="G5119" s="182"/>
      <c r="H5119" s="182"/>
      <c r="I5119" s="182"/>
      <c r="J5119" s="182"/>
    </row>
    <row r="5120" spans="2:10">
      <c r="D5120" s="182"/>
      <c r="E5120" s="182"/>
      <c r="F5120" s="182"/>
      <c r="G5120" s="182"/>
      <c r="H5120" s="182"/>
      <c r="I5120" s="182"/>
      <c r="J5120" s="182"/>
    </row>
    <row r="5121" spans="2:10">
      <c r="B5121" s="183"/>
      <c r="D5121" s="182"/>
      <c r="E5121" s="182"/>
      <c r="F5121" s="182"/>
      <c r="G5121" s="182"/>
      <c r="H5121" s="182"/>
      <c r="I5121" s="182"/>
      <c r="J5121" s="182"/>
    </row>
    <row r="5122" spans="2:10">
      <c r="B5122" s="183"/>
      <c r="D5122" s="182"/>
      <c r="E5122" s="182"/>
      <c r="F5122" s="182"/>
      <c r="G5122" s="182"/>
      <c r="H5122" s="182"/>
      <c r="I5122" s="182"/>
      <c r="J5122" s="182"/>
    </row>
    <row r="5123" spans="2:10">
      <c r="B5123" s="183"/>
      <c r="D5123" s="182"/>
      <c r="E5123" s="182"/>
      <c r="F5123" s="182"/>
      <c r="G5123" s="182"/>
      <c r="H5123" s="182"/>
      <c r="I5123" s="182"/>
      <c r="J5123" s="182"/>
    </row>
    <row r="5124" spans="2:10">
      <c r="D5124" s="182"/>
      <c r="E5124" s="182"/>
      <c r="F5124" s="182"/>
      <c r="G5124" s="182"/>
      <c r="H5124" s="182"/>
      <c r="I5124" s="182"/>
      <c r="J5124" s="182"/>
    </row>
    <row r="5125" spans="2:10">
      <c r="B5125" s="183"/>
      <c r="D5125" s="182"/>
      <c r="E5125" s="182"/>
      <c r="F5125" s="182"/>
      <c r="G5125" s="182"/>
      <c r="H5125" s="182"/>
      <c r="I5125" s="182"/>
      <c r="J5125" s="182"/>
    </row>
    <row r="5126" spans="2:10">
      <c r="B5126" s="183"/>
      <c r="D5126" s="182"/>
      <c r="E5126" s="182"/>
      <c r="F5126" s="182"/>
      <c r="G5126" s="182"/>
      <c r="H5126" s="182"/>
      <c r="I5126" s="182"/>
      <c r="J5126" s="182"/>
    </row>
    <row r="5127" spans="2:10">
      <c r="B5127" s="183"/>
      <c r="D5127" s="182"/>
      <c r="E5127" s="182"/>
      <c r="F5127" s="182"/>
      <c r="G5127" s="182"/>
      <c r="H5127" s="182"/>
      <c r="I5127" s="182"/>
      <c r="J5127" s="182"/>
    </row>
    <row r="5128" spans="2:10">
      <c r="D5128" s="182"/>
      <c r="E5128" s="182"/>
      <c r="F5128" s="182"/>
      <c r="G5128" s="182"/>
      <c r="H5128" s="182"/>
      <c r="I5128" s="182"/>
      <c r="J5128" s="182"/>
    </row>
    <row r="5129" spans="2:10">
      <c r="B5129" s="183"/>
      <c r="D5129" s="182"/>
      <c r="E5129" s="182"/>
      <c r="F5129" s="182"/>
      <c r="G5129" s="182"/>
      <c r="H5129" s="182"/>
      <c r="I5129" s="182"/>
      <c r="J5129" s="182"/>
    </row>
    <row r="5130" spans="2:10">
      <c r="B5130" s="183"/>
      <c r="D5130" s="182"/>
      <c r="E5130" s="182"/>
      <c r="F5130" s="182"/>
      <c r="G5130" s="182"/>
      <c r="H5130" s="182"/>
      <c r="I5130" s="182"/>
      <c r="J5130" s="182"/>
    </row>
    <row r="5131" spans="2:10">
      <c r="D5131" s="182"/>
      <c r="E5131" s="182"/>
      <c r="F5131" s="182"/>
      <c r="G5131" s="182"/>
      <c r="H5131" s="182"/>
      <c r="I5131" s="182"/>
      <c r="J5131" s="182"/>
    </row>
    <row r="5132" spans="2:10">
      <c r="D5132" s="182"/>
      <c r="E5132" s="182"/>
      <c r="F5132" s="182"/>
      <c r="G5132" s="182"/>
      <c r="H5132" s="182"/>
      <c r="I5132" s="182"/>
      <c r="J5132" s="182"/>
    </row>
    <row r="5133" spans="2:10">
      <c r="B5133" s="183"/>
      <c r="D5133" s="182"/>
      <c r="E5133" s="182"/>
      <c r="F5133" s="182"/>
      <c r="G5133" s="182"/>
      <c r="H5133" s="182"/>
      <c r="I5133" s="182"/>
      <c r="J5133" s="182"/>
    </row>
    <row r="5134" spans="2:10">
      <c r="D5134" s="182"/>
      <c r="E5134" s="182"/>
      <c r="F5134" s="182"/>
      <c r="G5134" s="182"/>
      <c r="H5134" s="182"/>
      <c r="I5134" s="182"/>
      <c r="J5134" s="182"/>
    </row>
    <row r="5135" spans="2:10">
      <c r="D5135" s="182"/>
      <c r="E5135" s="182"/>
      <c r="F5135" s="182"/>
      <c r="G5135" s="182"/>
      <c r="H5135" s="182"/>
      <c r="I5135" s="182"/>
      <c r="J5135" s="182"/>
    </row>
    <row r="5136" spans="2:10">
      <c r="B5136" s="159"/>
      <c r="D5136" s="182"/>
      <c r="E5136" s="182"/>
      <c r="F5136" s="182"/>
      <c r="G5136" s="182"/>
      <c r="H5136" s="182"/>
      <c r="I5136" s="182"/>
      <c r="J5136" s="182"/>
    </row>
    <row r="5137" spans="2:10">
      <c r="B5137" s="183"/>
      <c r="D5137" s="182"/>
      <c r="E5137" s="182"/>
      <c r="F5137" s="182"/>
      <c r="G5137" s="182"/>
      <c r="H5137" s="182"/>
      <c r="I5137" s="182"/>
      <c r="J5137" s="182"/>
    </row>
    <row r="5138" spans="2:10">
      <c r="D5138" s="182"/>
      <c r="E5138" s="182"/>
      <c r="F5138" s="182"/>
      <c r="G5138" s="182"/>
      <c r="H5138" s="182"/>
      <c r="I5138" s="182"/>
      <c r="J5138" s="182"/>
    </row>
    <row r="5139" spans="2:10">
      <c r="D5139" s="182"/>
      <c r="E5139" s="182"/>
      <c r="F5139" s="182"/>
      <c r="G5139" s="182"/>
      <c r="H5139" s="182"/>
      <c r="I5139" s="182"/>
      <c r="J5139" s="182"/>
    </row>
    <row r="5140" spans="2:10">
      <c r="D5140" s="182"/>
      <c r="E5140" s="182"/>
      <c r="F5140" s="182"/>
      <c r="G5140" s="182"/>
      <c r="H5140" s="182"/>
      <c r="I5140" s="182"/>
      <c r="J5140" s="182"/>
    </row>
    <row r="5141" spans="2:10">
      <c r="D5141" s="182"/>
      <c r="E5141" s="182"/>
      <c r="F5141" s="182"/>
      <c r="G5141" s="182"/>
      <c r="H5141" s="182"/>
      <c r="I5141" s="182"/>
      <c r="J5141" s="182"/>
    </row>
    <row r="5142" spans="2:10">
      <c r="D5142" s="182"/>
      <c r="E5142" s="182"/>
      <c r="F5142" s="182"/>
      <c r="G5142" s="182"/>
      <c r="H5142" s="182"/>
      <c r="I5142" s="182"/>
      <c r="J5142" s="182"/>
    </row>
    <row r="5143" spans="2:10">
      <c r="D5143" s="182"/>
      <c r="E5143" s="182"/>
      <c r="F5143" s="182"/>
      <c r="G5143" s="182"/>
      <c r="H5143" s="182"/>
      <c r="I5143" s="182"/>
      <c r="J5143" s="182"/>
    </row>
    <row r="5144" spans="2:10">
      <c r="D5144" s="182"/>
      <c r="E5144" s="182"/>
      <c r="F5144" s="182"/>
      <c r="G5144" s="182"/>
      <c r="H5144" s="182"/>
      <c r="I5144" s="182"/>
      <c r="J5144" s="182"/>
    </row>
    <row r="5145" spans="2:10">
      <c r="D5145" s="182"/>
      <c r="E5145" s="182"/>
      <c r="F5145" s="182"/>
      <c r="G5145" s="182"/>
      <c r="H5145" s="182"/>
      <c r="I5145" s="182"/>
      <c r="J5145" s="182"/>
    </row>
    <row r="5146" spans="2:10">
      <c r="D5146" s="182"/>
      <c r="E5146" s="182"/>
      <c r="F5146" s="182"/>
      <c r="G5146" s="182"/>
      <c r="H5146" s="182"/>
      <c r="I5146" s="182"/>
      <c r="J5146" s="182"/>
    </row>
    <row r="5147" spans="2:10">
      <c r="D5147" s="182"/>
      <c r="E5147" s="182"/>
      <c r="F5147" s="182"/>
      <c r="G5147" s="182"/>
      <c r="H5147" s="182"/>
      <c r="I5147" s="182"/>
      <c r="J5147" s="182"/>
    </row>
    <row r="5148" spans="2:10">
      <c r="D5148" s="182"/>
      <c r="E5148" s="182"/>
      <c r="F5148" s="182"/>
      <c r="G5148" s="182"/>
      <c r="H5148" s="182"/>
      <c r="I5148" s="182"/>
      <c r="J5148" s="182"/>
    </row>
    <row r="5149" spans="2:10">
      <c r="D5149" s="182"/>
      <c r="E5149" s="182"/>
      <c r="F5149" s="182"/>
      <c r="G5149" s="182"/>
      <c r="H5149" s="182"/>
      <c r="I5149" s="182"/>
      <c r="J5149" s="182"/>
    </row>
    <row r="5150" spans="2:10">
      <c r="D5150" s="182"/>
      <c r="E5150" s="182"/>
      <c r="F5150" s="182"/>
      <c r="G5150" s="182"/>
      <c r="H5150" s="182"/>
      <c r="I5150" s="182"/>
      <c r="J5150" s="182"/>
    </row>
    <row r="5151" spans="2:10">
      <c r="B5151" s="183"/>
      <c r="D5151" s="182"/>
      <c r="E5151" s="182"/>
      <c r="F5151" s="182"/>
      <c r="G5151" s="182"/>
      <c r="H5151" s="182"/>
      <c r="I5151" s="182"/>
      <c r="J5151" s="182"/>
    </row>
    <row r="5152" spans="2:10">
      <c r="B5152" s="183"/>
      <c r="D5152" s="182"/>
      <c r="E5152" s="182"/>
      <c r="F5152" s="182"/>
      <c r="G5152" s="182"/>
      <c r="H5152" s="182"/>
      <c r="I5152" s="182"/>
      <c r="J5152" s="182"/>
    </row>
    <row r="5153" spans="2:10">
      <c r="D5153" s="182"/>
      <c r="E5153" s="182"/>
      <c r="F5153" s="182"/>
      <c r="G5153" s="182"/>
      <c r="H5153" s="182"/>
      <c r="I5153" s="182"/>
      <c r="J5153" s="182"/>
    </row>
    <row r="5154" spans="2:10">
      <c r="B5154" s="183"/>
      <c r="D5154" s="182"/>
      <c r="E5154" s="182"/>
      <c r="F5154" s="182"/>
      <c r="G5154" s="182"/>
      <c r="H5154" s="182"/>
      <c r="I5154" s="182"/>
      <c r="J5154" s="182"/>
    </row>
    <row r="5155" spans="2:10">
      <c r="B5155" s="183"/>
      <c r="D5155" s="182"/>
      <c r="E5155" s="182"/>
      <c r="F5155" s="182"/>
      <c r="G5155" s="182"/>
      <c r="H5155" s="182"/>
      <c r="I5155" s="182"/>
      <c r="J5155" s="182"/>
    </row>
    <row r="5156" spans="2:10">
      <c r="D5156" s="182"/>
      <c r="E5156" s="182"/>
      <c r="F5156" s="182"/>
      <c r="G5156" s="182"/>
      <c r="H5156" s="182"/>
      <c r="I5156" s="182"/>
      <c r="J5156" s="182"/>
    </row>
    <row r="5157" spans="2:10">
      <c r="D5157" s="182"/>
      <c r="E5157" s="182"/>
      <c r="F5157" s="182"/>
      <c r="G5157" s="182"/>
      <c r="H5157" s="182"/>
      <c r="I5157" s="182"/>
      <c r="J5157" s="182"/>
    </row>
    <row r="5158" spans="2:10">
      <c r="D5158" s="182"/>
      <c r="E5158" s="182"/>
      <c r="F5158" s="182"/>
      <c r="G5158" s="182"/>
      <c r="H5158" s="182"/>
      <c r="I5158" s="182"/>
      <c r="J5158" s="182"/>
    </row>
    <row r="5159" spans="2:10">
      <c r="D5159" s="182"/>
      <c r="E5159" s="182"/>
      <c r="F5159" s="182"/>
      <c r="G5159" s="182"/>
      <c r="H5159" s="182"/>
      <c r="I5159" s="182"/>
      <c r="J5159" s="182"/>
    </row>
    <row r="5160" spans="2:10">
      <c r="D5160" s="182"/>
      <c r="E5160" s="182"/>
      <c r="F5160" s="182"/>
      <c r="G5160" s="182"/>
      <c r="H5160" s="182"/>
      <c r="I5160" s="182"/>
      <c r="J5160" s="182"/>
    </row>
    <row r="5161" spans="2:10">
      <c r="D5161" s="182"/>
      <c r="E5161" s="182"/>
      <c r="F5161" s="182"/>
      <c r="G5161" s="182"/>
      <c r="H5161" s="182"/>
      <c r="I5161" s="182"/>
      <c r="J5161" s="182"/>
    </row>
    <row r="5162" spans="2:10">
      <c r="D5162" s="182"/>
      <c r="E5162" s="182"/>
      <c r="F5162" s="182"/>
      <c r="G5162" s="182"/>
      <c r="H5162" s="182"/>
      <c r="I5162" s="182"/>
      <c r="J5162" s="182"/>
    </row>
    <row r="5163" spans="2:10">
      <c r="D5163" s="182"/>
      <c r="E5163" s="182"/>
      <c r="F5163" s="182"/>
      <c r="G5163" s="182"/>
      <c r="H5163" s="182"/>
      <c r="I5163" s="182"/>
      <c r="J5163" s="182"/>
    </row>
    <row r="5164" spans="2:10">
      <c r="D5164" s="182"/>
      <c r="E5164" s="182"/>
      <c r="F5164" s="182"/>
      <c r="G5164" s="182"/>
      <c r="H5164" s="182"/>
      <c r="I5164" s="182"/>
      <c r="J5164" s="182"/>
    </row>
    <row r="5165" spans="2:10">
      <c r="D5165" s="182"/>
      <c r="E5165" s="182"/>
      <c r="F5165" s="182"/>
      <c r="G5165" s="182"/>
      <c r="H5165" s="182"/>
      <c r="I5165" s="182"/>
      <c r="J5165" s="182"/>
    </row>
    <row r="5166" spans="2:10">
      <c r="D5166" s="182"/>
      <c r="E5166" s="182"/>
      <c r="F5166" s="182"/>
      <c r="G5166" s="182"/>
      <c r="H5166" s="182"/>
      <c r="I5166" s="182"/>
      <c r="J5166" s="182"/>
    </row>
    <row r="5167" spans="2:10">
      <c r="D5167" s="182"/>
      <c r="E5167" s="182"/>
      <c r="F5167" s="182"/>
      <c r="G5167" s="182"/>
      <c r="H5167" s="182"/>
      <c r="I5167" s="182"/>
      <c r="J5167" s="182"/>
    </row>
    <row r="5168" spans="2:10">
      <c r="B5168" s="184"/>
      <c r="D5168" s="182"/>
      <c r="E5168" s="182"/>
      <c r="F5168" s="182"/>
      <c r="G5168" s="182"/>
      <c r="H5168" s="182"/>
      <c r="I5168" s="182"/>
      <c r="J5168" s="182"/>
    </row>
    <row r="5169" spans="2:10">
      <c r="D5169" s="182"/>
      <c r="E5169" s="182"/>
      <c r="F5169" s="182"/>
      <c r="G5169" s="182"/>
      <c r="H5169" s="182"/>
      <c r="I5169" s="182"/>
      <c r="J5169" s="182"/>
    </row>
    <row r="5170" spans="2:10">
      <c r="B5170" s="183"/>
      <c r="D5170" s="182"/>
      <c r="E5170" s="182"/>
      <c r="F5170" s="182"/>
      <c r="G5170" s="182"/>
      <c r="H5170" s="182"/>
      <c r="I5170" s="182"/>
      <c r="J5170" s="182"/>
    </row>
    <row r="5171" spans="2:10">
      <c r="D5171" s="182"/>
      <c r="E5171" s="182"/>
      <c r="F5171" s="182"/>
      <c r="G5171" s="182"/>
      <c r="H5171" s="182"/>
      <c r="I5171" s="182"/>
      <c r="J5171" s="182"/>
    </row>
    <row r="5172" spans="2:10">
      <c r="D5172" s="182"/>
      <c r="E5172" s="182"/>
      <c r="F5172" s="182"/>
      <c r="G5172" s="182"/>
      <c r="H5172" s="182"/>
      <c r="I5172" s="182"/>
      <c r="J5172" s="182"/>
    </row>
    <row r="5173" spans="2:10">
      <c r="D5173" s="182"/>
      <c r="E5173" s="182"/>
      <c r="F5173" s="182"/>
      <c r="G5173" s="182"/>
      <c r="H5173" s="182"/>
      <c r="I5173" s="182"/>
      <c r="J5173" s="182"/>
    </row>
    <row r="5174" spans="2:10">
      <c r="D5174" s="182"/>
      <c r="E5174" s="182"/>
      <c r="F5174" s="182"/>
      <c r="G5174" s="182"/>
      <c r="H5174" s="182"/>
      <c r="I5174" s="182"/>
      <c r="J5174" s="182"/>
    </row>
    <row r="5175" spans="2:10">
      <c r="D5175" s="182"/>
      <c r="E5175" s="182"/>
      <c r="F5175" s="182"/>
      <c r="G5175" s="182"/>
      <c r="H5175" s="182"/>
      <c r="I5175" s="182"/>
      <c r="J5175" s="182"/>
    </row>
    <row r="5176" spans="2:10">
      <c r="D5176" s="182"/>
      <c r="E5176" s="182"/>
      <c r="F5176" s="182"/>
      <c r="G5176" s="182"/>
      <c r="H5176" s="182"/>
      <c r="I5176" s="182"/>
      <c r="J5176" s="182"/>
    </row>
    <row r="5177" spans="2:10">
      <c r="D5177" s="182"/>
      <c r="E5177" s="182"/>
      <c r="F5177" s="182"/>
      <c r="G5177" s="182"/>
      <c r="H5177" s="182"/>
      <c r="I5177" s="182"/>
      <c r="J5177" s="182"/>
    </row>
    <row r="5178" spans="2:10">
      <c r="D5178" s="182"/>
      <c r="E5178" s="182"/>
      <c r="F5178" s="182"/>
      <c r="G5178" s="182"/>
      <c r="H5178" s="182"/>
      <c r="I5178" s="182"/>
      <c r="J5178" s="182"/>
    </row>
    <row r="5179" spans="2:10">
      <c r="D5179" s="182"/>
      <c r="E5179" s="182"/>
      <c r="F5179" s="182"/>
      <c r="G5179" s="182"/>
      <c r="H5179" s="182"/>
      <c r="I5179" s="182"/>
      <c r="J5179" s="182"/>
    </row>
    <row r="5180" spans="2:10">
      <c r="D5180" s="182"/>
      <c r="E5180" s="182"/>
      <c r="F5180" s="182"/>
      <c r="G5180" s="182"/>
      <c r="H5180" s="182"/>
      <c r="I5180" s="182"/>
      <c r="J5180" s="182"/>
    </row>
    <row r="5181" spans="2:10">
      <c r="D5181" s="182"/>
      <c r="E5181" s="182"/>
      <c r="F5181" s="182"/>
      <c r="G5181" s="182"/>
      <c r="H5181" s="182"/>
      <c r="I5181" s="182"/>
      <c r="J5181" s="182"/>
    </row>
    <row r="5182" spans="2:10">
      <c r="B5182" s="183"/>
      <c r="D5182" s="182"/>
      <c r="E5182" s="182"/>
      <c r="F5182" s="182"/>
      <c r="G5182" s="182"/>
      <c r="H5182" s="182"/>
      <c r="I5182" s="182"/>
      <c r="J5182" s="182"/>
    </row>
    <row r="5183" spans="2:10">
      <c r="B5183" s="183"/>
      <c r="D5183" s="182"/>
      <c r="E5183" s="182"/>
      <c r="F5183" s="182"/>
      <c r="G5183" s="182"/>
      <c r="H5183" s="182"/>
      <c r="I5183" s="182"/>
      <c r="J5183" s="182"/>
    </row>
    <row r="5184" spans="2:10">
      <c r="B5184" s="184"/>
      <c r="D5184" s="182"/>
      <c r="E5184" s="182"/>
      <c r="F5184" s="182"/>
      <c r="G5184" s="182"/>
      <c r="H5184" s="182"/>
      <c r="I5184" s="182"/>
      <c r="J5184" s="182"/>
    </row>
    <row r="5185" spans="2:10">
      <c r="B5185" s="159"/>
      <c r="D5185" s="182"/>
      <c r="E5185" s="182"/>
      <c r="F5185" s="182"/>
      <c r="G5185" s="182"/>
      <c r="H5185" s="182"/>
      <c r="I5185" s="182"/>
      <c r="J5185" s="182"/>
    </row>
    <row r="5186" spans="2:10">
      <c r="B5186" s="183"/>
      <c r="D5186" s="182"/>
      <c r="E5186" s="182"/>
      <c r="F5186" s="182"/>
      <c r="G5186" s="182"/>
      <c r="H5186" s="182"/>
      <c r="I5186" s="182"/>
      <c r="J5186" s="182"/>
    </row>
    <row r="5187" spans="2:10">
      <c r="D5187" s="182"/>
      <c r="E5187" s="182"/>
      <c r="F5187" s="182"/>
      <c r="G5187" s="182"/>
      <c r="H5187" s="182"/>
      <c r="I5187" s="182"/>
      <c r="J5187" s="182"/>
    </row>
    <row r="5188" spans="2:10">
      <c r="B5188" s="183"/>
      <c r="D5188" s="182"/>
      <c r="E5188" s="182"/>
      <c r="F5188" s="182"/>
      <c r="G5188" s="182"/>
      <c r="H5188" s="182"/>
      <c r="I5188" s="182"/>
      <c r="J5188" s="182"/>
    </row>
    <row r="5189" spans="2:10">
      <c r="D5189" s="182"/>
      <c r="E5189" s="182"/>
      <c r="F5189" s="182"/>
      <c r="G5189" s="182"/>
      <c r="H5189" s="182"/>
      <c r="I5189" s="182"/>
      <c r="J5189" s="182"/>
    </row>
    <row r="5190" spans="2:10">
      <c r="B5190" s="183"/>
      <c r="D5190" s="182"/>
      <c r="E5190" s="182"/>
      <c r="F5190" s="182"/>
      <c r="G5190" s="182"/>
      <c r="H5190" s="182"/>
      <c r="I5190" s="182"/>
      <c r="J5190" s="182"/>
    </row>
    <row r="5191" spans="2:10">
      <c r="D5191" s="182"/>
      <c r="E5191" s="182"/>
      <c r="F5191" s="182"/>
      <c r="G5191" s="182"/>
      <c r="H5191" s="182"/>
      <c r="I5191" s="182"/>
      <c r="J5191" s="182"/>
    </row>
    <row r="5192" spans="2:10">
      <c r="B5192" s="183"/>
      <c r="D5192" s="182"/>
      <c r="E5192" s="182"/>
      <c r="F5192" s="182"/>
      <c r="G5192" s="182"/>
      <c r="H5192" s="182"/>
      <c r="I5192" s="182"/>
      <c r="J5192" s="182"/>
    </row>
    <row r="5193" spans="2:10">
      <c r="D5193" s="182"/>
      <c r="E5193" s="182"/>
      <c r="F5193" s="182"/>
      <c r="G5193" s="182"/>
      <c r="H5193" s="182"/>
      <c r="I5193" s="182"/>
      <c r="J5193" s="182"/>
    </row>
    <row r="5194" spans="2:10">
      <c r="B5194" s="183"/>
      <c r="D5194" s="182"/>
      <c r="E5194" s="182"/>
      <c r="F5194" s="182"/>
      <c r="G5194" s="182"/>
      <c r="H5194" s="182"/>
      <c r="I5194" s="182"/>
      <c r="J5194" s="182"/>
    </row>
    <row r="5195" spans="2:10">
      <c r="D5195" s="182"/>
      <c r="E5195" s="182"/>
      <c r="F5195" s="182"/>
      <c r="G5195" s="182"/>
      <c r="H5195" s="182"/>
      <c r="I5195" s="182"/>
      <c r="J5195" s="182"/>
    </row>
    <row r="5196" spans="2:10">
      <c r="B5196" s="183"/>
      <c r="D5196" s="182"/>
      <c r="E5196" s="182"/>
      <c r="F5196" s="182"/>
      <c r="G5196" s="182"/>
      <c r="H5196" s="182"/>
      <c r="I5196" s="182"/>
      <c r="J5196" s="182"/>
    </row>
    <row r="5197" spans="2:10">
      <c r="D5197" s="182"/>
      <c r="E5197" s="182"/>
      <c r="F5197" s="182"/>
      <c r="G5197" s="182"/>
      <c r="H5197" s="182"/>
      <c r="I5197" s="182"/>
      <c r="J5197" s="182"/>
    </row>
    <row r="5198" spans="2:10">
      <c r="B5198" s="183"/>
      <c r="D5198" s="182"/>
      <c r="E5198" s="182"/>
      <c r="F5198" s="182"/>
      <c r="G5198" s="182"/>
      <c r="H5198" s="182"/>
      <c r="I5198" s="182"/>
      <c r="J5198" s="182"/>
    </row>
    <row r="5199" spans="2:10">
      <c r="D5199" s="182"/>
      <c r="E5199" s="182"/>
      <c r="F5199" s="182"/>
      <c r="G5199" s="182"/>
      <c r="H5199" s="182"/>
      <c r="I5199" s="182"/>
      <c r="J5199" s="182"/>
    </row>
    <row r="5200" spans="2:10">
      <c r="B5200" s="183"/>
      <c r="D5200" s="182"/>
      <c r="E5200" s="182"/>
      <c r="F5200" s="182"/>
      <c r="G5200" s="182"/>
      <c r="H5200" s="182"/>
      <c r="I5200" s="182"/>
      <c r="J5200" s="182"/>
    </row>
    <row r="5201" spans="2:10">
      <c r="D5201" s="182"/>
      <c r="E5201" s="182"/>
      <c r="F5201" s="182"/>
      <c r="G5201" s="182"/>
      <c r="H5201" s="182"/>
      <c r="I5201" s="182"/>
      <c r="J5201" s="182"/>
    </row>
    <row r="5202" spans="2:10">
      <c r="D5202" s="182"/>
      <c r="E5202" s="182"/>
      <c r="F5202" s="182"/>
      <c r="G5202" s="182"/>
      <c r="H5202" s="182"/>
      <c r="I5202" s="182"/>
      <c r="J5202" s="182"/>
    </row>
    <row r="5203" spans="2:10">
      <c r="D5203" s="182"/>
      <c r="E5203" s="182"/>
      <c r="F5203" s="182"/>
      <c r="G5203" s="182"/>
      <c r="H5203" s="182"/>
      <c r="I5203" s="182"/>
      <c r="J5203" s="182"/>
    </row>
    <row r="5204" spans="2:10">
      <c r="D5204" s="182"/>
      <c r="E5204" s="182"/>
      <c r="F5204" s="182"/>
      <c r="G5204" s="182"/>
      <c r="H5204" s="182"/>
      <c r="I5204" s="182"/>
      <c r="J5204" s="182"/>
    </row>
    <row r="5205" spans="2:10">
      <c r="B5205" s="183"/>
      <c r="D5205" s="182"/>
      <c r="E5205" s="182"/>
      <c r="F5205" s="182"/>
      <c r="G5205" s="182"/>
      <c r="H5205" s="182"/>
      <c r="I5205" s="182"/>
      <c r="J5205" s="182"/>
    </row>
    <row r="5206" spans="2:10">
      <c r="D5206" s="182"/>
      <c r="E5206" s="182"/>
      <c r="F5206" s="182"/>
      <c r="G5206" s="182"/>
      <c r="H5206" s="182"/>
      <c r="I5206" s="182"/>
      <c r="J5206" s="182"/>
    </row>
    <row r="5207" spans="2:10">
      <c r="B5207" s="183"/>
      <c r="D5207" s="182"/>
      <c r="E5207" s="182"/>
      <c r="F5207" s="182"/>
      <c r="G5207" s="182"/>
      <c r="H5207" s="182"/>
      <c r="I5207" s="182"/>
      <c r="J5207" s="182"/>
    </row>
    <row r="5208" spans="2:10">
      <c r="D5208" s="182"/>
      <c r="E5208" s="182"/>
      <c r="F5208" s="182"/>
      <c r="G5208" s="182"/>
      <c r="H5208" s="182"/>
      <c r="I5208" s="182"/>
      <c r="J5208" s="182"/>
    </row>
    <row r="5209" spans="2:10">
      <c r="B5209" s="183"/>
      <c r="D5209" s="182"/>
      <c r="E5209" s="182"/>
      <c r="F5209" s="182"/>
      <c r="G5209" s="182"/>
      <c r="H5209" s="182"/>
      <c r="I5209" s="182"/>
      <c r="J5209" s="182"/>
    </row>
    <row r="5210" spans="2:10">
      <c r="D5210" s="182"/>
      <c r="E5210" s="182"/>
      <c r="F5210" s="182"/>
      <c r="G5210" s="182"/>
      <c r="H5210" s="182"/>
      <c r="I5210" s="182"/>
      <c r="J5210" s="182"/>
    </row>
    <row r="5211" spans="2:10">
      <c r="B5211" s="183"/>
      <c r="D5211" s="182"/>
      <c r="E5211" s="182"/>
      <c r="F5211" s="182"/>
      <c r="G5211" s="182"/>
      <c r="H5211" s="182"/>
      <c r="I5211" s="182"/>
      <c r="J5211" s="182"/>
    </row>
    <row r="5212" spans="2:10">
      <c r="B5212" s="183"/>
      <c r="D5212" s="182"/>
      <c r="E5212" s="182"/>
      <c r="F5212" s="182"/>
      <c r="G5212" s="182"/>
      <c r="H5212" s="182"/>
      <c r="I5212" s="182"/>
      <c r="J5212" s="182"/>
    </row>
    <row r="5213" spans="2:10">
      <c r="D5213" s="182"/>
      <c r="E5213" s="182"/>
      <c r="F5213" s="182"/>
      <c r="G5213" s="182"/>
      <c r="H5213" s="182"/>
      <c r="I5213" s="182"/>
      <c r="J5213" s="182"/>
    </row>
    <row r="5214" spans="2:10">
      <c r="B5214" s="183"/>
      <c r="D5214" s="182"/>
      <c r="E5214" s="182"/>
      <c r="F5214" s="182"/>
      <c r="G5214" s="182"/>
      <c r="H5214" s="182"/>
      <c r="I5214" s="182"/>
      <c r="J5214" s="182"/>
    </row>
    <row r="5215" spans="2:10">
      <c r="D5215" s="182"/>
      <c r="E5215" s="182"/>
      <c r="F5215" s="182"/>
      <c r="G5215" s="182"/>
      <c r="H5215" s="182"/>
      <c r="I5215" s="182"/>
      <c r="J5215" s="182"/>
    </row>
    <row r="5216" spans="2:10">
      <c r="B5216" s="183"/>
      <c r="D5216" s="182"/>
      <c r="E5216" s="182"/>
      <c r="F5216" s="182"/>
      <c r="G5216" s="182"/>
      <c r="H5216" s="182"/>
      <c r="I5216" s="182"/>
      <c r="J5216" s="182"/>
    </row>
    <row r="5217" spans="2:10">
      <c r="D5217" s="182"/>
      <c r="E5217" s="182"/>
      <c r="F5217" s="182"/>
      <c r="G5217" s="182"/>
      <c r="H5217" s="182"/>
      <c r="I5217" s="182"/>
      <c r="J5217" s="182"/>
    </row>
    <row r="5218" spans="2:10">
      <c r="D5218" s="182"/>
      <c r="E5218" s="182"/>
      <c r="F5218" s="182"/>
      <c r="G5218" s="182"/>
      <c r="H5218" s="182"/>
      <c r="I5218" s="182"/>
      <c r="J5218" s="182"/>
    </row>
    <row r="5219" spans="2:10">
      <c r="D5219" s="182"/>
      <c r="E5219" s="182"/>
      <c r="F5219" s="182"/>
      <c r="G5219" s="182"/>
      <c r="H5219" s="182"/>
      <c r="I5219" s="182"/>
      <c r="J5219" s="182"/>
    </row>
    <row r="5220" spans="2:10">
      <c r="D5220" s="182"/>
      <c r="E5220" s="182"/>
      <c r="F5220" s="182"/>
      <c r="G5220" s="182"/>
      <c r="H5220" s="182"/>
      <c r="I5220" s="182"/>
      <c r="J5220" s="182"/>
    </row>
    <row r="5221" spans="2:10">
      <c r="D5221" s="182"/>
      <c r="E5221" s="182"/>
      <c r="F5221" s="182"/>
      <c r="G5221" s="182"/>
      <c r="H5221" s="182"/>
      <c r="I5221" s="182"/>
      <c r="J5221" s="182"/>
    </row>
    <row r="5222" spans="2:10">
      <c r="D5222" s="182"/>
      <c r="E5222" s="182"/>
      <c r="F5222" s="182"/>
      <c r="G5222" s="182"/>
      <c r="H5222" s="182"/>
      <c r="I5222" s="182"/>
      <c r="J5222" s="182"/>
    </row>
    <row r="5223" spans="2:10">
      <c r="D5223" s="182"/>
      <c r="E5223" s="182"/>
      <c r="F5223" s="182"/>
      <c r="G5223" s="182"/>
      <c r="H5223" s="182"/>
      <c r="I5223" s="182"/>
      <c r="J5223" s="182"/>
    </row>
    <row r="5224" spans="2:10">
      <c r="D5224" s="182"/>
      <c r="E5224" s="182"/>
      <c r="F5224" s="182"/>
      <c r="G5224" s="182"/>
      <c r="H5224" s="182"/>
      <c r="I5224" s="182"/>
      <c r="J5224" s="182"/>
    </row>
    <row r="5225" spans="2:10">
      <c r="B5225" s="159"/>
      <c r="D5225" s="182"/>
      <c r="E5225" s="182"/>
      <c r="F5225" s="182"/>
      <c r="G5225" s="182"/>
      <c r="H5225" s="182"/>
      <c r="I5225" s="182"/>
      <c r="J5225" s="182"/>
    </row>
    <row r="5226" spans="2:10">
      <c r="B5226" s="159"/>
      <c r="D5226" s="182"/>
      <c r="E5226" s="182"/>
      <c r="F5226" s="182"/>
      <c r="G5226" s="182"/>
      <c r="H5226" s="182"/>
      <c r="I5226" s="182"/>
      <c r="J5226" s="182"/>
    </row>
    <row r="5227" spans="2:10">
      <c r="B5227" s="159"/>
      <c r="D5227" s="182"/>
      <c r="E5227" s="182"/>
      <c r="F5227" s="182"/>
      <c r="G5227" s="182"/>
      <c r="H5227" s="182"/>
      <c r="I5227" s="182"/>
      <c r="J5227" s="182"/>
    </row>
    <row r="5228" spans="2:10">
      <c r="B5228" s="159"/>
      <c r="D5228" s="182"/>
      <c r="E5228" s="182"/>
      <c r="F5228" s="182"/>
      <c r="G5228" s="182"/>
      <c r="H5228" s="182"/>
      <c r="I5228" s="182"/>
      <c r="J5228" s="182"/>
    </row>
    <row r="5229" spans="2:10">
      <c r="B5229" s="183"/>
      <c r="D5229" s="182"/>
      <c r="E5229" s="182"/>
      <c r="F5229" s="182"/>
      <c r="G5229" s="182"/>
      <c r="H5229" s="182"/>
      <c r="I5229" s="182"/>
      <c r="J5229" s="182"/>
    </row>
    <row r="5230" spans="2:10">
      <c r="D5230" s="182"/>
      <c r="E5230" s="182"/>
      <c r="F5230" s="182"/>
      <c r="G5230" s="182"/>
      <c r="H5230" s="182"/>
      <c r="I5230" s="182"/>
      <c r="J5230" s="182"/>
    </row>
    <row r="5231" spans="2:10">
      <c r="B5231" s="183"/>
      <c r="D5231" s="182"/>
      <c r="E5231" s="182"/>
      <c r="F5231" s="182"/>
      <c r="G5231" s="182"/>
      <c r="H5231" s="182"/>
      <c r="I5231" s="182"/>
      <c r="J5231" s="182"/>
    </row>
    <row r="5232" spans="2:10">
      <c r="D5232" s="182"/>
      <c r="E5232" s="182"/>
      <c r="F5232" s="182"/>
      <c r="G5232" s="182"/>
      <c r="H5232" s="182"/>
      <c r="I5232" s="182"/>
      <c r="J5232" s="182"/>
    </row>
    <row r="5233" spans="2:10">
      <c r="B5233" s="183"/>
      <c r="D5233" s="182"/>
      <c r="E5233" s="182"/>
      <c r="F5233" s="182"/>
      <c r="G5233" s="182"/>
      <c r="H5233" s="182"/>
      <c r="I5233" s="182"/>
      <c r="J5233" s="182"/>
    </row>
    <row r="5234" spans="2:10">
      <c r="B5234" s="183"/>
      <c r="D5234" s="182"/>
      <c r="E5234" s="182"/>
      <c r="F5234" s="182"/>
      <c r="G5234" s="182"/>
      <c r="H5234" s="182"/>
      <c r="I5234" s="182"/>
      <c r="J5234" s="182"/>
    </row>
    <row r="5235" spans="2:10">
      <c r="D5235" s="182"/>
      <c r="E5235" s="182"/>
      <c r="F5235" s="182"/>
      <c r="G5235" s="182"/>
      <c r="H5235" s="182"/>
      <c r="I5235" s="182"/>
      <c r="J5235" s="182"/>
    </row>
    <row r="5236" spans="2:10">
      <c r="B5236" s="183"/>
      <c r="D5236" s="182"/>
      <c r="E5236" s="182"/>
      <c r="F5236" s="182"/>
      <c r="G5236" s="182"/>
      <c r="H5236" s="182"/>
      <c r="I5236" s="182"/>
      <c r="J5236" s="182"/>
    </row>
    <row r="5237" spans="2:10">
      <c r="D5237" s="182"/>
      <c r="E5237" s="182"/>
      <c r="F5237" s="182"/>
      <c r="G5237" s="182"/>
      <c r="H5237" s="182"/>
      <c r="I5237" s="182"/>
      <c r="J5237" s="182"/>
    </row>
    <row r="5238" spans="2:10">
      <c r="B5238" s="183"/>
      <c r="D5238" s="182"/>
      <c r="E5238" s="182"/>
      <c r="F5238" s="182"/>
      <c r="G5238" s="182"/>
      <c r="H5238" s="182"/>
      <c r="I5238" s="182"/>
      <c r="J5238" s="182"/>
    </row>
    <row r="5239" spans="2:10">
      <c r="D5239" s="182"/>
      <c r="E5239" s="182"/>
      <c r="F5239" s="182"/>
      <c r="G5239" s="182"/>
      <c r="H5239" s="182"/>
      <c r="I5239" s="182"/>
      <c r="J5239" s="182"/>
    </row>
    <row r="5240" spans="2:10">
      <c r="B5240" s="183"/>
      <c r="D5240" s="182"/>
      <c r="E5240" s="182"/>
      <c r="F5240" s="182"/>
      <c r="G5240" s="182"/>
      <c r="H5240" s="182"/>
      <c r="I5240" s="182"/>
      <c r="J5240" s="182"/>
    </row>
    <row r="5241" spans="2:10">
      <c r="D5241" s="182"/>
      <c r="E5241" s="182"/>
      <c r="F5241" s="182"/>
      <c r="G5241" s="182"/>
      <c r="H5241" s="182"/>
      <c r="I5241" s="182"/>
      <c r="J5241" s="182"/>
    </row>
    <row r="5242" spans="2:10">
      <c r="B5242" s="183"/>
      <c r="D5242" s="182"/>
      <c r="E5242" s="182"/>
      <c r="F5242" s="182"/>
      <c r="G5242" s="182"/>
      <c r="H5242" s="182"/>
      <c r="I5242" s="182"/>
      <c r="J5242" s="182"/>
    </row>
    <row r="5243" spans="2:10">
      <c r="D5243" s="182"/>
      <c r="E5243" s="182"/>
      <c r="F5243" s="182"/>
      <c r="G5243" s="182"/>
      <c r="H5243" s="182"/>
      <c r="I5243" s="182"/>
      <c r="J5243" s="182"/>
    </row>
    <row r="5244" spans="2:10">
      <c r="B5244" s="183"/>
      <c r="D5244" s="182"/>
      <c r="E5244" s="182"/>
      <c r="F5244" s="182"/>
      <c r="G5244" s="182"/>
      <c r="H5244" s="182"/>
      <c r="I5244" s="182"/>
      <c r="J5244" s="182"/>
    </row>
    <row r="5245" spans="2:10">
      <c r="D5245" s="182"/>
      <c r="E5245" s="182"/>
      <c r="F5245" s="182"/>
      <c r="G5245" s="182"/>
      <c r="H5245" s="182"/>
      <c r="I5245" s="182"/>
      <c r="J5245" s="182"/>
    </row>
    <row r="5246" spans="2:10">
      <c r="D5246" s="182"/>
      <c r="E5246" s="182"/>
      <c r="F5246" s="182"/>
      <c r="G5246" s="182"/>
      <c r="H5246" s="182"/>
      <c r="I5246" s="182"/>
      <c r="J5246" s="182"/>
    </row>
    <row r="5247" spans="2:10">
      <c r="D5247" s="182"/>
      <c r="E5247" s="182"/>
      <c r="F5247" s="182"/>
      <c r="G5247" s="182"/>
      <c r="H5247" s="182"/>
      <c r="I5247" s="182"/>
      <c r="J5247" s="182"/>
    </row>
    <row r="5248" spans="2:10">
      <c r="D5248" s="182"/>
      <c r="E5248" s="182"/>
      <c r="F5248" s="182"/>
      <c r="G5248" s="182"/>
      <c r="H5248" s="182"/>
      <c r="I5248" s="182"/>
      <c r="J5248" s="182"/>
    </row>
    <row r="5249" spans="2:10">
      <c r="B5249" s="183"/>
      <c r="D5249" s="182"/>
      <c r="E5249" s="182"/>
      <c r="F5249" s="182"/>
      <c r="G5249" s="182"/>
      <c r="H5249" s="182"/>
      <c r="I5249" s="182"/>
      <c r="J5249" s="182"/>
    </row>
    <row r="5250" spans="2:10">
      <c r="B5250" s="159"/>
      <c r="D5250" s="182"/>
      <c r="E5250" s="182"/>
      <c r="F5250" s="182"/>
      <c r="G5250" s="182"/>
      <c r="H5250" s="182"/>
      <c r="I5250" s="182"/>
      <c r="J5250" s="182"/>
    </row>
    <row r="5251" spans="2:10">
      <c r="D5251" s="182"/>
      <c r="E5251" s="182"/>
      <c r="F5251" s="182"/>
      <c r="G5251" s="182"/>
      <c r="H5251" s="182"/>
      <c r="I5251" s="182"/>
      <c r="J5251" s="182"/>
    </row>
    <row r="5252" spans="2:10">
      <c r="D5252" s="182"/>
      <c r="E5252" s="182"/>
      <c r="F5252" s="182"/>
      <c r="G5252" s="182"/>
      <c r="H5252" s="182"/>
      <c r="I5252" s="182"/>
      <c r="J5252" s="182"/>
    </row>
    <row r="5253" spans="2:10">
      <c r="D5253" s="182"/>
      <c r="E5253" s="182"/>
      <c r="F5253" s="182"/>
      <c r="G5253" s="182"/>
      <c r="H5253" s="182"/>
      <c r="I5253" s="182"/>
      <c r="J5253" s="182"/>
    </row>
    <row r="5254" spans="2:10">
      <c r="B5254" s="183"/>
      <c r="D5254" s="182"/>
      <c r="E5254" s="182"/>
      <c r="F5254" s="182"/>
      <c r="G5254" s="182"/>
      <c r="H5254" s="182"/>
      <c r="I5254" s="182"/>
      <c r="J5254" s="182"/>
    </row>
    <row r="5255" spans="2:10">
      <c r="D5255" s="182"/>
      <c r="E5255" s="182"/>
      <c r="F5255" s="182"/>
      <c r="G5255" s="182"/>
      <c r="H5255" s="182"/>
      <c r="I5255" s="182"/>
      <c r="J5255" s="182"/>
    </row>
    <row r="5256" spans="2:10">
      <c r="B5256" s="183"/>
      <c r="D5256" s="182"/>
      <c r="E5256" s="182"/>
      <c r="F5256" s="182"/>
      <c r="G5256" s="182"/>
      <c r="H5256" s="182"/>
      <c r="I5256" s="182"/>
      <c r="J5256" s="182"/>
    </row>
    <row r="5257" spans="2:10">
      <c r="D5257" s="182"/>
      <c r="E5257" s="182"/>
      <c r="F5257" s="182"/>
      <c r="G5257" s="182"/>
      <c r="H5257" s="182"/>
      <c r="I5257" s="182"/>
      <c r="J5257" s="182"/>
    </row>
    <row r="5258" spans="2:10">
      <c r="B5258" s="183"/>
      <c r="D5258" s="182"/>
      <c r="E5258" s="182"/>
      <c r="F5258" s="182"/>
      <c r="G5258" s="182"/>
      <c r="H5258" s="182"/>
      <c r="I5258" s="182"/>
      <c r="J5258" s="182"/>
    </row>
    <row r="5259" spans="2:10">
      <c r="D5259" s="182"/>
      <c r="E5259" s="182"/>
      <c r="F5259" s="182"/>
      <c r="G5259" s="182"/>
      <c r="H5259" s="182"/>
      <c r="I5259" s="182"/>
      <c r="J5259" s="182"/>
    </row>
    <row r="5260" spans="2:10">
      <c r="B5260" s="183"/>
      <c r="D5260" s="182"/>
      <c r="E5260" s="182"/>
      <c r="F5260" s="182"/>
      <c r="G5260" s="182"/>
      <c r="H5260" s="182"/>
      <c r="I5260" s="182"/>
      <c r="J5260" s="182"/>
    </row>
    <row r="5261" spans="2:10">
      <c r="D5261" s="182"/>
      <c r="E5261" s="182"/>
      <c r="F5261" s="182"/>
      <c r="G5261" s="182"/>
      <c r="H5261" s="182"/>
      <c r="I5261" s="182"/>
      <c r="J5261" s="182"/>
    </row>
    <row r="5262" spans="2:10">
      <c r="B5262" s="183"/>
      <c r="D5262" s="182"/>
      <c r="E5262" s="182"/>
      <c r="F5262" s="182"/>
      <c r="G5262" s="182"/>
      <c r="H5262" s="182"/>
      <c r="I5262" s="182"/>
      <c r="J5262" s="182"/>
    </row>
    <row r="5263" spans="2:10">
      <c r="D5263" s="182"/>
      <c r="E5263" s="182"/>
      <c r="F5263" s="182"/>
      <c r="G5263" s="182"/>
      <c r="H5263" s="182"/>
      <c r="I5263" s="182"/>
      <c r="J5263" s="182"/>
    </row>
    <row r="5264" spans="2:10">
      <c r="B5264" s="183"/>
      <c r="D5264" s="182"/>
      <c r="E5264" s="182"/>
      <c r="F5264" s="182"/>
      <c r="G5264" s="182"/>
      <c r="H5264" s="182"/>
      <c r="I5264" s="182"/>
      <c r="J5264" s="182"/>
    </row>
    <row r="5265" spans="2:10">
      <c r="D5265" s="182"/>
      <c r="E5265" s="182"/>
      <c r="F5265" s="182"/>
      <c r="G5265" s="182"/>
      <c r="H5265" s="182"/>
      <c r="I5265" s="182"/>
      <c r="J5265" s="182"/>
    </row>
    <row r="5266" spans="2:10">
      <c r="B5266" s="183"/>
      <c r="D5266" s="182"/>
      <c r="E5266" s="182"/>
      <c r="F5266" s="182"/>
      <c r="G5266" s="182"/>
      <c r="H5266" s="182"/>
      <c r="I5266" s="182"/>
      <c r="J5266" s="182"/>
    </row>
    <row r="5267" spans="2:10">
      <c r="D5267" s="182"/>
      <c r="E5267" s="182"/>
      <c r="F5267" s="182"/>
      <c r="G5267" s="182"/>
      <c r="H5267" s="182"/>
      <c r="I5267" s="182"/>
      <c r="J5267" s="182"/>
    </row>
    <row r="5268" spans="2:10">
      <c r="B5268" s="183"/>
      <c r="D5268" s="182"/>
      <c r="E5268" s="182"/>
      <c r="F5268" s="182"/>
      <c r="G5268" s="182"/>
      <c r="H5268" s="182"/>
      <c r="I5268" s="182"/>
      <c r="J5268" s="182"/>
    </row>
    <row r="5269" spans="2:10">
      <c r="D5269" s="182"/>
      <c r="E5269" s="182"/>
      <c r="F5269" s="182"/>
      <c r="G5269" s="182"/>
      <c r="H5269" s="182"/>
      <c r="I5269" s="182"/>
      <c r="J5269" s="182"/>
    </row>
    <row r="5270" spans="2:10">
      <c r="D5270" s="182"/>
      <c r="E5270" s="182"/>
      <c r="F5270" s="182"/>
      <c r="G5270" s="182"/>
      <c r="H5270" s="182"/>
      <c r="I5270" s="182"/>
      <c r="J5270" s="182"/>
    </row>
    <row r="5271" spans="2:10">
      <c r="D5271" s="182"/>
      <c r="E5271" s="182"/>
      <c r="F5271" s="182"/>
      <c r="G5271" s="182"/>
      <c r="H5271" s="182"/>
      <c r="I5271" s="182"/>
      <c r="J5271" s="182"/>
    </row>
    <row r="5272" spans="2:10">
      <c r="D5272" s="182"/>
      <c r="E5272" s="182"/>
      <c r="F5272" s="182"/>
      <c r="G5272" s="182"/>
      <c r="H5272" s="182"/>
      <c r="I5272" s="182"/>
      <c r="J5272" s="182"/>
    </row>
    <row r="5273" spans="2:10">
      <c r="B5273" s="159"/>
      <c r="D5273" s="182"/>
      <c r="E5273" s="182"/>
      <c r="F5273" s="182"/>
      <c r="G5273" s="182"/>
      <c r="H5273" s="182"/>
      <c r="I5273" s="182"/>
      <c r="J5273" s="182"/>
    </row>
    <row r="5274" spans="2:10">
      <c r="B5274" s="183"/>
      <c r="D5274" s="182"/>
      <c r="E5274" s="182"/>
      <c r="F5274" s="182"/>
      <c r="G5274" s="182"/>
      <c r="H5274" s="182"/>
      <c r="I5274" s="182"/>
      <c r="J5274" s="182"/>
    </row>
    <row r="5275" spans="2:10">
      <c r="B5275" s="183"/>
      <c r="D5275" s="182"/>
      <c r="E5275" s="182"/>
      <c r="F5275" s="182"/>
      <c r="G5275" s="182"/>
      <c r="H5275" s="182"/>
      <c r="I5275" s="182"/>
      <c r="J5275" s="182"/>
    </row>
    <row r="5276" spans="2:10">
      <c r="B5276" s="159"/>
      <c r="D5276" s="182"/>
      <c r="E5276" s="182"/>
      <c r="F5276" s="182"/>
      <c r="G5276" s="182"/>
      <c r="H5276" s="182"/>
      <c r="I5276" s="182"/>
      <c r="J5276" s="182"/>
    </row>
    <row r="5277" spans="2:10">
      <c r="D5277" s="182"/>
      <c r="E5277" s="182"/>
      <c r="F5277" s="182"/>
      <c r="G5277" s="182"/>
      <c r="H5277" s="182"/>
      <c r="I5277" s="182"/>
      <c r="J5277" s="182"/>
    </row>
    <row r="5278" spans="2:10">
      <c r="D5278" s="182"/>
      <c r="E5278" s="182"/>
      <c r="F5278" s="182"/>
      <c r="G5278" s="182"/>
      <c r="H5278" s="182"/>
      <c r="I5278" s="182"/>
      <c r="J5278" s="182"/>
    </row>
    <row r="5279" spans="2:10">
      <c r="D5279" s="182"/>
      <c r="E5279" s="182"/>
      <c r="F5279" s="182"/>
      <c r="G5279" s="182"/>
      <c r="H5279" s="182"/>
      <c r="I5279" s="182"/>
      <c r="J5279" s="182"/>
    </row>
    <row r="5280" spans="2:10">
      <c r="D5280" s="182"/>
      <c r="E5280" s="182"/>
      <c r="F5280" s="182"/>
      <c r="G5280" s="182"/>
      <c r="H5280" s="182"/>
      <c r="I5280" s="182"/>
      <c r="J5280" s="182"/>
    </row>
    <row r="5281" spans="2:10">
      <c r="B5281" s="159"/>
      <c r="D5281" s="182"/>
      <c r="E5281" s="182"/>
      <c r="F5281" s="182"/>
      <c r="G5281" s="182"/>
      <c r="H5281" s="182"/>
      <c r="I5281" s="182"/>
      <c r="J5281" s="182"/>
    </row>
    <row r="5282" spans="2:10">
      <c r="D5282" s="182"/>
      <c r="E5282" s="182"/>
      <c r="F5282" s="182"/>
      <c r="G5282" s="182"/>
      <c r="H5282" s="182"/>
      <c r="I5282" s="182"/>
      <c r="J5282" s="182"/>
    </row>
    <row r="5283" spans="2:10">
      <c r="D5283" s="182"/>
      <c r="E5283" s="182"/>
      <c r="F5283" s="182"/>
      <c r="G5283" s="182"/>
      <c r="H5283" s="182"/>
      <c r="I5283" s="182"/>
      <c r="J5283" s="182"/>
    </row>
    <row r="5284" spans="2:10">
      <c r="D5284" s="182"/>
      <c r="E5284" s="182"/>
      <c r="F5284" s="182"/>
      <c r="G5284" s="182"/>
      <c r="H5284" s="182"/>
      <c r="I5284" s="182"/>
      <c r="J5284" s="182"/>
    </row>
    <row r="5285" spans="2:10">
      <c r="D5285" s="182"/>
      <c r="E5285" s="182"/>
      <c r="F5285" s="182"/>
      <c r="G5285" s="182"/>
      <c r="H5285" s="182"/>
      <c r="I5285" s="182"/>
      <c r="J5285" s="182"/>
    </row>
    <row r="5286" spans="2:10">
      <c r="D5286" s="182"/>
      <c r="E5286" s="182"/>
      <c r="F5286" s="182"/>
      <c r="G5286" s="182"/>
      <c r="H5286" s="182"/>
      <c r="I5286" s="182"/>
      <c r="J5286" s="182"/>
    </row>
    <row r="5287" spans="2:10">
      <c r="D5287" s="182"/>
      <c r="E5287" s="182"/>
      <c r="F5287" s="182"/>
      <c r="G5287" s="182"/>
      <c r="H5287" s="182"/>
      <c r="I5287" s="182"/>
      <c r="J5287" s="182"/>
    </row>
    <row r="5288" spans="2:10">
      <c r="D5288" s="182"/>
      <c r="E5288" s="182"/>
      <c r="F5288" s="182"/>
      <c r="G5288" s="182"/>
      <c r="H5288" s="182"/>
      <c r="I5288" s="182"/>
      <c r="J5288" s="182"/>
    </row>
    <row r="5289" spans="2:10">
      <c r="D5289" s="182"/>
      <c r="E5289" s="182"/>
      <c r="F5289" s="182"/>
      <c r="G5289" s="182"/>
      <c r="H5289" s="182"/>
      <c r="I5289" s="182"/>
      <c r="J5289" s="182"/>
    </row>
    <row r="5290" spans="2:10">
      <c r="D5290" s="182"/>
      <c r="E5290" s="182"/>
      <c r="F5290" s="182"/>
      <c r="G5290" s="182"/>
      <c r="H5290" s="182"/>
      <c r="I5290" s="182"/>
      <c r="J5290" s="182"/>
    </row>
    <row r="5291" spans="2:10">
      <c r="D5291" s="182"/>
      <c r="E5291" s="182"/>
      <c r="F5291" s="182"/>
      <c r="G5291" s="182"/>
      <c r="H5291" s="182"/>
      <c r="I5291" s="182"/>
      <c r="J5291" s="182"/>
    </row>
    <row r="5292" spans="2:10">
      <c r="D5292" s="182"/>
      <c r="E5292" s="182"/>
      <c r="F5292" s="182"/>
      <c r="G5292" s="182"/>
      <c r="H5292" s="182"/>
      <c r="I5292" s="182"/>
      <c r="J5292" s="182"/>
    </row>
    <row r="5293" spans="2:10">
      <c r="D5293" s="182"/>
      <c r="E5293" s="182"/>
      <c r="F5293" s="182"/>
      <c r="G5293" s="182"/>
      <c r="H5293" s="182"/>
      <c r="I5293" s="182"/>
      <c r="J5293" s="182"/>
    </row>
    <row r="5294" spans="2:10">
      <c r="B5294" s="183"/>
      <c r="D5294" s="182"/>
      <c r="E5294" s="182"/>
      <c r="F5294" s="182"/>
      <c r="G5294" s="182"/>
      <c r="H5294" s="182"/>
      <c r="I5294" s="182"/>
      <c r="J5294" s="182"/>
    </row>
    <row r="5295" spans="2:10">
      <c r="D5295" s="182"/>
      <c r="E5295" s="182"/>
      <c r="F5295" s="182"/>
      <c r="G5295" s="182"/>
      <c r="H5295" s="182"/>
      <c r="I5295" s="182"/>
      <c r="J5295" s="182"/>
    </row>
    <row r="5296" spans="2:10">
      <c r="B5296" s="183"/>
      <c r="D5296" s="182"/>
      <c r="E5296" s="182"/>
      <c r="F5296" s="182"/>
      <c r="G5296" s="182"/>
      <c r="H5296" s="182"/>
      <c r="I5296" s="182"/>
      <c r="J5296" s="182"/>
    </row>
    <row r="5297" spans="2:10">
      <c r="D5297" s="182"/>
      <c r="E5297" s="182"/>
      <c r="F5297" s="182"/>
      <c r="G5297" s="182"/>
      <c r="H5297" s="182"/>
      <c r="I5297" s="182"/>
      <c r="J5297" s="182"/>
    </row>
    <row r="5298" spans="2:10">
      <c r="B5298" s="159"/>
      <c r="D5298" s="182"/>
      <c r="E5298" s="182"/>
      <c r="F5298" s="182"/>
      <c r="G5298" s="182"/>
      <c r="H5298" s="182"/>
      <c r="I5298" s="182"/>
      <c r="J5298" s="182"/>
    </row>
    <row r="5299" spans="2:10">
      <c r="B5299" s="183"/>
      <c r="D5299" s="182"/>
      <c r="E5299" s="182"/>
      <c r="F5299" s="182"/>
      <c r="G5299" s="182"/>
      <c r="H5299" s="182"/>
      <c r="I5299" s="182"/>
      <c r="J5299" s="182"/>
    </row>
    <row r="5300" spans="2:10">
      <c r="B5300" s="183"/>
      <c r="D5300" s="182"/>
      <c r="E5300" s="182"/>
      <c r="F5300" s="182"/>
      <c r="G5300" s="182"/>
      <c r="H5300" s="182"/>
      <c r="I5300" s="182"/>
      <c r="J5300" s="182"/>
    </row>
    <row r="5301" spans="2:10">
      <c r="D5301" s="182"/>
      <c r="E5301" s="182"/>
      <c r="F5301" s="182"/>
      <c r="G5301" s="182"/>
      <c r="H5301" s="182"/>
      <c r="I5301" s="182"/>
      <c r="J5301" s="182"/>
    </row>
    <row r="5302" spans="2:10">
      <c r="B5302" s="184"/>
      <c r="D5302" s="182"/>
      <c r="E5302" s="182"/>
      <c r="F5302" s="182"/>
      <c r="G5302" s="182"/>
      <c r="H5302" s="182"/>
      <c r="I5302" s="182"/>
      <c r="J5302" s="182"/>
    </row>
    <row r="5303" spans="2:10">
      <c r="D5303" s="182"/>
      <c r="E5303" s="182"/>
      <c r="F5303" s="182"/>
      <c r="G5303" s="182"/>
      <c r="H5303" s="182"/>
      <c r="I5303" s="182"/>
      <c r="J5303" s="182"/>
    </row>
    <row r="5304" spans="2:10">
      <c r="B5304" s="184"/>
      <c r="D5304" s="182"/>
      <c r="E5304" s="182"/>
      <c r="F5304" s="182"/>
      <c r="G5304" s="182"/>
      <c r="H5304" s="182"/>
      <c r="I5304" s="182"/>
      <c r="J5304" s="182"/>
    </row>
    <row r="5305" spans="2:10">
      <c r="D5305" s="182"/>
      <c r="E5305" s="182"/>
      <c r="F5305" s="182"/>
      <c r="G5305" s="182"/>
      <c r="H5305" s="182"/>
      <c r="I5305" s="182"/>
      <c r="J5305" s="182"/>
    </row>
    <row r="5306" spans="2:10">
      <c r="B5306" s="183"/>
      <c r="D5306" s="182"/>
      <c r="E5306" s="182"/>
      <c r="F5306" s="182"/>
      <c r="G5306" s="182"/>
      <c r="H5306" s="182"/>
      <c r="I5306" s="182"/>
      <c r="J5306" s="182"/>
    </row>
    <row r="5307" spans="2:10">
      <c r="D5307" s="182"/>
      <c r="E5307" s="182"/>
      <c r="F5307" s="182"/>
      <c r="G5307" s="182"/>
      <c r="H5307" s="182"/>
      <c r="I5307" s="182"/>
      <c r="J5307" s="182"/>
    </row>
    <row r="5308" spans="2:10">
      <c r="B5308" s="183"/>
      <c r="D5308" s="182"/>
      <c r="E5308" s="182"/>
      <c r="F5308" s="182"/>
      <c r="G5308" s="182"/>
      <c r="H5308" s="182"/>
      <c r="I5308" s="182"/>
      <c r="J5308" s="182"/>
    </row>
    <row r="5309" spans="2:10">
      <c r="D5309" s="182"/>
      <c r="E5309" s="182"/>
      <c r="F5309" s="182"/>
      <c r="G5309" s="182"/>
      <c r="H5309" s="182"/>
      <c r="I5309" s="182"/>
      <c r="J5309" s="182"/>
    </row>
    <row r="5310" spans="2:10">
      <c r="B5310" s="183"/>
      <c r="D5310" s="182"/>
      <c r="E5310" s="182"/>
      <c r="F5310" s="182"/>
      <c r="G5310" s="182"/>
      <c r="H5310" s="182"/>
      <c r="I5310" s="182"/>
      <c r="J5310" s="182"/>
    </row>
    <row r="5311" spans="2:10">
      <c r="B5311" s="159"/>
      <c r="D5311" s="182"/>
      <c r="E5311" s="182"/>
      <c r="F5311" s="182"/>
      <c r="G5311" s="182"/>
      <c r="H5311" s="182"/>
      <c r="I5311" s="182"/>
      <c r="J5311" s="182"/>
    </row>
    <row r="5312" spans="2:10">
      <c r="B5312" s="159"/>
      <c r="D5312" s="182"/>
      <c r="E5312" s="182"/>
      <c r="F5312" s="182"/>
      <c r="G5312" s="182"/>
      <c r="H5312" s="182"/>
      <c r="I5312" s="182"/>
      <c r="J5312" s="182"/>
    </row>
    <row r="5313" spans="2:10">
      <c r="B5313" s="184"/>
      <c r="D5313" s="182"/>
      <c r="E5313" s="182"/>
      <c r="F5313" s="182"/>
      <c r="G5313" s="182"/>
      <c r="H5313" s="182"/>
      <c r="I5313" s="182"/>
      <c r="J5313" s="182"/>
    </row>
    <row r="5314" spans="2:10">
      <c r="B5314" s="159"/>
      <c r="D5314" s="182"/>
      <c r="E5314" s="182"/>
      <c r="F5314" s="182"/>
      <c r="G5314" s="182"/>
      <c r="H5314" s="182"/>
      <c r="I5314" s="182"/>
      <c r="J5314" s="182"/>
    </row>
    <row r="5315" spans="2:10">
      <c r="B5315" s="159"/>
      <c r="D5315" s="182"/>
      <c r="E5315" s="182"/>
      <c r="F5315" s="182"/>
      <c r="G5315" s="182"/>
      <c r="H5315" s="182"/>
      <c r="I5315" s="182"/>
      <c r="J5315" s="182"/>
    </row>
    <row r="5316" spans="2:10">
      <c r="B5316" s="159"/>
      <c r="D5316" s="182"/>
      <c r="E5316" s="182"/>
      <c r="F5316" s="182"/>
      <c r="G5316" s="182"/>
      <c r="H5316" s="182"/>
      <c r="I5316" s="182"/>
      <c r="J5316" s="182"/>
    </row>
    <row r="5317" spans="2:10">
      <c r="D5317" s="182"/>
      <c r="E5317" s="182"/>
      <c r="F5317" s="182"/>
      <c r="G5317" s="182"/>
      <c r="H5317" s="182"/>
      <c r="I5317" s="182"/>
      <c r="J5317" s="182"/>
    </row>
    <row r="5318" spans="2:10">
      <c r="D5318" s="182"/>
      <c r="E5318" s="182"/>
      <c r="F5318" s="182"/>
      <c r="G5318" s="182"/>
      <c r="H5318" s="182"/>
      <c r="I5318" s="182"/>
      <c r="J5318" s="182"/>
    </row>
    <row r="5319" spans="2:10">
      <c r="D5319" s="182"/>
      <c r="E5319" s="182"/>
      <c r="F5319" s="182"/>
      <c r="G5319" s="182"/>
      <c r="H5319" s="182"/>
      <c r="I5319" s="182"/>
      <c r="J5319" s="182"/>
    </row>
    <row r="5320" spans="2:10">
      <c r="D5320" s="182"/>
      <c r="E5320" s="182"/>
      <c r="F5320" s="182"/>
      <c r="G5320" s="182"/>
      <c r="H5320" s="182"/>
      <c r="I5320" s="182"/>
      <c r="J5320" s="182"/>
    </row>
    <row r="5321" spans="2:10">
      <c r="D5321" s="182"/>
      <c r="E5321" s="182"/>
      <c r="F5321" s="182"/>
      <c r="G5321" s="182"/>
      <c r="H5321" s="182"/>
      <c r="I5321" s="182"/>
      <c r="J5321" s="182"/>
    </row>
    <row r="5322" spans="2:10">
      <c r="D5322" s="182"/>
      <c r="E5322" s="182"/>
      <c r="F5322" s="182"/>
      <c r="G5322" s="182"/>
      <c r="H5322" s="182"/>
      <c r="I5322" s="182"/>
      <c r="J5322" s="182"/>
    </row>
    <row r="5323" spans="2:10">
      <c r="B5323" s="184"/>
      <c r="D5323" s="182"/>
      <c r="E5323" s="182"/>
      <c r="F5323" s="182"/>
      <c r="G5323" s="182"/>
      <c r="H5323" s="182"/>
      <c r="I5323" s="182"/>
      <c r="J5323" s="182"/>
    </row>
    <row r="5324" spans="2:10">
      <c r="D5324" s="182"/>
      <c r="E5324" s="182"/>
      <c r="F5324" s="182"/>
      <c r="G5324" s="182"/>
      <c r="H5324" s="182"/>
      <c r="I5324" s="182"/>
      <c r="J5324" s="182"/>
    </row>
    <row r="5325" spans="2:10">
      <c r="B5325" s="183"/>
      <c r="D5325" s="182"/>
      <c r="E5325" s="182"/>
      <c r="F5325" s="182"/>
      <c r="G5325" s="182"/>
      <c r="H5325" s="182"/>
      <c r="I5325" s="182"/>
      <c r="J5325" s="182"/>
    </row>
    <row r="5326" spans="2:10">
      <c r="D5326" s="182"/>
      <c r="E5326" s="182"/>
      <c r="F5326" s="182"/>
      <c r="G5326" s="182"/>
      <c r="H5326" s="182"/>
      <c r="I5326" s="182"/>
      <c r="J5326" s="182"/>
    </row>
    <row r="5327" spans="2:10">
      <c r="B5327" s="183"/>
      <c r="D5327" s="182"/>
      <c r="E5327" s="182"/>
      <c r="F5327" s="182"/>
      <c r="G5327" s="182"/>
      <c r="H5327" s="182"/>
      <c r="I5327" s="182"/>
      <c r="J5327" s="182"/>
    </row>
    <row r="5328" spans="2:10">
      <c r="B5328" s="184"/>
      <c r="D5328" s="182"/>
      <c r="E5328" s="182"/>
      <c r="F5328" s="182"/>
      <c r="G5328" s="182"/>
      <c r="H5328" s="182"/>
      <c r="I5328" s="182"/>
      <c r="J5328" s="182"/>
    </row>
    <row r="5329" spans="2:10">
      <c r="B5329" s="184"/>
      <c r="D5329" s="182"/>
      <c r="E5329" s="182"/>
      <c r="F5329" s="182"/>
      <c r="G5329" s="182"/>
      <c r="H5329" s="182"/>
      <c r="I5329" s="182"/>
      <c r="J5329" s="182"/>
    </row>
    <row r="5330" spans="2:10">
      <c r="B5330" s="184"/>
      <c r="D5330" s="182"/>
      <c r="E5330" s="182"/>
      <c r="F5330" s="182"/>
      <c r="G5330" s="182"/>
      <c r="H5330" s="182"/>
      <c r="I5330" s="182"/>
      <c r="J5330" s="182"/>
    </row>
    <row r="5331" spans="2:10">
      <c r="D5331" s="182"/>
      <c r="E5331" s="182"/>
      <c r="F5331" s="182"/>
      <c r="G5331" s="182"/>
      <c r="H5331" s="182"/>
      <c r="I5331" s="182"/>
      <c r="J5331" s="182"/>
    </row>
    <row r="5332" spans="2:10">
      <c r="B5332" s="183"/>
      <c r="D5332" s="182"/>
      <c r="E5332" s="182"/>
      <c r="F5332" s="182"/>
      <c r="G5332" s="182"/>
      <c r="H5332" s="182"/>
      <c r="I5332" s="182"/>
      <c r="J5332" s="182"/>
    </row>
    <row r="5333" spans="2:10">
      <c r="D5333" s="182"/>
      <c r="E5333" s="182"/>
      <c r="F5333" s="182"/>
      <c r="G5333" s="182"/>
      <c r="H5333" s="182"/>
      <c r="I5333" s="182"/>
      <c r="J5333" s="182"/>
    </row>
    <row r="5334" spans="2:10">
      <c r="B5334" s="183"/>
      <c r="D5334" s="182"/>
      <c r="E5334" s="182"/>
      <c r="F5334" s="182"/>
      <c r="G5334" s="182"/>
      <c r="H5334" s="182"/>
      <c r="I5334" s="182"/>
      <c r="J5334" s="182"/>
    </row>
    <row r="5335" spans="2:10">
      <c r="D5335" s="182"/>
      <c r="E5335" s="182"/>
      <c r="F5335" s="182"/>
      <c r="G5335" s="182"/>
      <c r="H5335" s="182"/>
      <c r="I5335" s="182"/>
      <c r="J5335" s="182"/>
    </row>
    <row r="5336" spans="2:10">
      <c r="B5336" s="183"/>
      <c r="D5336" s="182"/>
      <c r="E5336" s="182"/>
      <c r="F5336" s="182"/>
      <c r="G5336" s="182"/>
      <c r="H5336" s="182"/>
      <c r="I5336" s="182"/>
      <c r="J5336" s="182"/>
    </row>
    <row r="5337" spans="2:10">
      <c r="B5337" s="159"/>
      <c r="D5337" s="182"/>
      <c r="E5337" s="182"/>
      <c r="F5337" s="182"/>
      <c r="G5337" s="182"/>
      <c r="H5337" s="182"/>
      <c r="I5337" s="182"/>
      <c r="J5337" s="182"/>
    </row>
    <row r="5338" spans="2:10">
      <c r="B5338" s="184"/>
      <c r="D5338" s="182"/>
      <c r="E5338" s="182"/>
      <c r="F5338" s="182"/>
      <c r="G5338" s="182"/>
      <c r="H5338" s="182"/>
      <c r="I5338" s="182"/>
      <c r="J5338" s="182"/>
    </row>
    <row r="5339" spans="2:10">
      <c r="B5339" s="183"/>
      <c r="D5339" s="182"/>
      <c r="E5339" s="182"/>
      <c r="F5339" s="182"/>
      <c r="G5339" s="182"/>
      <c r="H5339" s="182"/>
      <c r="I5339" s="182"/>
      <c r="J5339" s="182"/>
    </row>
    <row r="5340" spans="2:10">
      <c r="B5340" s="183"/>
      <c r="D5340" s="182"/>
      <c r="E5340" s="182"/>
      <c r="F5340" s="182"/>
      <c r="G5340" s="182"/>
      <c r="H5340" s="182"/>
      <c r="I5340" s="182"/>
      <c r="J5340" s="182"/>
    </row>
    <row r="5341" spans="2:10">
      <c r="B5341" s="183"/>
      <c r="D5341" s="182"/>
      <c r="E5341" s="182"/>
      <c r="F5341" s="182"/>
      <c r="G5341" s="182"/>
      <c r="H5341" s="182"/>
      <c r="I5341" s="182"/>
      <c r="J5341" s="182"/>
    </row>
    <row r="5342" spans="2:10">
      <c r="D5342" s="182"/>
      <c r="E5342" s="182"/>
      <c r="F5342" s="182"/>
      <c r="G5342" s="182"/>
      <c r="H5342" s="182"/>
      <c r="I5342" s="182"/>
      <c r="J5342" s="182"/>
    </row>
    <row r="5343" spans="2:10">
      <c r="B5343" s="183"/>
      <c r="D5343" s="182"/>
      <c r="E5343" s="182"/>
      <c r="F5343" s="182"/>
      <c r="G5343" s="182"/>
      <c r="H5343" s="182"/>
      <c r="I5343" s="182"/>
      <c r="J5343" s="182"/>
    </row>
    <row r="5344" spans="2:10">
      <c r="B5344" s="183"/>
      <c r="D5344" s="182"/>
      <c r="E5344" s="182"/>
      <c r="F5344" s="182"/>
      <c r="G5344" s="182"/>
      <c r="H5344" s="182"/>
      <c r="I5344" s="182"/>
      <c r="J5344" s="182"/>
    </row>
    <row r="5345" spans="2:10">
      <c r="B5345" s="183"/>
      <c r="D5345" s="182"/>
      <c r="E5345" s="182"/>
      <c r="F5345" s="182"/>
      <c r="G5345" s="182"/>
      <c r="H5345" s="182"/>
      <c r="I5345" s="182"/>
      <c r="J5345" s="182"/>
    </row>
    <row r="5346" spans="2:10">
      <c r="B5346" s="159"/>
      <c r="D5346" s="182"/>
      <c r="E5346" s="182"/>
      <c r="F5346" s="182"/>
      <c r="G5346" s="182"/>
      <c r="H5346" s="182"/>
      <c r="I5346" s="182"/>
      <c r="J5346" s="182"/>
    </row>
    <row r="5347" spans="2:10">
      <c r="B5347" s="183"/>
      <c r="D5347" s="182"/>
      <c r="E5347" s="182"/>
      <c r="F5347" s="182"/>
      <c r="G5347" s="182"/>
      <c r="H5347" s="182"/>
      <c r="I5347" s="182"/>
      <c r="J5347" s="182"/>
    </row>
    <row r="5348" spans="2:10">
      <c r="B5348" s="184"/>
      <c r="D5348" s="182"/>
      <c r="E5348" s="182"/>
      <c r="F5348" s="182"/>
      <c r="G5348" s="182"/>
      <c r="H5348" s="182"/>
      <c r="I5348" s="182"/>
      <c r="J5348" s="182"/>
    </row>
    <row r="5349" spans="2:10">
      <c r="D5349" s="182"/>
      <c r="E5349" s="182"/>
      <c r="F5349" s="182"/>
      <c r="G5349" s="182"/>
      <c r="H5349" s="182"/>
      <c r="I5349" s="182"/>
      <c r="J5349" s="182"/>
    </row>
    <row r="5350" spans="2:10">
      <c r="D5350" s="182"/>
      <c r="E5350" s="182"/>
      <c r="F5350" s="182"/>
      <c r="G5350" s="182"/>
      <c r="H5350" s="182"/>
      <c r="I5350" s="182"/>
      <c r="J5350" s="182"/>
    </row>
    <row r="5351" spans="2:10">
      <c r="D5351" s="182"/>
      <c r="E5351" s="182"/>
      <c r="F5351" s="182"/>
      <c r="G5351" s="182"/>
      <c r="H5351" s="182"/>
      <c r="I5351" s="182"/>
      <c r="J5351" s="182"/>
    </row>
    <row r="5352" spans="2:10">
      <c r="B5352" s="183"/>
      <c r="D5352" s="182"/>
      <c r="E5352" s="182"/>
      <c r="F5352" s="182"/>
      <c r="G5352" s="182"/>
      <c r="H5352" s="182"/>
      <c r="I5352" s="182"/>
      <c r="J5352" s="182"/>
    </row>
    <row r="5353" spans="2:10">
      <c r="D5353" s="182"/>
      <c r="E5353" s="182"/>
      <c r="F5353" s="182"/>
      <c r="G5353" s="182"/>
      <c r="H5353" s="182"/>
      <c r="I5353" s="182"/>
      <c r="J5353" s="182"/>
    </row>
    <row r="5354" spans="2:10">
      <c r="D5354" s="182"/>
      <c r="E5354" s="182"/>
      <c r="F5354" s="182"/>
      <c r="G5354" s="182"/>
      <c r="H5354" s="182"/>
      <c r="I5354" s="182"/>
      <c r="J5354" s="182"/>
    </row>
    <row r="5355" spans="2:10">
      <c r="B5355" s="183"/>
      <c r="D5355" s="182"/>
      <c r="E5355" s="182"/>
      <c r="F5355" s="182"/>
      <c r="G5355" s="182"/>
      <c r="H5355" s="182"/>
      <c r="I5355" s="182"/>
      <c r="J5355" s="182"/>
    </row>
    <row r="5356" spans="2:10">
      <c r="D5356" s="182"/>
      <c r="E5356" s="182"/>
      <c r="F5356" s="182"/>
      <c r="G5356" s="182"/>
      <c r="H5356" s="182"/>
      <c r="I5356" s="182"/>
      <c r="J5356" s="182"/>
    </row>
    <row r="5357" spans="2:10">
      <c r="B5357" s="183"/>
      <c r="D5357" s="182"/>
      <c r="E5357" s="182"/>
      <c r="F5357" s="182"/>
      <c r="G5357" s="182"/>
      <c r="H5357" s="182"/>
      <c r="I5357" s="182"/>
      <c r="J5357" s="182"/>
    </row>
    <row r="5358" spans="2:10">
      <c r="B5358" s="183"/>
      <c r="D5358" s="182"/>
      <c r="E5358" s="182"/>
      <c r="F5358" s="182"/>
      <c r="G5358" s="182"/>
      <c r="H5358" s="182"/>
      <c r="I5358" s="182"/>
      <c r="J5358" s="182"/>
    </row>
    <row r="5359" spans="2:10">
      <c r="B5359" s="183"/>
      <c r="D5359" s="182"/>
      <c r="E5359" s="182"/>
      <c r="F5359" s="182"/>
      <c r="G5359" s="182"/>
      <c r="H5359" s="182"/>
      <c r="I5359" s="182"/>
      <c r="J5359" s="182"/>
    </row>
    <row r="5360" spans="2:10">
      <c r="B5360" s="183"/>
      <c r="D5360" s="182"/>
      <c r="E5360" s="182"/>
      <c r="F5360" s="182"/>
      <c r="G5360" s="182"/>
      <c r="H5360" s="182"/>
      <c r="I5360" s="182"/>
      <c r="J5360" s="182"/>
    </row>
    <row r="5361" spans="2:10">
      <c r="B5361" s="183"/>
      <c r="D5361" s="182"/>
      <c r="E5361" s="182"/>
      <c r="F5361" s="182"/>
      <c r="G5361" s="182"/>
      <c r="H5361" s="182"/>
      <c r="I5361" s="182"/>
      <c r="J5361" s="182"/>
    </row>
    <row r="5362" spans="2:10">
      <c r="B5362" s="183"/>
      <c r="D5362" s="182"/>
      <c r="E5362" s="182"/>
      <c r="F5362" s="182"/>
      <c r="G5362" s="182"/>
      <c r="H5362" s="182"/>
      <c r="I5362" s="182"/>
      <c r="J5362" s="182"/>
    </row>
    <row r="5363" spans="2:10">
      <c r="D5363" s="182"/>
      <c r="E5363" s="182"/>
      <c r="F5363" s="182"/>
      <c r="G5363" s="182"/>
      <c r="H5363" s="182"/>
      <c r="I5363" s="182"/>
      <c r="J5363" s="182"/>
    </row>
    <row r="5364" spans="2:10">
      <c r="D5364" s="182"/>
      <c r="E5364" s="182"/>
      <c r="F5364" s="182"/>
      <c r="G5364" s="182"/>
      <c r="H5364" s="182"/>
      <c r="I5364" s="182"/>
      <c r="J5364" s="182"/>
    </row>
    <row r="5365" spans="2:10">
      <c r="D5365" s="182"/>
      <c r="E5365" s="182"/>
      <c r="F5365" s="182"/>
      <c r="G5365" s="182"/>
      <c r="H5365" s="182"/>
      <c r="I5365" s="182"/>
      <c r="J5365" s="182"/>
    </row>
    <row r="5366" spans="2:10">
      <c r="D5366" s="182"/>
      <c r="E5366" s="182"/>
      <c r="F5366" s="182"/>
      <c r="G5366" s="182"/>
      <c r="H5366" s="182"/>
      <c r="I5366" s="182"/>
      <c r="J5366" s="182"/>
    </row>
    <row r="5367" spans="2:10">
      <c r="D5367" s="182"/>
      <c r="E5367" s="182"/>
      <c r="F5367" s="182"/>
      <c r="G5367" s="182"/>
      <c r="H5367" s="182"/>
      <c r="I5367" s="182"/>
      <c r="J5367" s="182"/>
    </row>
    <row r="5368" spans="2:10">
      <c r="D5368" s="182"/>
      <c r="E5368" s="182"/>
      <c r="F5368" s="182"/>
      <c r="G5368" s="182"/>
      <c r="H5368" s="182"/>
      <c r="I5368" s="182"/>
      <c r="J5368" s="182"/>
    </row>
    <row r="5369" spans="2:10">
      <c r="D5369" s="182"/>
      <c r="E5369" s="182"/>
      <c r="F5369" s="182"/>
      <c r="G5369" s="182"/>
      <c r="H5369" s="182"/>
      <c r="I5369" s="182"/>
      <c r="J5369" s="182"/>
    </row>
    <row r="5370" spans="2:10">
      <c r="B5370" s="183"/>
      <c r="D5370" s="182"/>
      <c r="E5370" s="182"/>
      <c r="F5370" s="182"/>
      <c r="G5370" s="182"/>
      <c r="H5370" s="182"/>
      <c r="I5370" s="182"/>
      <c r="J5370" s="182"/>
    </row>
    <row r="5371" spans="2:10">
      <c r="D5371" s="182"/>
      <c r="E5371" s="182"/>
      <c r="F5371" s="182"/>
      <c r="G5371" s="182"/>
      <c r="H5371" s="182"/>
      <c r="I5371" s="182"/>
      <c r="J5371" s="182"/>
    </row>
    <row r="5372" spans="2:10">
      <c r="B5372" s="183"/>
      <c r="D5372" s="182"/>
      <c r="E5372" s="182"/>
      <c r="F5372" s="182"/>
      <c r="G5372" s="182"/>
      <c r="H5372" s="182"/>
      <c r="I5372" s="182"/>
      <c r="J5372" s="182"/>
    </row>
    <row r="5373" spans="2:10">
      <c r="D5373" s="182"/>
      <c r="E5373" s="182"/>
      <c r="F5373" s="182"/>
      <c r="G5373" s="182"/>
      <c r="H5373" s="182"/>
      <c r="I5373" s="182"/>
      <c r="J5373" s="182"/>
    </row>
    <row r="5374" spans="2:10">
      <c r="B5374" s="183"/>
      <c r="D5374" s="182"/>
      <c r="E5374" s="182"/>
      <c r="F5374" s="182"/>
      <c r="G5374" s="182"/>
      <c r="H5374" s="182"/>
      <c r="I5374" s="182"/>
      <c r="J5374" s="182"/>
    </row>
    <row r="5375" spans="2:10">
      <c r="D5375" s="182"/>
      <c r="E5375" s="182"/>
      <c r="F5375" s="182"/>
      <c r="G5375" s="182"/>
      <c r="H5375" s="182"/>
      <c r="I5375" s="182"/>
      <c r="J5375" s="182"/>
    </row>
    <row r="5376" spans="2:10">
      <c r="B5376" s="183"/>
      <c r="D5376" s="182"/>
      <c r="E5376" s="182"/>
      <c r="F5376" s="182"/>
      <c r="G5376" s="182"/>
      <c r="H5376" s="182"/>
      <c r="I5376" s="182"/>
      <c r="J5376" s="182"/>
    </row>
    <row r="5377" spans="2:10">
      <c r="B5377" s="183"/>
      <c r="D5377" s="182"/>
      <c r="E5377" s="182"/>
      <c r="F5377" s="182"/>
      <c r="G5377" s="182"/>
      <c r="H5377" s="182"/>
      <c r="I5377" s="182"/>
      <c r="J5377" s="182"/>
    </row>
    <row r="5378" spans="2:10">
      <c r="B5378" s="183"/>
      <c r="D5378" s="182"/>
      <c r="E5378" s="182"/>
      <c r="F5378" s="182"/>
      <c r="G5378" s="182"/>
      <c r="H5378" s="182"/>
      <c r="I5378" s="182"/>
      <c r="J5378" s="182"/>
    </row>
    <row r="5379" spans="2:10">
      <c r="D5379" s="182"/>
      <c r="E5379" s="182"/>
      <c r="F5379" s="182"/>
      <c r="G5379" s="182"/>
      <c r="H5379" s="182"/>
      <c r="I5379" s="182"/>
      <c r="J5379" s="182"/>
    </row>
    <row r="5380" spans="2:10">
      <c r="B5380" s="183"/>
      <c r="D5380" s="182"/>
      <c r="E5380" s="182"/>
      <c r="F5380" s="182"/>
      <c r="G5380" s="182"/>
      <c r="H5380" s="182"/>
      <c r="I5380" s="182"/>
      <c r="J5380" s="182"/>
    </row>
    <row r="5381" spans="2:10">
      <c r="D5381" s="182"/>
      <c r="E5381" s="182"/>
      <c r="F5381" s="182"/>
      <c r="G5381" s="182"/>
      <c r="H5381" s="182"/>
      <c r="I5381" s="182"/>
      <c r="J5381" s="182"/>
    </row>
    <row r="5382" spans="2:10">
      <c r="B5382" s="183"/>
      <c r="D5382" s="182"/>
      <c r="E5382" s="182"/>
      <c r="F5382" s="182"/>
      <c r="G5382" s="182"/>
      <c r="H5382" s="182"/>
      <c r="I5382" s="182"/>
      <c r="J5382" s="182"/>
    </row>
    <row r="5383" spans="2:10">
      <c r="D5383" s="182"/>
      <c r="E5383" s="182"/>
      <c r="F5383" s="182"/>
      <c r="G5383" s="182"/>
      <c r="H5383" s="182"/>
      <c r="I5383" s="182"/>
      <c r="J5383" s="182"/>
    </row>
    <row r="5384" spans="2:10">
      <c r="B5384" s="183"/>
      <c r="D5384" s="182"/>
      <c r="E5384" s="182"/>
      <c r="F5384" s="182"/>
      <c r="G5384" s="182"/>
      <c r="H5384" s="182"/>
      <c r="I5384" s="182"/>
      <c r="J5384" s="182"/>
    </row>
    <row r="5385" spans="2:10">
      <c r="D5385" s="182"/>
      <c r="E5385" s="182"/>
      <c r="F5385" s="182"/>
      <c r="G5385" s="182"/>
      <c r="H5385" s="182"/>
      <c r="I5385" s="182"/>
      <c r="J5385" s="182"/>
    </row>
    <row r="5386" spans="2:10">
      <c r="B5386" s="183"/>
      <c r="D5386" s="182"/>
      <c r="E5386" s="182"/>
      <c r="F5386" s="182"/>
      <c r="G5386" s="182"/>
      <c r="H5386" s="182"/>
      <c r="I5386" s="182"/>
      <c r="J5386" s="182"/>
    </row>
    <row r="5387" spans="2:10">
      <c r="D5387" s="182"/>
      <c r="E5387" s="182"/>
      <c r="F5387" s="182"/>
      <c r="G5387" s="182"/>
      <c r="H5387" s="182"/>
      <c r="I5387" s="182"/>
      <c r="J5387" s="182"/>
    </row>
    <row r="5388" spans="2:10">
      <c r="B5388" s="183"/>
      <c r="D5388" s="182"/>
      <c r="E5388" s="182"/>
      <c r="F5388" s="182"/>
      <c r="G5388" s="182"/>
      <c r="H5388" s="182"/>
      <c r="I5388" s="182"/>
      <c r="J5388" s="182"/>
    </row>
    <row r="5389" spans="2:10">
      <c r="D5389" s="182"/>
      <c r="E5389" s="182"/>
      <c r="F5389" s="182"/>
      <c r="G5389" s="182"/>
      <c r="H5389" s="182"/>
      <c r="I5389" s="182"/>
      <c r="J5389" s="182"/>
    </row>
    <row r="5390" spans="2:10">
      <c r="D5390" s="182"/>
      <c r="E5390" s="182"/>
      <c r="F5390" s="182"/>
      <c r="G5390" s="182"/>
      <c r="H5390" s="182"/>
      <c r="I5390" s="182"/>
      <c r="J5390" s="182"/>
    </row>
    <row r="5391" spans="2:10">
      <c r="D5391" s="182"/>
      <c r="E5391" s="182"/>
      <c r="F5391" s="182"/>
      <c r="G5391" s="182"/>
      <c r="H5391" s="182"/>
      <c r="I5391" s="182"/>
      <c r="J5391" s="182"/>
    </row>
    <row r="5392" spans="2:10">
      <c r="D5392" s="182"/>
      <c r="E5392" s="182"/>
      <c r="F5392" s="182"/>
      <c r="G5392" s="182"/>
      <c r="H5392" s="182"/>
      <c r="I5392" s="182"/>
      <c r="J5392" s="182"/>
    </row>
    <row r="5393" spans="2:10">
      <c r="D5393" s="182"/>
      <c r="E5393" s="182"/>
      <c r="F5393" s="182"/>
      <c r="G5393" s="182"/>
      <c r="H5393" s="182"/>
      <c r="I5393" s="182"/>
      <c r="J5393" s="182"/>
    </row>
    <row r="5394" spans="2:10">
      <c r="D5394" s="182"/>
      <c r="E5394" s="182"/>
      <c r="F5394" s="182"/>
      <c r="G5394" s="182"/>
      <c r="H5394" s="182"/>
      <c r="I5394" s="182"/>
      <c r="J5394" s="182"/>
    </row>
    <row r="5395" spans="2:10">
      <c r="B5395" s="159"/>
      <c r="D5395" s="182"/>
      <c r="E5395" s="182"/>
      <c r="F5395" s="182"/>
      <c r="G5395" s="182"/>
      <c r="H5395" s="182"/>
      <c r="I5395" s="182"/>
      <c r="J5395" s="182"/>
    </row>
    <row r="5396" spans="2:10">
      <c r="D5396" s="182"/>
      <c r="E5396" s="182"/>
      <c r="F5396" s="182"/>
      <c r="G5396" s="182"/>
      <c r="H5396" s="182"/>
      <c r="I5396" s="182"/>
      <c r="J5396" s="182"/>
    </row>
    <row r="5397" spans="2:10">
      <c r="D5397" s="182"/>
      <c r="E5397" s="182"/>
      <c r="F5397" s="182"/>
      <c r="G5397" s="182"/>
      <c r="H5397" s="182"/>
      <c r="I5397" s="182"/>
      <c r="J5397" s="182"/>
    </row>
    <row r="5398" spans="2:10">
      <c r="B5398" s="183"/>
      <c r="D5398" s="182"/>
      <c r="E5398" s="182"/>
      <c r="F5398" s="182"/>
      <c r="G5398" s="182"/>
      <c r="H5398" s="182"/>
      <c r="I5398" s="182"/>
      <c r="J5398" s="182"/>
    </row>
    <row r="5399" spans="2:10">
      <c r="B5399" s="159"/>
      <c r="D5399" s="182"/>
      <c r="E5399" s="182"/>
      <c r="F5399" s="182"/>
      <c r="G5399" s="182"/>
      <c r="H5399" s="182"/>
      <c r="I5399" s="182"/>
      <c r="J5399" s="182"/>
    </row>
    <row r="5400" spans="2:10">
      <c r="B5400" s="159"/>
      <c r="D5400" s="182"/>
      <c r="E5400" s="182"/>
      <c r="F5400" s="182"/>
      <c r="G5400" s="182"/>
      <c r="H5400" s="182"/>
      <c r="I5400" s="182"/>
      <c r="J5400" s="182"/>
    </row>
    <row r="5401" spans="2:10">
      <c r="D5401" s="182"/>
      <c r="E5401" s="182"/>
      <c r="F5401" s="182"/>
      <c r="G5401" s="182"/>
      <c r="H5401" s="182"/>
      <c r="I5401" s="182"/>
      <c r="J5401" s="182"/>
    </row>
    <row r="5402" spans="2:10">
      <c r="D5402" s="182"/>
      <c r="E5402" s="182"/>
      <c r="F5402" s="182"/>
      <c r="G5402" s="182"/>
      <c r="H5402" s="182"/>
      <c r="I5402" s="182"/>
      <c r="J5402" s="182"/>
    </row>
    <row r="5403" spans="2:10">
      <c r="D5403" s="182"/>
      <c r="E5403" s="182"/>
      <c r="F5403" s="182"/>
      <c r="G5403" s="182"/>
      <c r="H5403" s="182"/>
      <c r="I5403" s="182"/>
      <c r="J5403" s="182"/>
    </row>
    <row r="5404" spans="2:10">
      <c r="D5404" s="182"/>
      <c r="E5404" s="182"/>
      <c r="F5404" s="182"/>
      <c r="G5404" s="182"/>
      <c r="H5404" s="182"/>
      <c r="I5404" s="182"/>
      <c r="J5404" s="182"/>
    </row>
    <row r="5405" spans="2:10">
      <c r="D5405" s="182"/>
      <c r="E5405" s="182"/>
      <c r="F5405" s="182"/>
      <c r="G5405" s="182"/>
      <c r="H5405" s="182"/>
      <c r="I5405" s="182"/>
      <c r="J5405" s="182"/>
    </row>
    <row r="5406" spans="2:10">
      <c r="B5406" s="184"/>
      <c r="D5406" s="182"/>
      <c r="E5406" s="182"/>
      <c r="F5406" s="182"/>
      <c r="G5406" s="182"/>
      <c r="H5406" s="182"/>
      <c r="I5406" s="182"/>
      <c r="J5406" s="182"/>
    </row>
    <row r="5407" spans="2:10">
      <c r="D5407" s="182"/>
      <c r="E5407" s="182"/>
      <c r="F5407" s="182"/>
      <c r="G5407" s="182"/>
      <c r="H5407" s="182"/>
      <c r="I5407" s="182"/>
      <c r="J5407" s="182"/>
    </row>
    <row r="5408" spans="2:10">
      <c r="B5408" s="183"/>
      <c r="D5408" s="182"/>
      <c r="E5408" s="182"/>
      <c r="F5408" s="182"/>
      <c r="G5408" s="182"/>
      <c r="H5408" s="182"/>
      <c r="I5408" s="182"/>
      <c r="J5408" s="182"/>
    </row>
    <row r="5409" spans="2:10">
      <c r="D5409" s="182"/>
      <c r="E5409" s="182"/>
      <c r="F5409" s="182"/>
      <c r="G5409" s="182"/>
      <c r="H5409" s="182"/>
      <c r="I5409" s="182"/>
      <c r="J5409" s="182"/>
    </row>
    <row r="5410" spans="2:10">
      <c r="D5410" s="182"/>
      <c r="E5410" s="182"/>
      <c r="F5410" s="182"/>
      <c r="G5410" s="182"/>
      <c r="H5410" s="182"/>
      <c r="I5410" s="182"/>
      <c r="J5410" s="182"/>
    </row>
    <row r="5411" spans="2:10">
      <c r="D5411" s="182"/>
      <c r="E5411" s="182"/>
      <c r="F5411" s="182"/>
      <c r="G5411" s="182"/>
      <c r="H5411" s="182"/>
      <c r="I5411" s="182"/>
      <c r="J5411" s="182"/>
    </row>
    <row r="5412" spans="2:10">
      <c r="D5412" s="182"/>
      <c r="E5412" s="182"/>
      <c r="F5412" s="182"/>
      <c r="G5412" s="182"/>
      <c r="H5412" s="182"/>
      <c r="I5412" s="182"/>
      <c r="J5412" s="182"/>
    </row>
    <row r="5413" spans="2:10">
      <c r="B5413" s="183"/>
      <c r="D5413" s="182"/>
      <c r="E5413" s="182"/>
      <c r="F5413" s="182"/>
      <c r="G5413" s="182"/>
      <c r="H5413" s="182"/>
      <c r="I5413" s="182"/>
      <c r="J5413" s="182"/>
    </row>
    <row r="5414" spans="2:10">
      <c r="D5414" s="182"/>
      <c r="E5414" s="182"/>
      <c r="F5414" s="182"/>
      <c r="G5414" s="182"/>
      <c r="H5414" s="182"/>
      <c r="I5414" s="182"/>
      <c r="J5414" s="182"/>
    </row>
    <row r="5415" spans="2:10">
      <c r="B5415" s="183"/>
      <c r="D5415" s="182"/>
      <c r="E5415" s="182"/>
      <c r="F5415" s="182"/>
      <c r="G5415" s="182"/>
      <c r="H5415" s="182"/>
      <c r="I5415" s="182"/>
      <c r="J5415" s="182"/>
    </row>
    <row r="5416" spans="2:10">
      <c r="D5416" s="182"/>
      <c r="E5416" s="182"/>
      <c r="F5416" s="182"/>
      <c r="G5416" s="182"/>
      <c r="H5416" s="182"/>
      <c r="I5416" s="182"/>
      <c r="J5416" s="182"/>
    </row>
    <row r="5417" spans="2:10">
      <c r="D5417" s="182"/>
      <c r="E5417" s="182"/>
      <c r="F5417" s="182"/>
      <c r="G5417" s="182"/>
      <c r="H5417" s="182"/>
      <c r="I5417" s="182"/>
      <c r="J5417" s="182"/>
    </row>
    <row r="5418" spans="2:10">
      <c r="D5418" s="182"/>
      <c r="E5418" s="182"/>
      <c r="F5418" s="182"/>
      <c r="G5418" s="182"/>
      <c r="H5418" s="182"/>
      <c r="I5418" s="182"/>
      <c r="J5418" s="182"/>
    </row>
    <row r="5419" spans="2:10">
      <c r="D5419" s="182"/>
      <c r="E5419" s="182"/>
      <c r="F5419" s="182"/>
      <c r="G5419" s="182"/>
      <c r="H5419" s="182"/>
      <c r="I5419" s="182"/>
      <c r="J5419" s="182"/>
    </row>
    <row r="5420" spans="2:10">
      <c r="B5420" s="183"/>
      <c r="D5420" s="182"/>
      <c r="E5420" s="182"/>
      <c r="F5420" s="182"/>
      <c r="G5420" s="182"/>
      <c r="H5420" s="182"/>
      <c r="I5420" s="182"/>
      <c r="J5420" s="182"/>
    </row>
    <row r="5421" spans="2:10">
      <c r="D5421" s="182"/>
      <c r="E5421" s="182"/>
      <c r="F5421" s="182"/>
      <c r="G5421" s="182"/>
      <c r="H5421" s="182"/>
      <c r="I5421" s="182"/>
      <c r="J5421" s="182"/>
    </row>
    <row r="5422" spans="2:10">
      <c r="B5422" s="183"/>
      <c r="D5422" s="182"/>
      <c r="E5422" s="182"/>
      <c r="F5422" s="182"/>
      <c r="G5422" s="182"/>
      <c r="H5422" s="182"/>
      <c r="I5422" s="182"/>
      <c r="J5422" s="182"/>
    </row>
    <row r="5423" spans="2:10">
      <c r="D5423" s="182"/>
      <c r="E5423" s="182"/>
      <c r="F5423" s="182"/>
      <c r="G5423" s="182"/>
      <c r="H5423" s="182"/>
      <c r="I5423" s="182"/>
      <c r="J5423" s="182"/>
    </row>
    <row r="5424" spans="2:10">
      <c r="B5424" s="183"/>
      <c r="D5424" s="182"/>
      <c r="E5424" s="182"/>
      <c r="F5424" s="182"/>
      <c r="G5424" s="182"/>
      <c r="H5424" s="182"/>
      <c r="I5424" s="182"/>
      <c r="J5424" s="182"/>
    </row>
    <row r="5425" spans="2:10">
      <c r="D5425" s="182"/>
      <c r="E5425" s="182"/>
      <c r="F5425" s="182"/>
      <c r="G5425" s="182"/>
      <c r="H5425" s="182"/>
      <c r="I5425" s="182"/>
      <c r="J5425" s="182"/>
    </row>
    <row r="5426" spans="2:10">
      <c r="D5426" s="182"/>
      <c r="E5426" s="182"/>
      <c r="F5426" s="182"/>
      <c r="G5426" s="182"/>
      <c r="H5426" s="182"/>
      <c r="I5426" s="182"/>
      <c r="J5426" s="182"/>
    </row>
    <row r="5427" spans="2:10">
      <c r="B5427" s="183"/>
      <c r="D5427" s="182"/>
      <c r="E5427" s="182"/>
      <c r="F5427" s="182"/>
      <c r="G5427" s="182"/>
      <c r="H5427" s="182"/>
      <c r="I5427" s="182"/>
      <c r="J5427" s="182"/>
    </row>
    <row r="5428" spans="2:10">
      <c r="B5428" s="159"/>
      <c r="D5428" s="182"/>
      <c r="E5428" s="182"/>
      <c r="F5428" s="182"/>
      <c r="G5428" s="182"/>
      <c r="H5428" s="182"/>
      <c r="I5428" s="182"/>
      <c r="J5428" s="182"/>
    </row>
    <row r="5429" spans="2:10">
      <c r="B5429" s="159"/>
      <c r="D5429" s="182"/>
      <c r="E5429" s="182"/>
      <c r="F5429" s="182"/>
      <c r="G5429" s="182"/>
      <c r="H5429" s="182"/>
      <c r="I5429" s="182"/>
      <c r="J5429" s="182"/>
    </row>
    <row r="5430" spans="2:10">
      <c r="B5430" s="159"/>
      <c r="D5430" s="182"/>
      <c r="E5430" s="182"/>
      <c r="F5430" s="182"/>
      <c r="G5430" s="182"/>
      <c r="H5430" s="182"/>
      <c r="I5430" s="182"/>
      <c r="J5430" s="182"/>
    </row>
    <row r="5431" spans="2:10">
      <c r="B5431" s="159"/>
      <c r="D5431" s="182"/>
      <c r="E5431" s="182"/>
      <c r="F5431" s="182"/>
      <c r="G5431" s="182"/>
      <c r="H5431" s="182"/>
      <c r="I5431" s="182"/>
      <c r="J5431" s="182"/>
    </row>
    <row r="5432" spans="2:10">
      <c r="B5432" s="159"/>
      <c r="D5432" s="182"/>
      <c r="E5432" s="182"/>
      <c r="F5432" s="182"/>
      <c r="G5432" s="182"/>
      <c r="H5432" s="182"/>
      <c r="I5432" s="182"/>
      <c r="J5432" s="182"/>
    </row>
    <row r="5433" spans="2:10">
      <c r="B5433" s="159"/>
      <c r="D5433" s="182"/>
      <c r="E5433" s="182"/>
      <c r="F5433" s="182"/>
      <c r="G5433" s="182"/>
      <c r="H5433" s="182"/>
      <c r="I5433" s="182"/>
      <c r="J5433" s="182"/>
    </row>
    <row r="5434" spans="2:10">
      <c r="B5434" s="159"/>
      <c r="D5434" s="182"/>
      <c r="E5434" s="182"/>
      <c r="F5434" s="182"/>
      <c r="G5434" s="182"/>
      <c r="H5434" s="182"/>
      <c r="I5434" s="182"/>
      <c r="J5434" s="182"/>
    </row>
    <row r="5435" spans="2:10">
      <c r="B5435" s="159"/>
      <c r="D5435" s="182"/>
      <c r="E5435" s="182"/>
      <c r="F5435" s="182"/>
      <c r="G5435" s="182"/>
      <c r="H5435" s="182"/>
      <c r="I5435" s="182"/>
      <c r="J5435" s="182"/>
    </row>
    <row r="5436" spans="2:10">
      <c r="B5436" s="159"/>
      <c r="D5436" s="182"/>
      <c r="E5436" s="182"/>
      <c r="F5436" s="182"/>
      <c r="G5436" s="182"/>
      <c r="H5436" s="182"/>
      <c r="I5436" s="182"/>
      <c r="J5436" s="182"/>
    </row>
    <row r="5437" spans="2:10">
      <c r="B5437" s="159"/>
      <c r="D5437" s="182"/>
      <c r="E5437" s="182"/>
      <c r="F5437" s="182"/>
      <c r="G5437" s="182"/>
      <c r="H5437" s="182"/>
      <c r="I5437" s="182"/>
      <c r="J5437" s="182"/>
    </row>
    <row r="5438" spans="2:10">
      <c r="B5438" s="159"/>
      <c r="D5438" s="182"/>
      <c r="E5438" s="182"/>
      <c r="F5438" s="182"/>
      <c r="G5438" s="182"/>
      <c r="H5438" s="182"/>
      <c r="I5438" s="182"/>
      <c r="J5438" s="182"/>
    </row>
    <row r="5439" spans="2:10">
      <c r="B5439" s="184"/>
      <c r="D5439" s="182"/>
      <c r="E5439" s="182"/>
      <c r="F5439" s="182"/>
      <c r="G5439" s="182"/>
      <c r="H5439" s="182"/>
      <c r="I5439" s="182"/>
      <c r="J5439" s="182"/>
    </row>
    <row r="5440" spans="2:10">
      <c r="B5440" s="159"/>
      <c r="D5440" s="182"/>
      <c r="E5440" s="182"/>
      <c r="F5440" s="182"/>
      <c r="G5440" s="182"/>
      <c r="H5440" s="182"/>
      <c r="I5440" s="182"/>
      <c r="J5440" s="182"/>
    </row>
    <row r="5441" spans="2:10">
      <c r="B5441" s="159"/>
      <c r="D5441" s="182"/>
      <c r="E5441" s="182"/>
      <c r="F5441" s="182"/>
      <c r="G5441" s="182"/>
      <c r="H5441" s="182"/>
      <c r="I5441" s="182"/>
      <c r="J5441" s="182"/>
    </row>
    <row r="5442" spans="2:10">
      <c r="B5442" s="159"/>
      <c r="D5442" s="182"/>
      <c r="E5442" s="182"/>
      <c r="F5442" s="182"/>
      <c r="G5442" s="182"/>
      <c r="H5442" s="182"/>
      <c r="I5442" s="182"/>
      <c r="J5442" s="182"/>
    </row>
    <row r="5443" spans="2:10">
      <c r="B5443" s="159"/>
      <c r="D5443" s="182"/>
      <c r="E5443" s="182"/>
      <c r="F5443" s="182"/>
      <c r="G5443" s="182"/>
      <c r="H5443" s="182"/>
      <c r="I5443" s="182"/>
      <c r="J5443" s="182"/>
    </row>
    <row r="5444" spans="2:10">
      <c r="B5444" s="183"/>
      <c r="D5444" s="182"/>
      <c r="E5444" s="182"/>
      <c r="F5444" s="182"/>
      <c r="G5444" s="182"/>
      <c r="H5444" s="182"/>
      <c r="I5444" s="182"/>
      <c r="J5444" s="182"/>
    </row>
    <row r="5445" spans="2:10">
      <c r="B5445" s="183"/>
      <c r="D5445" s="182"/>
      <c r="E5445" s="182"/>
      <c r="F5445" s="182"/>
      <c r="G5445" s="182"/>
      <c r="H5445" s="182"/>
      <c r="I5445" s="182"/>
      <c r="J5445" s="182"/>
    </row>
    <row r="5446" spans="2:10">
      <c r="D5446" s="182"/>
      <c r="E5446" s="182"/>
      <c r="F5446" s="182"/>
      <c r="G5446" s="182"/>
      <c r="H5446" s="182"/>
      <c r="I5446" s="182"/>
      <c r="J5446" s="182"/>
    </row>
    <row r="5447" spans="2:10">
      <c r="B5447" s="183"/>
      <c r="D5447" s="182"/>
      <c r="E5447" s="182"/>
      <c r="F5447" s="182"/>
      <c r="G5447" s="182"/>
      <c r="H5447" s="182"/>
      <c r="I5447" s="182"/>
      <c r="J5447" s="182"/>
    </row>
    <row r="5448" spans="2:10">
      <c r="D5448" s="182"/>
      <c r="E5448" s="182"/>
      <c r="F5448" s="182"/>
      <c r="G5448" s="182"/>
      <c r="H5448" s="182"/>
      <c r="I5448" s="182"/>
      <c r="J5448" s="182"/>
    </row>
    <row r="5449" spans="2:10">
      <c r="B5449" s="183"/>
      <c r="D5449" s="182"/>
      <c r="E5449" s="182"/>
      <c r="F5449" s="182"/>
      <c r="G5449" s="182"/>
      <c r="H5449" s="182"/>
      <c r="I5449" s="182"/>
      <c r="J5449" s="182"/>
    </row>
    <row r="5450" spans="2:10">
      <c r="D5450" s="182"/>
      <c r="E5450" s="182"/>
      <c r="F5450" s="182"/>
      <c r="G5450" s="182"/>
      <c r="H5450" s="182"/>
      <c r="I5450" s="182"/>
      <c r="J5450" s="182"/>
    </row>
    <row r="5451" spans="2:10">
      <c r="B5451" s="184"/>
      <c r="D5451" s="182"/>
      <c r="E5451" s="182"/>
      <c r="F5451" s="182"/>
      <c r="G5451" s="182"/>
      <c r="H5451" s="182"/>
      <c r="I5451" s="182"/>
      <c r="J5451" s="182"/>
    </row>
    <row r="5452" spans="2:10">
      <c r="D5452" s="182"/>
      <c r="E5452" s="182"/>
      <c r="F5452" s="182"/>
      <c r="G5452" s="182"/>
      <c r="H5452" s="182"/>
      <c r="I5452" s="182"/>
      <c r="J5452" s="182"/>
    </row>
    <row r="5453" spans="2:10">
      <c r="B5453" s="183"/>
      <c r="D5453" s="182"/>
      <c r="E5453" s="182"/>
      <c r="F5453" s="182"/>
      <c r="G5453" s="182"/>
      <c r="H5453" s="182"/>
      <c r="I5453" s="182"/>
      <c r="J5453" s="182"/>
    </row>
    <row r="5454" spans="2:10">
      <c r="D5454" s="182"/>
      <c r="E5454" s="182"/>
      <c r="F5454" s="182"/>
      <c r="G5454" s="182"/>
      <c r="H5454" s="182"/>
      <c r="I5454" s="182"/>
      <c r="J5454" s="182"/>
    </row>
    <row r="5455" spans="2:10">
      <c r="B5455" s="183"/>
      <c r="D5455" s="182"/>
      <c r="E5455" s="182"/>
      <c r="F5455" s="182"/>
      <c r="G5455" s="182"/>
      <c r="H5455" s="182"/>
      <c r="I5455" s="182"/>
      <c r="J5455" s="182"/>
    </row>
    <row r="5456" spans="2:10">
      <c r="D5456" s="182"/>
      <c r="E5456" s="182"/>
      <c r="F5456" s="182"/>
      <c r="G5456" s="182"/>
      <c r="H5456" s="182"/>
      <c r="I5456" s="182"/>
      <c r="J5456" s="182"/>
    </row>
    <row r="5457" spans="2:10">
      <c r="D5457" s="182"/>
      <c r="E5457" s="182"/>
      <c r="F5457" s="182"/>
      <c r="G5457" s="182"/>
      <c r="H5457" s="182"/>
      <c r="I5457" s="182"/>
      <c r="J5457" s="182"/>
    </row>
    <row r="5458" spans="2:10">
      <c r="D5458" s="182"/>
      <c r="E5458" s="182"/>
      <c r="F5458" s="182"/>
      <c r="G5458" s="182"/>
      <c r="H5458" s="182"/>
      <c r="I5458" s="182"/>
      <c r="J5458" s="182"/>
    </row>
    <row r="5459" spans="2:10">
      <c r="D5459" s="182"/>
      <c r="E5459" s="182"/>
      <c r="F5459" s="182"/>
      <c r="G5459" s="182"/>
      <c r="H5459" s="182"/>
      <c r="I5459" s="182"/>
      <c r="J5459" s="182"/>
    </row>
    <row r="5460" spans="2:10">
      <c r="D5460" s="182"/>
      <c r="E5460" s="182"/>
      <c r="F5460" s="182"/>
      <c r="G5460" s="182"/>
      <c r="H5460" s="182"/>
      <c r="I5460" s="182"/>
      <c r="J5460" s="182"/>
    </row>
    <row r="5461" spans="2:10">
      <c r="D5461" s="182"/>
      <c r="E5461" s="182"/>
      <c r="F5461" s="182"/>
      <c r="G5461" s="182"/>
      <c r="H5461" s="182"/>
      <c r="I5461" s="182"/>
      <c r="J5461" s="182"/>
    </row>
    <row r="5462" spans="2:10">
      <c r="D5462" s="182"/>
      <c r="E5462" s="182"/>
      <c r="F5462" s="182"/>
      <c r="G5462" s="182"/>
      <c r="H5462" s="182"/>
      <c r="I5462" s="182"/>
      <c r="J5462" s="182"/>
    </row>
    <row r="5463" spans="2:10">
      <c r="B5463" s="159"/>
      <c r="D5463" s="182"/>
      <c r="E5463" s="182"/>
      <c r="F5463" s="182"/>
      <c r="G5463" s="182"/>
      <c r="H5463" s="182"/>
      <c r="I5463" s="182"/>
      <c r="J5463" s="182"/>
    </row>
    <row r="5464" spans="2:10">
      <c r="B5464" s="183"/>
      <c r="D5464" s="182"/>
      <c r="E5464" s="182"/>
      <c r="F5464" s="182"/>
      <c r="G5464" s="182"/>
      <c r="H5464" s="182"/>
      <c r="I5464" s="182"/>
      <c r="J5464" s="182"/>
    </row>
    <row r="5465" spans="2:10">
      <c r="D5465" s="182"/>
      <c r="E5465" s="182"/>
      <c r="F5465" s="182"/>
      <c r="G5465" s="182"/>
      <c r="H5465" s="182"/>
      <c r="I5465" s="182"/>
      <c r="J5465" s="182"/>
    </row>
    <row r="5466" spans="2:10">
      <c r="B5466" s="183"/>
      <c r="D5466" s="182"/>
      <c r="E5466" s="182"/>
      <c r="F5466" s="182"/>
      <c r="G5466" s="182"/>
      <c r="H5466" s="182"/>
      <c r="I5466" s="182"/>
      <c r="J5466" s="182"/>
    </row>
    <row r="5467" spans="2:10">
      <c r="D5467" s="182"/>
      <c r="E5467" s="182"/>
      <c r="F5467" s="182"/>
      <c r="G5467" s="182"/>
      <c r="H5467" s="182"/>
      <c r="I5467" s="182"/>
      <c r="J5467" s="182"/>
    </row>
    <row r="5468" spans="2:10">
      <c r="D5468" s="182"/>
      <c r="E5468" s="182"/>
      <c r="F5468" s="182"/>
      <c r="G5468" s="182"/>
      <c r="H5468" s="182"/>
      <c r="I5468" s="182"/>
      <c r="J5468" s="182"/>
    </row>
    <row r="5469" spans="2:10">
      <c r="D5469" s="182"/>
      <c r="E5469" s="182"/>
      <c r="F5469" s="182"/>
      <c r="G5469" s="182"/>
      <c r="H5469" s="182"/>
      <c r="I5469" s="182"/>
      <c r="J5469" s="182"/>
    </row>
    <row r="5470" spans="2:10">
      <c r="B5470" s="183"/>
      <c r="D5470" s="182"/>
      <c r="E5470" s="182"/>
      <c r="F5470" s="182"/>
      <c r="G5470" s="182"/>
      <c r="H5470" s="182"/>
      <c r="I5470" s="182"/>
      <c r="J5470" s="182"/>
    </row>
    <row r="5471" spans="2:10">
      <c r="D5471" s="182"/>
      <c r="E5471" s="182"/>
      <c r="F5471" s="182"/>
      <c r="G5471" s="182"/>
      <c r="H5471" s="182"/>
      <c r="I5471" s="182"/>
      <c r="J5471" s="182"/>
    </row>
    <row r="5472" spans="2:10">
      <c r="D5472" s="182"/>
      <c r="E5472" s="182"/>
      <c r="F5472" s="182"/>
      <c r="G5472" s="182"/>
      <c r="H5472" s="182"/>
      <c r="I5472" s="182"/>
      <c r="J5472" s="182"/>
    </row>
    <row r="5473" spans="2:10">
      <c r="B5473" s="183"/>
      <c r="D5473" s="182"/>
      <c r="E5473" s="182"/>
      <c r="F5473" s="182"/>
      <c r="G5473" s="182"/>
      <c r="H5473" s="182"/>
      <c r="I5473" s="182"/>
      <c r="J5473" s="182"/>
    </row>
    <row r="5474" spans="2:10">
      <c r="B5474" s="183"/>
      <c r="D5474" s="182"/>
      <c r="E5474" s="182"/>
      <c r="F5474" s="182"/>
      <c r="G5474" s="182"/>
      <c r="H5474" s="182"/>
      <c r="I5474" s="182"/>
      <c r="J5474" s="182"/>
    </row>
    <row r="5475" spans="2:10">
      <c r="D5475" s="182"/>
      <c r="E5475" s="182"/>
      <c r="F5475" s="182"/>
      <c r="G5475" s="182"/>
      <c r="H5475" s="182"/>
      <c r="I5475" s="182"/>
      <c r="J5475" s="182"/>
    </row>
    <row r="5476" spans="2:10">
      <c r="B5476" s="184"/>
      <c r="D5476" s="182"/>
      <c r="E5476" s="182"/>
      <c r="F5476" s="182"/>
      <c r="G5476" s="182"/>
      <c r="H5476" s="182"/>
      <c r="I5476" s="182"/>
      <c r="J5476" s="182"/>
    </row>
    <row r="5477" spans="2:10">
      <c r="D5477" s="182"/>
      <c r="E5477" s="182"/>
      <c r="F5477" s="182"/>
      <c r="G5477" s="182"/>
      <c r="H5477" s="182"/>
      <c r="I5477" s="182"/>
      <c r="J5477" s="182"/>
    </row>
    <row r="5478" spans="2:10">
      <c r="B5478" s="159"/>
      <c r="D5478" s="182"/>
      <c r="E5478" s="182"/>
      <c r="F5478" s="182"/>
      <c r="G5478" s="182"/>
      <c r="H5478" s="182"/>
      <c r="I5478" s="182"/>
      <c r="J5478" s="182"/>
    </row>
    <row r="5479" spans="2:10">
      <c r="D5479" s="182"/>
      <c r="E5479" s="182"/>
      <c r="F5479" s="182"/>
      <c r="G5479" s="182"/>
      <c r="H5479" s="182"/>
      <c r="I5479" s="182"/>
      <c r="J5479" s="182"/>
    </row>
    <row r="5480" spans="2:10">
      <c r="D5480" s="182"/>
      <c r="E5480" s="182"/>
      <c r="F5480" s="182"/>
      <c r="G5480" s="182"/>
      <c r="H5480" s="182"/>
      <c r="I5480" s="182"/>
      <c r="J5480" s="182"/>
    </row>
    <row r="5481" spans="2:10">
      <c r="D5481" s="182"/>
      <c r="E5481" s="182"/>
      <c r="F5481" s="182"/>
      <c r="G5481" s="182"/>
      <c r="H5481" s="182"/>
      <c r="I5481" s="182"/>
      <c r="J5481" s="182"/>
    </row>
    <row r="5482" spans="2:10">
      <c r="D5482" s="182"/>
      <c r="E5482" s="182"/>
      <c r="F5482" s="182"/>
      <c r="G5482" s="182"/>
      <c r="H5482" s="182"/>
      <c r="I5482" s="182"/>
      <c r="J5482" s="182"/>
    </row>
    <row r="5483" spans="2:10">
      <c r="B5483" s="183"/>
      <c r="D5483" s="182"/>
      <c r="E5483" s="182"/>
      <c r="F5483" s="182"/>
      <c r="G5483" s="182"/>
      <c r="H5483" s="182"/>
      <c r="I5483" s="182"/>
      <c r="J5483" s="182"/>
    </row>
    <row r="5484" spans="2:10">
      <c r="B5484" s="183"/>
      <c r="D5484" s="182"/>
      <c r="E5484" s="182"/>
      <c r="F5484" s="182"/>
      <c r="G5484" s="182"/>
      <c r="H5484" s="182"/>
      <c r="I5484" s="182"/>
      <c r="J5484" s="182"/>
    </row>
    <row r="5485" spans="2:10">
      <c r="D5485" s="182"/>
      <c r="E5485" s="182"/>
      <c r="F5485" s="182"/>
      <c r="G5485" s="182"/>
      <c r="H5485" s="182"/>
      <c r="I5485" s="182"/>
      <c r="J5485" s="182"/>
    </row>
    <row r="5486" spans="2:10">
      <c r="B5486" s="183"/>
      <c r="D5486" s="182"/>
      <c r="E5486" s="182"/>
      <c r="F5486" s="182"/>
      <c r="G5486" s="182"/>
      <c r="H5486" s="182"/>
      <c r="I5486" s="182"/>
      <c r="J5486" s="182"/>
    </row>
    <row r="5487" spans="2:10">
      <c r="D5487" s="182"/>
      <c r="E5487" s="182"/>
      <c r="F5487" s="182"/>
      <c r="G5487" s="182"/>
      <c r="H5487" s="182"/>
      <c r="I5487" s="182"/>
      <c r="J5487" s="182"/>
    </row>
    <row r="5488" spans="2:10">
      <c r="B5488" s="183"/>
      <c r="D5488" s="182"/>
      <c r="E5488" s="182"/>
      <c r="F5488" s="182"/>
      <c r="G5488" s="182"/>
      <c r="H5488" s="182"/>
      <c r="I5488" s="182"/>
      <c r="J5488" s="182"/>
    </row>
    <row r="5489" spans="2:10">
      <c r="D5489" s="182"/>
      <c r="E5489" s="182"/>
      <c r="F5489" s="182"/>
      <c r="G5489" s="182"/>
      <c r="H5489" s="182"/>
      <c r="I5489" s="182"/>
      <c r="J5489" s="182"/>
    </row>
    <row r="5490" spans="2:10">
      <c r="D5490" s="182"/>
      <c r="E5490" s="182"/>
      <c r="F5490" s="182"/>
      <c r="G5490" s="182"/>
      <c r="H5490" s="182"/>
      <c r="I5490" s="182"/>
      <c r="J5490" s="182"/>
    </row>
    <row r="5491" spans="2:10">
      <c r="D5491" s="182"/>
      <c r="E5491" s="182"/>
      <c r="F5491" s="182"/>
      <c r="G5491" s="182"/>
      <c r="H5491" s="182"/>
      <c r="I5491" s="182"/>
      <c r="J5491" s="182"/>
    </row>
    <row r="5492" spans="2:10">
      <c r="D5492" s="182"/>
      <c r="E5492" s="182"/>
      <c r="F5492" s="182"/>
      <c r="G5492" s="182"/>
      <c r="H5492" s="182"/>
      <c r="I5492" s="182"/>
      <c r="J5492" s="182"/>
    </row>
    <row r="5493" spans="2:10">
      <c r="D5493" s="182"/>
      <c r="E5493" s="182"/>
      <c r="F5493" s="182"/>
      <c r="G5493" s="182"/>
      <c r="H5493" s="182"/>
      <c r="I5493" s="182"/>
      <c r="J5493" s="182"/>
    </row>
    <row r="5494" spans="2:10">
      <c r="D5494" s="182"/>
      <c r="E5494" s="182"/>
      <c r="F5494" s="182"/>
      <c r="G5494" s="182"/>
      <c r="H5494" s="182"/>
      <c r="I5494" s="182"/>
      <c r="J5494" s="182"/>
    </row>
    <row r="5495" spans="2:10">
      <c r="D5495" s="182"/>
      <c r="E5495" s="182"/>
      <c r="F5495" s="182"/>
      <c r="G5495" s="182"/>
      <c r="H5495" s="182"/>
      <c r="I5495" s="182"/>
      <c r="J5495" s="182"/>
    </row>
    <row r="5496" spans="2:10">
      <c r="D5496" s="182"/>
      <c r="E5496" s="182"/>
      <c r="F5496" s="182"/>
      <c r="G5496" s="182"/>
      <c r="H5496" s="182"/>
      <c r="I5496" s="182"/>
      <c r="J5496" s="182"/>
    </row>
    <row r="5497" spans="2:10">
      <c r="D5497" s="182"/>
      <c r="E5497" s="182"/>
      <c r="F5497" s="182"/>
      <c r="G5497" s="182"/>
      <c r="H5497" s="182"/>
      <c r="I5497" s="182"/>
      <c r="J5497" s="182"/>
    </row>
    <row r="5498" spans="2:10">
      <c r="D5498" s="182"/>
      <c r="E5498" s="182"/>
      <c r="F5498" s="182"/>
      <c r="G5498" s="182"/>
      <c r="H5498" s="182"/>
      <c r="I5498" s="182"/>
      <c r="J5498" s="182"/>
    </row>
    <row r="5499" spans="2:10">
      <c r="D5499" s="182"/>
      <c r="E5499" s="182"/>
      <c r="F5499" s="182"/>
      <c r="G5499" s="182"/>
      <c r="H5499" s="182"/>
      <c r="I5499" s="182"/>
      <c r="J5499" s="182"/>
    </row>
    <row r="5500" spans="2:10">
      <c r="D5500" s="182"/>
      <c r="E5500" s="182"/>
      <c r="F5500" s="182"/>
      <c r="G5500" s="182"/>
      <c r="H5500" s="182"/>
      <c r="I5500" s="182"/>
      <c r="J5500" s="182"/>
    </row>
    <row r="5501" spans="2:10">
      <c r="D5501" s="182"/>
      <c r="E5501" s="182"/>
      <c r="F5501" s="182"/>
      <c r="G5501" s="182"/>
      <c r="H5501" s="182"/>
      <c r="I5501" s="182"/>
      <c r="J5501" s="182"/>
    </row>
    <row r="5502" spans="2:10">
      <c r="B5502" s="183"/>
      <c r="D5502" s="182"/>
      <c r="E5502" s="182"/>
      <c r="F5502" s="182"/>
      <c r="G5502" s="182"/>
      <c r="H5502" s="182"/>
      <c r="I5502" s="182"/>
      <c r="J5502" s="182"/>
    </row>
    <row r="5503" spans="2:10">
      <c r="B5503" s="183"/>
      <c r="D5503" s="182"/>
      <c r="E5503" s="182"/>
      <c r="F5503" s="182"/>
      <c r="G5503" s="182"/>
      <c r="H5503" s="182"/>
      <c r="I5503" s="182"/>
      <c r="J5503" s="182"/>
    </row>
    <row r="5504" spans="2:10">
      <c r="D5504" s="182"/>
      <c r="E5504" s="182"/>
      <c r="F5504" s="182"/>
      <c r="G5504" s="182"/>
      <c r="H5504" s="182"/>
      <c r="I5504" s="182"/>
      <c r="J5504" s="182"/>
    </row>
    <row r="5505" spans="2:10">
      <c r="B5505" s="183"/>
      <c r="D5505" s="182"/>
      <c r="E5505" s="182"/>
      <c r="F5505" s="182"/>
      <c r="G5505" s="182"/>
      <c r="H5505" s="182"/>
      <c r="I5505" s="182"/>
      <c r="J5505" s="182"/>
    </row>
    <row r="5506" spans="2:10">
      <c r="D5506" s="182"/>
      <c r="E5506" s="182"/>
      <c r="F5506" s="182"/>
      <c r="G5506" s="182"/>
      <c r="H5506" s="182"/>
      <c r="I5506" s="182"/>
      <c r="J5506" s="182"/>
    </row>
    <row r="5507" spans="2:10">
      <c r="B5507" s="183"/>
      <c r="D5507" s="182"/>
      <c r="E5507" s="182"/>
      <c r="F5507" s="182"/>
      <c r="G5507" s="182"/>
      <c r="H5507" s="182"/>
      <c r="I5507" s="182"/>
      <c r="J5507" s="182"/>
    </row>
    <row r="5508" spans="2:10">
      <c r="D5508" s="182"/>
      <c r="E5508" s="182"/>
      <c r="F5508" s="182"/>
      <c r="G5508" s="182"/>
      <c r="H5508" s="182"/>
      <c r="I5508" s="182"/>
      <c r="J5508" s="182"/>
    </row>
    <row r="5509" spans="2:10">
      <c r="B5509" s="183"/>
      <c r="D5509" s="182"/>
      <c r="E5509" s="182"/>
      <c r="F5509" s="182"/>
      <c r="G5509" s="182"/>
      <c r="H5509" s="182"/>
      <c r="I5509" s="182"/>
      <c r="J5509" s="182"/>
    </row>
    <row r="5510" spans="2:10">
      <c r="D5510" s="182"/>
      <c r="E5510" s="182"/>
      <c r="F5510" s="182"/>
      <c r="G5510" s="182"/>
      <c r="H5510" s="182"/>
      <c r="I5510" s="182"/>
      <c r="J5510" s="182"/>
    </row>
    <row r="5511" spans="2:10">
      <c r="B5511" s="184"/>
      <c r="D5511" s="182"/>
      <c r="E5511" s="182"/>
      <c r="F5511" s="182"/>
      <c r="G5511" s="182"/>
      <c r="H5511" s="182"/>
      <c r="I5511" s="182"/>
      <c r="J5511" s="182"/>
    </row>
    <row r="5512" spans="2:10">
      <c r="D5512" s="182"/>
      <c r="E5512" s="182"/>
      <c r="F5512" s="182"/>
      <c r="G5512" s="182"/>
      <c r="H5512" s="182"/>
      <c r="I5512" s="182"/>
      <c r="J5512" s="182"/>
    </row>
    <row r="5513" spans="2:10">
      <c r="B5513" s="183"/>
      <c r="D5513" s="182"/>
      <c r="E5513" s="182"/>
      <c r="F5513" s="182"/>
      <c r="G5513" s="182"/>
      <c r="H5513" s="182"/>
      <c r="I5513" s="182"/>
      <c r="J5513" s="182"/>
    </row>
    <row r="5514" spans="2:10">
      <c r="D5514" s="182"/>
      <c r="E5514" s="182"/>
      <c r="F5514" s="182"/>
      <c r="G5514" s="182"/>
      <c r="H5514" s="182"/>
      <c r="I5514" s="182"/>
      <c r="J5514" s="182"/>
    </row>
    <row r="5515" spans="2:10">
      <c r="B5515" s="183"/>
      <c r="D5515" s="182"/>
      <c r="E5515" s="182"/>
      <c r="F5515" s="182"/>
      <c r="G5515" s="182"/>
      <c r="H5515" s="182"/>
      <c r="I5515" s="182"/>
      <c r="J5515" s="182"/>
    </row>
    <row r="5516" spans="2:10">
      <c r="D5516" s="182"/>
      <c r="E5516" s="182"/>
      <c r="F5516" s="182"/>
      <c r="G5516" s="182"/>
      <c r="H5516" s="182"/>
      <c r="I5516" s="182"/>
      <c r="J5516" s="182"/>
    </row>
    <row r="5517" spans="2:10">
      <c r="D5517" s="182"/>
      <c r="E5517" s="182"/>
      <c r="F5517" s="182"/>
      <c r="G5517" s="182"/>
      <c r="H5517" s="182"/>
      <c r="I5517" s="182"/>
      <c r="J5517" s="182"/>
    </row>
    <row r="5518" spans="2:10">
      <c r="D5518" s="182"/>
      <c r="E5518" s="182"/>
      <c r="F5518" s="182"/>
      <c r="G5518" s="182"/>
      <c r="H5518" s="182"/>
      <c r="I5518" s="182"/>
      <c r="J5518" s="182"/>
    </row>
    <row r="5519" spans="2:10">
      <c r="D5519" s="182"/>
      <c r="E5519" s="182"/>
      <c r="F5519" s="182"/>
      <c r="G5519" s="182"/>
      <c r="H5519" s="182"/>
      <c r="I5519" s="182"/>
      <c r="J5519" s="182"/>
    </row>
    <row r="5520" spans="2:10">
      <c r="D5520" s="182"/>
      <c r="E5520" s="182"/>
      <c r="F5520" s="182"/>
      <c r="G5520" s="182"/>
      <c r="H5520" s="182"/>
      <c r="I5520" s="182"/>
      <c r="J5520" s="182"/>
    </row>
    <row r="5521" spans="2:10">
      <c r="D5521" s="182"/>
      <c r="E5521" s="182"/>
      <c r="F5521" s="182"/>
      <c r="G5521" s="182"/>
      <c r="H5521" s="182"/>
      <c r="I5521" s="182"/>
      <c r="J5521" s="182"/>
    </row>
    <row r="5522" spans="2:10">
      <c r="D5522" s="182"/>
      <c r="E5522" s="182"/>
      <c r="F5522" s="182"/>
      <c r="G5522" s="182"/>
      <c r="H5522" s="182"/>
      <c r="I5522" s="182"/>
      <c r="J5522" s="182"/>
    </row>
    <row r="5523" spans="2:10">
      <c r="B5523" s="183"/>
      <c r="D5523" s="182"/>
      <c r="E5523" s="182"/>
      <c r="F5523" s="182"/>
      <c r="G5523" s="182"/>
      <c r="H5523" s="182"/>
      <c r="I5523" s="182"/>
      <c r="J5523" s="182"/>
    </row>
    <row r="5524" spans="2:10">
      <c r="D5524" s="182"/>
      <c r="E5524" s="182"/>
      <c r="F5524" s="182"/>
      <c r="G5524" s="182"/>
      <c r="H5524" s="182"/>
      <c r="I5524" s="182"/>
      <c r="J5524" s="182"/>
    </row>
    <row r="5525" spans="2:10">
      <c r="D5525" s="182"/>
      <c r="E5525" s="182"/>
      <c r="F5525" s="182"/>
      <c r="G5525" s="182"/>
      <c r="H5525" s="182"/>
      <c r="I5525" s="182"/>
      <c r="J5525" s="182"/>
    </row>
    <row r="5526" spans="2:10">
      <c r="D5526" s="182"/>
      <c r="E5526" s="182"/>
      <c r="F5526" s="182"/>
      <c r="G5526" s="182"/>
      <c r="H5526" s="182"/>
      <c r="I5526" s="182"/>
      <c r="J5526" s="182"/>
    </row>
    <row r="5527" spans="2:10">
      <c r="B5527" s="183"/>
      <c r="D5527" s="182"/>
      <c r="E5527" s="182"/>
      <c r="F5527" s="182"/>
      <c r="G5527" s="182"/>
      <c r="H5527" s="182"/>
      <c r="I5527" s="182"/>
      <c r="J5527" s="182"/>
    </row>
    <row r="5528" spans="2:10">
      <c r="D5528" s="182"/>
      <c r="E5528" s="182"/>
      <c r="F5528" s="182"/>
      <c r="G5528" s="182"/>
      <c r="H5528" s="182"/>
      <c r="I5528" s="182"/>
      <c r="J5528" s="182"/>
    </row>
    <row r="5529" spans="2:10">
      <c r="B5529" s="183"/>
      <c r="D5529" s="182"/>
      <c r="E5529" s="182"/>
      <c r="F5529" s="182"/>
      <c r="G5529" s="182"/>
      <c r="H5529" s="182"/>
      <c r="I5529" s="182"/>
      <c r="J5529" s="182"/>
    </row>
    <row r="5530" spans="2:10">
      <c r="D5530" s="182"/>
      <c r="E5530" s="182"/>
      <c r="F5530" s="182"/>
      <c r="G5530" s="182"/>
      <c r="H5530" s="182"/>
      <c r="I5530" s="182"/>
      <c r="J5530" s="182"/>
    </row>
    <row r="5531" spans="2:10">
      <c r="B5531" s="183"/>
      <c r="D5531" s="182"/>
      <c r="E5531" s="182"/>
      <c r="F5531" s="182"/>
      <c r="G5531" s="182"/>
      <c r="H5531" s="182"/>
      <c r="I5531" s="182"/>
      <c r="J5531" s="182"/>
    </row>
    <row r="5532" spans="2:10">
      <c r="D5532" s="182"/>
      <c r="E5532" s="182"/>
      <c r="F5532" s="182"/>
      <c r="G5532" s="182"/>
      <c r="H5532" s="182"/>
      <c r="I5532" s="182"/>
      <c r="J5532" s="182"/>
    </row>
    <row r="5533" spans="2:10">
      <c r="D5533" s="182"/>
      <c r="E5533" s="182"/>
      <c r="F5533" s="182"/>
      <c r="G5533" s="182"/>
      <c r="H5533" s="182"/>
      <c r="I5533" s="182"/>
      <c r="J5533" s="182"/>
    </row>
    <row r="5534" spans="2:10">
      <c r="B5534" s="183"/>
      <c r="D5534" s="182"/>
      <c r="E5534" s="182"/>
      <c r="F5534" s="182"/>
      <c r="G5534" s="182"/>
      <c r="H5534" s="182"/>
      <c r="I5534" s="182"/>
      <c r="J5534" s="182"/>
    </row>
    <row r="5535" spans="2:10">
      <c r="D5535" s="182"/>
      <c r="E5535" s="182"/>
      <c r="F5535" s="182"/>
      <c r="G5535" s="182"/>
      <c r="H5535" s="182"/>
      <c r="I5535" s="182"/>
      <c r="J5535" s="182"/>
    </row>
    <row r="5536" spans="2:10">
      <c r="D5536" s="182"/>
      <c r="E5536" s="182"/>
      <c r="F5536" s="182"/>
      <c r="G5536" s="182"/>
      <c r="H5536" s="182"/>
      <c r="I5536" s="182"/>
      <c r="J5536" s="182"/>
    </row>
    <row r="5537" spans="2:10">
      <c r="D5537" s="182"/>
      <c r="E5537" s="182"/>
      <c r="F5537" s="182"/>
      <c r="G5537" s="182"/>
      <c r="H5537" s="182"/>
      <c r="I5537" s="182"/>
      <c r="J5537" s="182"/>
    </row>
    <row r="5538" spans="2:10">
      <c r="D5538" s="182"/>
      <c r="E5538" s="182"/>
      <c r="F5538" s="182"/>
      <c r="G5538" s="182"/>
      <c r="H5538" s="182"/>
      <c r="I5538" s="182"/>
      <c r="J5538" s="182"/>
    </row>
    <row r="5539" spans="2:10">
      <c r="D5539" s="182"/>
      <c r="E5539" s="182"/>
      <c r="F5539" s="182"/>
      <c r="G5539" s="182"/>
      <c r="H5539" s="182"/>
      <c r="I5539" s="182"/>
      <c r="J5539" s="182"/>
    </row>
    <row r="5540" spans="2:10">
      <c r="D5540" s="182"/>
      <c r="E5540" s="182"/>
      <c r="F5540" s="182"/>
      <c r="G5540" s="182"/>
      <c r="H5540" s="182"/>
      <c r="I5540" s="182"/>
      <c r="J5540" s="182"/>
    </row>
    <row r="5541" spans="2:10">
      <c r="D5541" s="182"/>
      <c r="E5541" s="182"/>
      <c r="F5541" s="182"/>
      <c r="G5541" s="182"/>
      <c r="H5541" s="182"/>
      <c r="I5541" s="182"/>
      <c r="J5541" s="182"/>
    </row>
    <row r="5542" spans="2:10">
      <c r="B5542" s="159"/>
      <c r="D5542" s="182"/>
      <c r="E5542" s="182"/>
      <c r="F5542" s="182"/>
      <c r="G5542" s="182"/>
      <c r="H5542" s="182"/>
      <c r="I5542" s="182"/>
      <c r="J5542" s="182"/>
    </row>
    <row r="5543" spans="2:10">
      <c r="D5543" s="182"/>
      <c r="E5543" s="182"/>
      <c r="F5543" s="182"/>
      <c r="G5543" s="182"/>
      <c r="H5543" s="182"/>
      <c r="I5543" s="182"/>
      <c r="J5543" s="182"/>
    </row>
    <row r="5544" spans="2:10">
      <c r="D5544" s="182"/>
      <c r="E5544" s="182"/>
      <c r="F5544" s="182"/>
      <c r="G5544" s="182"/>
      <c r="H5544" s="182"/>
      <c r="I5544" s="182"/>
      <c r="J5544" s="182"/>
    </row>
    <row r="5545" spans="2:10">
      <c r="B5545" s="183"/>
      <c r="D5545" s="182"/>
      <c r="E5545" s="182"/>
      <c r="F5545" s="182"/>
      <c r="G5545" s="182"/>
      <c r="H5545" s="182"/>
      <c r="I5545" s="182"/>
      <c r="J5545" s="182"/>
    </row>
    <row r="5546" spans="2:10">
      <c r="D5546" s="182"/>
      <c r="E5546" s="182"/>
      <c r="F5546" s="182"/>
      <c r="G5546" s="182"/>
      <c r="H5546" s="182"/>
      <c r="I5546" s="182"/>
      <c r="J5546" s="182"/>
    </row>
    <row r="5547" spans="2:10">
      <c r="B5547" s="183"/>
      <c r="D5547" s="182"/>
      <c r="E5547" s="182"/>
      <c r="F5547" s="182"/>
      <c r="G5547" s="182"/>
      <c r="H5547" s="182"/>
      <c r="I5547" s="182"/>
      <c r="J5547" s="182"/>
    </row>
    <row r="5548" spans="2:10">
      <c r="B5548" s="183"/>
      <c r="D5548" s="182"/>
      <c r="E5548" s="182"/>
      <c r="F5548" s="182"/>
      <c r="G5548" s="182"/>
      <c r="H5548" s="182"/>
      <c r="I5548" s="182"/>
      <c r="J5548" s="182"/>
    </row>
    <row r="5549" spans="2:10">
      <c r="D5549" s="182"/>
      <c r="E5549" s="182"/>
      <c r="F5549" s="182"/>
      <c r="G5549" s="182"/>
      <c r="H5549" s="182"/>
      <c r="I5549" s="182"/>
      <c r="J5549" s="182"/>
    </row>
    <row r="5550" spans="2:10">
      <c r="B5550" s="183"/>
      <c r="D5550" s="182"/>
      <c r="E5550" s="182"/>
      <c r="F5550" s="182"/>
      <c r="G5550" s="182"/>
      <c r="H5550" s="182"/>
      <c r="I5550" s="182"/>
      <c r="J5550" s="182"/>
    </row>
    <row r="5551" spans="2:10">
      <c r="D5551" s="182"/>
      <c r="E5551" s="182"/>
      <c r="F5551" s="182"/>
      <c r="G5551" s="182"/>
      <c r="H5551" s="182"/>
      <c r="I5551" s="182"/>
      <c r="J5551" s="182"/>
    </row>
    <row r="5552" spans="2:10">
      <c r="B5552" s="183"/>
      <c r="D5552" s="182"/>
      <c r="E5552" s="182"/>
      <c r="F5552" s="182"/>
      <c r="G5552" s="182"/>
      <c r="H5552" s="182"/>
      <c r="I5552" s="182"/>
      <c r="J5552" s="182"/>
    </row>
    <row r="5553" spans="2:10">
      <c r="D5553" s="182"/>
      <c r="E5553" s="182"/>
      <c r="F5553" s="182"/>
      <c r="G5553" s="182"/>
      <c r="H5553" s="182"/>
      <c r="I5553" s="182"/>
      <c r="J5553" s="182"/>
    </row>
    <row r="5554" spans="2:10">
      <c r="B5554" s="183"/>
      <c r="D5554" s="182"/>
      <c r="E5554" s="182"/>
      <c r="F5554" s="182"/>
      <c r="G5554" s="182"/>
      <c r="H5554" s="182"/>
      <c r="I5554" s="182"/>
      <c r="J5554" s="182"/>
    </row>
    <row r="5555" spans="2:10">
      <c r="D5555" s="182"/>
      <c r="E5555" s="182"/>
      <c r="F5555" s="182"/>
      <c r="G5555" s="182"/>
      <c r="H5555" s="182"/>
      <c r="I5555" s="182"/>
      <c r="J5555" s="182"/>
    </row>
    <row r="5556" spans="2:10">
      <c r="B5556" s="183"/>
      <c r="D5556" s="182"/>
      <c r="E5556" s="182"/>
      <c r="F5556" s="182"/>
      <c r="G5556" s="182"/>
      <c r="H5556" s="182"/>
      <c r="I5556" s="182"/>
      <c r="J5556" s="182"/>
    </row>
    <row r="5557" spans="2:10">
      <c r="B5557" s="183"/>
      <c r="D5557" s="182"/>
      <c r="E5557" s="182"/>
      <c r="F5557" s="182"/>
      <c r="G5557" s="182"/>
      <c r="H5557" s="182"/>
      <c r="I5557" s="182"/>
      <c r="J5557" s="182"/>
    </row>
    <row r="5558" spans="2:10">
      <c r="D5558" s="182"/>
      <c r="E5558" s="182"/>
      <c r="F5558" s="182"/>
      <c r="G5558" s="182"/>
      <c r="H5558" s="182"/>
      <c r="I5558" s="182"/>
      <c r="J5558" s="182"/>
    </row>
    <row r="5559" spans="2:10">
      <c r="D5559" s="182"/>
      <c r="E5559" s="182"/>
      <c r="F5559" s="182"/>
      <c r="G5559" s="182"/>
      <c r="H5559" s="182"/>
      <c r="I5559" s="182"/>
      <c r="J5559" s="182"/>
    </row>
    <row r="5560" spans="2:10">
      <c r="D5560" s="182"/>
      <c r="E5560" s="182"/>
      <c r="F5560" s="182"/>
      <c r="G5560" s="182"/>
      <c r="H5560" s="182"/>
      <c r="I5560" s="182"/>
      <c r="J5560" s="182"/>
    </row>
    <row r="5561" spans="2:10">
      <c r="D5561" s="182"/>
      <c r="E5561" s="182"/>
      <c r="F5561" s="182"/>
      <c r="G5561" s="182"/>
      <c r="H5561" s="182"/>
      <c r="I5561" s="182"/>
      <c r="J5561" s="182"/>
    </row>
    <row r="5562" spans="2:10">
      <c r="D5562" s="182"/>
      <c r="E5562" s="182"/>
      <c r="F5562" s="182"/>
      <c r="G5562" s="182"/>
      <c r="H5562" s="182"/>
      <c r="I5562" s="182"/>
      <c r="J5562" s="182"/>
    </row>
    <row r="5563" spans="2:10">
      <c r="D5563" s="182"/>
      <c r="E5563" s="182"/>
      <c r="F5563" s="182"/>
      <c r="G5563" s="182"/>
      <c r="H5563" s="182"/>
      <c r="I5563" s="182"/>
      <c r="J5563" s="182"/>
    </row>
    <row r="5564" spans="2:10">
      <c r="D5564" s="182"/>
      <c r="E5564" s="182"/>
      <c r="F5564" s="182"/>
      <c r="G5564" s="182"/>
      <c r="H5564" s="182"/>
      <c r="I5564" s="182"/>
      <c r="J5564" s="182"/>
    </row>
    <row r="5565" spans="2:10">
      <c r="D5565" s="182"/>
      <c r="E5565" s="182"/>
      <c r="F5565" s="182"/>
      <c r="G5565" s="182"/>
      <c r="H5565" s="182"/>
      <c r="I5565" s="182"/>
      <c r="J5565" s="182"/>
    </row>
    <row r="5566" spans="2:10">
      <c r="D5566" s="182"/>
      <c r="E5566" s="182"/>
      <c r="F5566" s="182"/>
      <c r="G5566" s="182"/>
      <c r="H5566" s="182"/>
      <c r="I5566" s="182"/>
      <c r="J5566" s="182"/>
    </row>
    <row r="5567" spans="2:10">
      <c r="B5567" s="183"/>
      <c r="D5567" s="182"/>
      <c r="E5567" s="182"/>
      <c r="F5567" s="182"/>
      <c r="G5567" s="182"/>
      <c r="H5567" s="182"/>
      <c r="I5567" s="182"/>
      <c r="J5567" s="182"/>
    </row>
    <row r="5568" spans="2:10">
      <c r="D5568" s="182"/>
      <c r="E5568" s="182"/>
      <c r="F5568" s="182"/>
      <c r="G5568" s="182"/>
      <c r="H5568" s="182"/>
      <c r="I5568" s="182"/>
      <c r="J5568" s="182"/>
    </row>
    <row r="5569" spans="2:10">
      <c r="D5569" s="182"/>
      <c r="E5569" s="182"/>
      <c r="F5569" s="182"/>
      <c r="G5569" s="182"/>
      <c r="H5569" s="182"/>
      <c r="I5569" s="182"/>
      <c r="J5569" s="182"/>
    </row>
    <row r="5570" spans="2:10">
      <c r="D5570" s="182"/>
      <c r="E5570" s="182"/>
      <c r="F5570" s="182"/>
      <c r="G5570" s="182"/>
      <c r="H5570" s="182"/>
      <c r="I5570" s="182"/>
      <c r="J5570" s="182"/>
    </row>
    <row r="5571" spans="2:10">
      <c r="D5571" s="182"/>
      <c r="E5571" s="182"/>
      <c r="F5571" s="182"/>
      <c r="G5571" s="182"/>
      <c r="H5571" s="182"/>
      <c r="I5571" s="182"/>
      <c r="J5571" s="182"/>
    </row>
    <row r="5572" spans="2:10">
      <c r="D5572" s="182"/>
      <c r="E5572" s="182"/>
      <c r="F5572" s="182"/>
      <c r="G5572" s="182"/>
      <c r="H5572" s="182"/>
      <c r="I5572" s="182"/>
      <c r="J5572" s="182"/>
    </row>
    <row r="5573" spans="2:10">
      <c r="D5573" s="182"/>
      <c r="E5573" s="182"/>
      <c r="F5573" s="182"/>
      <c r="G5573" s="182"/>
      <c r="H5573" s="182"/>
      <c r="I5573" s="182"/>
      <c r="J5573" s="182"/>
    </row>
    <row r="5574" spans="2:10">
      <c r="D5574" s="182"/>
      <c r="E5574" s="182"/>
      <c r="F5574" s="182"/>
      <c r="G5574" s="182"/>
      <c r="H5574" s="182"/>
      <c r="I5574" s="182"/>
      <c r="J5574" s="182"/>
    </row>
    <row r="5575" spans="2:10">
      <c r="B5575" s="183"/>
      <c r="D5575" s="182"/>
      <c r="E5575" s="182"/>
      <c r="F5575" s="182"/>
      <c r="G5575" s="182"/>
      <c r="H5575" s="182"/>
      <c r="I5575" s="182"/>
      <c r="J5575" s="182"/>
    </row>
    <row r="5576" spans="2:10">
      <c r="B5576" s="183"/>
      <c r="D5576" s="182"/>
      <c r="E5576" s="182"/>
      <c r="F5576" s="182"/>
      <c r="G5576" s="182"/>
      <c r="H5576" s="182"/>
      <c r="I5576" s="182"/>
      <c r="J5576" s="182"/>
    </row>
    <row r="5577" spans="2:10">
      <c r="B5577" s="183"/>
      <c r="D5577" s="182"/>
      <c r="E5577" s="182"/>
      <c r="F5577" s="182"/>
      <c r="G5577" s="182"/>
      <c r="H5577" s="182"/>
      <c r="I5577" s="182"/>
      <c r="J5577" s="182"/>
    </row>
    <row r="5578" spans="2:10">
      <c r="D5578" s="182"/>
      <c r="E5578" s="182"/>
      <c r="F5578" s="182"/>
      <c r="G5578" s="182"/>
      <c r="H5578" s="182"/>
      <c r="I5578" s="182"/>
      <c r="J5578" s="182"/>
    </row>
    <row r="5579" spans="2:10">
      <c r="B5579" s="183"/>
      <c r="D5579" s="182"/>
      <c r="E5579" s="182"/>
      <c r="F5579" s="182"/>
      <c r="G5579" s="182"/>
      <c r="H5579" s="182"/>
      <c r="I5579" s="182"/>
      <c r="J5579" s="182"/>
    </row>
    <row r="5580" spans="2:10">
      <c r="D5580" s="182"/>
      <c r="E5580" s="182"/>
      <c r="F5580" s="182"/>
      <c r="G5580" s="182"/>
      <c r="H5580" s="182"/>
      <c r="I5580" s="182"/>
      <c r="J5580" s="182"/>
    </row>
    <row r="5581" spans="2:10">
      <c r="B5581" s="183"/>
      <c r="D5581" s="182"/>
      <c r="E5581" s="182"/>
      <c r="F5581" s="182"/>
      <c r="G5581" s="182"/>
      <c r="H5581" s="182"/>
      <c r="I5581" s="182"/>
      <c r="J5581" s="182"/>
    </row>
    <row r="5582" spans="2:10">
      <c r="D5582" s="182"/>
      <c r="E5582" s="182"/>
      <c r="F5582" s="182"/>
      <c r="G5582" s="182"/>
      <c r="H5582" s="182"/>
      <c r="I5582" s="182"/>
      <c r="J5582" s="182"/>
    </row>
    <row r="5583" spans="2:10">
      <c r="B5583" s="183"/>
      <c r="D5583" s="182"/>
      <c r="E5583" s="182"/>
      <c r="F5583" s="182"/>
      <c r="G5583" s="182"/>
      <c r="H5583" s="182"/>
      <c r="I5583" s="182"/>
      <c r="J5583" s="182"/>
    </row>
    <row r="5584" spans="2:10">
      <c r="D5584" s="182"/>
      <c r="E5584" s="182"/>
      <c r="F5584" s="182"/>
      <c r="G5584" s="182"/>
      <c r="H5584" s="182"/>
      <c r="I5584" s="182"/>
      <c r="J5584" s="182"/>
    </row>
    <row r="5585" spans="2:10">
      <c r="B5585" s="183"/>
      <c r="D5585" s="182"/>
      <c r="E5585" s="182"/>
      <c r="F5585" s="182"/>
      <c r="G5585" s="182"/>
      <c r="H5585" s="182"/>
      <c r="I5585" s="182"/>
      <c r="J5585" s="182"/>
    </row>
    <row r="5586" spans="2:10">
      <c r="D5586" s="182"/>
      <c r="E5586" s="182"/>
      <c r="F5586" s="182"/>
      <c r="G5586" s="182"/>
      <c r="H5586" s="182"/>
      <c r="I5586" s="182"/>
      <c r="J5586" s="182"/>
    </row>
    <row r="5587" spans="2:10">
      <c r="B5587" s="183"/>
      <c r="D5587" s="182"/>
      <c r="E5587" s="182"/>
      <c r="F5587" s="182"/>
      <c r="G5587" s="182"/>
      <c r="H5587" s="182"/>
      <c r="I5587" s="182"/>
      <c r="J5587" s="182"/>
    </row>
    <row r="5588" spans="2:10">
      <c r="D5588" s="182"/>
      <c r="E5588" s="182"/>
      <c r="F5588" s="182"/>
      <c r="G5588" s="182"/>
      <c r="H5588" s="182"/>
      <c r="I5588" s="182"/>
      <c r="J5588" s="182"/>
    </row>
    <row r="5589" spans="2:10">
      <c r="B5589" s="183"/>
      <c r="D5589" s="182"/>
      <c r="E5589" s="182"/>
      <c r="F5589" s="182"/>
      <c r="G5589" s="182"/>
      <c r="H5589" s="182"/>
      <c r="I5589" s="182"/>
      <c r="J5589" s="182"/>
    </row>
    <row r="5590" spans="2:10">
      <c r="D5590" s="182"/>
      <c r="E5590" s="182"/>
      <c r="F5590" s="182"/>
      <c r="G5590" s="182"/>
      <c r="H5590" s="182"/>
      <c r="I5590" s="182"/>
      <c r="J5590" s="182"/>
    </row>
    <row r="5591" spans="2:10">
      <c r="B5591" s="183"/>
      <c r="D5591" s="182"/>
      <c r="E5591" s="182"/>
      <c r="F5591" s="182"/>
      <c r="G5591" s="182"/>
      <c r="H5591" s="182"/>
      <c r="I5591" s="182"/>
      <c r="J5591" s="182"/>
    </row>
    <row r="5592" spans="2:10">
      <c r="D5592" s="182"/>
      <c r="E5592" s="182"/>
      <c r="F5592" s="182"/>
      <c r="G5592" s="182"/>
      <c r="H5592" s="182"/>
      <c r="I5592" s="182"/>
      <c r="J5592" s="182"/>
    </row>
    <row r="5593" spans="2:10">
      <c r="B5593" s="183"/>
      <c r="D5593" s="182"/>
      <c r="E5593" s="182"/>
      <c r="F5593" s="182"/>
      <c r="G5593" s="182"/>
      <c r="H5593" s="182"/>
      <c r="I5593" s="182"/>
      <c r="J5593" s="182"/>
    </row>
    <row r="5594" spans="2:10">
      <c r="D5594" s="182"/>
      <c r="E5594" s="182"/>
      <c r="F5594" s="182"/>
      <c r="G5594" s="182"/>
      <c r="H5594" s="182"/>
      <c r="I5594" s="182"/>
      <c r="J5594" s="182"/>
    </row>
    <row r="5595" spans="2:10">
      <c r="D5595" s="182"/>
      <c r="E5595" s="182"/>
      <c r="F5595" s="182"/>
      <c r="G5595" s="182"/>
      <c r="H5595" s="182"/>
      <c r="I5595" s="182"/>
      <c r="J5595" s="182"/>
    </row>
    <row r="5596" spans="2:10">
      <c r="D5596" s="182"/>
      <c r="E5596" s="182"/>
      <c r="F5596" s="182"/>
      <c r="G5596" s="182"/>
      <c r="H5596" s="182"/>
      <c r="I5596" s="182"/>
      <c r="J5596" s="182"/>
    </row>
    <row r="5597" spans="2:10">
      <c r="D5597" s="182"/>
      <c r="E5597" s="182"/>
      <c r="F5597" s="182"/>
      <c r="G5597" s="182"/>
      <c r="H5597" s="182"/>
      <c r="I5597" s="182"/>
      <c r="J5597" s="182"/>
    </row>
    <row r="5598" spans="2:10">
      <c r="D5598" s="182"/>
      <c r="E5598" s="182"/>
      <c r="F5598" s="182"/>
      <c r="G5598" s="182"/>
      <c r="H5598" s="182"/>
      <c r="I5598" s="182"/>
      <c r="J5598" s="182"/>
    </row>
    <row r="5599" spans="2:10">
      <c r="D5599" s="182"/>
      <c r="E5599" s="182"/>
      <c r="F5599" s="182"/>
      <c r="G5599" s="182"/>
      <c r="H5599" s="182"/>
      <c r="I5599" s="182"/>
      <c r="J5599" s="182"/>
    </row>
    <row r="5600" spans="2:10">
      <c r="D5600" s="182"/>
      <c r="E5600" s="182"/>
      <c r="F5600" s="182"/>
      <c r="G5600" s="182"/>
      <c r="H5600" s="182"/>
      <c r="I5600" s="182"/>
      <c r="J5600" s="182"/>
    </row>
    <row r="5601" spans="2:10">
      <c r="B5601" s="183"/>
      <c r="D5601" s="182"/>
      <c r="E5601" s="182"/>
      <c r="F5601" s="182"/>
      <c r="G5601" s="182"/>
      <c r="H5601" s="182"/>
      <c r="I5601" s="182"/>
      <c r="J5601" s="182"/>
    </row>
    <row r="5602" spans="2:10">
      <c r="D5602" s="182"/>
      <c r="E5602" s="182"/>
      <c r="F5602" s="182"/>
      <c r="G5602" s="182"/>
      <c r="H5602" s="182"/>
      <c r="I5602" s="182"/>
      <c r="J5602" s="182"/>
    </row>
    <row r="5603" spans="2:10">
      <c r="D5603" s="182"/>
      <c r="E5603" s="182"/>
      <c r="F5603" s="182"/>
      <c r="G5603" s="182"/>
      <c r="H5603" s="182"/>
      <c r="I5603" s="182"/>
      <c r="J5603" s="182"/>
    </row>
    <row r="5604" spans="2:10">
      <c r="D5604" s="182"/>
      <c r="E5604" s="182"/>
      <c r="F5604" s="182"/>
      <c r="G5604" s="182"/>
      <c r="H5604" s="182"/>
      <c r="I5604" s="182"/>
      <c r="J5604" s="182"/>
    </row>
    <row r="5605" spans="2:10">
      <c r="D5605" s="182"/>
      <c r="E5605" s="182"/>
      <c r="F5605" s="182"/>
      <c r="G5605" s="182"/>
      <c r="H5605" s="182"/>
      <c r="I5605" s="182"/>
      <c r="J5605" s="182"/>
    </row>
    <row r="5606" spans="2:10">
      <c r="D5606" s="182"/>
      <c r="E5606" s="182"/>
      <c r="F5606" s="182"/>
      <c r="G5606" s="182"/>
      <c r="H5606" s="182"/>
      <c r="I5606" s="182"/>
      <c r="J5606" s="182"/>
    </row>
    <row r="5607" spans="2:10">
      <c r="D5607" s="182"/>
      <c r="E5607" s="182"/>
      <c r="F5607" s="182"/>
      <c r="G5607" s="182"/>
      <c r="H5607" s="182"/>
      <c r="I5607" s="182"/>
      <c r="J5607" s="182"/>
    </row>
    <row r="5608" spans="2:10">
      <c r="D5608" s="182"/>
      <c r="E5608" s="182"/>
      <c r="F5608" s="182"/>
      <c r="G5608" s="182"/>
      <c r="H5608" s="182"/>
      <c r="I5608" s="182"/>
      <c r="J5608" s="182"/>
    </row>
    <row r="5609" spans="2:10">
      <c r="D5609" s="182"/>
      <c r="E5609" s="182"/>
      <c r="F5609" s="182"/>
      <c r="G5609" s="182"/>
      <c r="H5609" s="182"/>
      <c r="I5609" s="182"/>
      <c r="J5609" s="182"/>
    </row>
    <row r="5610" spans="2:10">
      <c r="D5610" s="182"/>
      <c r="E5610" s="182"/>
      <c r="F5610" s="182"/>
      <c r="G5610" s="182"/>
      <c r="H5610" s="182"/>
      <c r="I5610" s="182"/>
      <c r="J5610" s="182"/>
    </row>
    <row r="5611" spans="2:10">
      <c r="B5611" s="183"/>
      <c r="D5611" s="182"/>
      <c r="E5611" s="182"/>
      <c r="F5611" s="182"/>
      <c r="G5611" s="182"/>
      <c r="H5611" s="182"/>
      <c r="I5611" s="182"/>
      <c r="J5611" s="182"/>
    </row>
    <row r="5612" spans="2:10">
      <c r="D5612" s="182"/>
      <c r="E5612" s="182"/>
      <c r="F5612" s="182"/>
      <c r="G5612" s="182"/>
      <c r="H5612" s="182"/>
      <c r="I5612" s="182"/>
      <c r="J5612" s="182"/>
    </row>
    <row r="5613" spans="2:10">
      <c r="B5613" s="183"/>
      <c r="D5613" s="182"/>
      <c r="E5613" s="182"/>
      <c r="F5613" s="182"/>
      <c r="G5613" s="182"/>
      <c r="H5613" s="182"/>
      <c r="I5613" s="182"/>
      <c r="J5613" s="182"/>
    </row>
    <row r="5614" spans="2:10">
      <c r="D5614" s="182"/>
      <c r="E5614" s="182"/>
      <c r="F5614" s="182"/>
      <c r="G5614" s="182"/>
      <c r="H5614" s="182"/>
      <c r="I5614" s="182"/>
      <c r="J5614" s="182"/>
    </row>
    <row r="5615" spans="2:10">
      <c r="B5615" s="183"/>
      <c r="D5615" s="182"/>
      <c r="E5615" s="182"/>
      <c r="F5615" s="182"/>
      <c r="G5615" s="182"/>
      <c r="H5615" s="182"/>
      <c r="I5615" s="182"/>
      <c r="J5615" s="182"/>
    </row>
    <row r="5616" spans="2:10">
      <c r="D5616" s="182"/>
      <c r="E5616" s="182"/>
      <c r="F5616" s="182"/>
      <c r="G5616" s="182"/>
      <c r="H5616" s="182"/>
      <c r="I5616" s="182"/>
      <c r="J5616" s="182"/>
    </row>
    <row r="5617" spans="2:10">
      <c r="D5617" s="182"/>
      <c r="E5617" s="182"/>
      <c r="F5617" s="182"/>
      <c r="G5617" s="182"/>
      <c r="H5617" s="182"/>
      <c r="I5617" s="182"/>
      <c r="J5617" s="182"/>
    </row>
    <row r="5618" spans="2:10">
      <c r="D5618" s="182"/>
      <c r="E5618" s="182"/>
      <c r="F5618" s="182"/>
      <c r="G5618" s="182"/>
      <c r="H5618" s="182"/>
      <c r="I5618" s="182"/>
      <c r="J5618" s="182"/>
    </row>
    <row r="5619" spans="2:10">
      <c r="D5619" s="182"/>
      <c r="E5619" s="182"/>
      <c r="F5619" s="182"/>
      <c r="G5619" s="182"/>
      <c r="H5619" s="182"/>
      <c r="I5619" s="182"/>
      <c r="J5619" s="182"/>
    </row>
    <row r="5620" spans="2:10">
      <c r="D5620" s="182"/>
      <c r="E5620" s="182"/>
      <c r="F5620" s="182"/>
      <c r="G5620" s="182"/>
      <c r="H5620" s="182"/>
      <c r="I5620" s="182"/>
      <c r="J5620" s="182"/>
    </row>
    <row r="5621" spans="2:10">
      <c r="D5621" s="182"/>
      <c r="E5621" s="182"/>
      <c r="F5621" s="182"/>
      <c r="G5621" s="182"/>
      <c r="H5621" s="182"/>
      <c r="I5621" s="182"/>
      <c r="J5621" s="182"/>
    </row>
    <row r="5622" spans="2:10">
      <c r="B5622" s="183"/>
      <c r="D5622" s="182"/>
      <c r="E5622" s="182"/>
      <c r="F5622" s="182"/>
      <c r="G5622" s="182"/>
      <c r="H5622" s="182"/>
      <c r="I5622" s="182"/>
      <c r="J5622" s="182"/>
    </row>
    <row r="5623" spans="2:10">
      <c r="D5623" s="182"/>
      <c r="E5623" s="182"/>
      <c r="F5623" s="182"/>
      <c r="G5623" s="182"/>
      <c r="H5623" s="182"/>
      <c r="I5623" s="182"/>
      <c r="J5623" s="182"/>
    </row>
    <row r="5624" spans="2:10">
      <c r="B5624" s="183"/>
      <c r="D5624" s="182"/>
      <c r="E5624" s="182"/>
      <c r="F5624" s="182"/>
      <c r="G5624" s="182"/>
      <c r="H5624" s="182"/>
      <c r="I5624" s="182"/>
      <c r="J5624" s="182"/>
    </row>
    <row r="5625" spans="2:10">
      <c r="D5625" s="182"/>
      <c r="E5625" s="182"/>
      <c r="F5625" s="182"/>
      <c r="G5625" s="182"/>
      <c r="H5625" s="182"/>
      <c r="I5625" s="182"/>
      <c r="J5625" s="182"/>
    </row>
    <row r="5626" spans="2:10">
      <c r="D5626" s="182"/>
      <c r="E5626" s="182"/>
      <c r="F5626" s="182"/>
      <c r="G5626" s="182"/>
      <c r="H5626" s="182"/>
      <c r="I5626" s="182"/>
      <c r="J5626" s="182"/>
    </row>
    <row r="5627" spans="2:10">
      <c r="D5627" s="182"/>
      <c r="E5627" s="182"/>
      <c r="F5627" s="182"/>
      <c r="G5627" s="182"/>
      <c r="H5627" s="182"/>
      <c r="I5627" s="182"/>
      <c r="J5627" s="182"/>
    </row>
    <row r="5628" spans="2:10">
      <c r="D5628" s="182"/>
      <c r="E5628" s="182"/>
      <c r="F5628" s="182"/>
      <c r="G5628" s="182"/>
      <c r="H5628" s="182"/>
      <c r="I5628" s="182"/>
      <c r="J5628" s="182"/>
    </row>
    <row r="5629" spans="2:10">
      <c r="D5629" s="182"/>
      <c r="E5629" s="182"/>
      <c r="F5629" s="182"/>
      <c r="G5629" s="182"/>
      <c r="H5629" s="182"/>
      <c r="I5629" s="182"/>
      <c r="J5629" s="182"/>
    </row>
    <row r="5630" spans="2:10">
      <c r="D5630" s="182"/>
      <c r="E5630" s="182"/>
      <c r="F5630" s="182"/>
      <c r="G5630" s="182"/>
      <c r="H5630" s="182"/>
      <c r="I5630" s="182"/>
      <c r="J5630" s="182"/>
    </row>
    <row r="5631" spans="2:10">
      <c r="B5631" s="183"/>
      <c r="D5631" s="182"/>
      <c r="E5631" s="182"/>
      <c r="F5631" s="182"/>
      <c r="G5631" s="182"/>
      <c r="H5631" s="182"/>
      <c r="I5631" s="182"/>
      <c r="J5631" s="182"/>
    </row>
    <row r="5632" spans="2:10">
      <c r="B5632" s="183"/>
      <c r="D5632" s="182"/>
      <c r="E5632" s="182"/>
      <c r="F5632" s="182"/>
      <c r="G5632" s="182"/>
      <c r="H5632" s="182"/>
      <c r="I5632" s="182"/>
      <c r="J5632" s="182"/>
    </row>
    <row r="5633" spans="2:10">
      <c r="D5633" s="182"/>
      <c r="E5633" s="182"/>
      <c r="F5633" s="182"/>
      <c r="G5633" s="182"/>
      <c r="H5633" s="182"/>
      <c r="I5633" s="182"/>
      <c r="J5633" s="182"/>
    </row>
    <row r="5634" spans="2:10">
      <c r="B5634" s="183"/>
      <c r="D5634" s="182"/>
      <c r="E5634" s="182"/>
      <c r="F5634" s="182"/>
      <c r="G5634" s="182"/>
      <c r="H5634" s="182"/>
      <c r="I5634" s="182"/>
      <c r="J5634" s="182"/>
    </row>
    <row r="5635" spans="2:10">
      <c r="B5635" s="159"/>
      <c r="D5635" s="182"/>
      <c r="E5635" s="182"/>
      <c r="F5635" s="182"/>
      <c r="G5635" s="182"/>
      <c r="H5635" s="182"/>
      <c r="I5635" s="182"/>
      <c r="J5635" s="182"/>
    </row>
    <row r="5636" spans="2:10">
      <c r="B5636" s="183"/>
      <c r="D5636" s="182"/>
      <c r="E5636" s="182"/>
      <c r="F5636" s="182"/>
      <c r="G5636" s="182"/>
      <c r="H5636" s="182"/>
      <c r="I5636" s="182"/>
      <c r="J5636" s="182"/>
    </row>
    <row r="5637" spans="2:10">
      <c r="D5637" s="182"/>
      <c r="E5637" s="182"/>
      <c r="F5637" s="182"/>
      <c r="G5637" s="182"/>
      <c r="H5637" s="182"/>
      <c r="I5637" s="182"/>
      <c r="J5637" s="182"/>
    </row>
    <row r="5638" spans="2:10">
      <c r="B5638" s="183"/>
      <c r="D5638" s="182"/>
      <c r="E5638" s="182"/>
      <c r="F5638" s="182"/>
      <c r="G5638" s="182"/>
      <c r="H5638" s="182"/>
      <c r="I5638" s="182"/>
      <c r="J5638" s="182"/>
    </row>
    <row r="5639" spans="2:10">
      <c r="D5639" s="182"/>
      <c r="E5639" s="182"/>
      <c r="F5639" s="182"/>
      <c r="G5639" s="182"/>
      <c r="H5639" s="182"/>
      <c r="I5639" s="182"/>
      <c r="J5639" s="182"/>
    </row>
    <row r="5640" spans="2:10">
      <c r="B5640" s="183"/>
      <c r="D5640" s="182"/>
      <c r="E5640" s="182"/>
      <c r="F5640" s="182"/>
      <c r="G5640" s="182"/>
      <c r="H5640" s="182"/>
      <c r="I5640" s="182"/>
      <c r="J5640" s="182"/>
    </row>
    <row r="5641" spans="2:10">
      <c r="D5641" s="182"/>
      <c r="E5641" s="182"/>
      <c r="F5641" s="182"/>
      <c r="G5641" s="182"/>
      <c r="H5641" s="182"/>
      <c r="I5641" s="182"/>
      <c r="J5641" s="182"/>
    </row>
    <row r="5642" spans="2:10">
      <c r="D5642" s="182"/>
      <c r="E5642" s="182"/>
      <c r="F5642" s="182"/>
      <c r="G5642" s="182"/>
      <c r="H5642" s="182"/>
      <c r="I5642" s="182"/>
      <c r="J5642" s="182"/>
    </row>
    <row r="5643" spans="2:10">
      <c r="D5643" s="182"/>
      <c r="E5643" s="182"/>
      <c r="F5643" s="182"/>
      <c r="G5643" s="182"/>
      <c r="H5643" s="182"/>
      <c r="I5643" s="182"/>
      <c r="J5643" s="182"/>
    </row>
    <row r="5644" spans="2:10">
      <c r="D5644" s="182"/>
      <c r="E5644" s="182"/>
      <c r="F5644" s="182"/>
      <c r="G5644" s="182"/>
      <c r="H5644" s="182"/>
      <c r="I5644" s="182"/>
      <c r="J5644" s="182"/>
    </row>
    <row r="5645" spans="2:10">
      <c r="D5645" s="182"/>
      <c r="E5645" s="182"/>
      <c r="F5645" s="182"/>
      <c r="G5645" s="182"/>
      <c r="H5645" s="182"/>
      <c r="I5645" s="182"/>
      <c r="J5645" s="182"/>
    </row>
    <row r="5646" spans="2:10">
      <c r="B5646" s="183"/>
      <c r="D5646" s="182"/>
      <c r="E5646" s="182"/>
      <c r="F5646" s="182"/>
      <c r="G5646" s="182"/>
      <c r="H5646" s="182"/>
      <c r="I5646" s="182"/>
      <c r="J5646" s="182"/>
    </row>
    <row r="5647" spans="2:10">
      <c r="B5647" s="159"/>
      <c r="D5647" s="182"/>
      <c r="E5647" s="182"/>
      <c r="F5647" s="182"/>
      <c r="G5647" s="182"/>
      <c r="H5647" s="182"/>
      <c r="I5647" s="182"/>
      <c r="J5647" s="182"/>
    </row>
    <row r="5648" spans="2:10">
      <c r="D5648" s="182"/>
      <c r="E5648" s="182"/>
      <c r="F5648" s="182"/>
      <c r="G5648" s="182"/>
      <c r="H5648" s="182"/>
      <c r="I5648" s="182"/>
      <c r="J5648" s="182"/>
    </row>
    <row r="5649" spans="2:10">
      <c r="D5649" s="182"/>
      <c r="E5649" s="182"/>
      <c r="F5649" s="182"/>
      <c r="G5649" s="182"/>
      <c r="H5649" s="182"/>
      <c r="I5649" s="182"/>
      <c r="J5649" s="182"/>
    </row>
    <row r="5650" spans="2:10">
      <c r="D5650" s="182"/>
      <c r="E5650" s="182"/>
      <c r="F5650" s="182"/>
      <c r="G5650" s="182"/>
      <c r="H5650" s="182"/>
      <c r="I5650" s="182"/>
      <c r="J5650" s="182"/>
    </row>
    <row r="5651" spans="2:10">
      <c r="D5651" s="182"/>
      <c r="E5651" s="182"/>
      <c r="F5651" s="182"/>
      <c r="G5651" s="182"/>
      <c r="H5651" s="182"/>
      <c r="I5651" s="182"/>
      <c r="J5651" s="182"/>
    </row>
    <row r="5652" spans="2:10">
      <c r="D5652" s="182"/>
      <c r="E5652" s="182"/>
      <c r="F5652" s="182"/>
      <c r="G5652" s="182"/>
      <c r="H5652" s="182"/>
      <c r="I5652" s="182"/>
      <c r="J5652" s="182"/>
    </row>
    <row r="5653" spans="2:10">
      <c r="D5653" s="182"/>
      <c r="E5653" s="182"/>
      <c r="F5653" s="182"/>
      <c r="G5653" s="182"/>
      <c r="H5653" s="182"/>
      <c r="I5653" s="182"/>
      <c r="J5653" s="182"/>
    </row>
    <row r="5654" spans="2:10">
      <c r="D5654" s="182"/>
      <c r="E5654" s="182"/>
      <c r="F5654" s="182"/>
      <c r="G5654" s="182"/>
      <c r="H5654" s="182"/>
      <c r="I5654" s="182"/>
      <c r="J5654" s="182"/>
    </row>
    <row r="5655" spans="2:10">
      <c r="B5655" s="183"/>
      <c r="D5655" s="182"/>
      <c r="E5655" s="182"/>
      <c r="F5655" s="182"/>
      <c r="G5655" s="182"/>
      <c r="H5655" s="182"/>
      <c r="I5655" s="182"/>
      <c r="J5655" s="182"/>
    </row>
    <row r="5656" spans="2:10">
      <c r="D5656" s="182"/>
      <c r="E5656" s="182"/>
      <c r="F5656" s="182"/>
      <c r="G5656" s="182"/>
      <c r="H5656" s="182"/>
      <c r="I5656" s="182"/>
      <c r="J5656" s="182"/>
    </row>
    <row r="5657" spans="2:10">
      <c r="B5657" s="183"/>
      <c r="D5657" s="182"/>
      <c r="E5657" s="182"/>
      <c r="F5657" s="182"/>
      <c r="G5657" s="182"/>
      <c r="H5657" s="182"/>
      <c r="I5657" s="182"/>
      <c r="J5657" s="182"/>
    </row>
    <row r="5658" spans="2:10">
      <c r="D5658" s="182"/>
      <c r="E5658" s="182"/>
      <c r="F5658" s="182"/>
      <c r="G5658" s="182"/>
      <c r="H5658" s="182"/>
      <c r="I5658" s="182"/>
      <c r="J5658" s="182"/>
    </row>
    <row r="5659" spans="2:10">
      <c r="B5659" s="183"/>
      <c r="D5659" s="182"/>
      <c r="E5659" s="182"/>
      <c r="F5659" s="182"/>
      <c r="G5659" s="182"/>
      <c r="H5659" s="182"/>
      <c r="I5659" s="182"/>
      <c r="J5659" s="182"/>
    </row>
    <row r="5660" spans="2:10">
      <c r="D5660" s="182"/>
      <c r="E5660" s="182"/>
      <c r="F5660" s="182"/>
      <c r="G5660" s="182"/>
      <c r="H5660" s="182"/>
      <c r="I5660" s="182"/>
      <c r="J5660" s="182"/>
    </row>
    <row r="5661" spans="2:10">
      <c r="B5661" s="183"/>
      <c r="D5661" s="182"/>
      <c r="E5661" s="182"/>
      <c r="F5661" s="182"/>
      <c r="G5661" s="182"/>
      <c r="H5661" s="182"/>
      <c r="I5661" s="182"/>
      <c r="J5661" s="182"/>
    </row>
    <row r="5662" spans="2:10">
      <c r="D5662" s="182"/>
      <c r="E5662" s="182"/>
      <c r="F5662" s="182"/>
      <c r="G5662" s="182"/>
      <c r="H5662" s="182"/>
      <c r="I5662" s="182"/>
      <c r="J5662" s="182"/>
    </row>
    <row r="5663" spans="2:10">
      <c r="B5663" s="183"/>
      <c r="D5663" s="182"/>
      <c r="E5663" s="182"/>
      <c r="F5663" s="182"/>
      <c r="G5663" s="182"/>
      <c r="H5663" s="182"/>
      <c r="I5663" s="182"/>
      <c r="J5663" s="182"/>
    </row>
    <row r="5664" spans="2:10">
      <c r="B5664" s="183"/>
      <c r="D5664" s="182"/>
      <c r="E5664" s="182"/>
      <c r="F5664" s="182"/>
      <c r="G5664" s="182"/>
      <c r="H5664" s="182"/>
      <c r="I5664" s="182"/>
      <c r="J5664" s="182"/>
    </row>
    <row r="5665" spans="2:10">
      <c r="D5665" s="182"/>
      <c r="E5665" s="182"/>
      <c r="F5665" s="182"/>
      <c r="G5665" s="182"/>
      <c r="H5665" s="182"/>
      <c r="I5665" s="182"/>
      <c r="J5665" s="182"/>
    </row>
    <row r="5666" spans="2:10">
      <c r="D5666" s="182"/>
      <c r="E5666" s="182"/>
      <c r="F5666" s="182"/>
      <c r="G5666" s="182"/>
      <c r="H5666" s="182"/>
      <c r="I5666" s="182"/>
      <c r="J5666" s="182"/>
    </row>
    <row r="5667" spans="2:10">
      <c r="D5667" s="182"/>
      <c r="E5667" s="182"/>
      <c r="F5667" s="182"/>
      <c r="G5667" s="182"/>
      <c r="H5667" s="182"/>
      <c r="I5667" s="182"/>
      <c r="J5667" s="182"/>
    </row>
    <row r="5668" spans="2:10">
      <c r="B5668" s="183"/>
      <c r="D5668" s="182"/>
      <c r="E5668" s="182"/>
      <c r="F5668" s="182"/>
      <c r="G5668" s="182"/>
      <c r="H5668" s="182"/>
      <c r="I5668" s="182"/>
      <c r="J5668" s="182"/>
    </row>
    <row r="5669" spans="2:10">
      <c r="D5669" s="182"/>
      <c r="E5669" s="182"/>
      <c r="F5669" s="182"/>
      <c r="G5669" s="182"/>
      <c r="H5669" s="182"/>
      <c r="I5669" s="182"/>
      <c r="J5669" s="182"/>
    </row>
    <row r="5670" spans="2:10">
      <c r="D5670" s="182"/>
      <c r="E5670" s="182"/>
      <c r="F5670" s="182"/>
      <c r="G5670" s="182"/>
      <c r="H5670" s="182"/>
      <c r="I5670" s="182"/>
      <c r="J5670" s="182"/>
    </row>
    <row r="5671" spans="2:10">
      <c r="D5671" s="182"/>
      <c r="E5671" s="182"/>
      <c r="F5671" s="182"/>
      <c r="G5671" s="182"/>
      <c r="H5671" s="182"/>
      <c r="I5671" s="182"/>
      <c r="J5671" s="182"/>
    </row>
    <row r="5672" spans="2:10">
      <c r="B5672" s="183"/>
      <c r="D5672" s="182"/>
      <c r="E5672" s="182"/>
      <c r="F5672" s="182"/>
      <c r="G5672" s="182"/>
      <c r="H5672" s="182"/>
      <c r="I5672" s="182"/>
      <c r="J5672" s="182"/>
    </row>
    <row r="5673" spans="2:10">
      <c r="B5673" s="183"/>
      <c r="D5673" s="182"/>
      <c r="E5673" s="182"/>
      <c r="F5673" s="182"/>
      <c r="G5673" s="182"/>
      <c r="H5673" s="182"/>
      <c r="I5673" s="182"/>
      <c r="J5673" s="182"/>
    </row>
    <row r="5674" spans="2:10">
      <c r="B5674" s="183"/>
      <c r="D5674" s="182"/>
      <c r="E5674" s="182"/>
      <c r="F5674" s="182"/>
      <c r="G5674" s="182"/>
      <c r="H5674" s="182"/>
      <c r="I5674" s="182"/>
      <c r="J5674" s="182"/>
    </row>
    <row r="5675" spans="2:10">
      <c r="D5675" s="182"/>
      <c r="E5675" s="182"/>
      <c r="F5675" s="182"/>
      <c r="G5675" s="182"/>
      <c r="H5675" s="182"/>
      <c r="I5675" s="182"/>
      <c r="J5675" s="182"/>
    </row>
    <row r="5676" spans="2:10">
      <c r="D5676" s="182"/>
      <c r="E5676" s="182"/>
      <c r="F5676" s="182"/>
      <c r="G5676" s="182"/>
      <c r="H5676" s="182"/>
      <c r="I5676" s="182"/>
      <c r="J5676" s="182"/>
    </row>
    <row r="5677" spans="2:10">
      <c r="D5677" s="182"/>
      <c r="E5677" s="182"/>
      <c r="F5677" s="182"/>
      <c r="G5677" s="182"/>
      <c r="H5677" s="182"/>
      <c r="I5677" s="182"/>
      <c r="J5677" s="182"/>
    </row>
    <row r="5678" spans="2:10">
      <c r="D5678" s="182"/>
      <c r="E5678" s="182"/>
      <c r="F5678" s="182"/>
      <c r="G5678" s="182"/>
      <c r="H5678" s="182"/>
      <c r="I5678" s="182"/>
      <c r="J5678" s="182"/>
    </row>
    <row r="5679" spans="2:10">
      <c r="D5679" s="182"/>
      <c r="E5679" s="182"/>
      <c r="F5679" s="182"/>
      <c r="G5679" s="182"/>
      <c r="H5679" s="182"/>
      <c r="I5679" s="182"/>
      <c r="J5679" s="182"/>
    </row>
    <row r="5680" spans="2:10">
      <c r="D5680" s="182"/>
      <c r="E5680" s="182"/>
      <c r="F5680" s="182"/>
      <c r="G5680" s="182"/>
      <c r="H5680" s="182"/>
      <c r="I5680" s="182"/>
      <c r="J5680" s="182"/>
    </row>
    <row r="5681" spans="2:10">
      <c r="B5681" s="183"/>
      <c r="D5681" s="182"/>
      <c r="E5681" s="182"/>
      <c r="F5681" s="182"/>
      <c r="G5681" s="182"/>
      <c r="H5681" s="182"/>
      <c r="I5681" s="182"/>
      <c r="J5681" s="182"/>
    </row>
    <row r="5682" spans="2:10">
      <c r="D5682" s="182"/>
      <c r="E5682" s="182"/>
      <c r="F5682" s="182"/>
      <c r="G5682" s="182"/>
      <c r="H5682" s="182"/>
      <c r="I5682" s="182"/>
      <c r="J5682" s="182"/>
    </row>
    <row r="5683" spans="2:10">
      <c r="B5683" s="183"/>
      <c r="D5683" s="182"/>
      <c r="E5683" s="182"/>
      <c r="F5683" s="182"/>
      <c r="G5683" s="182"/>
      <c r="H5683" s="182"/>
      <c r="I5683" s="182"/>
      <c r="J5683" s="182"/>
    </row>
    <row r="5684" spans="2:10">
      <c r="D5684" s="182"/>
      <c r="E5684" s="182"/>
      <c r="F5684" s="182"/>
      <c r="G5684" s="182"/>
      <c r="H5684" s="182"/>
      <c r="I5684" s="182"/>
      <c r="J5684" s="182"/>
    </row>
    <row r="5685" spans="2:10">
      <c r="B5685" s="183"/>
      <c r="D5685" s="182"/>
      <c r="E5685" s="182"/>
      <c r="F5685" s="182"/>
      <c r="G5685" s="182"/>
      <c r="H5685" s="182"/>
      <c r="I5685" s="182"/>
      <c r="J5685" s="182"/>
    </row>
    <row r="5686" spans="2:10">
      <c r="D5686" s="182"/>
      <c r="E5686" s="182"/>
      <c r="F5686" s="182"/>
      <c r="G5686" s="182"/>
      <c r="H5686" s="182"/>
      <c r="I5686" s="182"/>
      <c r="J5686" s="182"/>
    </row>
    <row r="5687" spans="2:10">
      <c r="B5687" s="183"/>
      <c r="D5687" s="182"/>
      <c r="E5687" s="182"/>
      <c r="F5687" s="182"/>
      <c r="G5687" s="182"/>
      <c r="H5687" s="182"/>
      <c r="I5687" s="182"/>
      <c r="J5687" s="182"/>
    </row>
    <row r="5688" spans="2:10">
      <c r="D5688" s="182"/>
      <c r="E5688" s="182"/>
      <c r="F5688" s="182"/>
      <c r="G5688" s="182"/>
      <c r="H5688" s="182"/>
      <c r="I5688" s="182"/>
      <c r="J5688" s="182"/>
    </row>
    <row r="5689" spans="2:10">
      <c r="B5689" s="183"/>
      <c r="D5689" s="182"/>
      <c r="E5689" s="182"/>
      <c r="F5689" s="182"/>
      <c r="G5689" s="182"/>
      <c r="H5689" s="182"/>
      <c r="I5689" s="182"/>
      <c r="J5689" s="182"/>
    </row>
    <row r="5690" spans="2:10">
      <c r="B5690" s="183"/>
      <c r="D5690" s="182"/>
      <c r="E5690" s="182"/>
      <c r="F5690" s="182"/>
      <c r="G5690" s="182"/>
      <c r="H5690" s="182"/>
      <c r="I5690" s="182"/>
      <c r="J5690" s="182"/>
    </row>
    <row r="5691" spans="2:10">
      <c r="D5691" s="182"/>
      <c r="E5691" s="182"/>
      <c r="F5691" s="182"/>
      <c r="G5691" s="182"/>
      <c r="H5691" s="182"/>
      <c r="I5691" s="182"/>
      <c r="J5691" s="182"/>
    </row>
    <row r="5692" spans="2:10">
      <c r="D5692" s="182"/>
      <c r="E5692" s="182"/>
      <c r="F5692" s="182"/>
      <c r="G5692" s="182"/>
      <c r="H5692" s="182"/>
      <c r="I5692" s="182"/>
      <c r="J5692" s="182"/>
    </row>
    <row r="5693" spans="2:10">
      <c r="D5693" s="182"/>
      <c r="E5693" s="182"/>
      <c r="F5693" s="182"/>
      <c r="G5693" s="182"/>
      <c r="H5693" s="182"/>
      <c r="I5693" s="182"/>
      <c r="J5693" s="182"/>
    </row>
    <row r="5694" spans="2:10">
      <c r="D5694" s="182"/>
      <c r="E5694" s="182"/>
      <c r="F5694" s="182"/>
      <c r="G5694" s="182"/>
      <c r="H5694" s="182"/>
      <c r="I5694" s="182"/>
      <c r="J5694" s="182"/>
    </row>
    <row r="5695" spans="2:10">
      <c r="D5695" s="182"/>
      <c r="E5695" s="182"/>
      <c r="F5695" s="182"/>
      <c r="G5695" s="182"/>
      <c r="H5695" s="182"/>
      <c r="I5695" s="182"/>
      <c r="J5695" s="182"/>
    </row>
    <row r="5696" spans="2:10">
      <c r="D5696" s="182"/>
      <c r="E5696" s="182"/>
      <c r="F5696" s="182"/>
      <c r="G5696" s="182"/>
      <c r="H5696" s="182"/>
      <c r="I5696" s="182"/>
      <c r="J5696" s="182"/>
    </row>
    <row r="5697" spans="2:10">
      <c r="D5697" s="182"/>
      <c r="E5697" s="182"/>
      <c r="F5697" s="182"/>
      <c r="G5697" s="182"/>
      <c r="H5697" s="182"/>
      <c r="I5697" s="182"/>
      <c r="J5697" s="182"/>
    </row>
    <row r="5698" spans="2:10">
      <c r="D5698" s="182"/>
      <c r="E5698" s="182"/>
      <c r="F5698" s="182"/>
      <c r="G5698" s="182"/>
      <c r="H5698" s="182"/>
      <c r="I5698" s="182"/>
      <c r="J5698" s="182"/>
    </row>
    <row r="5699" spans="2:10">
      <c r="D5699" s="182"/>
      <c r="E5699" s="182"/>
      <c r="F5699" s="182"/>
      <c r="G5699" s="182"/>
      <c r="H5699" s="182"/>
      <c r="I5699" s="182"/>
      <c r="J5699" s="182"/>
    </row>
    <row r="5700" spans="2:10">
      <c r="D5700" s="182"/>
      <c r="E5700" s="182"/>
      <c r="F5700" s="182"/>
      <c r="G5700" s="182"/>
      <c r="H5700" s="182"/>
      <c r="I5700" s="182"/>
      <c r="J5700" s="182"/>
    </row>
    <row r="5701" spans="2:10">
      <c r="B5701" s="183"/>
      <c r="D5701" s="182"/>
      <c r="E5701" s="182"/>
      <c r="F5701" s="182"/>
      <c r="G5701" s="182"/>
      <c r="H5701" s="182"/>
      <c r="I5701" s="182"/>
      <c r="J5701" s="182"/>
    </row>
    <row r="5702" spans="2:10">
      <c r="D5702" s="182"/>
      <c r="E5702" s="182"/>
      <c r="F5702" s="182"/>
      <c r="G5702" s="182"/>
      <c r="H5702" s="182"/>
      <c r="I5702" s="182"/>
      <c r="J5702" s="182"/>
    </row>
    <row r="5703" spans="2:10">
      <c r="B5703" s="183"/>
      <c r="D5703" s="182"/>
      <c r="E5703" s="182"/>
      <c r="F5703" s="182"/>
      <c r="G5703" s="182"/>
      <c r="H5703" s="182"/>
      <c r="I5703" s="182"/>
      <c r="J5703" s="182"/>
    </row>
    <row r="5704" spans="2:10">
      <c r="D5704" s="182"/>
      <c r="E5704" s="182"/>
      <c r="F5704" s="182"/>
      <c r="G5704" s="182"/>
      <c r="H5704" s="182"/>
      <c r="I5704" s="182"/>
      <c r="J5704" s="182"/>
    </row>
    <row r="5705" spans="2:10">
      <c r="D5705" s="182"/>
      <c r="E5705" s="182"/>
      <c r="F5705" s="182"/>
      <c r="G5705" s="182"/>
      <c r="H5705" s="182"/>
      <c r="I5705" s="182"/>
      <c r="J5705" s="182"/>
    </row>
    <row r="5706" spans="2:10">
      <c r="B5706" s="183"/>
      <c r="D5706" s="182"/>
      <c r="E5706" s="182"/>
      <c r="F5706" s="182"/>
      <c r="G5706" s="182"/>
      <c r="H5706" s="182"/>
      <c r="I5706" s="182"/>
      <c r="J5706" s="182"/>
    </row>
    <row r="5707" spans="2:10">
      <c r="D5707" s="182"/>
      <c r="E5707" s="182"/>
      <c r="F5707" s="182"/>
      <c r="G5707" s="182"/>
      <c r="H5707" s="182"/>
      <c r="I5707" s="182"/>
      <c r="J5707" s="182"/>
    </row>
    <row r="5708" spans="2:10">
      <c r="B5708" s="183"/>
      <c r="D5708" s="182"/>
      <c r="E5708" s="182"/>
      <c r="F5708" s="182"/>
      <c r="G5708" s="182"/>
      <c r="H5708" s="182"/>
      <c r="I5708" s="182"/>
      <c r="J5708" s="182"/>
    </row>
    <row r="5709" spans="2:10">
      <c r="D5709" s="182"/>
      <c r="E5709" s="182"/>
      <c r="F5709" s="182"/>
      <c r="G5709" s="182"/>
      <c r="H5709" s="182"/>
      <c r="I5709" s="182"/>
      <c r="J5709" s="182"/>
    </row>
    <row r="5710" spans="2:10">
      <c r="D5710" s="182"/>
      <c r="E5710" s="182"/>
      <c r="F5710" s="182"/>
      <c r="G5710" s="182"/>
      <c r="H5710" s="182"/>
      <c r="I5710" s="182"/>
      <c r="J5710" s="182"/>
    </row>
    <row r="5711" spans="2:10">
      <c r="B5711" s="183"/>
      <c r="D5711" s="182"/>
      <c r="E5711" s="182"/>
      <c r="F5711" s="182"/>
      <c r="G5711" s="182"/>
      <c r="H5711" s="182"/>
      <c r="I5711" s="182"/>
      <c r="J5711" s="182"/>
    </row>
    <row r="5712" spans="2:10">
      <c r="B5712" s="183"/>
      <c r="D5712" s="182"/>
      <c r="E5712" s="182"/>
      <c r="F5712" s="182"/>
      <c r="G5712" s="182"/>
      <c r="H5712" s="182"/>
      <c r="I5712" s="182"/>
      <c r="J5712" s="182"/>
    </row>
    <row r="5713" spans="2:10">
      <c r="B5713" s="183"/>
      <c r="D5713" s="182"/>
      <c r="E5713" s="182"/>
      <c r="F5713" s="182"/>
      <c r="G5713" s="182"/>
      <c r="H5713" s="182"/>
      <c r="I5713" s="182"/>
      <c r="J5713" s="182"/>
    </row>
    <row r="5714" spans="2:10">
      <c r="B5714" s="183"/>
      <c r="D5714" s="182"/>
      <c r="E5714" s="182"/>
      <c r="F5714" s="182"/>
      <c r="G5714" s="182"/>
      <c r="H5714" s="182"/>
      <c r="I5714" s="182"/>
      <c r="J5714" s="182"/>
    </row>
    <row r="5715" spans="2:10">
      <c r="D5715" s="182"/>
      <c r="E5715" s="182"/>
      <c r="F5715" s="182"/>
      <c r="G5715" s="182"/>
      <c r="H5715" s="182"/>
      <c r="I5715" s="182"/>
      <c r="J5715" s="182"/>
    </row>
    <row r="5716" spans="2:10">
      <c r="B5716" s="183"/>
      <c r="D5716" s="182"/>
      <c r="E5716" s="182"/>
      <c r="F5716" s="182"/>
      <c r="G5716" s="182"/>
      <c r="H5716" s="182"/>
      <c r="I5716" s="182"/>
      <c r="J5716" s="182"/>
    </row>
    <row r="5717" spans="2:10">
      <c r="B5717" s="183"/>
      <c r="D5717" s="182"/>
      <c r="E5717" s="182"/>
      <c r="F5717" s="182"/>
      <c r="G5717" s="182"/>
      <c r="H5717" s="182"/>
      <c r="I5717" s="182"/>
      <c r="J5717" s="182"/>
    </row>
    <row r="5718" spans="2:10">
      <c r="D5718" s="182"/>
      <c r="E5718" s="182"/>
      <c r="F5718" s="182"/>
      <c r="G5718" s="182"/>
      <c r="H5718" s="182"/>
      <c r="I5718" s="182"/>
      <c r="J5718" s="182"/>
    </row>
    <row r="5719" spans="2:10">
      <c r="D5719" s="182"/>
      <c r="E5719" s="182"/>
      <c r="F5719" s="182"/>
      <c r="G5719" s="182"/>
      <c r="H5719" s="182"/>
      <c r="I5719" s="182"/>
      <c r="J5719" s="182"/>
    </row>
    <row r="5720" spans="2:10">
      <c r="D5720" s="182"/>
      <c r="E5720" s="182"/>
      <c r="F5720" s="182"/>
      <c r="G5720" s="182"/>
      <c r="H5720" s="182"/>
      <c r="I5720" s="182"/>
      <c r="J5720" s="182"/>
    </row>
    <row r="5721" spans="2:10">
      <c r="D5721" s="182"/>
      <c r="E5721" s="182"/>
      <c r="F5721" s="182"/>
      <c r="G5721" s="182"/>
      <c r="H5721" s="182"/>
      <c r="I5721" s="182"/>
      <c r="J5721" s="182"/>
    </row>
    <row r="5722" spans="2:10">
      <c r="B5722" s="183"/>
      <c r="D5722" s="182"/>
      <c r="E5722" s="182"/>
      <c r="F5722" s="182"/>
      <c r="G5722" s="182"/>
      <c r="H5722" s="182"/>
      <c r="I5722" s="182"/>
      <c r="J5722" s="182"/>
    </row>
    <row r="5723" spans="2:10">
      <c r="D5723" s="182"/>
      <c r="E5723" s="182"/>
      <c r="F5723" s="182"/>
      <c r="G5723" s="182"/>
      <c r="H5723" s="182"/>
      <c r="I5723" s="182"/>
      <c r="J5723" s="182"/>
    </row>
    <row r="5724" spans="2:10">
      <c r="D5724" s="182"/>
      <c r="E5724" s="182"/>
      <c r="F5724" s="182"/>
      <c r="G5724" s="182"/>
      <c r="H5724" s="182"/>
      <c r="I5724" s="182"/>
      <c r="J5724" s="182"/>
    </row>
    <row r="5725" spans="2:10">
      <c r="D5725" s="182"/>
      <c r="E5725" s="182"/>
      <c r="F5725" s="182"/>
      <c r="G5725" s="182"/>
      <c r="H5725" s="182"/>
      <c r="I5725" s="182"/>
      <c r="J5725" s="182"/>
    </row>
    <row r="5726" spans="2:10">
      <c r="D5726" s="182"/>
      <c r="E5726" s="182"/>
      <c r="F5726" s="182"/>
      <c r="G5726" s="182"/>
      <c r="H5726" s="182"/>
      <c r="I5726" s="182"/>
      <c r="J5726" s="182"/>
    </row>
    <row r="5727" spans="2:10">
      <c r="D5727" s="182"/>
      <c r="E5727" s="182"/>
      <c r="F5727" s="182"/>
      <c r="G5727" s="182"/>
      <c r="H5727" s="182"/>
      <c r="I5727" s="182"/>
      <c r="J5727" s="182"/>
    </row>
    <row r="5728" spans="2:10">
      <c r="B5728" s="183"/>
      <c r="D5728" s="182"/>
      <c r="E5728" s="182"/>
      <c r="F5728" s="182"/>
      <c r="G5728" s="182"/>
      <c r="H5728" s="182"/>
      <c r="I5728" s="182"/>
      <c r="J5728" s="182"/>
    </row>
    <row r="5729" spans="2:10">
      <c r="B5729" s="183"/>
      <c r="D5729" s="182"/>
      <c r="E5729" s="182"/>
      <c r="F5729" s="182"/>
      <c r="G5729" s="182"/>
      <c r="H5729" s="182"/>
      <c r="I5729" s="182"/>
      <c r="J5729" s="182"/>
    </row>
    <row r="5730" spans="2:10">
      <c r="D5730" s="182"/>
      <c r="E5730" s="182"/>
      <c r="F5730" s="182"/>
      <c r="G5730" s="182"/>
      <c r="H5730" s="182"/>
      <c r="I5730" s="182"/>
      <c r="J5730" s="182"/>
    </row>
    <row r="5731" spans="2:10">
      <c r="D5731" s="182"/>
      <c r="E5731" s="182"/>
      <c r="F5731" s="182"/>
      <c r="G5731" s="182"/>
      <c r="H5731" s="182"/>
      <c r="I5731" s="182"/>
      <c r="J5731" s="182"/>
    </row>
    <row r="5732" spans="2:10">
      <c r="D5732" s="182"/>
      <c r="E5732" s="182"/>
      <c r="F5732" s="182"/>
      <c r="G5732" s="182"/>
      <c r="H5732" s="182"/>
      <c r="I5732" s="182"/>
      <c r="J5732" s="182"/>
    </row>
    <row r="5733" spans="2:10">
      <c r="D5733" s="182"/>
      <c r="E5733" s="182"/>
      <c r="F5733" s="182"/>
      <c r="G5733" s="182"/>
      <c r="H5733" s="182"/>
      <c r="I5733" s="182"/>
      <c r="J5733" s="182"/>
    </row>
    <row r="5734" spans="2:10">
      <c r="D5734" s="182"/>
      <c r="E5734" s="182"/>
      <c r="F5734" s="182"/>
      <c r="G5734" s="182"/>
      <c r="H5734" s="182"/>
      <c r="I5734" s="182"/>
      <c r="J5734" s="182"/>
    </row>
    <row r="5735" spans="2:10">
      <c r="D5735" s="182"/>
      <c r="E5735" s="182"/>
      <c r="F5735" s="182"/>
      <c r="G5735" s="182"/>
      <c r="H5735" s="182"/>
      <c r="I5735" s="182"/>
      <c r="J5735" s="182"/>
    </row>
    <row r="5736" spans="2:10">
      <c r="D5736" s="182"/>
      <c r="E5736" s="182"/>
      <c r="F5736" s="182"/>
      <c r="G5736" s="182"/>
      <c r="H5736" s="182"/>
      <c r="I5736" s="182"/>
      <c r="J5736" s="182"/>
    </row>
    <row r="5737" spans="2:10">
      <c r="D5737" s="182"/>
      <c r="E5737" s="182"/>
      <c r="F5737" s="182"/>
      <c r="G5737" s="182"/>
      <c r="H5737" s="182"/>
      <c r="I5737" s="182"/>
      <c r="J5737" s="182"/>
    </row>
    <row r="5738" spans="2:10">
      <c r="D5738" s="182"/>
      <c r="E5738" s="182"/>
      <c r="F5738" s="182"/>
      <c r="G5738" s="182"/>
      <c r="H5738" s="182"/>
      <c r="I5738" s="182"/>
      <c r="J5738" s="182"/>
    </row>
    <row r="5739" spans="2:10">
      <c r="B5739" s="183"/>
      <c r="D5739" s="182"/>
      <c r="E5739" s="182"/>
      <c r="F5739" s="182"/>
      <c r="G5739" s="182"/>
      <c r="H5739" s="182"/>
      <c r="I5739" s="182"/>
      <c r="J5739" s="182"/>
    </row>
    <row r="5740" spans="2:10">
      <c r="D5740" s="182"/>
      <c r="E5740" s="182"/>
      <c r="F5740" s="182"/>
      <c r="G5740" s="182"/>
      <c r="H5740" s="182"/>
      <c r="I5740" s="182"/>
      <c r="J5740" s="182"/>
    </row>
    <row r="5741" spans="2:10">
      <c r="B5741" s="183"/>
      <c r="D5741" s="182"/>
      <c r="E5741" s="182"/>
      <c r="F5741" s="182"/>
      <c r="G5741" s="182"/>
      <c r="H5741" s="182"/>
      <c r="I5741" s="182"/>
      <c r="J5741" s="182"/>
    </row>
    <row r="5742" spans="2:10">
      <c r="D5742" s="182"/>
      <c r="E5742" s="182"/>
      <c r="F5742" s="182"/>
      <c r="G5742" s="182"/>
      <c r="H5742" s="182"/>
      <c r="I5742" s="182"/>
      <c r="J5742" s="182"/>
    </row>
    <row r="5743" spans="2:10">
      <c r="B5743" s="183"/>
      <c r="D5743" s="182"/>
      <c r="E5743" s="182"/>
      <c r="F5743" s="182"/>
      <c r="G5743" s="182"/>
      <c r="H5743" s="182"/>
      <c r="I5743" s="182"/>
      <c r="J5743" s="182"/>
    </row>
    <row r="5744" spans="2:10">
      <c r="D5744" s="182"/>
      <c r="E5744" s="182"/>
      <c r="F5744" s="182"/>
      <c r="G5744" s="182"/>
      <c r="H5744" s="182"/>
      <c r="I5744" s="182"/>
      <c r="J5744" s="182"/>
    </row>
    <row r="5745" spans="2:10">
      <c r="B5745" s="183"/>
      <c r="D5745" s="182"/>
      <c r="E5745" s="182"/>
      <c r="F5745" s="182"/>
      <c r="G5745" s="182"/>
      <c r="H5745" s="182"/>
      <c r="I5745" s="182"/>
      <c r="J5745" s="182"/>
    </row>
    <row r="5746" spans="2:10">
      <c r="D5746" s="182"/>
      <c r="E5746" s="182"/>
      <c r="F5746" s="182"/>
      <c r="G5746" s="182"/>
      <c r="H5746" s="182"/>
      <c r="I5746" s="182"/>
      <c r="J5746" s="182"/>
    </row>
    <row r="5747" spans="2:10">
      <c r="B5747" s="183"/>
      <c r="D5747" s="182"/>
      <c r="E5747" s="182"/>
      <c r="F5747" s="182"/>
      <c r="G5747" s="182"/>
      <c r="H5747" s="182"/>
      <c r="I5747" s="182"/>
      <c r="J5747" s="182"/>
    </row>
    <row r="5748" spans="2:10">
      <c r="D5748" s="182"/>
      <c r="E5748" s="182"/>
      <c r="F5748" s="182"/>
      <c r="G5748" s="182"/>
      <c r="H5748" s="182"/>
      <c r="I5748" s="182"/>
      <c r="J5748" s="182"/>
    </row>
    <row r="5749" spans="2:10">
      <c r="B5749" s="183"/>
      <c r="D5749" s="182"/>
      <c r="E5749" s="182"/>
      <c r="F5749" s="182"/>
      <c r="G5749" s="182"/>
      <c r="H5749" s="182"/>
      <c r="I5749" s="182"/>
      <c r="J5749" s="182"/>
    </row>
    <row r="5750" spans="2:10">
      <c r="D5750" s="182"/>
      <c r="E5750" s="182"/>
      <c r="F5750" s="182"/>
      <c r="G5750" s="182"/>
      <c r="H5750" s="182"/>
      <c r="I5750" s="182"/>
      <c r="J5750" s="182"/>
    </row>
    <row r="5751" spans="2:10">
      <c r="B5751" s="183"/>
      <c r="D5751" s="182"/>
      <c r="E5751" s="182"/>
      <c r="F5751" s="182"/>
      <c r="G5751" s="182"/>
      <c r="H5751" s="182"/>
      <c r="I5751" s="182"/>
      <c r="J5751" s="182"/>
    </row>
    <row r="5752" spans="2:10">
      <c r="B5752" s="183"/>
      <c r="D5752" s="182"/>
      <c r="E5752" s="182"/>
      <c r="F5752" s="182"/>
      <c r="G5752" s="182"/>
      <c r="H5752" s="182"/>
      <c r="I5752" s="182"/>
      <c r="J5752" s="182"/>
    </row>
    <row r="5753" spans="2:10">
      <c r="D5753" s="182"/>
      <c r="E5753" s="182"/>
      <c r="F5753" s="182"/>
      <c r="G5753" s="182"/>
      <c r="H5753" s="182"/>
      <c r="I5753" s="182"/>
      <c r="J5753" s="182"/>
    </row>
    <row r="5754" spans="2:10">
      <c r="D5754" s="182"/>
      <c r="E5754" s="182"/>
      <c r="F5754" s="182"/>
      <c r="G5754" s="182"/>
      <c r="H5754" s="182"/>
      <c r="I5754" s="182"/>
      <c r="J5754" s="182"/>
    </row>
    <row r="5755" spans="2:10">
      <c r="D5755" s="182"/>
      <c r="E5755" s="182"/>
      <c r="F5755" s="182"/>
      <c r="G5755" s="182"/>
      <c r="H5755" s="182"/>
      <c r="I5755" s="182"/>
      <c r="J5755" s="182"/>
    </row>
    <row r="5756" spans="2:10">
      <c r="D5756" s="182"/>
      <c r="E5756" s="182"/>
      <c r="F5756" s="182"/>
      <c r="G5756" s="182"/>
      <c r="H5756" s="182"/>
      <c r="I5756" s="182"/>
      <c r="J5756" s="182"/>
    </row>
    <row r="5757" spans="2:10">
      <c r="B5757" s="183"/>
      <c r="D5757" s="182"/>
      <c r="E5757" s="182"/>
      <c r="F5757" s="182"/>
      <c r="G5757" s="182"/>
      <c r="H5757" s="182"/>
      <c r="I5757" s="182"/>
      <c r="J5757" s="182"/>
    </row>
    <row r="5758" spans="2:10">
      <c r="D5758" s="182"/>
      <c r="E5758" s="182"/>
      <c r="F5758" s="182"/>
      <c r="G5758" s="182"/>
      <c r="H5758" s="182"/>
      <c r="I5758" s="182"/>
      <c r="J5758" s="182"/>
    </row>
    <row r="5759" spans="2:10">
      <c r="B5759" s="183"/>
      <c r="D5759" s="182"/>
      <c r="E5759" s="182"/>
      <c r="F5759" s="182"/>
      <c r="G5759" s="182"/>
      <c r="H5759" s="182"/>
      <c r="I5759" s="182"/>
      <c r="J5759" s="182"/>
    </row>
    <row r="5760" spans="2:10">
      <c r="D5760" s="182"/>
      <c r="E5760" s="182"/>
      <c r="F5760" s="182"/>
      <c r="G5760" s="182"/>
      <c r="H5760" s="182"/>
      <c r="I5760" s="182"/>
      <c r="J5760" s="182"/>
    </row>
    <row r="5761" spans="2:10">
      <c r="B5761" s="183"/>
      <c r="D5761" s="182"/>
      <c r="E5761" s="182"/>
      <c r="F5761" s="182"/>
      <c r="G5761" s="182"/>
      <c r="H5761" s="182"/>
      <c r="I5761" s="182"/>
      <c r="J5761" s="182"/>
    </row>
    <row r="5762" spans="2:10">
      <c r="D5762" s="182"/>
      <c r="E5762" s="182"/>
      <c r="F5762" s="182"/>
      <c r="G5762" s="182"/>
      <c r="H5762" s="182"/>
      <c r="I5762" s="182"/>
      <c r="J5762" s="182"/>
    </row>
    <row r="5763" spans="2:10">
      <c r="B5763" s="183"/>
      <c r="D5763" s="182"/>
      <c r="E5763" s="182"/>
      <c r="F5763" s="182"/>
      <c r="G5763" s="182"/>
      <c r="H5763" s="182"/>
      <c r="I5763" s="182"/>
      <c r="J5763" s="182"/>
    </row>
    <row r="5764" spans="2:10">
      <c r="D5764" s="182"/>
      <c r="E5764" s="182"/>
      <c r="F5764" s="182"/>
      <c r="G5764" s="182"/>
      <c r="H5764" s="182"/>
      <c r="I5764" s="182"/>
      <c r="J5764" s="182"/>
    </row>
    <row r="5765" spans="2:10">
      <c r="B5765" s="183"/>
      <c r="D5765" s="182"/>
      <c r="E5765" s="182"/>
      <c r="F5765" s="182"/>
      <c r="G5765" s="182"/>
      <c r="H5765" s="182"/>
      <c r="I5765" s="182"/>
      <c r="J5765" s="182"/>
    </row>
    <row r="5766" spans="2:10">
      <c r="D5766" s="182"/>
      <c r="E5766" s="182"/>
      <c r="F5766" s="182"/>
      <c r="G5766" s="182"/>
      <c r="H5766" s="182"/>
      <c r="I5766" s="182"/>
      <c r="J5766" s="182"/>
    </row>
    <row r="5767" spans="2:10">
      <c r="D5767" s="182"/>
      <c r="E5767" s="182"/>
      <c r="F5767" s="182"/>
      <c r="G5767" s="182"/>
      <c r="H5767" s="182"/>
      <c r="I5767" s="182"/>
      <c r="J5767" s="182"/>
    </row>
    <row r="5768" spans="2:10">
      <c r="D5768" s="182"/>
      <c r="E5768" s="182"/>
      <c r="F5768" s="182"/>
      <c r="G5768" s="182"/>
      <c r="H5768" s="182"/>
      <c r="I5768" s="182"/>
      <c r="J5768" s="182"/>
    </row>
    <row r="5769" spans="2:10">
      <c r="D5769" s="182"/>
      <c r="E5769" s="182"/>
      <c r="F5769" s="182"/>
      <c r="G5769" s="182"/>
      <c r="H5769" s="182"/>
      <c r="I5769" s="182"/>
      <c r="J5769" s="182"/>
    </row>
    <row r="5770" spans="2:10">
      <c r="B5770" s="183"/>
      <c r="D5770" s="182"/>
      <c r="E5770" s="182"/>
      <c r="F5770" s="182"/>
      <c r="G5770" s="182"/>
      <c r="H5770" s="182"/>
      <c r="I5770" s="182"/>
      <c r="J5770" s="182"/>
    </row>
    <row r="5771" spans="2:10">
      <c r="D5771" s="182"/>
      <c r="E5771" s="182"/>
      <c r="F5771" s="182"/>
      <c r="G5771" s="182"/>
      <c r="H5771" s="182"/>
      <c r="I5771" s="182"/>
      <c r="J5771" s="182"/>
    </row>
    <row r="5772" spans="2:10">
      <c r="D5772" s="182"/>
      <c r="E5772" s="182"/>
      <c r="F5772" s="182"/>
      <c r="G5772" s="182"/>
      <c r="H5772" s="182"/>
      <c r="I5772" s="182"/>
      <c r="J5772" s="182"/>
    </row>
    <row r="5773" spans="2:10">
      <c r="D5773" s="182"/>
      <c r="E5773" s="182"/>
      <c r="F5773" s="182"/>
      <c r="G5773" s="182"/>
      <c r="H5773" s="182"/>
      <c r="I5773" s="182"/>
      <c r="J5773" s="182"/>
    </row>
    <row r="5774" spans="2:10">
      <c r="D5774" s="182"/>
      <c r="E5774" s="182"/>
      <c r="F5774" s="182"/>
      <c r="G5774" s="182"/>
      <c r="H5774" s="182"/>
      <c r="I5774" s="182"/>
      <c r="J5774" s="182"/>
    </row>
    <row r="5775" spans="2:10">
      <c r="B5775" s="183"/>
      <c r="D5775" s="182"/>
      <c r="E5775" s="182"/>
      <c r="F5775" s="182"/>
      <c r="G5775" s="182"/>
      <c r="H5775" s="182"/>
      <c r="I5775" s="182"/>
      <c r="J5775" s="182"/>
    </row>
    <row r="5776" spans="2:10">
      <c r="D5776" s="182"/>
      <c r="E5776" s="182"/>
      <c r="F5776" s="182"/>
      <c r="G5776" s="182"/>
      <c r="H5776" s="182"/>
      <c r="I5776" s="182"/>
      <c r="J5776" s="182"/>
    </row>
    <row r="5777" spans="2:10">
      <c r="B5777" s="159"/>
      <c r="D5777" s="182"/>
      <c r="E5777" s="182"/>
      <c r="F5777" s="182"/>
      <c r="G5777" s="182"/>
      <c r="H5777" s="182"/>
      <c r="I5777" s="182"/>
      <c r="J5777" s="182"/>
    </row>
    <row r="5778" spans="2:10">
      <c r="D5778" s="182"/>
      <c r="E5778" s="182"/>
      <c r="F5778" s="182"/>
      <c r="G5778" s="182"/>
      <c r="H5778" s="182"/>
      <c r="I5778" s="182"/>
      <c r="J5778" s="182"/>
    </row>
    <row r="5779" spans="2:10">
      <c r="D5779" s="182"/>
      <c r="E5779" s="182"/>
      <c r="F5779" s="182"/>
      <c r="G5779" s="182"/>
      <c r="H5779" s="182"/>
      <c r="I5779" s="182"/>
      <c r="J5779" s="182"/>
    </row>
    <row r="5780" spans="2:10">
      <c r="D5780" s="182"/>
      <c r="E5780" s="182"/>
      <c r="F5780" s="182"/>
      <c r="G5780" s="182"/>
      <c r="H5780" s="182"/>
      <c r="I5780" s="182"/>
      <c r="J5780" s="182"/>
    </row>
    <row r="5781" spans="2:10">
      <c r="D5781" s="182"/>
      <c r="E5781" s="182"/>
      <c r="F5781" s="182"/>
      <c r="G5781" s="182"/>
      <c r="H5781" s="182"/>
      <c r="I5781" s="182"/>
      <c r="J5781" s="182"/>
    </row>
    <row r="5782" spans="2:10">
      <c r="D5782" s="182"/>
      <c r="E5782" s="182"/>
      <c r="F5782" s="182"/>
      <c r="G5782" s="182"/>
      <c r="H5782" s="182"/>
      <c r="I5782" s="182"/>
      <c r="J5782" s="182"/>
    </row>
    <row r="5783" spans="2:10">
      <c r="B5783" s="159"/>
      <c r="D5783" s="182"/>
      <c r="E5783" s="182"/>
      <c r="F5783" s="182"/>
      <c r="G5783" s="182"/>
      <c r="H5783" s="182"/>
      <c r="I5783" s="182"/>
      <c r="J5783" s="182"/>
    </row>
    <row r="5784" spans="2:10">
      <c r="D5784" s="182"/>
      <c r="E5784" s="182"/>
      <c r="F5784" s="182"/>
      <c r="G5784" s="182"/>
      <c r="H5784" s="182"/>
      <c r="I5784" s="182"/>
      <c r="J5784" s="182"/>
    </row>
    <row r="5785" spans="2:10">
      <c r="D5785" s="182"/>
      <c r="E5785" s="182"/>
      <c r="F5785" s="182"/>
      <c r="G5785" s="182"/>
      <c r="H5785" s="182"/>
      <c r="I5785" s="182"/>
      <c r="J5785" s="182"/>
    </row>
    <row r="5786" spans="2:10">
      <c r="D5786" s="182"/>
      <c r="E5786" s="182"/>
      <c r="F5786" s="182"/>
      <c r="G5786" s="182"/>
      <c r="H5786" s="182"/>
      <c r="I5786" s="182"/>
      <c r="J5786" s="182"/>
    </row>
    <row r="5787" spans="2:10">
      <c r="B5787" s="183"/>
      <c r="D5787" s="182"/>
      <c r="E5787" s="182"/>
      <c r="F5787" s="182"/>
      <c r="G5787" s="182"/>
      <c r="H5787" s="182"/>
      <c r="I5787" s="182"/>
      <c r="J5787" s="182"/>
    </row>
    <row r="5788" spans="2:10">
      <c r="D5788" s="182"/>
      <c r="E5788" s="182"/>
      <c r="F5788" s="182"/>
      <c r="G5788" s="182"/>
      <c r="H5788" s="182"/>
      <c r="I5788" s="182"/>
      <c r="J5788" s="182"/>
    </row>
    <row r="5789" spans="2:10">
      <c r="B5789" s="183"/>
      <c r="D5789" s="182"/>
      <c r="E5789" s="182"/>
      <c r="F5789" s="182"/>
      <c r="G5789" s="182"/>
      <c r="H5789" s="182"/>
      <c r="I5789" s="182"/>
      <c r="J5789" s="182"/>
    </row>
    <row r="5790" spans="2:10">
      <c r="D5790" s="182"/>
      <c r="E5790" s="182"/>
      <c r="F5790" s="182"/>
      <c r="G5790" s="182"/>
      <c r="H5790" s="182"/>
      <c r="I5790" s="182"/>
      <c r="J5790" s="182"/>
    </row>
    <row r="5791" spans="2:10">
      <c r="B5791" s="183"/>
      <c r="D5791" s="182"/>
      <c r="E5791" s="182"/>
      <c r="F5791" s="182"/>
      <c r="G5791" s="182"/>
      <c r="H5791" s="182"/>
      <c r="I5791" s="182"/>
      <c r="J5791" s="182"/>
    </row>
    <row r="5792" spans="2:10">
      <c r="D5792" s="182"/>
      <c r="E5792" s="182"/>
      <c r="F5792" s="182"/>
      <c r="G5792" s="182"/>
      <c r="H5792" s="182"/>
      <c r="I5792" s="182"/>
      <c r="J5792" s="182"/>
    </row>
    <row r="5793" spans="2:10">
      <c r="B5793" s="183"/>
      <c r="D5793" s="182"/>
      <c r="E5793" s="182"/>
      <c r="F5793" s="182"/>
      <c r="G5793" s="182"/>
      <c r="H5793" s="182"/>
      <c r="I5793" s="182"/>
      <c r="J5793" s="182"/>
    </row>
    <row r="5794" spans="2:10">
      <c r="D5794" s="182"/>
      <c r="E5794" s="182"/>
      <c r="F5794" s="182"/>
      <c r="G5794" s="182"/>
      <c r="H5794" s="182"/>
      <c r="I5794" s="182"/>
      <c r="J5794" s="182"/>
    </row>
    <row r="5795" spans="2:10">
      <c r="B5795" s="183"/>
      <c r="D5795" s="182"/>
      <c r="E5795" s="182"/>
      <c r="F5795" s="182"/>
      <c r="G5795" s="182"/>
      <c r="H5795" s="182"/>
      <c r="I5795" s="182"/>
      <c r="J5795" s="182"/>
    </row>
    <row r="5796" spans="2:10">
      <c r="B5796" s="183"/>
      <c r="D5796" s="182"/>
      <c r="E5796" s="182"/>
      <c r="F5796" s="182"/>
      <c r="G5796" s="182"/>
      <c r="H5796" s="182"/>
      <c r="I5796" s="182"/>
      <c r="J5796" s="182"/>
    </row>
    <row r="5797" spans="2:10">
      <c r="D5797" s="182"/>
      <c r="E5797" s="182"/>
      <c r="F5797" s="182"/>
      <c r="G5797" s="182"/>
      <c r="H5797" s="182"/>
      <c r="I5797" s="182"/>
      <c r="J5797" s="182"/>
    </row>
    <row r="5798" spans="2:10">
      <c r="B5798" s="183"/>
      <c r="D5798" s="182"/>
      <c r="E5798" s="182"/>
      <c r="F5798" s="182"/>
      <c r="G5798" s="182"/>
      <c r="H5798" s="182"/>
      <c r="I5798" s="182"/>
      <c r="J5798" s="182"/>
    </row>
    <row r="5799" spans="2:10">
      <c r="D5799" s="182"/>
      <c r="E5799" s="182"/>
      <c r="F5799" s="182"/>
      <c r="G5799" s="182"/>
      <c r="H5799" s="182"/>
      <c r="I5799" s="182"/>
      <c r="J5799" s="182"/>
    </row>
    <row r="5800" spans="2:10">
      <c r="D5800" s="182"/>
      <c r="E5800" s="182"/>
      <c r="F5800" s="182"/>
      <c r="G5800" s="182"/>
      <c r="H5800" s="182"/>
      <c r="I5800" s="182"/>
      <c r="J5800" s="182"/>
    </row>
    <row r="5801" spans="2:10">
      <c r="D5801" s="182"/>
      <c r="E5801" s="182"/>
      <c r="F5801" s="182"/>
      <c r="G5801" s="182"/>
      <c r="H5801" s="182"/>
      <c r="I5801" s="182"/>
      <c r="J5801" s="182"/>
    </row>
    <row r="5802" spans="2:10">
      <c r="D5802" s="182"/>
      <c r="E5802" s="182"/>
      <c r="F5802" s="182"/>
      <c r="G5802" s="182"/>
      <c r="H5802" s="182"/>
      <c r="I5802" s="182"/>
      <c r="J5802" s="182"/>
    </row>
    <row r="5803" spans="2:10">
      <c r="D5803" s="182"/>
      <c r="E5803" s="182"/>
      <c r="F5803" s="182"/>
      <c r="G5803" s="182"/>
      <c r="H5803" s="182"/>
      <c r="I5803" s="182"/>
      <c r="J5803" s="182"/>
    </row>
    <row r="5804" spans="2:10">
      <c r="B5804" s="183"/>
      <c r="D5804" s="182"/>
      <c r="E5804" s="182"/>
      <c r="F5804" s="182"/>
      <c r="G5804" s="182"/>
      <c r="H5804" s="182"/>
      <c r="I5804" s="182"/>
      <c r="J5804" s="182"/>
    </row>
    <row r="5805" spans="2:10">
      <c r="B5805" s="159"/>
      <c r="D5805" s="182"/>
      <c r="E5805" s="182"/>
      <c r="F5805" s="182"/>
      <c r="G5805" s="182"/>
      <c r="H5805" s="182"/>
      <c r="I5805" s="182"/>
      <c r="J5805" s="182"/>
    </row>
    <row r="5806" spans="2:10">
      <c r="B5806" s="159"/>
      <c r="D5806" s="182"/>
      <c r="E5806" s="182"/>
      <c r="F5806" s="182"/>
      <c r="G5806" s="182"/>
      <c r="H5806" s="182"/>
      <c r="I5806" s="182"/>
      <c r="J5806" s="182"/>
    </row>
    <row r="5807" spans="2:10">
      <c r="B5807" s="159"/>
      <c r="D5807" s="182"/>
      <c r="E5807" s="182"/>
      <c r="F5807" s="182"/>
      <c r="G5807" s="182"/>
      <c r="H5807" s="182"/>
      <c r="I5807" s="182"/>
      <c r="J5807" s="182"/>
    </row>
    <row r="5808" spans="2:10">
      <c r="B5808" s="159"/>
      <c r="D5808" s="182"/>
      <c r="E5808" s="182"/>
      <c r="F5808" s="182"/>
      <c r="G5808" s="182"/>
      <c r="H5808" s="182"/>
      <c r="I5808" s="182"/>
      <c r="J5808" s="182"/>
    </row>
    <row r="5809" spans="2:10">
      <c r="B5809" s="159"/>
      <c r="D5809" s="182"/>
      <c r="E5809" s="182"/>
      <c r="F5809" s="182"/>
      <c r="G5809" s="182"/>
      <c r="H5809" s="182"/>
      <c r="I5809" s="182"/>
      <c r="J5809" s="182"/>
    </row>
    <row r="5810" spans="2:10">
      <c r="B5810" s="159"/>
      <c r="D5810" s="182"/>
      <c r="E5810" s="182"/>
      <c r="F5810" s="182"/>
      <c r="G5810" s="182"/>
      <c r="H5810" s="182"/>
      <c r="I5810" s="182"/>
      <c r="J5810" s="182"/>
    </row>
    <row r="5811" spans="2:10">
      <c r="B5811" s="159"/>
      <c r="D5811" s="182"/>
      <c r="E5811" s="182"/>
      <c r="F5811" s="182"/>
      <c r="G5811" s="182"/>
      <c r="H5811" s="182"/>
      <c r="I5811" s="182"/>
      <c r="J5811" s="182"/>
    </row>
    <row r="5812" spans="2:10">
      <c r="D5812" s="182"/>
      <c r="E5812" s="182"/>
      <c r="F5812" s="182"/>
      <c r="G5812" s="182"/>
      <c r="H5812" s="182"/>
      <c r="I5812" s="182"/>
      <c r="J5812" s="182"/>
    </row>
    <row r="5813" spans="2:10">
      <c r="B5813" s="183"/>
      <c r="D5813" s="182"/>
      <c r="E5813" s="182"/>
      <c r="F5813" s="182"/>
      <c r="G5813" s="182"/>
      <c r="H5813" s="182"/>
      <c r="I5813" s="182"/>
      <c r="J5813" s="182"/>
    </row>
    <row r="5814" spans="2:10">
      <c r="D5814" s="182"/>
      <c r="E5814" s="182"/>
      <c r="F5814" s="182"/>
      <c r="G5814" s="182"/>
      <c r="H5814" s="182"/>
      <c r="I5814" s="182"/>
      <c r="J5814" s="182"/>
    </row>
    <row r="5815" spans="2:10">
      <c r="B5815" s="183"/>
      <c r="D5815" s="182"/>
      <c r="E5815" s="182"/>
      <c r="F5815" s="182"/>
      <c r="G5815" s="182"/>
      <c r="H5815" s="182"/>
      <c r="I5815" s="182"/>
      <c r="J5815" s="182"/>
    </row>
    <row r="5816" spans="2:10">
      <c r="D5816" s="182"/>
      <c r="E5816" s="182"/>
      <c r="F5816" s="182"/>
      <c r="G5816" s="182"/>
      <c r="H5816" s="182"/>
      <c r="I5816" s="182"/>
      <c r="J5816" s="182"/>
    </row>
    <row r="5817" spans="2:10">
      <c r="B5817" s="183"/>
      <c r="D5817" s="182"/>
      <c r="E5817" s="182"/>
      <c r="F5817" s="182"/>
      <c r="G5817" s="182"/>
      <c r="H5817" s="182"/>
      <c r="I5817" s="182"/>
      <c r="J5817" s="182"/>
    </row>
    <row r="5818" spans="2:10">
      <c r="B5818" s="159"/>
      <c r="D5818" s="182"/>
      <c r="E5818" s="182"/>
      <c r="F5818" s="182"/>
      <c r="G5818" s="182"/>
      <c r="H5818" s="182"/>
      <c r="I5818" s="182"/>
      <c r="J5818" s="182"/>
    </row>
    <row r="5819" spans="2:10">
      <c r="B5819" s="159"/>
      <c r="D5819" s="182"/>
      <c r="E5819" s="182"/>
      <c r="F5819" s="182"/>
      <c r="G5819" s="182"/>
      <c r="H5819" s="182"/>
      <c r="I5819" s="182"/>
      <c r="J5819" s="182"/>
    </row>
    <row r="5820" spans="2:10">
      <c r="B5820" s="184"/>
      <c r="D5820" s="182"/>
      <c r="E5820" s="182"/>
      <c r="F5820" s="182"/>
      <c r="G5820" s="182"/>
      <c r="H5820" s="182"/>
      <c r="I5820" s="182"/>
      <c r="J5820" s="182"/>
    </row>
    <row r="5821" spans="2:10">
      <c r="D5821" s="182"/>
      <c r="E5821" s="182"/>
      <c r="F5821" s="182"/>
      <c r="G5821" s="182"/>
      <c r="H5821" s="182"/>
      <c r="I5821" s="182"/>
      <c r="J5821" s="182"/>
    </row>
    <row r="5822" spans="2:10">
      <c r="B5822" s="183"/>
      <c r="D5822" s="182"/>
      <c r="E5822" s="182"/>
      <c r="F5822" s="182"/>
      <c r="G5822" s="182"/>
      <c r="H5822" s="182"/>
      <c r="I5822" s="182"/>
      <c r="J5822" s="182"/>
    </row>
    <row r="5823" spans="2:10">
      <c r="D5823" s="182"/>
      <c r="E5823" s="182"/>
      <c r="F5823" s="182"/>
      <c r="G5823" s="182"/>
      <c r="H5823" s="182"/>
      <c r="I5823" s="182"/>
      <c r="J5823" s="182"/>
    </row>
    <row r="5824" spans="2:10">
      <c r="B5824" s="183"/>
      <c r="D5824" s="182"/>
      <c r="E5824" s="182"/>
      <c r="F5824" s="182"/>
      <c r="G5824" s="182"/>
      <c r="H5824" s="182"/>
      <c r="I5824" s="182"/>
      <c r="J5824" s="182"/>
    </row>
    <row r="5825" spans="2:10">
      <c r="D5825" s="182"/>
      <c r="E5825" s="182"/>
      <c r="F5825" s="182"/>
      <c r="G5825" s="182"/>
      <c r="H5825" s="182"/>
      <c r="I5825" s="182"/>
      <c r="J5825" s="182"/>
    </row>
    <row r="5826" spans="2:10">
      <c r="D5826" s="182"/>
      <c r="E5826" s="182"/>
      <c r="F5826" s="182"/>
      <c r="G5826" s="182"/>
      <c r="H5826" s="182"/>
      <c r="I5826" s="182"/>
      <c r="J5826" s="182"/>
    </row>
    <row r="5827" spans="2:10">
      <c r="D5827" s="182"/>
      <c r="E5827" s="182"/>
      <c r="F5827" s="182"/>
      <c r="G5827" s="182"/>
      <c r="H5827" s="182"/>
      <c r="I5827" s="182"/>
      <c r="J5827" s="182"/>
    </row>
    <row r="5828" spans="2:10">
      <c r="D5828" s="182"/>
      <c r="E5828" s="182"/>
      <c r="F5828" s="182"/>
      <c r="G5828" s="182"/>
      <c r="H5828" s="182"/>
      <c r="I5828" s="182"/>
      <c r="J5828" s="182"/>
    </row>
    <row r="5829" spans="2:10">
      <c r="D5829" s="182"/>
      <c r="E5829" s="182"/>
      <c r="F5829" s="182"/>
      <c r="G5829" s="182"/>
      <c r="H5829" s="182"/>
      <c r="I5829" s="182"/>
      <c r="J5829" s="182"/>
    </row>
    <row r="5830" spans="2:10">
      <c r="D5830" s="182"/>
      <c r="E5830" s="182"/>
      <c r="F5830" s="182"/>
      <c r="G5830" s="182"/>
      <c r="H5830" s="182"/>
      <c r="I5830" s="182"/>
      <c r="J5830" s="182"/>
    </row>
    <row r="5831" spans="2:10">
      <c r="B5831" s="159"/>
      <c r="D5831" s="182"/>
      <c r="E5831" s="182"/>
      <c r="F5831" s="182"/>
      <c r="G5831" s="182"/>
      <c r="H5831" s="182"/>
      <c r="I5831" s="182"/>
      <c r="J5831" s="182"/>
    </row>
    <row r="5832" spans="2:10">
      <c r="B5832" s="159"/>
      <c r="D5832" s="182"/>
      <c r="E5832" s="182"/>
      <c r="F5832" s="182"/>
      <c r="G5832" s="182"/>
      <c r="H5832" s="182"/>
      <c r="I5832" s="182"/>
      <c r="J5832" s="182"/>
    </row>
    <row r="5833" spans="2:10">
      <c r="B5833" s="159"/>
      <c r="D5833" s="182"/>
      <c r="E5833" s="182"/>
      <c r="F5833" s="182"/>
      <c r="G5833" s="182"/>
      <c r="H5833" s="182"/>
      <c r="I5833" s="182"/>
      <c r="J5833" s="182"/>
    </row>
    <row r="5834" spans="2:10">
      <c r="B5834" s="183"/>
      <c r="D5834" s="182"/>
      <c r="E5834" s="182"/>
      <c r="F5834" s="182"/>
      <c r="G5834" s="182"/>
      <c r="H5834" s="182"/>
      <c r="I5834" s="182"/>
      <c r="J5834" s="182"/>
    </row>
    <row r="5835" spans="2:10">
      <c r="B5835" s="159"/>
      <c r="D5835" s="182"/>
      <c r="E5835" s="182"/>
      <c r="F5835" s="182"/>
      <c r="G5835" s="182"/>
      <c r="H5835" s="182"/>
      <c r="I5835" s="182"/>
      <c r="J5835" s="182"/>
    </row>
    <row r="5836" spans="2:10">
      <c r="B5836" s="159"/>
      <c r="D5836" s="182"/>
      <c r="E5836" s="182"/>
      <c r="F5836" s="182"/>
      <c r="G5836" s="182"/>
      <c r="H5836" s="182"/>
      <c r="I5836" s="182"/>
      <c r="J5836" s="182"/>
    </row>
    <row r="5837" spans="2:10">
      <c r="B5837" s="183"/>
      <c r="D5837" s="182"/>
      <c r="E5837" s="182"/>
      <c r="F5837" s="182"/>
      <c r="G5837" s="182"/>
      <c r="H5837" s="182"/>
      <c r="I5837" s="182"/>
      <c r="J5837" s="182"/>
    </row>
    <row r="5838" spans="2:10">
      <c r="B5838" s="159"/>
      <c r="D5838" s="182"/>
      <c r="E5838" s="182"/>
      <c r="F5838" s="182"/>
      <c r="G5838" s="182"/>
      <c r="H5838" s="182"/>
      <c r="I5838" s="182"/>
      <c r="J5838" s="182"/>
    </row>
    <row r="5839" spans="2:10">
      <c r="B5839" s="183"/>
      <c r="D5839" s="182"/>
      <c r="E5839" s="182"/>
      <c r="F5839" s="182"/>
      <c r="G5839" s="182"/>
      <c r="H5839" s="182"/>
      <c r="I5839" s="182"/>
      <c r="J5839" s="182"/>
    </row>
    <row r="5840" spans="2:10">
      <c r="D5840" s="182"/>
      <c r="E5840" s="182"/>
      <c r="F5840" s="182"/>
      <c r="G5840" s="182"/>
      <c r="H5840" s="182"/>
      <c r="I5840" s="182"/>
      <c r="J5840" s="182"/>
    </row>
    <row r="5841" spans="2:10">
      <c r="B5841" s="159"/>
      <c r="D5841" s="182"/>
      <c r="E5841" s="182"/>
      <c r="F5841" s="182"/>
      <c r="G5841" s="182"/>
      <c r="H5841" s="182"/>
      <c r="I5841" s="182"/>
      <c r="J5841" s="182"/>
    </row>
    <row r="5842" spans="2:10">
      <c r="D5842" s="182"/>
      <c r="E5842" s="182"/>
      <c r="F5842" s="182"/>
      <c r="G5842" s="182"/>
      <c r="H5842" s="182"/>
      <c r="I5842" s="182"/>
      <c r="J5842" s="182"/>
    </row>
    <row r="5843" spans="2:10">
      <c r="D5843" s="182"/>
      <c r="E5843" s="182"/>
      <c r="F5843" s="182"/>
      <c r="G5843" s="182"/>
      <c r="H5843" s="182"/>
      <c r="I5843" s="182"/>
      <c r="J5843" s="182"/>
    </row>
    <row r="5844" spans="2:10">
      <c r="D5844" s="182"/>
      <c r="E5844" s="182"/>
      <c r="F5844" s="182"/>
      <c r="G5844" s="182"/>
      <c r="H5844" s="182"/>
      <c r="I5844" s="182"/>
      <c r="J5844" s="182"/>
    </row>
    <row r="5845" spans="2:10">
      <c r="D5845" s="182"/>
      <c r="E5845" s="182"/>
      <c r="F5845" s="182"/>
      <c r="G5845" s="182"/>
      <c r="H5845" s="182"/>
      <c r="I5845" s="182"/>
      <c r="J5845" s="182"/>
    </row>
    <row r="5846" spans="2:10">
      <c r="B5846" s="159"/>
      <c r="D5846" s="182"/>
      <c r="E5846" s="182"/>
      <c r="F5846" s="182"/>
      <c r="G5846" s="182"/>
      <c r="H5846" s="182"/>
      <c r="I5846" s="182"/>
      <c r="J5846" s="182"/>
    </row>
    <row r="5847" spans="2:10">
      <c r="B5847" s="159"/>
      <c r="D5847" s="182"/>
      <c r="E5847" s="182"/>
      <c r="F5847" s="182"/>
      <c r="G5847" s="182"/>
      <c r="H5847" s="182"/>
      <c r="I5847" s="182"/>
      <c r="J5847" s="182"/>
    </row>
    <row r="5848" spans="2:10">
      <c r="B5848" s="159"/>
      <c r="D5848" s="182"/>
      <c r="E5848" s="182"/>
      <c r="F5848" s="182"/>
      <c r="G5848" s="182"/>
      <c r="H5848" s="182"/>
      <c r="I5848" s="182"/>
      <c r="J5848" s="182"/>
    </row>
    <row r="5849" spans="2:10">
      <c r="B5849" s="159"/>
      <c r="D5849" s="182"/>
      <c r="E5849" s="182"/>
      <c r="F5849" s="182"/>
      <c r="G5849" s="182"/>
      <c r="H5849" s="182"/>
      <c r="I5849" s="182"/>
      <c r="J5849" s="182"/>
    </row>
    <row r="5850" spans="2:10">
      <c r="B5850" s="184"/>
      <c r="D5850" s="182"/>
      <c r="E5850" s="182"/>
      <c r="F5850" s="182"/>
      <c r="G5850" s="182"/>
      <c r="H5850" s="182"/>
      <c r="I5850" s="182"/>
      <c r="J5850" s="182"/>
    </row>
    <row r="5851" spans="2:10">
      <c r="B5851" s="159"/>
      <c r="D5851" s="182"/>
      <c r="E5851" s="182"/>
      <c r="F5851" s="182"/>
      <c r="G5851" s="182"/>
      <c r="H5851" s="182"/>
      <c r="I5851" s="182"/>
      <c r="J5851" s="182"/>
    </row>
    <row r="5852" spans="2:10">
      <c r="B5852" s="159"/>
      <c r="D5852" s="182"/>
      <c r="E5852" s="182"/>
      <c r="F5852" s="182"/>
      <c r="G5852" s="182"/>
      <c r="H5852" s="182"/>
      <c r="I5852" s="182"/>
      <c r="J5852" s="182"/>
    </row>
    <row r="5853" spans="2:10">
      <c r="B5853" s="159"/>
      <c r="D5853" s="182"/>
      <c r="E5853" s="182"/>
      <c r="F5853" s="182"/>
      <c r="G5853" s="182"/>
      <c r="H5853" s="182"/>
      <c r="I5853" s="182"/>
      <c r="J5853" s="182"/>
    </row>
    <row r="5854" spans="2:10">
      <c r="B5854" s="159"/>
      <c r="D5854" s="182"/>
      <c r="E5854" s="182"/>
      <c r="F5854" s="182"/>
      <c r="G5854" s="182"/>
      <c r="H5854" s="182"/>
      <c r="I5854" s="182"/>
      <c r="J5854" s="182"/>
    </row>
    <row r="5855" spans="2:10">
      <c r="B5855" s="159"/>
      <c r="D5855" s="182"/>
      <c r="E5855" s="182"/>
      <c r="F5855" s="182"/>
      <c r="G5855" s="182"/>
      <c r="H5855" s="182"/>
      <c r="I5855" s="182"/>
      <c r="J5855" s="182"/>
    </row>
    <row r="5856" spans="2:10">
      <c r="D5856" s="182"/>
      <c r="E5856" s="182"/>
      <c r="F5856" s="182"/>
      <c r="G5856" s="182"/>
      <c r="H5856" s="182"/>
      <c r="I5856" s="182"/>
      <c r="J5856" s="182"/>
    </row>
    <row r="5857" spans="2:10">
      <c r="B5857" s="159"/>
      <c r="D5857" s="182"/>
      <c r="E5857" s="182"/>
      <c r="F5857" s="182"/>
      <c r="G5857" s="182"/>
      <c r="H5857" s="182"/>
      <c r="I5857" s="182"/>
      <c r="J5857" s="182"/>
    </row>
    <row r="5858" spans="2:10">
      <c r="D5858" s="182"/>
      <c r="E5858" s="182"/>
      <c r="F5858" s="182"/>
      <c r="G5858" s="182"/>
      <c r="H5858" s="182"/>
      <c r="I5858" s="182"/>
      <c r="J5858" s="182"/>
    </row>
    <row r="5859" spans="2:10">
      <c r="D5859" s="182"/>
      <c r="E5859" s="182"/>
      <c r="F5859" s="182"/>
      <c r="G5859" s="182"/>
      <c r="H5859" s="182"/>
      <c r="I5859" s="182"/>
      <c r="J5859" s="182"/>
    </row>
    <row r="5860" spans="2:10">
      <c r="B5860" s="184"/>
      <c r="D5860" s="182"/>
      <c r="E5860" s="182"/>
      <c r="F5860" s="182"/>
      <c r="G5860" s="182"/>
      <c r="H5860" s="182"/>
      <c r="I5860" s="182"/>
      <c r="J5860" s="182"/>
    </row>
    <row r="5861" spans="2:10">
      <c r="D5861" s="182"/>
      <c r="E5861" s="182"/>
      <c r="F5861" s="182"/>
      <c r="G5861" s="182"/>
      <c r="H5861" s="182"/>
      <c r="I5861" s="182"/>
      <c r="J5861" s="182"/>
    </row>
    <row r="5862" spans="2:10">
      <c r="D5862" s="182"/>
      <c r="E5862" s="182"/>
      <c r="F5862" s="182"/>
      <c r="G5862" s="182"/>
      <c r="H5862" s="182"/>
      <c r="I5862" s="182"/>
      <c r="J5862" s="182"/>
    </row>
    <row r="5863" spans="2:10">
      <c r="D5863" s="182"/>
      <c r="E5863" s="182"/>
      <c r="F5863" s="182"/>
      <c r="G5863" s="182"/>
      <c r="H5863" s="182"/>
      <c r="I5863" s="182"/>
      <c r="J5863" s="182"/>
    </row>
    <row r="5864" spans="2:10">
      <c r="D5864" s="182"/>
      <c r="E5864" s="182"/>
      <c r="F5864" s="182"/>
      <c r="G5864" s="182"/>
      <c r="H5864" s="182"/>
      <c r="I5864" s="182"/>
      <c r="J5864" s="182"/>
    </row>
    <row r="5865" spans="2:10">
      <c r="B5865" s="183"/>
      <c r="D5865" s="182"/>
      <c r="E5865" s="182"/>
      <c r="F5865" s="182"/>
      <c r="G5865" s="182"/>
      <c r="H5865" s="182"/>
      <c r="I5865" s="182"/>
      <c r="J5865" s="182"/>
    </row>
    <row r="5866" spans="2:10">
      <c r="D5866" s="182"/>
      <c r="E5866" s="182"/>
      <c r="F5866" s="182"/>
      <c r="G5866" s="182"/>
      <c r="H5866" s="182"/>
      <c r="I5866" s="182"/>
      <c r="J5866" s="182"/>
    </row>
    <row r="5867" spans="2:10">
      <c r="B5867" s="183"/>
      <c r="D5867" s="182"/>
      <c r="E5867" s="182"/>
      <c r="F5867" s="182"/>
      <c r="G5867" s="182"/>
      <c r="H5867" s="182"/>
      <c r="I5867" s="182"/>
      <c r="J5867" s="182"/>
    </row>
    <row r="5868" spans="2:10">
      <c r="D5868" s="182"/>
      <c r="E5868" s="182"/>
      <c r="F5868" s="182"/>
      <c r="G5868" s="182"/>
      <c r="H5868" s="182"/>
      <c r="I5868" s="182"/>
      <c r="J5868" s="182"/>
    </row>
    <row r="5869" spans="2:10">
      <c r="B5869" s="183"/>
      <c r="D5869" s="182"/>
      <c r="E5869" s="182"/>
      <c r="F5869" s="182"/>
      <c r="G5869" s="182"/>
      <c r="H5869" s="182"/>
      <c r="I5869" s="182"/>
      <c r="J5869" s="182"/>
    </row>
    <row r="5870" spans="2:10">
      <c r="D5870" s="182"/>
      <c r="E5870" s="182"/>
      <c r="F5870" s="182"/>
      <c r="G5870" s="182"/>
      <c r="H5870" s="182"/>
      <c r="I5870" s="182"/>
      <c r="J5870" s="182"/>
    </row>
    <row r="5871" spans="2:10">
      <c r="B5871" s="183"/>
      <c r="D5871" s="182"/>
      <c r="E5871" s="182"/>
      <c r="F5871" s="182"/>
      <c r="G5871" s="182"/>
      <c r="H5871" s="182"/>
      <c r="I5871" s="182"/>
      <c r="J5871" s="182"/>
    </row>
    <row r="5872" spans="2:10">
      <c r="B5872" s="183"/>
      <c r="D5872" s="182"/>
      <c r="E5872" s="182"/>
      <c r="F5872" s="182"/>
      <c r="G5872" s="182"/>
      <c r="H5872" s="182"/>
      <c r="I5872" s="182"/>
      <c r="J5872" s="182"/>
    </row>
    <row r="5873" spans="2:10">
      <c r="D5873" s="182"/>
      <c r="E5873" s="182"/>
      <c r="F5873" s="182"/>
      <c r="G5873" s="182"/>
      <c r="H5873" s="182"/>
      <c r="I5873" s="182"/>
      <c r="J5873" s="182"/>
    </row>
    <row r="5874" spans="2:10">
      <c r="B5874" s="183"/>
      <c r="D5874" s="182"/>
      <c r="E5874" s="182"/>
      <c r="F5874" s="182"/>
      <c r="G5874" s="182"/>
      <c r="H5874" s="182"/>
      <c r="I5874" s="182"/>
      <c r="J5874" s="182"/>
    </row>
    <row r="5875" spans="2:10">
      <c r="D5875" s="182"/>
      <c r="E5875" s="182"/>
      <c r="F5875" s="182"/>
      <c r="G5875" s="182"/>
      <c r="H5875" s="182"/>
      <c r="I5875" s="182"/>
      <c r="J5875" s="182"/>
    </row>
    <row r="5876" spans="2:10">
      <c r="B5876" s="183"/>
      <c r="D5876" s="182"/>
      <c r="E5876" s="182"/>
      <c r="F5876" s="182"/>
      <c r="G5876" s="182"/>
      <c r="H5876" s="182"/>
      <c r="I5876" s="182"/>
      <c r="J5876" s="182"/>
    </row>
    <row r="5877" spans="2:10">
      <c r="D5877" s="182"/>
      <c r="E5877" s="182"/>
      <c r="F5877" s="182"/>
      <c r="G5877" s="182"/>
      <c r="H5877" s="182"/>
      <c r="I5877" s="182"/>
      <c r="J5877" s="182"/>
    </row>
    <row r="5878" spans="2:10">
      <c r="B5878" s="183"/>
      <c r="D5878" s="182"/>
      <c r="E5878" s="182"/>
      <c r="F5878" s="182"/>
      <c r="G5878" s="182"/>
      <c r="H5878" s="182"/>
      <c r="I5878" s="182"/>
      <c r="J5878" s="182"/>
    </row>
    <row r="5879" spans="2:10">
      <c r="B5879" s="159"/>
      <c r="D5879" s="182"/>
      <c r="E5879" s="182"/>
      <c r="F5879" s="182"/>
      <c r="G5879" s="182"/>
      <c r="H5879" s="182"/>
      <c r="I5879" s="182"/>
      <c r="J5879" s="182"/>
    </row>
    <row r="5880" spans="2:10">
      <c r="B5880" s="184"/>
      <c r="D5880" s="182"/>
      <c r="E5880" s="182"/>
      <c r="F5880" s="182"/>
      <c r="G5880" s="182"/>
      <c r="H5880" s="182"/>
      <c r="I5880" s="182"/>
      <c r="J5880" s="182"/>
    </row>
    <row r="5881" spans="2:10">
      <c r="D5881" s="182"/>
      <c r="E5881" s="182"/>
      <c r="F5881" s="182"/>
      <c r="G5881" s="182"/>
      <c r="H5881" s="182"/>
      <c r="I5881" s="182"/>
      <c r="J5881" s="182"/>
    </row>
    <row r="5882" spans="2:10">
      <c r="B5882" s="183"/>
      <c r="D5882" s="182"/>
      <c r="E5882" s="182"/>
      <c r="F5882" s="182"/>
      <c r="G5882" s="182"/>
      <c r="H5882" s="182"/>
      <c r="I5882" s="182"/>
      <c r="J5882" s="182"/>
    </row>
    <row r="5883" spans="2:10">
      <c r="D5883" s="182"/>
      <c r="E5883" s="182"/>
      <c r="F5883" s="182"/>
      <c r="G5883" s="182"/>
      <c r="H5883" s="182"/>
      <c r="I5883" s="182"/>
      <c r="J5883" s="182"/>
    </row>
    <row r="5884" spans="2:10">
      <c r="B5884" s="183"/>
      <c r="D5884" s="182"/>
      <c r="E5884" s="182"/>
      <c r="F5884" s="182"/>
      <c r="G5884" s="182"/>
      <c r="H5884" s="182"/>
      <c r="I5884" s="182"/>
      <c r="J5884" s="182"/>
    </row>
    <row r="5885" spans="2:10">
      <c r="D5885" s="182"/>
      <c r="E5885" s="182"/>
      <c r="F5885" s="182"/>
      <c r="G5885" s="182"/>
      <c r="H5885" s="182"/>
      <c r="I5885" s="182"/>
      <c r="J5885" s="182"/>
    </row>
    <row r="5886" spans="2:10">
      <c r="B5886" s="183"/>
      <c r="D5886" s="182"/>
      <c r="E5886" s="182"/>
      <c r="F5886" s="182"/>
      <c r="G5886" s="182"/>
      <c r="H5886" s="182"/>
      <c r="I5886" s="182"/>
      <c r="J5886" s="182"/>
    </row>
    <row r="5887" spans="2:10">
      <c r="D5887" s="182"/>
      <c r="E5887" s="182"/>
      <c r="F5887" s="182"/>
      <c r="G5887" s="182"/>
      <c r="H5887" s="182"/>
      <c r="I5887" s="182"/>
      <c r="J5887" s="182"/>
    </row>
    <row r="5888" spans="2:10">
      <c r="B5888" s="183"/>
      <c r="D5888" s="182"/>
      <c r="E5888" s="182"/>
      <c r="F5888" s="182"/>
      <c r="G5888" s="182"/>
      <c r="H5888" s="182"/>
      <c r="I5888" s="182"/>
      <c r="J5888" s="182"/>
    </row>
    <row r="5889" spans="2:10">
      <c r="D5889" s="182"/>
      <c r="E5889" s="182"/>
      <c r="F5889" s="182"/>
      <c r="G5889" s="182"/>
      <c r="H5889" s="182"/>
      <c r="I5889" s="182"/>
      <c r="J5889" s="182"/>
    </row>
    <row r="5890" spans="2:10">
      <c r="D5890" s="182"/>
      <c r="E5890" s="182"/>
      <c r="F5890" s="182"/>
      <c r="G5890" s="182"/>
      <c r="H5890" s="182"/>
      <c r="I5890" s="182"/>
      <c r="J5890" s="182"/>
    </row>
    <row r="5891" spans="2:10">
      <c r="D5891" s="182"/>
      <c r="E5891" s="182"/>
      <c r="F5891" s="182"/>
      <c r="G5891" s="182"/>
      <c r="H5891" s="182"/>
      <c r="I5891" s="182"/>
      <c r="J5891" s="182"/>
    </row>
    <row r="5892" spans="2:10">
      <c r="B5892" s="183"/>
      <c r="D5892" s="182"/>
      <c r="E5892" s="182"/>
      <c r="F5892" s="182"/>
      <c r="G5892" s="182"/>
      <c r="H5892" s="182"/>
      <c r="I5892" s="182"/>
      <c r="J5892" s="182"/>
    </row>
    <row r="5893" spans="2:10">
      <c r="D5893" s="182"/>
      <c r="E5893" s="182"/>
      <c r="F5893" s="182"/>
      <c r="G5893" s="182"/>
      <c r="H5893" s="182"/>
      <c r="I5893" s="182"/>
      <c r="J5893" s="182"/>
    </row>
    <row r="5894" spans="2:10">
      <c r="B5894" s="183"/>
      <c r="D5894" s="182"/>
      <c r="E5894" s="182"/>
      <c r="F5894" s="182"/>
      <c r="G5894" s="182"/>
      <c r="H5894" s="182"/>
      <c r="I5894" s="182"/>
      <c r="J5894" s="182"/>
    </row>
    <row r="5895" spans="2:10">
      <c r="D5895" s="182"/>
      <c r="E5895" s="182"/>
      <c r="F5895" s="182"/>
      <c r="G5895" s="182"/>
      <c r="H5895" s="182"/>
      <c r="I5895" s="182"/>
      <c r="J5895" s="182"/>
    </row>
    <row r="5896" spans="2:10">
      <c r="D5896" s="182"/>
      <c r="E5896" s="182"/>
      <c r="F5896" s="182"/>
      <c r="G5896" s="182"/>
      <c r="H5896" s="182"/>
      <c r="I5896" s="182"/>
      <c r="J5896" s="182"/>
    </row>
    <row r="5897" spans="2:10">
      <c r="D5897" s="182"/>
      <c r="E5897" s="182"/>
      <c r="F5897" s="182"/>
      <c r="G5897" s="182"/>
      <c r="H5897" s="182"/>
      <c r="I5897" s="182"/>
      <c r="J5897" s="182"/>
    </row>
    <row r="5898" spans="2:10">
      <c r="B5898" s="159"/>
      <c r="D5898" s="182"/>
      <c r="E5898" s="182"/>
      <c r="F5898" s="182"/>
      <c r="G5898" s="182"/>
      <c r="H5898" s="182"/>
      <c r="I5898" s="182"/>
      <c r="J5898" s="182"/>
    </row>
    <row r="5899" spans="2:10">
      <c r="D5899" s="182"/>
      <c r="E5899" s="182"/>
      <c r="F5899" s="182"/>
      <c r="G5899" s="182"/>
      <c r="H5899" s="182"/>
      <c r="I5899" s="182"/>
      <c r="J5899" s="182"/>
    </row>
    <row r="5900" spans="2:10">
      <c r="D5900" s="182"/>
      <c r="E5900" s="182"/>
      <c r="F5900" s="182"/>
      <c r="G5900" s="182"/>
      <c r="H5900" s="182"/>
      <c r="I5900" s="182"/>
      <c r="J5900" s="182"/>
    </row>
    <row r="5901" spans="2:10">
      <c r="B5901" s="159"/>
      <c r="D5901" s="182"/>
      <c r="E5901" s="182"/>
      <c r="F5901" s="182"/>
      <c r="G5901" s="182"/>
      <c r="H5901" s="182"/>
      <c r="I5901" s="182"/>
      <c r="J5901" s="182"/>
    </row>
    <row r="5902" spans="2:10">
      <c r="B5902" s="159"/>
      <c r="D5902" s="182"/>
      <c r="E5902" s="182"/>
      <c r="F5902" s="182"/>
      <c r="G5902" s="182"/>
      <c r="H5902" s="182"/>
      <c r="I5902" s="182"/>
      <c r="J5902" s="182"/>
    </row>
    <row r="5903" spans="2:10">
      <c r="B5903" s="159"/>
      <c r="D5903" s="182"/>
      <c r="E5903" s="182"/>
      <c r="F5903" s="182"/>
      <c r="G5903" s="182"/>
      <c r="H5903" s="182"/>
      <c r="I5903" s="182"/>
      <c r="J5903" s="182"/>
    </row>
    <row r="5904" spans="2:10">
      <c r="D5904" s="182"/>
      <c r="E5904" s="182"/>
      <c r="F5904" s="182"/>
      <c r="G5904" s="182"/>
      <c r="H5904" s="182"/>
      <c r="I5904" s="182"/>
      <c r="J5904" s="182"/>
    </row>
    <row r="5905" spans="2:10">
      <c r="D5905" s="182"/>
      <c r="E5905" s="182"/>
      <c r="F5905" s="182"/>
      <c r="G5905" s="182"/>
      <c r="H5905" s="182"/>
      <c r="I5905" s="182"/>
      <c r="J5905" s="182"/>
    </row>
    <row r="5906" spans="2:10">
      <c r="D5906" s="182"/>
      <c r="E5906" s="182"/>
      <c r="F5906" s="182"/>
      <c r="G5906" s="182"/>
      <c r="H5906" s="182"/>
      <c r="I5906" s="182"/>
      <c r="J5906" s="182"/>
    </row>
    <row r="5907" spans="2:10">
      <c r="B5907" s="183"/>
      <c r="D5907" s="182"/>
      <c r="E5907" s="182"/>
      <c r="F5907" s="182"/>
      <c r="G5907" s="182"/>
      <c r="H5907" s="182"/>
      <c r="I5907" s="182"/>
      <c r="J5907" s="182"/>
    </row>
    <row r="5908" spans="2:10">
      <c r="D5908" s="182"/>
      <c r="E5908" s="182"/>
      <c r="F5908" s="182"/>
      <c r="G5908" s="182"/>
      <c r="H5908" s="182"/>
      <c r="I5908" s="182"/>
      <c r="J5908" s="182"/>
    </row>
    <row r="5909" spans="2:10">
      <c r="B5909" s="159"/>
      <c r="D5909" s="182"/>
      <c r="E5909" s="182"/>
      <c r="F5909" s="182"/>
      <c r="G5909" s="182"/>
      <c r="H5909" s="182"/>
      <c r="I5909" s="182"/>
      <c r="J5909" s="182"/>
    </row>
    <row r="5910" spans="2:10">
      <c r="B5910" s="184"/>
      <c r="D5910" s="182"/>
      <c r="E5910" s="182"/>
      <c r="F5910" s="182"/>
      <c r="G5910" s="182"/>
      <c r="H5910" s="182"/>
      <c r="I5910" s="182"/>
      <c r="J5910" s="182"/>
    </row>
    <row r="5911" spans="2:10">
      <c r="B5911" s="159"/>
      <c r="D5911" s="182"/>
      <c r="E5911" s="182"/>
      <c r="F5911" s="182"/>
      <c r="G5911" s="182"/>
      <c r="H5911" s="182"/>
      <c r="I5911" s="182"/>
      <c r="J5911" s="182"/>
    </row>
    <row r="5912" spans="2:10">
      <c r="B5912" s="159"/>
      <c r="D5912" s="182"/>
      <c r="E5912" s="182"/>
      <c r="F5912" s="182"/>
      <c r="G5912" s="182"/>
      <c r="H5912" s="182"/>
      <c r="I5912" s="182"/>
      <c r="J5912" s="182"/>
    </row>
    <row r="5913" spans="2:10">
      <c r="B5913" s="159"/>
      <c r="D5913" s="182"/>
      <c r="E5913" s="182"/>
      <c r="F5913" s="182"/>
      <c r="G5913" s="182"/>
      <c r="H5913" s="182"/>
      <c r="I5913" s="182"/>
      <c r="J5913" s="182"/>
    </row>
    <row r="5914" spans="2:10">
      <c r="B5914" s="159"/>
      <c r="D5914" s="182"/>
      <c r="E5914" s="182"/>
      <c r="F5914" s="182"/>
      <c r="G5914" s="182"/>
      <c r="H5914" s="182"/>
      <c r="I5914" s="182"/>
      <c r="J5914" s="182"/>
    </row>
    <row r="5915" spans="2:10">
      <c r="B5915" s="183"/>
      <c r="D5915" s="182"/>
      <c r="E5915" s="182"/>
      <c r="F5915" s="182"/>
      <c r="G5915" s="182"/>
      <c r="H5915" s="182"/>
      <c r="I5915" s="182"/>
      <c r="J5915" s="182"/>
    </row>
    <row r="5916" spans="2:10">
      <c r="B5916" s="183"/>
      <c r="D5916" s="182"/>
      <c r="E5916" s="182"/>
      <c r="F5916" s="182"/>
      <c r="G5916" s="182"/>
      <c r="H5916" s="182"/>
      <c r="I5916" s="182"/>
      <c r="J5916" s="182"/>
    </row>
    <row r="5917" spans="2:10">
      <c r="D5917" s="182"/>
      <c r="E5917" s="182"/>
      <c r="F5917" s="182"/>
      <c r="G5917" s="182"/>
      <c r="H5917" s="182"/>
      <c r="I5917" s="182"/>
      <c r="J5917" s="182"/>
    </row>
    <row r="5918" spans="2:10">
      <c r="B5918" s="184"/>
      <c r="D5918" s="182"/>
      <c r="E5918" s="182"/>
      <c r="F5918" s="182"/>
      <c r="G5918" s="182"/>
      <c r="H5918" s="182"/>
      <c r="I5918" s="182"/>
      <c r="J5918" s="182"/>
    </row>
    <row r="5919" spans="2:10">
      <c r="D5919" s="182"/>
      <c r="E5919" s="182"/>
      <c r="F5919" s="182"/>
      <c r="G5919" s="182"/>
      <c r="H5919" s="182"/>
      <c r="I5919" s="182"/>
      <c r="J5919" s="182"/>
    </row>
    <row r="5920" spans="2:10">
      <c r="B5920" s="183"/>
      <c r="D5920" s="182"/>
      <c r="E5920" s="182"/>
      <c r="F5920" s="182"/>
      <c r="G5920" s="182"/>
      <c r="H5920" s="182"/>
      <c r="I5920" s="182"/>
      <c r="J5920" s="182"/>
    </row>
    <row r="5921" spans="2:10">
      <c r="D5921" s="182"/>
      <c r="E5921" s="182"/>
      <c r="F5921" s="182"/>
      <c r="G5921" s="182"/>
      <c r="H5921" s="182"/>
      <c r="I5921" s="182"/>
      <c r="J5921" s="182"/>
    </row>
    <row r="5922" spans="2:10">
      <c r="D5922" s="182"/>
      <c r="E5922" s="182"/>
      <c r="F5922" s="182"/>
      <c r="G5922" s="182"/>
      <c r="H5922" s="182"/>
      <c r="I5922" s="182"/>
      <c r="J5922" s="182"/>
    </row>
    <row r="5923" spans="2:10">
      <c r="D5923" s="182"/>
      <c r="E5923" s="182"/>
      <c r="F5923" s="182"/>
      <c r="G5923" s="182"/>
      <c r="H5923" s="182"/>
      <c r="I5923" s="182"/>
      <c r="J5923" s="182"/>
    </row>
    <row r="5924" spans="2:10">
      <c r="B5924" s="159"/>
      <c r="D5924" s="182"/>
      <c r="E5924" s="182"/>
      <c r="F5924" s="182"/>
      <c r="G5924" s="182"/>
      <c r="H5924" s="182"/>
      <c r="I5924" s="182"/>
      <c r="J5924" s="182"/>
    </row>
    <row r="5925" spans="2:10">
      <c r="D5925" s="182"/>
      <c r="E5925" s="182"/>
      <c r="F5925" s="182"/>
      <c r="G5925" s="182"/>
      <c r="H5925" s="182"/>
      <c r="I5925" s="182"/>
      <c r="J5925" s="182"/>
    </row>
    <row r="5926" spans="2:10">
      <c r="D5926" s="182"/>
      <c r="E5926" s="182"/>
      <c r="F5926" s="182"/>
      <c r="G5926" s="182"/>
      <c r="H5926" s="182"/>
      <c r="I5926" s="182"/>
      <c r="J5926" s="182"/>
    </row>
    <row r="5927" spans="2:10">
      <c r="D5927" s="182"/>
      <c r="E5927" s="182"/>
      <c r="F5927" s="182"/>
      <c r="G5927" s="182"/>
      <c r="H5927" s="182"/>
      <c r="I5927" s="182"/>
      <c r="J5927" s="182"/>
    </row>
    <row r="5928" spans="2:10">
      <c r="D5928" s="182"/>
      <c r="E5928" s="182"/>
      <c r="F5928" s="182"/>
      <c r="G5928" s="182"/>
      <c r="H5928" s="182"/>
      <c r="I5928" s="182"/>
      <c r="J5928" s="182"/>
    </row>
    <row r="5929" spans="2:10">
      <c r="B5929" s="159"/>
      <c r="D5929" s="182"/>
      <c r="E5929" s="182"/>
      <c r="F5929" s="182"/>
      <c r="G5929" s="182"/>
      <c r="H5929" s="182"/>
      <c r="I5929" s="182"/>
      <c r="J5929" s="182"/>
    </row>
    <row r="5930" spans="2:10">
      <c r="D5930" s="182"/>
      <c r="E5930" s="182"/>
      <c r="F5930" s="182"/>
      <c r="G5930" s="182"/>
      <c r="H5930" s="182"/>
      <c r="I5930" s="182"/>
      <c r="J5930" s="182"/>
    </row>
    <row r="5931" spans="2:10">
      <c r="D5931" s="182"/>
      <c r="E5931" s="182"/>
      <c r="F5931" s="182"/>
      <c r="G5931" s="182"/>
      <c r="H5931" s="182"/>
      <c r="I5931" s="182"/>
      <c r="J5931" s="182"/>
    </row>
    <row r="5932" spans="2:10">
      <c r="D5932" s="182"/>
      <c r="E5932" s="182"/>
      <c r="F5932" s="182"/>
      <c r="G5932" s="182"/>
      <c r="H5932" s="182"/>
      <c r="I5932" s="182"/>
      <c r="J5932" s="182"/>
    </row>
    <row r="5933" spans="2:10">
      <c r="B5933" s="183"/>
      <c r="D5933" s="182"/>
      <c r="E5933" s="182"/>
      <c r="F5933" s="182"/>
      <c r="G5933" s="182"/>
      <c r="H5933" s="182"/>
      <c r="I5933" s="182"/>
      <c r="J5933" s="182"/>
    </row>
    <row r="5934" spans="2:10">
      <c r="D5934" s="182"/>
      <c r="E5934" s="182"/>
      <c r="F5934" s="182"/>
      <c r="G5934" s="182"/>
      <c r="H5934" s="182"/>
      <c r="I5934" s="182"/>
      <c r="J5934" s="182"/>
    </row>
    <row r="5935" spans="2:10">
      <c r="B5935" s="183"/>
      <c r="D5935" s="182"/>
      <c r="E5935" s="182"/>
      <c r="F5935" s="182"/>
      <c r="G5935" s="182"/>
      <c r="H5935" s="182"/>
      <c r="I5935" s="182"/>
      <c r="J5935" s="182"/>
    </row>
    <row r="5936" spans="2:10">
      <c r="D5936" s="182"/>
      <c r="E5936" s="182"/>
      <c r="F5936" s="182"/>
      <c r="G5936" s="182"/>
      <c r="H5936" s="182"/>
      <c r="I5936" s="182"/>
      <c r="J5936" s="182"/>
    </row>
    <row r="5937" spans="2:10">
      <c r="B5937" s="183"/>
      <c r="D5937" s="182"/>
      <c r="E5937" s="182"/>
      <c r="F5937" s="182"/>
      <c r="G5937" s="182"/>
      <c r="H5937" s="182"/>
      <c r="I5937" s="182"/>
      <c r="J5937" s="182"/>
    </row>
    <row r="5938" spans="2:10">
      <c r="B5938" s="159"/>
      <c r="D5938" s="182"/>
      <c r="E5938" s="182"/>
      <c r="F5938" s="182"/>
      <c r="G5938" s="182"/>
      <c r="H5938" s="182"/>
      <c r="I5938" s="182"/>
      <c r="J5938" s="182"/>
    </row>
    <row r="5939" spans="2:10">
      <c r="D5939" s="182"/>
      <c r="E5939" s="182"/>
      <c r="F5939" s="182"/>
      <c r="G5939" s="182"/>
      <c r="H5939" s="182"/>
      <c r="I5939" s="182"/>
      <c r="J5939" s="182"/>
    </row>
    <row r="5940" spans="2:10">
      <c r="D5940" s="182"/>
      <c r="E5940" s="182"/>
      <c r="F5940" s="182"/>
      <c r="G5940" s="182"/>
      <c r="H5940" s="182"/>
      <c r="I5940" s="182"/>
      <c r="J5940" s="182"/>
    </row>
    <row r="5941" spans="2:10">
      <c r="D5941" s="182"/>
      <c r="E5941" s="182"/>
      <c r="F5941" s="182"/>
      <c r="G5941" s="182"/>
      <c r="H5941" s="182"/>
      <c r="I5941" s="182"/>
      <c r="J5941" s="182"/>
    </row>
    <row r="5942" spans="2:10">
      <c r="B5942" s="159"/>
      <c r="D5942" s="182"/>
      <c r="E5942" s="182"/>
      <c r="F5942" s="182"/>
      <c r="G5942" s="182"/>
      <c r="H5942" s="182"/>
      <c r="I5942" s="182"/>
      <c r="J5942" s="182"/>
    </row>
    <row r="5943" spans="2:10">
      <c r="B5943" s="183"/>
      <c r="D5943" s="182"/>
      <c r="E5943" s="182"/>
      <c r="F5943" s="182"/>
      <c r="G5943" s="182"/>
      <c r="H5943" s="182"/>
      <c r="I5943" s="182"/>
      <c r="J5943" s="182"/>
    </row>
    <row r="5944" spans="2:10">
      <c r="D5944" s="182"/>
      <c r="E5944" s="182"/>
      <c r="F5944" s="182"/>
      <c r="G5944" s="182"/>
      <c r="H5944" s="182"/>
      <c r="I5944" s="182"/>
      <c r="J5944" s="182"/>
    </row>
    <row r="5945" spans="2:10">
      <c r="D5945" s="182"/>
      <c r="E5945" s="182"/>
      <c r="F5945" s="182"/>
      <c r="G5945" s="182"/>
      <c r="H5945" s="182"/>
      <c r="I5945" s="182"/>
      <c r="J5945" s="182"/>
    </row>
    <row r="5946" spans="2:10">
      <c r="D5946" s="182"/>
      <c r="E5946" s="182"/>
      <c r="F5946" s="182"/>
      <c r="G5946" s="182"/>
      <c r="H5946" s="182"/>
      <c r="I5946" s="182"/>
      <c r="J5946" s="182"/>
    </row>
    <row r="5947" spans="2:10">
      <c r="D5947" s="182"/>
      <c r="E5947" s="182"/>
      <c r="F5947" s="182"/>
      <c r="G5947" s="182"/>
      <c r="H5947" s="182"/>
      <c r="I5947" s="182"/>
      <c r="J5947" s="182"/>
    </row>
    <row r="5948" spans="2:10">
      <c r="B5948" s="183"/>
      <c r="D5948" s="182"/>
      <c r="E5948" s="182"/>
      <c r="F5948" s="182"/>
      <c r="G5948" s="182"/>
      <c r="H5948" s="182"/>
      <c r="I5948" s="182"/>
      <c r="J5948" s="182"/>
    </row>
    <row r="5949" spans="2:10">
      <c r="D5949" s="182"/>
      <c r="E5949" s="182"/>
      <c r="F5949" s="182"/>
      <c r="G5949" s="182"/>
      <c r="H5949" s="182"/>
      <c r="I5949" s="182"/>
      <c r="J5949" s="182"/>
    </row>
    <row r="5950" spans="2:10">
      <c r="B5950" s="183"/>
      <c r="D5950" s="182"/>
      <c r="E5950" s="182"/>
      <c r="F5950" s="182"/>
      <c r="G5950" s="182"/>
      <c r="H5950" s="182"/>
      <c r="I5950" s="182"/>
      <c r="J5950" s="182"/>
    </row>
    <row r="5951" spans="2:10">
      <c r="B5951" s="159"/>
      <c r="D5951" s="182"/>
      <c r="E5951" s="182"/>
      <c r="F5951" s="182"/>
      <c r="G5951" s="182"/>
      <c r="H5951" s="182"/>
      <c r="I5951" s="182"/>
      <c r="J5951" s="182"/>
    </row>
    <row r="5952" spans="2:10">
      <c r="D5952" s="182"/>
      <c r="E5952" s="182"/>
      <c r="F5952" s="182"/>
      <c r="G5952" s="182"/>
      <c r="H5952" s="182"/>
      <c r="I5952" s="182"/>
      <c r="J5952" s="182"/>
    </row>
    <row r="5953" spans="2:10">
      <c r="D5953" s="182"/>
      <c r="E5953" s="182"/>
      <c r="F5953" s="182"/>
      <c r="G5953" s="182"/>
      <c r="H5953" s="182"/>
      <c r="I5953" s="182"/>
      <c r="J5953" s="182"/>
    </row>
    <row r="5954" spans="2:10">
      <c r="D5954" s="182"/>
      <c r="E5954" s="182"/>
      <c r="F5954" s="182"/>
      <c r="G5954" s="182"/>
      <c r="H5954" s="182"/>
      <c r="I5954" s="182"/>
      <c r="J5954" s="182"/>
    </row>
    <row r="5955" spans="2:10">
      <c r="D5955" s="182"/>
      <c r="E5955" s="182"/>
      <c r="F5955" s="182"/>
      <c r="G5955" s="182"/>
      <c r="H5955" s="182"/>
      <c r="I5955" s="182"/>
      <c r="J5955" s="182"/>
    </row>
    <row r="5956" spans="2:10">
      <c r="D5956" s="182"/>
      <c r="E5956" s="182"/>
      <c r="F5956" s="182"/>
      <c r="G5956" s="182"/>
      <c r="H5956" s="182"/>
      <c r="I5956" s="182"/>
      <c r="J5956" s="182"/>
    </row>
    <row r="5957" spans="2:10">
      <c r="D5957" s="182"/>
      <c r="E5957" s="182"/>
      <c r="F5957" s="182"/>
      <c r="G5957" s="182"/>
      <c r="H5957" s="182"/>
      <c r="I5957" s="182"/>
      <c r="J5957" s="182"/>
    </row>
    <row r="5958" spans="2:10">
      <c r="B5958" s="159"/>
      <c r="D5958" s="182"/>
      <c r="E5958" s="182"/>
      <c r="F5958" s="182"/>
      <c r="G5958" s="182"/>
      <c r="H5958" s="182"/>
      <c r="I5958" s="182"/>
      <c r="J5958" s="182"/>
    </row>
    <row r="5959" spans="2:10">
      <c r="B5959" s="183"/>
      <c r="D5959" s="182"/>
      <c r="E5959" s="182"/>
      <c r="F5959" s="182"/>
      <c r="G5959" s="182"/>
      <c r="H5959" s="182"/>
      <c r="I5959" s="182"/>
      <c r="J5959" s="182"/>
    </row>
    <row r="5960" spans="2:10">
      <c r="D5960" s="182"/>
      <c r="E5960" s="182"/>
      <c r="F5960" s="182"/>
      <c r="G5960" s="182"/>
      <c r="H5960" s="182"/>
      <c r="I5960" s="182"/>
      <c r="J5960" s="182"/>
    </row>
    <row r="5961" spans="2:10">
      <c r="B5961" s="183"/>
      <c r="D5961" s="182"/>
      <c r="E5961" s="182"/>
      <c r="F5961" s="182"/>
      <c r="G5961" s="182"/>
      <c r="H5961" s="182"/>
      <c r="I5961" s="182"/>
      <c r="J5961" s="182"/>
    </row>
    <row r="5962" spans="2:10">
      <c r="D5962" s="182"/>
      <c r="E5962" s="182"/>
      <c r="F5962" s="182"/>
      <c r="G5962" s="182"/>
      <c r="H5962" s="182"/>
      <c r="I5962" s="182"/>
      <c r="J5962" s="182"/>
    </row>
    <row r="5963" spans="2:10">
      <c r="B5963" s="183"/>
      <c r="D5963" s="182"/>
      <c r="E5963" s="182"/>
      <c r="F5963" s="182"/>
      <c r="G5963" s="182"/>
      <c r="H5963" s="182"/>
      <c r="I5963" s="182"/>
      <c r="J5963" s="182"/>
    </row>
    <row r="5964" spans="2:10">
      <c r="D5964" s="182"/>
      <c r="E5964" s="182"/>
      <c r="F5964" s="182"/>
      <c r="G5964" s="182"/>
      <c r="H5964" s="182"/>
      <c r="I5964" s="182"/>
      <c r="J5964" s="182"/>
    </row>
    <row r="5965" spans="2:10">
      <c r="B5965" s="183"/>
      <c r="D5965" s="182"/>
      <c r="E5965" s="182"/>
      <c r="F5965" s="182"/>
      <c r="G5965" s="182"/>
      <c r="H5965" s="182"/>
      <c r="I5965" s="182"/>
      <c r="J5965" s="182"/>
    </row>
    <row r="5966" spans="2:10">
      <c r="D5966" s="182"/>
      <c r="E5966" s="182"/>
      <c r="F5966" s="182"/>
      <c r="G5966" s="182"/>
      <c r="H5966" s="182"/>
      <c r="I5966" s="182"/>
      <c r="J5966" s="182"/>
    </row>
    <row r="5967" spans="2:10">
      <c r="B5967" s="183"/>
      <c r="D5967" s="182"/>
      <c r="E5967" s="182"/>
      <c r="F5967" s="182"/>
      <c r="G5967" s="182"/>
      <c r="H5967" s="182"/>
      <c r="I5967" s="182"/>
      <c r="J5967" s="182"/>
    </row>
    <row r="5968" spans="2:10">
      <c r="B5968" s="159"/>
      <c r="D5968" s="182"/>
      <c r="E5968" s="182"/>
      <c r="F5968" s="182"/>
      <c r="G5968" s="182"/>
      <c r="H5968" s="182"/>
      <c r="I5968" s="182"/>
      <c r="J5968" s="182"/>
    </row>
    <row r="5969" spans="2:10">
      <c r="B5969" s="159"/>
      <c r="D5969" s="182"/>
      <c r="E5969" s="182"/>
      <c r="F5969" s="182"/>
      <c r="G5969" s="182"/>
      <c r="H5969" s="182"/>
      <c r="I5969" s="182"/>
      <c r="J5969" s="182"/>
    </row>
    <row r="5970" spans="2:10">
      <c r="B5970" s="159"/>
      <c r="D5970" s="182"/>
      <c r="E5970" s="182"/>
      <c r="F5970" s="182"/>
      <c r="G5970" s="182"/>
      <c r="H5970" s="182"/>
      <c r="I5970" s="182"/>
      <c r="J5970" s="182"/>
    </row>
    <row r="5971" spans="2:10">
      <c r="B5971" s="159"/>
      <c r="D5971" s="182"/>
      <c r="E5971" s="182"/>
      <c r="F5971" s="182"/>
      <c r="G5971" s="182"/>
      <c r="H5971" s="182"/>
      <c r="I5971" s="182"/>
      <c r="J5971" s="182"/>
    </row>
    <row r="5972" spans="2:10">
      <c r="B5972" s="159"/>
      <c r="D5972" s="182"/>
      <c r="E5972" s="182"/>
      <c r="F5972" s="182"/>
      <c r="G5972" s="182"/>
      <c r="H5972" s="182"/>
      <c r="I5972" s="182"/>
      <c r="J5972" s="182"/>
    </row>
    <row r="5973" spans="2:10">
      <c r="B5973" s="159"/>
      <c r="D5973" s="182"/>
      <c r="E5973" s="182"/>
      <c r="F5973" s="182"/>
      <c r="G5973" s="182"/>
      <c r="H5973" s="182"/>
      <c r="I5973" s="182"/>
      <c r="J5973" s="182"/>
    </row>
  </sheetData>
  <mergeCells count="19">
    <mergeCell ref="A1:C3"/>
    <mergeCell ref="F3:G3"/>
    <mergeCell ref="L3:N3"/>
    <mergeCell ref="AD3:AD4"/>
    <mergeCell ref="AE3:AF3"/>
    <mergeCell ref="J1:J4"/>
    <mergeCell ref="O1:O4"/>
    <mergeCell ref="Q1:R2"/>
    <mergeCell ref="F2:I2"/>
    <mergeCell ref="H3:H4"/>
    <mergeCell ref="P1:P3"/>
    <mergeCell ref="AC1:AC4"/>
    <mergeCell ref="AG3:AH3"/>
    <mergeCell ref="S4:T4"/>
    <mergeCell ref="U4:V4"/>
    <mergeCell ref="W4:X4"/>
    <mergeCell ref="Y4:Z4"/>
    <mergeCell ref="AA4:AB4"/>
    <mergeCell ref="S1:AB3"/>
  </mergeCells>
  <phoneticPr fontId="14" type="noConversion"/>
  <pageMargins left="0.511811024" right="0.511811024" top="0.78740157499999996" bottom="0.78740157499999996" header="0.31496062000000002" footer="0.31496062000000002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3BA7-A8C2-434D-B188-58959BA39703}">
  <sheetPr codeName="Planilha10"/>
  <dimension ref="A3:I5973"/>
  <sheetViews>
    <sheetView topLeftCell="A89" workbookViewId="0">
      <selection activeCell="B96" sqref="B96"/>
    </sheetView>
  </sheetViews>
  <sheetFormatPr defaultRowHeight="15"/>
  <cols>
    <col min="1" max="1" width="17.140625" customWidth="1"/>
    <col min="2" max="2" width="59.140625" customWidth="1"/>
    <col min="3" max="3" width="38.28515625" hidden="1" customWidth="1"/>
    <col min="4" max="4" width="10.140625" style="133" customWidth="1"/>
    <col min="5" max="5" width="10.42578125" style="133" customWidth="1"/>
    <col min="6" max="6" width="11.28515625" style="133" bestFit="1" customWidth="1"/>
    <col min="7" max="7" width="11.7109375" style="133" customWidth="1"/>
    <col min="8" max="9" width="11.28515625" style="133" bestFit="1" customWidth="1"/>
  </cols>
  <sheetData>
    <row r="3" spans="1:9">
      <c r="D3" s="314" t="s">
        <v>116</v>
      </c>
      <c r="E3" s="314"/>
    </row>
    <row r="4" spans="1:9" s="23" customFormat="1">
      <c r="A4" s="116" t="s">
        <v>4</v>
      </c>
      <c r="B4" s="116" t="s">
        <v>115</v>
      </c>
      <c r="C4" s="23" t="s">
        <v>122</v>
      </c>
      <c r="D4" s="122" t="s">
        <v>5743</v>
      </c>
      <c r="E4" s="116" t="s">
        <v>117</v>
      </c>
      <c r="F4" s="116" t="s">
        <v>20</v>
      </c>
      <c r="G4" s="116" t="s">
        <v>118</v>
      </c>
      <c r="H4" s="116" t="s">
        <v>16</v>
      </c>
      <c r="I4" s="116" t="s">
        <v>17</v>
      </c>
    </row>
    <row r="5" spans="1:9">
      <c r="A5" s="114">
        <v>3035400</v>
      </c>
      <c r="B5" s="119" t="s">
        <v>113</v>
      </c>
      <c r="C5" s="120"/>
      <c r="D5" s="134">
        <v>1.0296000000000001</v>
      </c>
      <c r="E5" s="134">
        <v>1.0296000000000001</v>
      </c>
      <c r="F5" s="135">
        <v>9</v>
      </c>
      <c r="G5" s="133">
        <v>0</v>
      </c>
      <c r="H5" s="133">
        <v>0</v>
      </c>
      <c r="I5" s="133">
        <v>0</v>
      </c>
    </row>
    <row r="6" spans="1:9" ht="27">
      <c r="A6" s="115">
        <v>3038112</v>
      </c>
      <c r="B6" s="117" t="s">
        <v>114</v>
      </c>
      <c r="C6" s="118"/>
      <c r="D6" s="136">
        <v>1.68</v>
      </c>
      <c r="E6" s="136">
        <v>1.68</v>
      </c>
      <c r="F6" s="135">
        <v>9</v>
      </c>
      <c r="G6" s="133">
        <v>0</v>
      </c>
      <c r="H6" s="133">
        <v>0</v>
      </c>
      <c r="I6" s="133">
        <v>0</v>
      </c>
    </row>
    <row r="7" spans="1:9">
      <c r="A7" s="137">
        <v>3038114</v>
      </c>
      <c r="B7" s="117" t="s">
        <v>5744</v>
      </c>
      <c r="C7" s="118"/>
      <c r="D7" s="138">
        <v>2.4115000000000002</v>
      </c>
      <c r="E7" s="138">
        <v>2.4115000000000002</v>
      </c>
      <c r="F7" s="133">
        <v>9</v>
      </c>
      <c r="G7" s="133">
        <v>0</v>
      </c>
      <c r="H7" s="133">
        <v>0</v>
      </c>
      <c r="I7" s="133">
        <v>0</v>
      </c>
    </row>
    <row r="8" spans="1:9">
      <c r="A8" s="137">
        <v>3038990</v>
      </c>
      <c r="B8" s="117" t="s">
        <v>5745</v>
      </c>
      <c r="C8" s="118"/>
      <c r="D8" s="138">
        <v>3.6309</v>
      </c>
      <c r="E8" s="138">
        <v>3.8195999999999999</v>
      </c>
      <c r="F8" s="133">
        <v>9</v>
      </c>
      <c r="G8" s="133">
        <v>0</v>
      </c>
      <c r="H8" s="133">
        <v>0</v>
      </c>
      <c r="I8" s="133">
        <v>0</v>
      </c>
    </row>
    <row r="9" spans="1:9" ht="27">
      <c r="A9" s="137">
        <v>3047100</v>
      </c>
      <c r="B9" s="139" t="s">
        <v>5746</v>
      </c>
      <c r="C9" s="140"/>
      <c r="D9" s="138">
        <v>8.4437999999999995</v>
      </c>
      <c r="E9" s="138">
        <v>11.1861</v>
      </c>
      <c r="F9" s="133">
        <v>9</v>
      </c>
      <c r="G9" s="133">
        <v>0</v>
      </c>
      <c r="H9" s="133">
        <v>0</v>
      </c>
      <c r="I9" s="133">
        <v>0</v>
      </c>
    </row>
    <row r="10" spans="1:9">
      <c r="A10" s="137">
        <v>3047300</v>
      </c>
      <c r="B10" s="117" t="s">
        <v>5747</v>
      </c>
      <c r="C10" s="118"/>
      <c r="D10" s="138">
        <v>4.1673999999999998</v>
      </c>
      <c r="E10" s="138">
        <v>4.6856</v>
      </c>
      <c r="F10" s="133">
        <v>9</v>
      </c>
      <c r="G10" s="133">
        <v>0</v>
      </c>
      <c r="H10" s="133">
        <v>0</v>
      </c>
      <c r="I10" s="133">
        <v>0</v>
      </c>
    </row>
    <row r="11" spans="1:9" ht="27">
      <c r="A11" s="137">
        <v>3047400</v>
      </c>
      <c r="B11" s="139" t="s">
        <v>5748</v>
      </c>
      <c r="C11" s="140"/>
      <c r="D11" s="138">
        <v>3.6315</v>
      </c>
      <c r="E11" s="138">
        <v>3.6930000000000001</v>
      </c>
      <c r="F11" s="133">
        <v>9</v>
      </c>
      <c r="G11" s="133">
        <v>0</v>
      </c>
      <c r="H11" s="133">
        <v>0</v>
      </c>
      <c r="I11" s="133">
        <v>0</v>
      </c>
    </row>
    <row r="12" spans="1:9">
      <c r="A12" s="115">
        <v>3047500</v>
      </c>
      <c r="B12" s="117" t="s">
        <v>5749</v>
      </c>
      <c r="C12" s="118"/>
      <c r="D12" s="136">
        <v>2.4241000000000001</v>
      </c>
      <c r="E12" s="136">
        <v>2.7837000000000001</v>
      </c>
      <c r="F12" s="133">
        <v>9</v>
      </c>
      <c r="G12" s="133">
        <v>0</v>
      </c>
      <c r="H12" s="133">
        <v>0</v>
      </c>
      <c r="I12" s="133">
        <v>0</v>
      </c>
    </row>
    <row r="13" spans="1:9">
      <c r="A13" s="137">
        <v>3047900</v>
      </c>
      <c r="B13" s="117" t="s">
        <v>5750</v>
      </c>
      <c r="C13" s="118"/>
      <c r="D13" s="138">
        <v>2.8214999999999999</v>
      </c>
      <c r="E13" s="138">
        <v>2.8569</v>
      </c>
      <c r="F13" s="133">
        <v>9</v>
      </c>
      <c r="G13" s="133">
        <v>0</v>
      </c>
      <c r="H13" s="133">
        <v>0</v>
      </c>
      <c r="I13" s="133">
        <v>0</v>
      </c>
    </row>
    <row r="14" spans="1:9" ht="27">
      <c r="A14" s="115">
        <v>3048100</v>
      </c>
      <c r="B14" s="117" t="s">
        <v>5751</v>
      </c>
      <c r="C14" s="118"/>
      <c r="D14" s="136">
        <v>4.9920999999999998</v>
      </c>
      <c r="E14" s="136">
        <v>5.3734000000000002</v>
      </c>
      <c r="F14" s="133">
        <v>9</v>
      </c>
      <c r="G14" s="133">
        <v>0</v>
      </c>
      <c r="H14" s="133">
        <v>0</v>
      </c>
      <c r="I14" s="133">
        <v>0</v>
      </c>
    </row>
    <row r="15" spans="1:9">
      <c r="A15" s="137">
        <v>3048300</v>
      </c>
      <c r="B15" s="117" t="s">
        <v>5752</v>
      </c>
      <c r="C15" s="118"/>
      <c r="D15" s="138">
        <v>4.95</v>
      </c>
      <c r="E15" s="138">
        <v>4.95</v>
      </c>
      <c r="F15" s="133">
        <v>9</v>
      </c>
      <c r="G15" s="133">
        <v>0</v>
      </c>
      <c r="H15" s="133">
        <v>0</v>
      </c>
      <c r="I15" s="133">
        <v>0</v>
      </c>
    </row>
    <row r="16" spans="1:9" ht="27">
      <c r="A16" s="137">
        <v>3048700</v>
      </c>
      <c r="B16" s="139" t="s">
        <v>5753</v>
      </c>
      <c r="C16" s="140"/>
      <c r="D16" s="138">
        <v>9.0708000000000002</v>
      </c>
      <c r="E16" s="138">
        <v>9.1217000000000006</v>
      </c>
      <c r="F16" s="133">
        <v>9</v>
      </c>
      <c r="G16" s="133">
        <v>0</v>
      </c>
      <c r="H16" s="133">
        <v>0</v>
      </c>
      <c r="I16" s="133">
        <v>0</v>
      </c>
    </row>
    <row r="17" spans="1:9">
      <c r="A17" s="137">
        <v>3048990</v>
      </c>
      <c r="B17" s="117" t="s">
        <v>5750</v>
      </c>
      <c r="C17" s="118"/>
      <c r="D17" s="138">
        <v>9.7880000000000003</v>
      </c>
      <c r="E17" s="138">
        <v>9.9626999999999999</v>
      </c>
      <c r="F17" s="133">
        <v>9</v>
      </c>
      <c r="G17" s="133">
        <v>0</v>
      </c>
      <c r="H17" s="133">
        <v>0</v>
      </c>
      <c r="I17" s="133">
        <v>0</v>
      </c>
    </row>
    <row r="18" spans="1:9" ht="27">
      <c r="A18" s="137">
        <v>3049500</v>
      </c>
      <c r="B18" s="139" t="s">
        <v>5754</v>
      </c>
      <c r="C18" s="140"/>
      <c r="D18" s="138">
        <v>7.1778000000000004</v>
      </c>
      <c r="E18" s="138">
        <v>12.413</v>
      </c>
      <c r="F18" s="133">
        <v>9</v>
      </c>
      <c r="G18" s="133">
        <v>0</v>
      </c>
      <c r="H18" s="133">
        <v>0</v>
      </c>
      <c r="I18" s="133">
        <v>0</v>
      </c>
    </row>
    <row r="19" spans="1:9">
      <c r="A19" s="137">
        <v>3049900</v>
      </c>
      <c r="B19" s="117" t="s">
        <v>5755</v>
      </c>
      <c r="C19" s="118"/>
      <c r="D19" s="138">
        <v>14.0853</v>
      </c>
      <c r="E19" s="138">
        <v>14.0853</v>
      </c>
      <c r="F19" s="133">
        <v>9</v>
      </c>
      <c r="G19" s="133">
        <v>0</v>
      </c>
      <c r="H19" s="133">
        <v>0</v>
      </c>
      <c r="I19" s="133">
        <v>0</v>
      </c>
    </row>
    <row r="20" spans="1:9" ht="27">
      <c r="A20" s="137">
        <v>3053210</v>
      </c>
      <c r="B20" s="139" t="s">
        <v>5756</v>
      </c>
      <c r="C20" s="140"/>
      <c r="D20" s="138">
        <v>6.3518999999999997</v>
      </c>
      <c r="E20" s="138">
        <v>11.184100000000001</v>
      </c>
      <c r="F20" s="133">
        <v>0</v>
      </c>
      <c r="G20" s="133">
        <v>0</v>
      </c>
      <c r="H20" s="133">
        <v>2.1</v>
      </c>
      <c r="I20" s="133">
        <v>9.65</v>
      </c>
    </row>
    <row r="21" spans="1:9" ht="27">
      <c r="A21" s="137">
        <v>3053220</v>
      </c>
      <c r="B21" s="139" t="s">
        <v>5757</v>
      </c>
      <c r="C21" s="140"/>
      <c r="D21" s="138">
        <v>4.0663999999999998</v>
      </c>
      <c r="E21" s="138">
        <v>4.2629000000000001</v>
      </c>
      <c r="F21" s="133">
        <v>9</v>
      </c>
      <c r="G21" s="133">
        <v>0</v>
      </c>
      <c r="H21" s="133">
        <v>2.1</v>
      </c>
      <c r="I21" s="133">
        <v>9.65</v>
      </c>
    </row>
    <row r="22" spans="1:9" ht="27">
      <c r="A22" s="137">
        <v>3053290</v>
      </c>
      <c r="B22" s="117" t="s">
        <v>5758</v>
      </c>
      <c r="C22" s="118"/>
      <c r="D22" s="138">
        <v>3.2806999999999999</v>
      </c>
      <c r="E22" s="138">
        <v>3.4121000000000001</v>
      </c>
      <c r="F22" s="133">
        <v>9</v>
      </c>
      <c r="G22" s="133">
        <v>0</v>
      </c>
      <c r="H22" s="133">
        <v>2.1</v>
      </c>
      <c r="I22" s="133">
        <v>9.65</v>
      </c>
    </row>
    <row r="23" spans="1:9">
      <c r="A23" s="137">
        <v>3053900</v>
      </c>
      <c r="B23" s="117" t="s">
        <v>5759</v>
      </c>
      <c r="C23" s="118"/>
      <c r="D23" s="138">
        <v>3.0918000000000001</v>
      </c>
      <c r="E23" s="138">
        <v>3.0918000000000001</v>
      </c>
      <c r="F23" s="133">
        <v>9</v>
      </c>
      <c r="G23" s="133">
        <v>0</v>
      </c>
      <c r="H23" s="133">
        <v>2.1</v>
      </c>
      <c r="I23" s="133">
        <v>9.65</v>
      </c>
    </row>
    <row r="24" spans="1:9">
      <c r="A24" s="115">
        <v>3055100</v>
      </c>
      <c r="B24" s="117" t="s">
        <v>5760</v>
      </c>
      <c r="C24" s="118"/>
      <c r="D24" s="136">
        <v>6.2035</v>
      </c>
      <c r="E24" s="136">
        <v>6.2035</v>
      </c>
      <c r="F24" s="133">
        <v>0</v>
      </c>
      <c r="G24" s="133">
        <v>3.25</v>
      </c>
      <c r="H24" s="133">
        <v>2.1</v>
      </c>
      <c r="I24" s="133">
        <v>9.65</v>
      </c>
    </row>
    <row r="25" spans="1:9" ht="27">
      <c r="A25" s="137">
        <v>3055310</v>
      </c>
      <c r="B25" s="139" t="s">
        <v>5761</v>
      </c>
      <c r="C25" s="140"/>
      <c r="D25" s="138">
        <v>4.3727</v>
      </c>
      <c r="E25" s="138">
        <v>4.3727</v>
      </c>
      <c r="F25" s="133">
        <v>0</v>
      </c>
      <c r="G25" s="133">
        <v>3.25</v>
      </c>
      <c r="H25" s="133">
        <v>2.1</v>
      </c>
      <c r="I25" s="133">
        <v>9.65</v>
      </c>
    </row>
    <row r="26" spans="1:9">
      <c r="A26" s="137">
        <v>3055900</v>
      </c>
      <c r="B26" s="117" t="s">
        <v>5759</v>
      </c>
      <c r="C26" s="118"/>
      <c r="D26" s="138">
        <v>3.4335</v>
      </c>
      <c r="E26" s="138">
        <v>3.4661</v>
      </c>
      <c r="F26" s="133">
        <v>9</v>
      </c>
      <c r="G26" s="133">
        <v>3.25</v>
      </c>
      <c r="H26" s="133">
        <v>2.1</v>
      </c>
      <c r="I26" s="133">
        <v>9.65</v>
      </c>
    </row>
    <row r="27" spans="1:9">
      <c r="A27" s="115">
        <v>3056200</v>
      </c>
      <c r="B27" s="117" t="s">
        <v>5760</v>
      </c>
      <c r="C27" s="118"/>
      <c r="D27" s="136">
        <v>13.404400000000001</v>
      </c>
      <c r="E27" s="136">
        <v>13.8408</v>
      </c>
      <c r="F27" s="133">
        <v>0</v>
      </c>
      <c r="G27" s="133">
        <v>3.25</v>
      </c>
      <c r="H27" s="133">
        <v>2.1</v>
      </c>
      <c r="I27" s="133">
        <v>9.65</v>
      </c>
    </row>
    <row r="28" spans="1:9">
      <c r="A28" s="115">
        <v>3056990</v>
      </c>
      <c r="B28" s="117" t="s">
        <v>5762</v>
      </c>
      <c r="C28" s="118"/>
      <c r="D28" s="136">
        <v>3.2360000000000002</v>
      </c>
      <c r="E28" s="136">
        <v>3.3201000000000001</v>
      </c>
      <c r="F28" s="133">
        <v>9</v>
      </c>
      <c r="G28" s="133">
        <v>0</v>
      </c>
      <c r="H28" s="133">
        <v>2.1</v>
      </c>
      <c r="I28" s="133">
        <v>9.65</v>
      </c>
    </row>
    <row r="29" spans="1:9">
      <c r="A29" s="137">
        <v>3074310</v>
      </c>
      <c r="B29" s="117" t="s">
        <v>5763</v>
      </c>
      <c r="C29" s="118"/>
      <c r="D29" s="138">
        <v>2.7972999999999999</v>
      </c>
      <c r="E29" s="138">
        <v>3.0749</v>
      </c>
      <c r="F29" s="133">
        <v>9</v>
      </c>
      <c r="G29" s="133">
        <v>0</v>
      </c>
      <c r="H29" s="133">
        <v>2.1</v>
      </c>
      <c r="I29" s="133">
        <v>9.65</v>
      </c>
    </row>
    <row r="30" spans="1:9">
      <c r="A30" s="137">
        <v>3075200</v>
      </c>
      <c r="B30" s="117" t="s">
        <v>5764</v>
      </c>
      <c r="C30" s="118"/>
      <c r="D30" s="138">
        <v>7.7267999999999999</v>
      </c>
      <c r="E30" s="138">
        <v>8.1209000000000007</v>
      </c>
      <c r="F30" s="133">
        <v>9</v>
      </c>
      <c r="G30" s="133">
        <v>0</v>
      </c>
      <c r="H30" s="133">
        <v>2.1</v>
      </c>
      <c r="I30" s="133">
        <v>9.65</v>
      </c>
    </row>
    <row r="31" spans="1:9">
      <c r="A31" s="115">
        <v>5021011</v>
      </c>
      <c r="B31" s="117" t="s">
        <v>5765</v>
      </c>
      <c r="C31" s="118"/>
      <c r="D31" s="136">
        <v>7.3268000000000004</v>
      </c>
      <c r="E31" s="136">
        <v>8.9670000000000005</v>
      </c>
      <c r="F31" s="133">
        <v>7.2</v>
      </c>
      <c r="G31" s="141" t="s">
        <v>119</v>
      </c>
      <c r="H31" s="133">
        <v>2.1</v>
      </c>
      <c r="I31" s="133">
        <v>9.65</v>
      </c>
    </row>
    <row r="32" spans="1:9">
      <c r="A32" s="115">
        <v>5021090</v>
      </c>
      <c r="B32" s="117" t="s">
        <v>5766</v>
      </c>
      <c r="C32" s="118"/>
      <c r="D32" s="136">
        <v>30.366700000000002</v>
      </c>
      <c r="E32" s="136">
        <v>30.366700000000002</v>
      </c>
      <c r="F32" s="133">
        <v>7.2</v>
      </c>
      <c r="G32" s="141" t="s">
        <v>119</v>
      </c>
      <c r="H32" s="133">
        <v>2.1</v>
      </c>
      <c r="I32" s="133">
        <v>9.65</v>
      </c>
    </row>
    <row r="33" spans="1:9">
      <c r="A33" s="115">
        <v>5029010</v>
      </c>
      <c r="B33" s="117" t="s">
        <v>5767</v>
      </c>
      <c r="C33" s="118"/>
      <c r="D33" s="136">
        <v>39.358800000000002</v>
      </c>
      <c r="E33" s="136">
        <v>41.252400000000002</v>
      </c>
      <c r="F33" s="133">
        <v>7.2</v>
      </c>
      <c r="G33" s="141" t="s">
        <v>119</v>
      </c>
      <c r="H33" s="133">
        <v>2.1</v>
      </c>
      <c r="I33" s="133">
        <v>9.65</v>
      </c>
    </row>
    <row r="34" spans="1:9">
      <c r="A34" s="115">
        <v>5040012</v>
      </c>
      <c r="B34" s="117" t="s">
        <v>5768</v>
      </c>
      <c r="C34" s="118"/>
      <c r="D34" s="136">
        <v>7.1840000000000002</v>
      </c>
      <c r="E34" s="136">
        <v>16.153199999999998</v>
      </c>
      <c r="F34" s="133">
        <v>7.2</v>
      </c>
      <c r="G34" s="141" t="s">
        <v>119</v>
      </c>
      <c r="H34" s="133">
        <v>2.1</v>
      </c>
      <c r="I34" s="133">
        <v>9.65</v>
      </c>
    </row>
    <row r="35" spans="1:9">
      <c r="A35" s="115">
        <v>5040013</v>
      </c>
      <c r="B35" s="117" t="s">
        <v>5769</v>
      </c>
      <c r="C35" s="118"/>
      <c r="D35" s="136">
        <v>7.1997</v>
      </c>
      <c r="E35" s="136">
        <v>8.8673999999999999</v>
      </c>
      <c r="F35" s="133">
        <v>7.2</v>
      </c>
      <c r="G35" s="141" t="s">
        <v>119</v>
      </c>
      <c r="H35" s="133">
        <v>2.1</v>
      </c>
      <c r="I35" s="133">
        <v>9.65</v>
      </c>
    </row>
    <row r="36" spans="1:9">
      <c r="A36" s="115">
        <v>5051000</v>
      </c>
      <c r="B36" s="117" t="s">
        <v>5770</v>
      </c>
      <c r="C36" s="118"/>
      <c r="D36" s="136">
        <v>1.3364</v>
      </c>
      <c r="E36" s="136">
        <v>1.7547999999999999</v>
      </c>
      <c r="F36" s="133">
        <v>7.2</v>
      </c>
      <c r="G36" s="141" t="s">
        <v>119</v>
      </c>
      <c r="H36" s="133">
        <v>2.1</v>
      </c>
      <c r="I36" s="133">
        <v>9.65</v>
      </c>
    </row>
    <row r="37" spans="1:9">
      <c r="A37" s="115">
        <v>5119999</v>
      </c>
      <c r="B37" s="117" t="s">
        <v>5771</v>
      </c>
      <c r="C37" s="118"/>
      <c r="D37" s="136">
        <v>4.6917999999999997</v>
      </c>
      <c r="E37" s="136">
        <v>5.5731000000000002</v>
      </c>
      <c r="F37" s="133">
        <v>7.2</v>
      </c>
      <c r="G37" s="141" t="s">
        <v>119</v>
      </c>
      <c r="H37" s="133">
        <v>2.1</v>
      </c>
      <c r="I37" s="133">
        <v>9.65</v>
      </c>
    </row>
    <row r="38" spans="1:9">
      <c r="A38" s="115">
        <v>6029029</v>
      </c>
      <c r="B38" s="117" t="s">
        <v>5772</v>
      </c>
      <c r="C38" s="118"/>
      <c r="D38" s="136">
        <v>2.0295000000000001</v>
      </c>
      <c r="E38" s="136">
        <v>2.1964000000000001</v>
      </c>
      <c r="F38" s="133">
        <v>0</v>
      </c>
      <c r="G38" s="141" t="s">
        <v>119</v>
      </c>
      <c r="H38" s="133">
        <v>2.1</v>
      </c>
      <c r="I38" s="133">
        <v>9.65</v>
      </c>
    </row>
    <row r="39" spans="1:9" ht="27">
      <c r="A39" s="137">
        <v>6031900</v>
      </c>
      <c r="B39" s="117" t="s">
        <v>5773</v>
      </c>
      <c r="C39" s="118"/>
      <c r="D39" s="138">
        <v>20.987100000000002</v>
      </c>
      <c r="E39" s="138">
        <v>20.987100000000002</v>
      </c>
      <c r="F39" s="133">
        <v>9</v>
      </c>
      <c r="G39" s="141" t="s">
        <v>119</v>
      </c>
      <c r="H39" s="133">
        <v>2.1</v>
      </c>
      <c r="I39" s="133">
        <v>9.65</v>
      </c>
    </row>
    <row r="40" spans="1:9" ht="27">
      <c r="A40" s="137">
        <v>6039000</v>
      </c>
      <c r="B40" s="139" t="s">
        <v>5774</v>
      </c>
      <c r="C40" s="140"/>
      <c r="D40" s="138">
        <v>10.31</v>
      </c>
      <c r="E40" s="138">
        <v>16.584</v>
      </c>
      <c r="F40" s="133">
        <v>9</v>
      </c>
      <c r="G40" s="141" t="s">
        <v>119</v>
      </c>
      <c r="H40" s="133">
        <v>2.1</v>
      </c>
      <c r="I40" s="133">
        <v>9.65</v>
      </c>
    </row>
    <row r="41" spans="1:9" ht="27">
      <c r="A41" s="137">
        <v>6049000</v>
      </c>
      <c r="B41" s="139" t="s">
        <v>5775</v>
      </c>
      <c r="C41" s="140"/>
      <c r="D41" s="138">
        <v>0.69310000000000005</v>
      </c>
      <c r="E41" s="138">
        <v>2.5991</v>
      </c>
      <c r="F41" s="133">
        <v>7.2</v>
      </c>
      <c r="G41" s="141" t="s">
        <v>119</v>
      </c>
      <c r="H41" s="133">
        <v>2.1</v>
      </c>
      <c r="I41" s="133">
        <v>9.65</v>
      </c>
    </row>
    <row r="42" spans="1:9">
      <c r="A42" s="115">
        <v>7032090</v>
      </c>
      <c r="B42" s="117" t="s">
        <v>5776</v>
      </c>
      <c r="C42" s="118"/>
      <c r="D42" s="136">
        <v>1.0544</v>
      </c>
      <c r="E42" s="136">
        <v>1.3009999999999999</v>
      </c>
      <c r="F42" s="133">
        <v>35</v>
      </c>
      <c r="G42" s="141" t="s">
        <v>119</v>
      </c>
      <c r="H42" s="133">
        <v>0</v>
      </c>
      <c r="I42" s="142">
        <v>0</v>
      </c>
    </row>
    <row r="43" spans="1:9">
      <c r="A43" s="137">
        <v>7039090</v>
      </c>
      <c r="B43" s="117" t="s">
        <v>5777</v>
      </c>
      <c r="C43" s="118"/>
      <c r="D43" s="138">
        <v>2.6444000000000001</v>
      </c>
      <c r="E43" s="138">
        <v>2.7185999999999999</v>
      </c>
      <c r="F43" s="133">
        <v>9</v>
      </c>
      <c r="G43" s="141" t="s">
        <v>119</v>
      </c>
      <c r="H43" s="133">
        <v>0</v>
      </c>
      <c r="I43" s="133">
        <v>0</v>
      </c>
    </row>
    <row r="44" spans="1:9">
      <c r="A44" s="115">
        <v>7049000</v>
      </c>
      <c r="B44" s="117" t="s">
        <v>5778</v>
      </c>
      <c r="C44" s="118"/>
      <c r="D44" s="136">
        <v>3.1576</v>
      </c>
      <c r="E44" s="136">
        <v>3.1576</v>
      </c>
      <c r="F44" s="133">
        <v>9</v>
      </c>
      <c r="G44" s="141" t="s">
        <v>119</v>
      </c>
      <c r="H44" s="133">
        <v>0</v>
      </c>
      <c r="I44" s="133">
        <v>0</v>
      </c>
    </row>
    <row r="45" spans="1:9">
      <c r="A45" s="115">
        <v>7102100</v>
      </c>
      <c r="B45" s="117" t="s">
        <v>5779</v>
      </c>
      <c r="C45" s="118"/>
      <c r="D45" s="136">
        <v>1.2843</v>
      </c>
      <c r="E45" s="136">
        <v>1.3414999999999999</v>
      </c>
      <c r="F45" s="133">
        <v>9</v>
      </c>
      <c r="G45" s="141" t="s">
        <v>119</v>
      </c>
      <c r="H45" s="133">
        <v>0</v>
      </c>
      <c r="I45" s="133">
        <v>0</v>
      </c>
    </row>
    <row r="46" spans="1:9">
      <c r="A46" s="137">
        <v>7102200</v>
      </c>
      <c r="B46" s="117" t="s">
        <v>5780</v>
      </c>
      <c r="C46" s="118"/>
      <c r="D46" s="138">
        <v>1.1599999999999999</v>
      </c>
      <c r="E46" s="138">
        <v>1.1599999999999999</v>
      </c>
      <c r="F46" s="133">
        <v>9</v>
      </c>
      <c r="G46" s="141" t="s">
        <v>119</v>
      </c>
      <c r="H46" s="133">
        <v>0</v>
      </c>
      <c r="I46" s="133">
        <v>0</v>
      </c>
    </row>
    <row r="47" spans="1:9" ht="27">
      <c r="A47" s="115">
        <v>7102900</v>
      </c>
      <c r="B47" s="139" t="s">
        <v>5781</v>
      </c>
      <c r="C47" s="140"/>
      <c r="D47" s="136">
        <v>1.4016</v>
      </c>
      <c r="E47" s="136">
        <v>1.8388</v>
      </c>
      <c r="F47" s="133">
        <v>9</v>
      </c>
      <c r="G47" s="141" t="s">
        <v>119</v>
      </c>
      <c r="H47" s="133">
        <v>0</v>
      </c>
      <c r="I47" s="133">
        <v>0</v>
      </c>
    </row>
    <row r="48" spans="1:9">
      <c r="A48" s="115">
        <v>7104000</v>
      </c>
      <c r="B48" s="117" t="s">
        <v>5782</v>
      </c>
      <c r="C48" s="118"/>
      <c r="D48" s="136">
        <v>0.96289999999999998</v>
      </c>
      <c r="E48" s="136">
        <v>1.0259</v>
      </c>
      <c r="F48" s="133">
        <v>9</v>
      </c>
      <c r="G48" s="142">
        <v>0</v>
      </c>
      <c r="H48" s="133">
        <v>0</v>
      </c>
      <c r="I48" s="142">
        <v>0</v>
      </c>
    </row>
    <row r="49" spans="1:9">
      <c r="A49" s="115">
        <v>7108000</v>
      </c>
      <c r="B49" s="117" t="s">
        <v>5783</v>
      </c>
      <c r="C49" s="118"/>
      <c r="D49" s="136">
        <v>0.81950000000000001</v>
      </c>
      <c r="E49" s="136">
        <v>1.2232000000000001</v>
      </c>
      <c r="F49" s="133">
        <v>9</v>
      </c>
      <c r="G49" s="141" t="s">
        <v>119</v>
      </c>
      <c r="H49" s="133">
        <v>0</v>
      </c>
      <c r="I49" s="133">
        <v>0</v>
      </c>
    </row>
    <row r="50" spans="1:9">
      <c r="A50" s="115">
        <v>7109000</v>
      </c>
      <c r="B50" s="117" t="s">
        <v>5784</v>
      </c>
      <c r="C50" s="118"/>
      <c r="D50" s="136">
        <v>0.78100000000000003</v>
      </c>
      <c r="E50" s="136">
        <v>0.93440000000000001</v>
      </c>
      <c r="F50" s="133">
        <v>9</v>
      </c>
      <c r="G50" s="141" t="s">
        <v>119</v>
      </c>
      <c r="H50" s="133">
        <v>0</v>
      </c>
      <c r="I50" s="133">
        <v>0</v>
      </c>
    </row>
    <row r="51" spans="1:9">
      <c r="A51" s="137">
        <v>7115100</v>
      </c>
      <c r="B51" s="117" t="s">
        <v>5785</v>
      </c>
      <c r="C51" s="118"/>
      <c r="D51" s="138">
        <v>0.87470000000000003</v>
      </c>
      <c r="E51" s="138">
        <v>1.2413000000000001</v>
      </c>
      <c r="F51" s="133">
        <v>9</v>
      </c>
      <c r="G51" s="142">
        <v>0</v>
      </c>
      <c r="H51" s="133">
        <v>0</v>
      </c>
      <c r="I51" s="142">
        <v>0</v>
      </c>
    </row>
    <row r="52" spans="1:9">
      <c r="A52" s="115">
        <v>7115900</v>
      </c>
      <c r="B52" s="117" t="s">
        <v>5786</v>
      </c>
      <c r="C52" s="118"/>
      <c r="D52" s="136">
        <v>0.40989999999999999</v>
      </c>
      <c r="E52" s="136">
        <v>0.40989999999999999</v>
      </c>
      <c r="F52" s="133">
        <v>9</v>
      </c>
      <c r="G52" s="133">
        <v>3.25</v>
      </c>
      <c r="H52" s="133">
        <v>0</v>
      </c>
      <c r="I52" s="142">
        <v>0</v>
      </c>
    </row>
    <row r="53" spans="1:9">
      <c r="A53" s="115">
        <v>7119000</v>
      </c>
      <c r="B53" s="117" t="s">
        <v>5787</v>
      </c>
      <c r="C53" s="118"/>
      <c r="D53" s="136">
        <v>1.6842999999999999</v>
      </c>
      <c r="E53" s="136">
        <v>1.8712</v>
      </c>
      <c r="F53" s="133">
        <v>9</v>
      </c>
      <c r="G53" s="142">
        <v>0</v>
      </c>
      <c r="H53" s="133">
        <v>0</v>
      </c>
      <c r="I53" s="142">
        <v>0</v>
      </c>
    </row>
    <row r="54" spans="1:9">
      <c r="A54" s="115">
        <v>7122000</v>
      </c>
      <c r="B54" s="117" t="s">
        <v>5788</v>
      </c>
      <c r="C54" s="118"/>
      <c r="D54" s="136">
        <v>2.0718999999999999</v>
      </c>
      <c r="E54" s="136">
        <v>2.4710999999999999</v>
      </c>
      <c r="F54" s="133">
        <v>9</v>
      </c>
      <c r="G54" s="142">
        <v>0</v>
      </c>
      <c r="H54" s="133">
        <v>0</v>
      </c>
      <c r="I54" s="142">
        <v>0</v>
      </c>
    </row>
    <row r="55" spans="1:9">
      <c r="A55" s="137">
        <v>7123100</v>
      </c>
      <c r="B55" s="117" t="s">
        <v>5785</v>
      </c>
      <c r="C55" s="118"/>
      <c r="D55" s="138">
        <v>10.3863</v>
      </c>
      <c r="E55" s="138">
        <v>11.632999999999999</v>
      </c>
      <c r="F55" s="133">
        <v>9</v>
      </c>
      <c r="G55" s="142">
        <v>0</v>
      </c>
      <c r="H55" s="133">
        <v>0</v>
      </c>
      <c r="I55" s="142">
        <v>0</v>
      </c>
    </row>
    <row r="56" spans="1:9">
      <c r="A56" s="137">
        <v>7123200</v>
      </c>
      <c r="B56" s="117" t="s">
        <v>5789</v>
      </c>
      <c r="C56" s="118"/>
      <c r="D56" s="138">
        <v>5.8461999999999996</v>
      </c>
      <c r="E56" s="138">
        <v>6.4813999999999998</v>
      </c>
      <c r="F56" s="133">
        <v>9</v>
      </c>
      <c r="G56" s="142">
        <v>0</v>
      </c>
      <c r="H56" s="133">
        <v>0</v>
      </c>
      <c r="I56" s="142">
        <v>0</v>
      </c>
    </row>
    <row r="57" spans="1:9">
      <c r="A57" s="137">
        <v>7123300</v>
      </c>
      <c r="B57" s="117" t="s">
        <v>5790</v>
      </c>
      <c r="C57" s="118"/>
      <c r="D57" s="138">
        <v>8.6</v>
      </c>
      <c r="E57" s="138">
        <v>8.6</v>
      </c>
      <c r="F57" s="133">
        <v>9</v>
      </c>
      <c r="G57" s="142">
        <v>0</v>
      </c>
      <c r="H57" s="133">
        <v>0</v>
      </c>
      <c r="I57" s="142">
        <v>0</v>
      </c>
    </row>
    <row r="58" spans="1:9">
      <c r="A58" s="137">
        <v>7123400</v>
      </c>
      <c r="B58" s="117" t="s">
        <v>5791</v>
      </c>
      <c r="C58" s="118"/>
      <c r="D58" s="138">
        <v>2.7147999999999999</v>
      </c>
      <c r="E58" s="138">
        <v>6.5955000000000004</v>
      </c>
      <c r="F58" s="133">
        <v>9</v>
      </c>
      <c r="G58" s="142">
        <v>0</v>
      </c>
      <c r="H58" s="133">
        <v>0</v>
      </c>
      <c r="I58" s="142">
        <v>0</v>
      </c>
    </row>
    <row r="59" spans="1:9">
      <c r="A59" s="115">
        <v>7123900</v>
      </c>
      <c r="B59" s="117" t="s">
        <v>5792</v>
      </c>
      <c r="C59" s="118"/>
      <c r="D59" s="136">
        <v>5.6292999999999997</v>
      </c>
      <c r="E59" s="136">
        <v>7.6459000000000001</v>
      </c>
      <c r="F59" s="133">
        <v>9</v>
      </c>
      <c r="G59" s="142">
        <v>0</v>
      </c>
      <c r="H59" s="133">
        <v>0</v>
      </c>
      <c r="I59" s="142">
        <v>0</v>
      </c>
    </row>
    <row r="60" spans="1:9">
      <c r="A60" s="137">
        <v>7129010</v>
      </c>
      <c r="B60" s="117" t="s">
        <v>5793</v>
      </c>
      <c r="C60" s="118"/>
      <c r="D60" s="138">
        <v>1.1813</v>
      </c>
      <c r="E60" s="138">
        <v>1.9870000000000001</v>
      </c>
      <c r="F60" s="143" t="s">
        <v>120</v>
      </c>
      <c r="G60" s="144"/>
      <c r="H60" s="141"/>
    </row>
    <row r="61" spans="1:9" ht="27">
      <c r="A61" s="137">
        <v>7129090</v>
      </c>
      <c r="B61" s="139" t="s">
        <v>5794</v>
      </c>
      <c r="C61" s="140"/>
      <c r="D61" s="138">
        <v>1.6304000000000001</v>
      </c>
      <c r="E61" s="138">
        <v>2.2469999999999999</v>
      </c>
      <c r="F61" s="133">
        <v>9</v>
      </c>
      <c r="G61" s="142">
        <v>0</v>
      </c>
      <c r="H61" s="133">
        <v>0</v>
      </c>
      <c r="I61" s="142">
        <v>0</v>
      </c>
    </row>
    <row r="62" spans="1:9">
      <c r="A62" s="115">
        <v>7133190</v>
      </c>
      <c r="B62" s="117" t="s">
        <v>5795</v>
      </c>
      <c r="C62" s="118"/>
      <c r="D62" s="136">
        <v>0.72389999999999999</v>
      </c>
      <c r="E62" s="136">
        <v>1.4642999999999999</v>
      </c>
      <c r="F62" s="133">
        <v>9</v>
      </c>
      <c r="G62" s="141" t="s">
        <v>119</v>
      </c>
      <c r="H62" s="133">
        <v>0</v>
      </c>
      <c r="I62" s="133">
        <v>0</v>
      </c>
    </row>
    <row r="63" spans="1:9" ht="27">
      <c r="A63" s="137">
        <v>8023200</v>
      </c>
      <c r="B63" s="139" t="s">
        <v>5796</v>
      </c>
      <c r="C63" s="140"/>
      <c r="D63" s="138">
        <v>4.0323000000000002</v>
      </c>
      <c r="E63" s="138">
        <v>4.2211999999999996</v>
      </c>
      <c r="F63" s="133">
        <v>9</v>
      </c>
      <c r="G63" s="142">
        <v>0</v>
      </c>
      <c r="H63" s="133">
        <v>0</v>
      </c>
      <c r="I63" s="142">
        <v>0</v>
      </c>
    </row>
    <row r="64" spans="1:9">
      <c r="A64" s="137">
        <v>8062000</v>
      </c>
      <c r="B64" s="117" t="s">
        <v>5797</v>
      </c>
      <c r="C64" s="118"/>
      <c r="D64" s="138">
        <v>1.2470000000000001</v>
      </c>
      <c r="E64" s="138">
        <v>1.4488000000000001</v>
      </c>
      <c r="F64" s="133">
        <v>9</v>
      </c>
      <c r="G64" s="142">
        <v>0</v>
      </c>
      <c r="H64" s="133">
        <v>0</v>
      </c>
      <c r="I64" s="142">
        <v>0</v>
      </c>
    </row>
    <row r="65" spans="1:9">
      <c r="A65" s="137">
        <v>8083000</v>
      </c>
      <c r="B65" s="117" t="s">
        <v>5798</v>
      </c>
      <c r="C65" s="118"/>
      <c r="D65" s="138">
        <v>1.0585</v>
      </c>
      <c r="E65" s="138">
        <v>1.2405999999999999</v>
      </c>
      <c r="F65" s="133">
        <v>9</v>
      </c>
      <c r="G65" s="141" t="s">
        <v>119</v>
      </c>
      <c r="H65" s="133">
        <v>0</v>
      </c>
      <c r="I65" s="133">
        <v>0</v>
      </c>
    </row>
    <row r="66" spans="1:9" ht="27">
      <c r="A66" s="137">
        <v>8111000</v>
      </c>
      <c r="B66" s="139" t="s">
        <v>5799</v>
      </c>
      <c r="C66" s="140"/>
      <c r="D66" s="138">
        <v>1.2223999999999999</v>
      </c>
      <c r="E66" s="138">
        <v>1.516</v>
      </c>
      <c r="F66" s="133">
        <v>9</v>
      </c>
      <c r="G66" s="141" t="s">
        <v>119</v>
      </c>
      <c r="H66" s="133">
        <v>0</v>
      </c>
      <c r="I66" s="133">
        <v>0</v>
      </c>
    </row>
    <row r="67" spans="1:9">
      <c r="A67" s="115">
        <v>8112000</v>
      </c>
      <c r="B67" s="117" t="s">
        <v>5800</v>
      </c>
      <c r="C67" s="118"/>
      <c r="D67" s="136">
        <v>1.3180000000000001</v>
      </c>
      <c r="E67" s="136">
        <v>1.9555</v>
      </c>
      <c r="F67" s="133">
        <v>9</v>
      </c>
      <c r="G67" s="141" t="s">
        <v>119</v>
      </c>
      <c r="H67" s="133">
        <v>0</v>
      </c>
      <c r="I67" s="133">
        <v>0</v>
      </c>
    </row>
    <row r="68" spans="1:9">
      <c r="A68" s="137">
        <v>8119000</v>
      </c>
      <c r="B68" s="117" t="s">
        <v>5801</v>
      </c>
      <c r="C68" s="118"/>
      <c r="D68" s="138">
        <v>1.1788000000000001</v>
      </c>
      <c r="E68" s="138">
        <v>1.8877999999999999</v>
      </c>
      <c r="F68" s="133">
        <v>9</v>
      </c>
      <c r="G68" s="141" t="s">
        <v>119</v>
      </c>
      <c r="H68" s="133">
        <v>0</v>
      </c>
      <c r="I68" s="133">
        <v>0</v>
      </c>
    </row>
    <row r="69" spans="1:9">
      <c r="A69" s="137">
        <v>8132020</v>
      </c>
      <c r="B69" s="117" t="s">
        <v>5802</v>
      </c>
      <c r="C69" s="118"/>
      <c r="D69" s="138">
        <v>3.5</v>
      </c>
      <c r="E69" s="138">
        <v>3.5</v>
      </c>
      <c r="F69" s="133">
        <v>9</v>
      </c>
      <c r="G69" s="142">
        <v>0</v>
      </c>
      <c r="H69" s="133">
        <v>0</v>
      </c>
      <c r="I69" s="142">
        <v>0</v>
      </c>
    </row>
    <row r="70" spans="1:9">
      <c r="A70" s="137">
        <v>8134090</v>
      </c>
      <c r="B70" s="117" t="s">
        <v>5803</v>
      </c>
      <c r="C70" s="118"/>
      <c r="D70" s="138">
        <v>2.6907999999999999</v>
      </c>
      <c r="E70" s="138">
        <v>3.4782000000000002</v>
      </c>
      <c r="F70" s="133">
        <v>9</v>
      </c>
      <c r="G70" s="142">
        <v>0</v>
      </c>
      <c r="H70" s="133">
        <v>0</v>
      </c>
      <c r="I70" s="142">
        <v>0</v>
      </c>
    </row>
    <row r="71" spans="1:9" ht="27">
      <c r="A71" s="137">
        <v>9021000</v>
      </c>
      <c r="B71" s="139" t="s">
        <v>5804</v>
      </c>
      <c r="C71" s="140"/>
      <c r="D71" s="138">
        <v>1.5481</v>
      </c>
      <c r="E71" s="138">
        <v>4.2840999999999996</v>
      </c>
      <c r="F71" s="133">
        <v>9</v>
      </c>
      <c r="G71" s="142">
        <v>0</v>
      </c>
      <c r="H71" s="133">
        <v>2.1</v>
      </c>
      <c r="I71" s="133">
        <v>9.65</v>
      </c>
    </row>
    <row r="72" spans="1:9">
      <c r="A72" s="115">
        <v>9022000</v>
      </c>
      <c r="B72" s="117" t="s">
        <v>5805</v>
      </c>
      <c r="C72" s="118"/>
      <c r="D72" s="136">
        <v>1.504</v>
      </c>
      <c r="E72" s="136">
        <v>2.1876000000000002</v>
      </c>
      <c r="F72" s="133">
        <v>9</v>
      </c>
      <c r="G72" s="142">
        <v>0</v>
      </c>
      <c r="H72" s="133">
        <v>2.1</v>
      </c>
      <c r="I72" s="133">
        <v>9.65</v>
      </c>
    </row>
    <row r="73" spans="1:9" ht="27">
      <c r="A73" s="115">
        <v>9023000</v>
      </c>
      <c r="B73" s="117" t="s">
        <v>5806</v>
      </c>
      <c r="C73" s="118"/>
      <c r="D73" s="136">
        <v>2.0428999999999999</v>
      </c>
      <c r="E73" s="136">
        <v>3.5047999999999999</v>
      </c>
      <c r="F73" s="133">
        <v>9</v>
      </c>
      <c r="G73" s="142">
        <v>0</v>
      </c>
      <c r="H73" s="133">
        <v>2.1</v>
      </c>
      <c r="I73" s="133">
        <v>9.65</v>
      </c>
    </row>
    <row r="74" spans="1:9">
      <c r="A74" s="115">
        <v>9041100</v>
      </c>
      <c r="B74" s="117" t="s">
        <v>5807</v>
      </c>
      <c r="C74" s="118"/>
      <c r="D74" s="136">
        <v>3.0013999999999998</v>
      </c>
      <c r="E74" s="136">
        <v>3.0884</v>
      </c>
      <c r="F74" s="133">
        <v>9</v>
      </c>
      <c r="G74" s="141" t="s">
        <v>119</v>
      </c>
      <c r="H74" s="133">
        <v>2.1</v>
      </c>
      <c r="I74" s="133">
        <v>9.65</v>
      </c>
    </row>
    <row r="75" spans="1:9">
      <c r="A75" s="137">
        <v>9041200</v>
      </c>
      <c r="B75" s="117" t="s">
        <v>5808</v>
      </c>
      <c r="C75" s="118"/>
      <c r="D75" s="138">
        <v>1.4916</v>
      </c>
      <c r="E75" s="138">
        <v>3.5979999999999999</v>
      </c>
      <c r="F75" s="133">
        <v>9</v>
      </c>
      <c r="G75" s="142">
        <v>0</v>
      </c>
      <c r="H75" s="133">
        <v>2.1</v>
      </c>
      <c r="I75" s="133">
        <v>9.65</v>
      </c>
    </row>
    <row r="76" spans="1:9" ht="27">
      <c r="A76" s="137">
        <v>9042100</v>
      </c>
      <c r="B76" s="117" t="s">
        <v>5809</v>
      </c>
      <c r="C76" s="118"/>
      <c r="D76" s="138">
        <v>2.2065000000000001</v>
      </c>
      <c r="E76" s="138">
        <v>2.8721000000000001</v>
      </c>
      <c r="F76" s="133">
        <v>9</v>
      </c>
      <c r="G76" s="142">
        <v>0</v>
      </c>
      <c r="H76" s="133">
        <v>2.1</v>
      </c>
      <c r="I76" s="133">
        <v>9.65</v>
      </c>
    </row>
    <row r="77" spans="1:9">
      <c r="A77" s="137">
        <v>9042200</v>
      </c>
      <c r="B77" s="117" t="s">
        <v>5810</v>
      </c>
      <c r="C77" s="118"/>
      <c r="D77" s="138">
        <v>1.5866</v>
      </c>
      <c r="E77" s="138">
        <v>2.1396000000000002</v>
      </c>
      <c r="F77" s="133">
        <v>9</v>
      </c>
      <c r="G77" s="142">
        <v>0</v>
      </c>
      <c r="H77" s="133">
        <v>2.1</v>
      </c>
      <c r="I77" s="133">
        <v>9.65</v>
      </c>
    </row>
    <row r="78" spans="1:9">
      <c r="A78" s="115">
        <v>9061100</v>
      </c>
      <c r="B78" s="117" t="s">
        <v>5811</v>
      </c>
      <c r="C78" s="118"/>
      <c r="D78" s="136">
        <v>1.17</v>
      </c>
      <c r="E78" s="136">
        <v>1.17</v>
      </c>
      <c r="F78" s="133">
        <v>9</v>
      </c>
      <c r="G78" s="141" t="s">
        <v>119</v>
      </c>
      <c r="H78" s="133">
        <v>2.1</v>
      </c>
      <c r="I78" s="133">
        <v>9.65</v>
      </c>
    </row>
    <row r="79" spans="1:9">
      <c r="A79" s="137">
        <v>9061900</v>
      </c>
      <c r="B79" s="117" t="s">
        <v>5812</v>
      </c>
      <c r="C79" s="118"/>
      <c r="D79" s="138">
        <v>1.5702</v>
      </c>
      <c r="E79" s="138">
        <v>1.7321</v>
      </c>
      <c r="F79" s="133">
        <v>9</v>
      </c>
      <c r="G79" s="141" t="s">
        <v>119</v>
      </c>
      <c r="H79" s="133">
        <v>2.1</v>
      </c>
      <c r="I79" s="133">
        <v>9.65</v>
      </c>
    </row>
    <row r="80" spans="1:9">
      <c r="A80" s="115">
        <v>9062000</v>
      </c>
      <c r="B80" s="117" t="s">
        <v>5813</v>
      </c>
      <c r="C80" s="118"/>
      <c r="D80" s="136">
        <v>4.0194000000000001</v>
      </c>
      <c r="E80" s="136">
        <v>4.0983000000000001</v>
      </c>
      <c r="F80" s="133">
        <v>9</v>
      </c>
      <c r="G80" s="142">
        <v>0</v>
      </c>
      <c r="H80" s="133">
        <v>2.1</v>
      </c>
      <c r="I80" s="133">
        <v>9.65</v>
      </c>
    </row>
    <row r="81" spans="1:9" ht="27">
      <c r="A81" s="137">
        <v>9093100</v>
      </c>
      <c r="B81" s="139" t="s">
        <v>5814</v>
      </c>
      <c r="C81" s="140"/>
      <c r="D81" s="138">
        <v>6.5502000000000002</v>
      </c>
      <c r="E81" s="138">
        <v>6.5502000000000002</v>
      </c>
      <c r="F81" s="133">
        <v>9</v>
      </c>
      <c r="G81" s="142">
        <v>0</v>
      </c>
      <c r="H81" s="133">
        <v>2.1</v>
      </c>
      <c r="I81" s="133">
        <v>9.65</v>
      </c>
    </row>
    <row r="82" spans="1:9" ht="27">
      <c r="A82" s="115">
        <v>9096120</v>
      </c>
      <c r="B82" s="117" t="s">
        <v>5815</v>
      </c>
      <c r="C82" s="118"/>
      <c r="D82" s="136">
        <v>4.5176999999999996</v>
      </c>
      <c r="E82" s="136">
        <v>4.7637</v>
      </c>
      <c r="F82" s="133">
        <v>9</v>
      </c>
      <c r="G82" s="142">
        <v>0</v>
      </c>
      <c r="H82" s="133">
        <v>2.1</v>
      </c>
      <c r="I82" s="133">
        <v>9.65</v>
      </c>
    </row>
    <row r="83" spans="1:9">
      <c r="A83" s="115">
        <v>9101100</v>
      </c>
      <c r="B83" s="117" t="s">
        <v>5816</v>
      </c>
      <c r="C83" s="118"/>
      <c r="D83" s="136">
        <v>3.4312999999999998</v>
      </c>
      <c r="E83" s="136">
        <v>3.4312999999999998</v>
      </c>
      <c r="F83" s="133">
        <v>9</v>
      </c>
      <c r="G83" s="142">
        <v>0</v>
      </c>
      <c r="H83" s="133">
        <v>2.1</v>
      </c>
      <c r="I83" s="133">
        <v>9.65</v>
      </c>
    </row>
    <row r="84" spans="1:9">
      <c r="A84" s="137">
        <v>9101200</v>
      </c>
      <c r="B84" s="117" t="s">
        <v>5817</v>
      </c>
      <c r="C84" s="118"/>
      <c r="D84" s="138">
        <v>2.5184000000000002</v>
      </c>
      <c r="E84" s="138">
        <v>8.6385000000000005</v>
      </c>
      <c r="F84" s="133">
        <v>9</v>
      </c>
      <c r="G84" s="142">
        <v>0</v>
      </c>
      <c r="H84" s="133">
        <v>2.1</v>
      </c>
      <c r="I84" s="133">
        <v>9.65</v>
      </c>
    </row>
    <row r="85" spans="1:9">
      <c r="A85" s="137">
        <v>9103000</v>
      </c>
      <c r="B85" s="117" t="s">
        <v>5818</v>
      </c>
      <c r="C85" s="118"/>
      <c r="D85" s="138">
        <v>39</v>
      </c>
      <c r="E85" s="138">
        <v>41.2241</v>
      </c>
      <c r="F85" s="133">
        <v>9</v>
      </c>
      <c r="G85" s="142">
        <v>0</v>
      </c>
      <c r="H85" s="133">
        <v>2.1</v>
      </c>
      <c r="I85" s="133">
        <v>9.65</v>
      </c>
    </row>
    <row r="86" spans="1:9">
      <c r="A86" s="130">
        <v>10039080</v>
      </c>
      <c r="B86" s="117" t="s">
        <v>5819</v>
      </c>
      <c r="C86" s="118"/>
      <c r="D86" s="138">
        <v>0.71499999999999997</v>
      </c>
      <c r="E86" s="138">
        <v>0.71499999999999997</v>
      </c>
      <c r="F86" s="133">
        <v>9</v>
      </c>
      <c r="G86" s="141" t="s">
        <v>119</v>
      </c>
      <c r="H86" s="133">
        <v>2.1</v>
      </c>
      <c r="I86" s="133">
        <v>9.65</v>
      </c>
    </row>
    <row r="87" spans="1:9">
      <c r="A87" s="130">
        <v>10082990</v>
      </c>
      <c r="B87" s="117" t="s">
        <v>5820</v>
      </c>
      <c r="C87" s="118"/>
      <c r="D87" s="138">
        <v>0.51100000000000001</v>
      </c>
      <c r="E87" s="138">
        <v>0.81320000000000003</v>
      </c>
      <c r="F87" s="133">
        <v>7.2</v>
      </c>
      <c r="G87" s="141" t="s">
        <v>119</v>
      </c>
      <c r="H87" s="133">
        <v>2.1</v>
      </c>
      <c r="I87" s="133">
        <v>9.65</v>
      </c>
    </row>
    <row r="88" spans="1:9">
      <c r="A88" s="145">
        <v>11010020</v>
      </c>
      <c r="B88" s="117" t="s">
        <v>5821</v>
      </c>
      <c r="C88" s="118"/>
      <c r="D88" s="136">
        <v>2.7522000000000002</v>
      </c>
      <c r="E88" s="136">
        <v>2.7522000000000002</v>
      </c>
      <c r="F88" s="133">
        <v>10.8</v>
      </c>
      <c r="G88" s="142">
        <v>0</v>
      </c>
      <c r="H88" s="133">
        <v>2.1</v>
      </c>
      <c r="I88" s="133">
        <v>9.65</v>
      </c>
    </row>
    <row r="89" spans="1:9" ht="27">
      <c r="A89" s="130">
        <v>11029000</v>
      </c>
      <c r="B89" s="117" t="s">
        <v>5822</v>
      </c>
      <c r="C89" s="118"/>
      <c r="D89" s="138">
        <v>0.53500000000000003</v>
      </c>
      <c r="E89" s="138">
        <v>0.58309999999999995</v>
      </c>
      <c r="F89" s="133">
        <v>9</v>
      </c>
      <c r="G89" s="142">
        <v>0</v>
      </c>
      <c r="H89" s="133">
        <v>2.1</v>
      </c>
      <c r="I89" s="133">
        <v>9.65</v>
      </c>
    </row>
    <row r="90" spans="1:9">
      <c r="A90" s="130">
        <v>11062000</v>
      </c>
      <c r="B90" s="117" t="s">
        <v>5823</v>
      </c>
      <c r="C90" s="118"/>
      <c r="D90" s="138">
        <v>2.4</v>
      </c>
      <c r="E90" s="138">
        <v>2.4</v>
      </c>
      <c r="F90" s="133">
        <v>9</v>
      </c>
      <c r="G90" s="142">
        <v>0</v>
      </c>
      <c r="H90" s="133">
        <v>0</v>
      </c>
      <c r="I90" s="142">
        <v>0</v>
      </c>
    </row>
    <row r="91" spans="1:9">
      <c r="A91" s="145">
        <v>11063000</v>
      </c>
      <c r="B91" s="117" t="s">
        <v>5824</v>
      </c>
      <c r="C91" s="118"/>
      <c r="D91" s="136">
        <v>3.1751</v>
      </c>
      <c r="E91" s="136">
        <v>4.3657000000000004</v>
      </c>
      <c r="F91" s="133">
        <v>9</v>
      </c>
      <c r="G91" s="142">
        <v>0</v>
      </c>
      <c r="H91" s="133">
        <v>2.1</v>
      </c>
      <c r="I91" s="133">
        <v>9.65</v>
      </c>
    </row>
    <row r="92" spans="1:9">
      <c r="A92" s="130">
        <v>11081100</v>
      </c>
      <c r="B92" s="117" t="s">
        <v>5825</v>
      </c>
      <c r="C92" s="118"/>
      <c r="D92" s="138">
        <v>0.60899999999999999</v>
      </c>
      <c r="E92" s="138">
        <v>0.60729999999999995</v>
      </c>
      <c r="F92" s="133">
        <v>9</v>
      </c>
      <c r="G92" s="142">
        <v>0</v>
      </c>
      <c r="H92" s="133">
        <v>2.1</v>
      </c>
      <c r="I92" s="133">
        <v>9.65</v>
      </c>
    </row>
    <row r="93" spans="1:9">
      <c r="A93" s="130">
        <v>11081200</v>
      </c>
      <c r="B93" s="117" t="s">
        <v>5826</v>
      </c>
      <c r="C93" s="118"/>
      <c r="D93" s="138">
        <v>1.2994000000000001</v>
      </c>
      <c r="E93" s="138">
        <v>1.4051</v>
      </c>
      <c r="F93" s="133">
        <v>9</v>
      </c>
      <c r="G93" s="142">
        <v>0</v>
      </c>
      <c r="H93" s="133">
        <v>2.1</v>
      </c>
      <c r="I93" s="133">
        <v>9.65</v>
      </c>
    </row>
    <row r="94" spans="1:9">
      <c r="A94" s="130">
        <v>11081300</v>
      </c>
      <c r="B94" s="117" t="s">
        <v>5827</v>
      </c>
      <c r="C94" s="118"/>
      <c r="D94" s="138">
        <v>6.1982999999999997</v>
      </c>
      <c r="E94" s="138">
        <v>6.1982999999999997</v>
      </c>
      <c r="F94" s="133">
        <v>9</v>
      </c>
      <c r="G94" s="142">
        <v>0</v>
      </c>
      <c r="H94" s="133">
        <v>2.1</v>
      </c>
      <c r="I94" s="133">
        <v>9.65</v>
      </c>
    </row>
    <row r="95" spans="1:9">
      <c r="A95" s="130">
        <v>11082000</v>
      </c>
      <c r="B95" s="117" t="s">
        <v>5828</v>
      </c>
      <c r="C95" s="118"/>
      <c r="D95" s="138">
        <v>3.5011999999999999</v>
      </c>
      <c r="E95" s="138">
        <v>3.7536999999999998</v>
      </c>
      <c r="F95" s="133">
        <v>9</v>
      </c>
      <c r="G95" s="142">
        <v>0</v>
      </c>
      <c r="H95" s="133">
        <v>2.1</v>
      </c>
      <c r="I95" s="133">
        <v>9.65</v>
      </c>
    </row>
    <row r="96" spans="1:9">
      <c r="A96" s="130">
        <v>11090000</v>
      </c>
      <c r="B96" s="117" t="s">
        <v>5829</v>
      </c>
      <c r="C96" s="118"/>
      <c r="D96" s="138">
        <v>1.4117</v>
      </c>
      <c r="E96" s="138">
        <v>1.6565000000000001</v>
      </c>
      <c r="F96" s="142">
        <v>0</v>
      </c>
      <c r="G96" s="142">
        <v>0</v>
      </c>
      <c r="H96" s="133">
        <v>2.1</v>
      </c>
      <c r="I96" s="133">
        <v>9.65</v>
      </c>
    </row>
    <row r="97" spans="1:9">
      <c r="A97" s="130">
        <v>12079990</v>
      </c>
      <c r="B97" s="117" t="s">
        <v>5820</v>
      </c>
      <c r="C97" s="118"/>
      <c r="D97" s="138">
        <v>2.6734</v>
      </c>
      <c r="E97" s="138">
        <v>3.2559</v>
      </c>
      <c r="F97" s="133">
        <v>7.2</v>
      </c>
      <c r="G97" s="141" t="s">
        <v>119</v>
      </c>
      <c r="H97" s="133">
        <v>2.1</v>
      </c>
      <c r="I97" s="133">
        <v>9.65</v>
      </c>
    </row>
    <row r="98" spans="1:9">
      <c r="A98" s="145">
        <v>12099100</v>
      </c>
      <c r="B98" s="117" t="s">
        <v>5830</v>
      </c>
      <c r="C98" s="118"/>
      <c r="D98" s="136">
        <v>76.698499999999996</v>
      </c>
      <c r="E98" s="136">
        <v>85.339799999999997</v>
      </c>
      <c r="F98" s="142">
        <v>0</v>
      </c>
      <c r="G98" s="141" t="s">
        <v>119</v>
      </c>
      <c r="H98" s="133">
        <v>2.1</v>
      </c>
      <c r="I98" s="133">
        <v>9.65</v>
      </c>
    </row>
    <row r="99" spans="1:9" ht="27">
      <c r="A99" s="130">
        <v>12119090</v>
      </c>
      <c r="B99" s="139" t="s">
        <v>5831</v>
      </c>
      <c r="C99" s="140"/>
      <c r="D99" s="138">
        <v>2.0045000000000002</v>
      </c>
      <c r="E99" s="138">
        <v>4.5103999999999997</v>
      </c>
      <c r="F99" s="133">
        <v>7.2</v>
      </c>
      <c r="G99" s="141" t="s">
        <v>119</v>
      </c>
      <c r="H99" s="133">
        <v>2.1</v>
      </c>
      <c r="I99" s="133">
        <v>9.65</v>
      </c>
    </row>
    <row r="100" spans="1:9">
      <c r="A100" s="130">
        <v>12122100</v>
      </c>
      <c r="B100" s="117" t="s">
        <v>5832</v>
      </c>
      <c r="C100" s="118"/>
      <c r="D100" s="138">
        <v>3.7467000000000001</v>
      </c>
      <c r="E100" s="138">
        <v>15.990399999999999</v>
      </c>
      <c r="F100" s="133">
        <v>5.4</v>
      </c>
      <c r="G100" s="142">
        <v>0</v>
      </c>
      <c r="H100" s="133">
        <v>2.1</v>
      </c>
      <c r="I100" s="133">
        <v>9.65</v>
      </c>
    </row>
    <row r="101" spans="1:9" ht="27">
      <c r="A101" s="130">
        <v>12122900</v>
      </c>
      <c r="B101" s="139" t="s">
        <v>5833</v>
      </c>
      <c r="C101" s="140"/>
      <c r="D101" s="138">
        <v>5.7671999999999999</v>
      </c>
      <c r="E101" s="138">
        <v>7.9162999999999997</v>
      </c>
      <c r="F101" s="133">
        <v>5.4</v>
      </c>
      <c r="G101" s="141" t="s">
        <v>119</v>
      </c>
      <c r="H101" s="133">
        <v>2.1</v>
      </c>
      <c r="I101" s="133">
        <v>9.65</v>
      </c>
    </row>
    <row r="102" spans="1:9">
      <c r="A102" s="130">
        <v>12129910</v>
      </c>
      <c r="B102" s="117" t="s">
        <v>5834</v>
      </c>
      <c r="C102" s="118"/>
      <c r="D102" s="138">
        <v>35.9</v>
      </c>
      <c r="E102" s="138">
        <v>35.9</v>
      </c>
      <c r="F102" s="133">
        <v>7.2</v>
      </c>
      <c r="G102" s="142">
        <v>0</v>
      </c>
      <c r="H102" s="133">
        <v>2.1</v>
      </c>
      <c r="I102" s="133">
        <v>9.65</v>
      </c>
    </row>
    <row r="103" spans="1:9" ht="27">
      <c r="A103" s="130">
        <v>12129990</v>
      </c>
      <c r="B103" s="139" t="s">
        <v>5835</v>
      </c>
      <c r="C103" s="140"/>
      <c r="D103" s="138">
        <v>102.2067</v>
      </c>
      <c r="E103" s="138">
        <v>102.2067</v>
      </c>
      <c r="F103" s="133">
        <v>7.2</v>
      </c>
      <c r="G103" s="142">
        <v>0</v>
      </c>
      <c r="H103" s="133">
        <v>2.1</v>
      </c>
      <c r="I103" s="133">
        <v>9.65</v>
      </c>
    </row>
    <row r="104" spans="1:9" ht="27">
      <c r="A104" s="130">
        <v>13019090</v>
      </c>
      <c r="B104" s="139" t="s">
        <v>5836</v>
      </c>
      <c r="C104" s="140"/>
      <c r="D104" s="138">
        <v>7.7350000000000003</v>
      </c>
      <c r="E104" s="138">
        <v>7.82</v>
      </c>
      <c r="F104" s="133">
        <v>7.2</v>
      </c>
      <c r="G104" s="142">
        <v>0</v>
      </c>
      <c r="H104" s="133">
        <v>2.1</v>
      </c>
      <c r="I104" s="133">
        <v>9.65</v>
      </c>
    </row>
    <row r="105" spans="1:9">
      <c r="A105" s="130">
        <v>13021200</v>
      </c>
      <c r="B105" s="117" t="s">
        <v>5837</v>
      </c>
      <c r="C105" s="118"/>
      <c r="D105" s="138">
        <v>8.4556000000000004</v>
      </c>
      <c r="E105" s="138">
        <v>8.1328999999999994</v>
      </c>
      <c r="F105" s="133">
        <v>7.2</v>
      </c>
      <c r="G105" s="142">
        <v>0</v>
      </c>
      <c r="H105" s="133">
        <v>2.1</v>
      </c>
      <c r="I105" s="133">
        <v>9.65</v>
      </c>
    </row>
    <row r="106" spans="1:9">
      <c r="A106" s="130">
        <v>13021300</v>
      </c>
      <c r="B106" s="117" t="s">
        <v>5838</v>
      </c>
      <c r="C106" s="118"/>
      <c r="D106" s="138">
        <v>15.5685</v>
      </c>
      <c r="E106" s="138">
        <v>15.616899999999999</v>
      </c>
      <c r="F106" s="133">
        <v>7.2</v>
      </c>
      <c r="G106" s="133">
        <v>3.25</v>
      </c>
      <c r="H106" s="133">
        <v>2.1</v>
      </c>
      <c r="I106" s="133">
        <v>9.65</v>
      </c>
    </row>
    <row r="107" spans="1:9">
      <c r="A107" s="130">
        <v>13021930</v>
      </c>
      <c r="B107" s="117" t="s">
        <v>5839</v>
      </c>
      <c r="C107" s="118"/>
      <c r="D107" s="138">
        <v>13.3</v>
      </c>
      <c r="E107" s="138">
        <v>87.385199999999998</v>
      </c>
      <c r="F107" s="142">
        <v>0</v>
      </c>
      <c r="G107" s="142">
        <v>0</v>
      </c>
      <c r="H107" s="133">
        <v>2.1</v>
      </c>
      <c r="I107" s="133">
        <v>9.65</v>
      </c>
    </row>
    <row r="108" spans="1:9">
      <c r="A108" s="130">
        <v>13021950</v>
      </c>
      <c r="B108" s="117" t="s">
        <v>5840</v>
      </c>
      <c r="C108" s="118"/>
      <c r="D108" s="138">
        <v>10.8613</v>
      </c>
      <c r="E108" s="138">
        <v>17.047799999999999</v>
      </c>
      <c r="F108" s="142">
        <v>0</v>
      </c>
      <c r="G108" s="142">
        <v>0</v>
      </c>
      <c r="H108" s="133">
        <v>2.1</v>
      </c>
      <c r="I108" s="133">
        <v>9.65</v>
      </c>
    </row>
    <row r="109" spans="1:9">
      <c r="A109" s="130">
        <v>13021960</v>
      </c>
      <c r="B109" s="117" t="s">
        <v>5841</v>
      </c>
      <c r="C109" s="118"/>
      <c r="D109" s="138">
        <v>25.4221</v>
      </c>
      <c r="E109" s="138">
        <v>29.448399999999999</v>
      </c>
      <c r="F109" s="133">
        <v>12.6</v>
      </c>
      <c r="G109" s="142">
        <v>0</v>
      </c>
      <c r="H109" s="133">
        <v>2.1</v>
      </c>
      <c r="I109" s="133">
        <v>9.65</v>
      </c>
    </row>
    <row r="110" spans="1:9">
      <c r="A110" s="130">
        <v>13021999</v>
      </c>
      <c r="B110" s="117" t="s">
        <v>5842</v>
      </c>
      <c r="C110" s="118"/>
      <c r="D110" s="138">
        <v>6.6909000000000001</v>
      </c>
      <c r="E110" s="138">
        <v>16.6204</v>
      </c>
      <c r="F110" s="133">
        <v>7.2</v>
      </c>
      <c r="G110" s="142">
        <v>0</v>
      </c>
      <c r="H110" s="133">
        <v>2.1</v>
      </c>
      <c r="I110" s="133">
        <v>9.65</v>
      </c>
    </row>
    <row r="111" spans="1:9">
      <c r="A111" s="130">
        <v>13022010</v>
      </c>
      <c r="B111" s="117" t="s">
        <v>5843</v>
      </c>
      <c r="C111" s="118"/>
      <c r="D111" s="138">
        <v>11.167299999999999</v>
      </c>
      <c r="E111" s="138">
        <v>11.6196</v>
      </c>
      <c r="F111" s="133">
        <v>7.2</v>
      </c>
      <c r="G111" s="142">
        <v>0</v>
      </c>
      <c r="H111" s="133">
        <v>2.1</v>
      </c>
      <c r="I111" s="133">
        <v>9.65</v>
      </c>
    </row>
    <row r="112" spans="1:9">
      <c r="A112" s="145">
        <v>13023100</v>
      </c>
      <c r="B112" s="117" t="s">
        <v>5844</v>
      </c>
      <c r="C112" s="118"/>
      <c r="D112" s="136">
        <v>13.136699999999999</v>
      </c>
      <c r="E112" s="136">
        <v>13.338200000000001</v>
      </c>
      <c r="F112" s="133">
        <v>9</v>
      </c>
      <c r="G112" s="142">
        <v>0</v>
      </c>
      <c r="H112" s="133">
        <v>2.1</v>
      </c>
      <c r="I112" s="133">
        <v>9.65</v>
      </c>
    </row>
    <row r="113" spans="1:9">
      <c r="A113" s="145">
        <v>13023219</v>
      </c>
      <c r="B113" s="117" t="s">
        <v>5845</v>
      </c>
      <c r="C113" s="118"/>
      <c r="D113" s="136">
        <v>7.7979000000000003</v>
      </c>
      <c r="E113" s="136">
        <v>7.9215999999999998</v>
      </c>
      <c r="F113" s="133">
        <v>7.2</v>
      </c>
      <c r="G113" s="142">
        <v>0</v>
      </c>
      <c r="H113" s="133">
        <v>2.1</v>
      </c>
      <c r="I113" s="133">
        <v>9.65</v>
      </c>
    </row>
    <row r="114" spans="1:9">
      <c r="A114" s="130">
        <v>13023220</v>
      </c>
      <c r="B114" s="117" t="s">
        <v>5846</v>
      </c>
      <c r="C114" s="118"/>
      <c r="D114" s="138">
        <v>4.5995999999999997</v>
      </c>
      <c r="E114" s="138">
        <v>6.3395999999999999</v>
      </c>
      <c r="F114" s="142">
        <v>0</v>
      </c>
      <c r="G114" s="142">
        <v>0</v>
      </c>
      <c r="H114" s="133">
        <v>2.1</v>
      </c>
      <c r="I114" s="133">
        <v>9.65</v>
      </c>
    </row>
    <row r="115" spans="1:9">
      <c r="A115" s="130">
        <v>13023910</v>
      </c>
      <c r="B115" s="117" t="s">
        <v>5847</v>
      </c>
      <c r="C115" s="118"/>
      <c r="D115" s="138">
        <v>5.8974000000000002</v>
      </c>
      <c r="E115" s="138">
        <v>7.1425999999999998</v>
      </c>
      <c r="F115" s="133">
        <v>9</v>
      </c>
      <c r="G115" s="142">
        <v>0</v>
      </c>
      <c r="H115" s="133">
        <v>2.1</v>
      </c>
      <c r="I115" s="133">
        <v>9.65</v>
      </c>
    </row>
    <row r="116" spans="1:9" ht="27">
      <c r="A116" s="130">
        <v>13023990</v>
      </c>
      <c r="B116" s="139" t="s">
        <v>5848</v>
      </c>
      <c r="C116" s="140"/>
      <c r="D116" s="138">
        <v>7.9</v>
      </c>
      <c r="E116" s="138">
        <v>9.5038</v>
      </c>
      <c r="F116" s="133">
        <v>7.2</v>
      </c>
      <c r="G116" s="142">
        <v>0</v>
      </c>
      <c r="H116" s="133">
        <v>2.1</v>
      </c>
      <c r="I116" s="133">
        <v>9.65</v>
      </c>
    </row>
    <row r="117" spans="1:9">
      <c r="A117" s="145">
        <v>14011000</v>
      </c>
      <c r="B117" s="117" t="s">
        <v>5849</v>
      </c>
      <c r="C117" s="118"/>
      <c r="D117" s="136">
        <v>0.9829</v>
      </c>
      <c r="E117" s="136">
        <v>1.6209</v>
      </c>
      <c r="F117" s="133">
        <v>5.4</v>
      </c>
      <c r="G117" s="141" t="s">
        <v>119</v>
      </c>
      <c r="H117" s="133">
        <v>2.1</v>
      </c>
      <c r="I117" s="133">
        <v>9.65</v>
      </c>
    </row>
    <row r="118" spans="1:9" ht="27">
      <c r="A118" s="130">
        <v>14012000</v>
      </c>
      <c r="B118" s="139" t="s">
        <v>5850</v>
      </c>
      <c r="C118" s="140"/>
      <c r="D118" s="138">
        <v>24.1387</v>
      </c>
      <c r="E118" s="138">
        <v>37.948399999999999</v>
      </c>
      <c r="F118" s="133">
        <v>5.4</v>
      </c>
      <c r="G118" s="141" t="s">
        <v>119</v>
      </c>
      <c r="H118" s="133">
        <v>2.1</v>
      </c>
      <c r="I118" s="133">
        <v>9.65</v>
      </c>
    </row>
    <row r="119" spans="1:9">
      <c r="A119" s="145">
        <v>14049090</v>
      </c>
      <c r="B119" s="117" t="s">
        <v>5851</v>
      </c>
      <c r="C119" s="118"/>
      <c r="D119" s="136">
        <v>0.65749999999999997</v>
      </c>
      <c r="E119" s="136">
        <v>0.75890000000000002</v>
      </c>
      <c r="F119" s="133">
        <v>5.4</v>
      </c>
      <c r="G119" s="141" t="s">
        <v>119</v>
      </c>
      <c r="H119" s="133">
        <v>2.1</v>
      </c>
      <c r="I119" s="133">
        <v>9.65</v>
      </c>
    </row>
    <row r="120" spans="1:9" ht="27">
      <c r="A120" s="130">
        <v>15042000</v>
      </c>
      <c r="B120" s="139" t="s">
        <v>5852</v>
      </c>
      <c r="C120" s="140"/>
      <c r="D120" s="138">
        <v>12.4938</v>
      </c>
      <c r="E120" s="138">
        <v>21.717400000000001</v>
      </c>
      <c r="F120" s="133">
        <v>9</v>
      </c>
      <c r="G120" s="142">
        <v>0</v>
      </c>
      <c r="H120" s="133">
        <v>2.1</v>
      </c>
      <c r="I120" s="133">
        <v>9.65</v>
      </c>
    </row>
    <row r="121" spans="1:9">
      <c r="A121" s="130">
        <v>15050010</v>
      </c>
      <c r="B121" s="117" t="s">
        <v>5853</v>
      </c>
      <c r="C121" s="118"/>
      <c r="D121" s="138">
        <v>7.9701000000000004</v>
      </c>
      <c r="E121" s="138">
        <v>9.4015000000000004</v>
      </c>
      <c r="F121" s="133">
        <v>7.2</v>
      </c>
      <c r="G121" s="142">
        <v>0</v>
      </c>
      <c r="H121" s="133">
        <v>2.1</v>
      </c>
      <c r="I121" s="133">
        <v>9.65</v>
      </c>
    </row>
    <row r="122" spans="1:9">
      <c r="A122" s="145">
        <v>15050090</v>
      </c>
      <c r="B122" s="117" t="s">
        <v>5854</v>
      </c>
      <c r="C122" s="118"/>
      <c r="D122" s="136">
        <v>4.8278999999999996</v>
      </c>
      <c r="E122" s="136">
        <v>5.4809999999999999</v>
      </c>
      <c r="F122" s="133">
        <v>5.4</v>
      </c>
      <c r="G122" s="142">
        <v>0</v>
      </c>
      <c r="H122" s="133">
        <v>2.1</v>
      </c>
      <c r="I122" s="133">
        <v>9.65</v>
      </c>
    </row>
    <row r="123" spans="1:9">
      <c r="A123" s="145">
        <v>15131900</v>
      </c>
      <c r="B123" s="117" t="s">
        <v>5855</v>
      </c>
      <c r="C123" s="118"/>
      <c r="D123" s="136">
        <v>7</v>
      </c>
      <c r="E123" s="136">
        <v>7</v>
      </c>
      <c r="F123" s="133">
        <v>9</v>
      </c>
      <c r="G123" s="142">
        <v>0</v>
      </c>
      <c r="H123" s="142">
        <v>0</v>
      </c>
      <c r="I123" s="142">
        <v>0</v>
      </c>
    </row>
    <row r="124" spans="1:9">
      <c r="A124" s="145">
        <v>15153000</v>
      </c>
      <c r="B124" s="117" t="s">
        <v>5856</v>
      </c>
      <c r="C124" s="118"/>
      <c r="D124" s="136">
        <v>2.62</v>
      </c>
      <c r="E124" s="136">
        <v>2.62</v>
      </c>
      <c r="F124" s="133">
        <v>9</v>
      </c>
      <c r="G124" s="142">
        <v>0</v>
      </c>
      <c r="H124" s="133">
        <v>2.1</v>
      </c>
      <c r="I124" s="133">
        <v>9.65</v>
      </c>
    </row>
    <row r="125" spans="1:9">
      <c r="A125" s="145">
        <v>15155000</v>
      </c>
      <c r="B125" s="117" t="s">
        <v>5857</v>
      </c>
      <c r="C125" s="118"/>
      <c r="D125" s="136">
        <v>1.7723</v>
      </c>
      <c r="E125" s="136">
        <v>2.1215999999999999</v>
      </c>
      <c r="F125" s="133">
        <v>9</v>
      </c>
      <c r="G125" s="142">
        <v>0</v>
      </c>
      <c r="H125" s="133">
        <v>2.1</v>
      </c>
      <c r="I125" s="133">
        <v>9.65</v>
      </c>
    </row>
    <row r="126" spans="1:9">
      <c r="A126" s="145">
        <v>15159090</v>
      </c>
      <c r="B126" s="117" t="s">
        <v>5858</v>
      </c>
      <c r="C126" s="118"/>
      <c r="D126" s="136">
        <v>11.8268</v>
      </c>
      <c r="E126" s="136">
        <v>30.515499999999999</v>
      </c>
      <c r="F126" s="133">
        <v>9</v>
      </c>
      <c r="G126" s="142">
        <v>0</v>
      </c>
      <c r="H126" s="133">
        <v>2.1</v>
      </c>
      <c r="I126" s="133">
        <v>9.65</v>
      </c>
    </row>
    <row r="127" spans="1:9" ht="27">
      <c r="A127" s="130">
        <v>15161000</v>
      </c>
      <c r="B127" s="139" t="s">
        <v>5859</v>
      </c>
      <c r="C127" s="140"/>
      <c r="D127" s="138">
        <v>28.3</v>
      </c>
      <c r="E127" s="138">
        <v>28.3</v>
      </c>
      <c r="F127" s="133">
        <v>9</v>
      </c>
      <c r="G127" s="142">
        <v>0</v>
      </c>
      <c r="H127" s="133">
        <v>2.1</v>
      </c>
      <c r="I127" s="133">
        <v>9.65</v>
      </c>
    </row>
    <row r="128" spans="1:9">
      <c r="A128" s="145">
        <v>15162000</v>
      </c>
      <c r="B128" s="117" t="s">
        <v>5860</v>
      </c>
      <c r="C128" s="118"/>
      <c r="D128" s="136">
        <v>1.3732</v>
      </c>
      <c r="E128" s="136">
        <v>1.5048999999999999</v>
      </c>
      <c r="F128" s="133">
        <v>9</v>
      </c>
      <c r="G128" s="142">
        <v>0</v>
      </c>
      <c r="H128" s="133">
        <v>2.1</v>
      </c>
      <c r="I128" s="133">
        <v>9.65</v>
      </c>
    </row>
    <row r="129" spans="1:9" ht="27">
      <c r="A129" s="130">
        <v>15179010</v>
      </c>
      <c r="B129" s="139" t="s">
        <v>5861</v>
      </c>
      <c r="C129" s="140"/>
      <c r="D129" s="138">
        <v>3.8546</v>
      </c>
      <c r="E129" s="138">
        <v>3.8546</v>
      </c>
      <c r="F129" s="133">
        <v>10.8</v>
      </c>
      <c r="G129" s="142">
        <v>0</v>
      </c>
      <c r="H129" s="133">
        <v>2.1</v>
      </c>
      <c r="I129" s="133">
        <v>9.65</v>
      </c>
    </row>
    <row r="130" spans="1:9">
      <c r="A130" s="145">
        <v>15179090</v>
      </c>
      <c r="B130" s="117" t="s">
        <v>5862</v>
      </c>
      <c r="C130" s="118"/>
      <c r="D130" s="136">
        <v>1.4573</v>
      </c>
      <c r="E130" s="136">
        <v>1.7358</v>
      </c>
      <c r="F130" s="133">
        <v>10.8</v>
      </c>
      <c r="G130" s="142">
        <v>0</v>
      </c>
      <c r="H130" s="133">
        <v>2.1</v>
      </c>
      <c r="I130" s="133">
        <v>9.65</v>
      </c>
    </row>
    <row r="131" spans="1:9" ht="27">
      <c r="A131" s="130">
        <v>15180010</v>
      </c>
      <c r="B131" s="139" t="s">
        <v>5863</v>
      </c>
      <c r="C131" s="140"/>
      <c r="D131" s="138">
        <v>1.9</v>
      </c>
      <c r="E131" s="138">
        <v>1.9</v>
      </c>
      <c r="F131" s="133">
        <v>9</v>
      </c>
      <c r="G131" s="142">
        <v>0</v>
      </c>
      <c r="H131" s="133">
        <v>2.1</v>
      </c>
      <c r="I131" s="133">
        <v>9.65</v>
      </c>
    </row>
    <row r="132" spans="1:9">
      <c r="A132" s="145">
        <v>15180090</v>
      </c>
      <c r="B132" s="117" t="s">
        <v>5864</v>
      </c>
      <c r="C132" s="118"/>
      <c r="D132" s="136">
        <v>2.6676000000000002</v>
      </c>
      <c r="E132" s="136">
        <v>2.4134000000000002</v>
      </c>
      <c r="F132" s="133">
        <v>9</v>
      </c>
      <c r="G132" s="142">
        <v>0</v>
      </c>
      <c r="H132" s="133">
        <v>2.1</v>
      </c>
      <c r="I132" s="133">
        <v>9.65</v>
      </c>
    </row>
    <row r="133" spans="1:9">
      <c r="A133" s="130">
        <v>15219090</v>
      </c>
      <c r="B133" s="117" t="s">
        <v>5820</v>
      </c>
      <c r="C133" s="118"/>
      <c r="D133" s="138">
        <v>2.0661999999999998</v>
      </c>
      <c r="E133" s="138">
        <v>2.3016000000000001</v>
      </c>
      <c r="F133" s="133">
        <v>9</v>
      </c>
      <c r="G133" s="141" t="s">
        <v>119</v>
      </c>
      <c r="H133" s="133">
        <v>2.1</v>
      </c>
      <c r="I133" s="133">
        <v>9.65</v>
      </c>
    </row>
    <row r="134" spans="1:9" ht="27">
      <c r="A134" s="130">
        <v>16041420</v>
      </c>
      <c r="B134" s="139" t="s">
        <v>5865</v>
      </c>
      <c r="C134" s="140"/>
      <c r="D134" s="138">
        <v>4.7907999999999999</v>
      </c>
      <c r="E134" s="138">
        <v>4.7911999999999999</v>
      </c>
      <c r="F134" s="133">
        <v>14.4</v>
      </c>
      <c r="G134" s="142">
        <v>0</v>
      </c>
      <c r="H134" s="133">
        <v>2.1</v>
      </c>
      <c r="I134" s="133">
        <v>9.65</v>
      </c>
    </row>
    <row r="135" spans="1:9" ht="27">
      <c r="A135" s="130">
        <v>16042010</v>
      </c>
      <c r="B135" s="139" t="s">
        <v>5866</v>
      </c>
      <c r="C135" s="140"/>
      <c r="D135" s="138">
        <v>3.26</v>
      </c>
      <c r="E135" s="138">
        <v>3.2749999999999999</v>
      </c>
      <c r="F135" s="133">
        <v>14.4</v>
      </c>
      <c r="G135" s="142">
        <v>0</v>
      </c>
      <c r="H135" s="133">
        <v>2.1</v>
      </c>
      <c r="I135" s="133">
        <v>9.65</v>
      </c>
    </row>
    <row r="136" spans="1:9">
      <c r="A136" s="145">
        <v>16042020</v>
      </c>
      <c r="B136" s="117" t="s">
        <v>5867</v>
      </c>
      <c r="C136" s="118"/>
      <c r="D136" s="136">
        <v>3.1</v>
      </c>
      <c r="E136" s="136">
        <v>3.1545999999999998</v>
      </c>
      <c r="F136" s="133">
        <v>14.4</v>
      </c>
      <c r="G136" s="142">
        <v>0</v>
      </c>
      <c r="H136" s="133">
        <v>2.1</v>
      </c>
      <c r="I136" s="133">
        <v>9.65</v>
      </c>
    </row>
    <row r="137" spans="1:9" ht="27">
      <c r="A137" s="130">
        <v>16042090</v>
      </c>
      <c r="B137" s="139" t="s">
        <v>5868</v>
      </c>
      <c r="C137" s="140"/>
      <c r="D137" s="138">
        <v>1.8593999999999999</v>
      </c>
      <c r="E137" s="138">
        <v>1.9679</v>
      </c>
      <c r="F137" s="133">
        <v>14.4</v>
      </c>
      <c r="G137" s="142">
        <v>0</v>
      </c>
      <c r="H137" s="133">
        <v>2.1</v>
      </c>
      <c r="I137" s="133">
        <v>9.65</v>
      </c>
    </row>
    <row r="138" spans="1:9" ht="27">
      <c r="A138" s="145">
        <v>17011400</v>
      </c>
      <c r="B138" s="117" t="s">
        <v>5869</v>
      </c>
      <c r="C138" s="118"/>
      <c r="D138" s="136">
        <v>0.39979999999999999</v>
      </c>
      <c r="E138" s="136">
        <v>0.51359999999999995</v>
      </c>
      <c r="F138" s="133">
        <v>14.4</v>
      </c>
      <c r="G138" s="142">
        <v>0</v>
      </c>
      <c r="H138" s="142">
        <v>0</v>
      </c>
      <c r="I138" s="142">
        <v>0</v>
      </c>
    </row>
    <row r="139" spans="1:9" ht="27">
      <c r="A139" s="130">
        <v>17019900</v>
      </c>
      <c r="B139" s="139" t="s">
        <v>5870</v>
      </c>
      <c r="C139" s="140"/>
      <c r="D139" s="138">
        <v>0.97</v>
      </c>
      <c r="E139" s="138">
        <v>0.97</v>
      </c>
      <c r="F139" s="133">
        <v>14.4</v>
      </c>
      <c r="G139" s="142">
        <v>0</v>
      </c>
      <c r="H139" s="142">
        <v>0</v>
      </c>
      <c r="I139" s="142">
        <v>0</v>
      </c>
    </row>
    <row r="140" spans="1:9" ht="27">
      <c r="A140" s="145">
        <v>17021100</v>
      </c>
      <c r="B140" s="117" t="s">
        <v>5871</v>
      </c>
      <c r="C140" s="118"/>
      <c r="D140" s="136">
        <v>0.61839999999999995</v>
      </c>
      <c r="E140" s="136">
        <v>0.74390000000000001</v>
      </c>
      <c r="F140" s="133">
        <v>14.4</v>
      </c>
      <c r="G140" s="142">
        <v>0</v>
      </c>
      <c r="H140" s="133">
        <v>2.1</v>
      </c>
      <c r="I140" s="133">
        <v>9.65</v>
      </c>
    </row>
    <row r="141" spans="1:9" ht="27">
      <c r="A141" s="130">
        <v>17023011</v>
      </c>
      <c r="B141" s="139" t="s">
        <v>5872</v>
      </c>
      <c r="C141" s="140"/>
      <c r="D141" s="138">
        <v>0.53490000000000004</v>
      </c>
      <c r="E141" s="138">
        <v>0.61480000000000001</v>
      </c>
      <c r="F141" s="133">
        <v>14.4</v>
      </c>
      <c r="G141" s="142">
        <v>0</v>
      </c>
      <c r="H141" s="133">
        <v>2.1</v>
      </c>
      <c r="I141" s="133">
        <v>9.65</v>
      </c>
    </row>
    <row r="142" spans="1:9">
      <c r="A142" s="130">
        <v>17023019</v>
      </c>
      <c r="B142" s="117" t="s">
        <v>5803</v>
      </c>
      <c r="C142" s="118"/>
      <c r="D142" s="138">
        <v>0.54159999999999997</v>
      </c>
      <c r="E142" s="138">
        <v>0.54159999999999997</v>
      </c>
      <c r="F142" s="133">
        <v>14.4</v>
      </c>
      <c r="G142" s="133">
        <v>3.25</v>
      </c>
      <c r="H142" s="133">
        <v>2.1</v>
      </c>
      <c r="I142" s="133">
        <v>9.65</v>
      </c>
    </row>
    <row r="143" spans="1:9">
      <c r="A143" s="145">
        <v>17023020</v>
      </c>
      <c r="B143" s="117" t="s">
        <v>5873</v>
      </c>
      <c r="C143" s="118"/>
      <c r="D143" s="136">
        <v>1.1740999999999999</v>
      </c>
      <c r="E143" s="136">
        <v>1.4905999999999999</v>
      </c>
      <c r="F143" s="133">
        <v>14.4</v>
      </c>
      <c r="G143" s="142">
        <v>0</v>
      </c>
      <c r="H143" s="133">
        <v>2.1</v>
      </c>
      <c r="I143" s="133">
        <v>9.65</v>
      </c>
    </row>
    <row r="144" spans="1:9">
      <c r="A144" s="130">
        <v>17025000</v>
      </c>
      <c r="B144" s="117" t="s">
        <v>5874</v>
      </c>
      <c r="C144" s="118"/>
      <c r="D144" s="138">
        <v>1.4509000000000001</v>
      </c>
      <c r="E144" s="138">
        <v>1.3797999999999999</v>
      </c>
      <c r="F144" s="133">
        <v>14.4</v>
      </c>
      <c r="G144" s="142">
        <v>0</v>
      </c>
      <c r="H144" s="133">
        <v>2.1</v>
      </c>
      <c r="I144" s="133">
        <v>9.65</v>
      </c>
    </row>
    <row r="145" spans="1:9">
      <c r="A145" s="145">
        <v>17026010</v>
      </c>
      <c r="B145" s="117" t="s">
        <v>5875</v>
      </c>
      <c r="C145" s="118"/>
      <c r="D145" s="136">
        <v>1.53</v>
      </c>
      <c r="E145" s="136">
        <v>1.53</v>
      </c>
      <c r="F145" s="133">
        <v>14.4</v>
      </c>
      <c r="G145" s="142">
        <v>0</v>
      </c>
      <c r="H145" s="133">
        <v>2.1</v>
      </c>
      <c r="I145" s="133">
        <v>9.65</v>
      </c>
    </row>
    <row r="146" spans="1:9" ht="27">
      <c r="A146" s="130">
        <v>17026020</v>
      </c>
      <c r="B146" s="139" t="s">
        <v>5876</v>
      </c>
      <c r="C146" s="140"/>
      <c r="D146" s="138">
        <v>1.0765</v>
      </c>
      <c r="E146" s="138">
        <v>1.0765</v>
      </c>
      <c r="F146" s="133">
        <v>14.4</v>
      </c>
      <c r="G146" s="142">
        <v>0</v>
      </c>
      <c r="H146" s="133">
        <v>2.1</v>
      </c>
      <c r="I146" s="133">
        <v>9.65</v>
      </c>
    </row>
    <row r="147" spans="1:9">
      <c r="A147" s="145">
        <v>17029000</v>
      </c>
      <c r="B147" s="117" t="s">
        <v>5877</v>
      </c>
      <c r="C147" s="118"/>
      <c r="D147" s="136">
        <v>0.44750000000000001</v>
      </c>
      <c r="E147" s="136">
        <v>1.5116000000000001</v>
      </c>
      <c r="F147" s="133">
        <v>14.4</v>
      </c>
      <c r="G147" s="133">
        <v>3.25</v>
      </c>
      <c r="H147" s="133">
        <v>2.1</v>
      </c>
      <c r="I147" s="133">
        <v>9.65</v>
      </c>
    </row>
    <row r="148" spans="1:9">
      <c r="A148" s="130">
        <v>17031000</v>
      </c>
      <c r="B148" s="117" t="s">
        <v>5878</v>
      </c>
      <c r="C148" s="118"/>
      <c r="D148" s="138">
        <v>4.99</v>
      </c>
      <c r="E148" s="138">
        <v>4.99</v>
      </c>
      <c r="F148" s="133">
        <v>14.4</v>
      </c>
      <c r="G148" s="133">
        <v>3.25</v>
      </c>
      <c r="H148" s="133">
        <v>2.1</v>
      </c>
      <c r="I148" s="133">
        <v>9.65</v>
      </c>
    </row>
    <row r="149" spans="1:9">
      <c r="A149" s="145">
        <v>17039000</v>
      </c>
      <c r="B149" s="117" t="s">
        <v>5879</v>
      </c>
      <c r="C149" s="118"/>
      <c r="D149" s="136">
        <v>2.4828000000000001</v>
      </c>
      <c r="E149" s="136">
        <v>2.4828000000000001</v>
      </c>
      <c r="F149" s="133">
        <v>14.4</v>
      </c>
      <c r="G149" s="133">
        <v>3.25</v>
      </c>
      <c r="H149" s="133">
        <v>2.1</v>
      </c>
      <c r="I149" s="133">
        <v>9.65</v>
      </c>
    </row>
    <row r="150" spans="1:9" ht="27">
      <c r="A150" s="130">
        <v>17041000</v>
      </c>
      <c r="B150" s="139" t="s">
        <v>5880</v>
      </c>
      <c r="C150" s="140"/>
      <c r="D150" s="138">
        <v>2</v>
      </c>
      <c r="E150" s="138">
        <v>2.9765000000000001</v>
      </c>
      <c r="F150" s="133">
        <v>18</v>
      </c>
      <c r="G150" s="133">
        <v>3.25</v>
      </c>
      <c r="H150" s="133">
        <v>2.1</v>
      </c>
      <c r="I150" s="133">
        <v>9.65</v>
      </c>
    </row>
    <row r="151" spans="1:9">
      <c r="A151" s="145">
        <v>17049020</v>
      </c>
      <c r="B151" s="117" t="s">
        <v>5881</v>
      </c>
      <c r="C151" s="118"/>
      <c r="D151" s="136">
        <v>1.3311999999999999</v>
      </c>
      <c r="E151" s="136">
        <v>3.2749999999999999</v>
      </c>
      <c r="F151" s="133">
        <v>18</v>
      </c>
      <c r="G151" s="133">
        <v>3.25</v>
      </c>
      <c r="H151" s="133">
        <v>2.1</v>
      </c>
      <c r="I151" s="133">
        <v>9.65</v>
      </c>
    </row>
    <row r="152" spans="1:9" ht="27">
      <c r="A152" s="130">
        <v>17049090</v>
      </c>
      <c r="B152" s="139" t="s">
        <v>5882</v>
      </c>
      <c r="C152" s="140"/>
      <c r="D152" s="138">
        <v>2.1065</v>
      </c>
      <c r="E152" s="138">
        <v>3.14</v>
      </c>
      <c r="F152" s="133">
        <v>18</v>
      </c>
      <c r="G152" s="133">
        <v>3.25</v>
      </c>
      <c r="H152" s="133">
        <v>2.1</v>
      </c>
      <c r="I152" s="133">
        <v>9.65</v>
      </c>
    </row>
    <row r="153" spans="1:9">
      <c r="A153" s="145">
        <v>18069000</v>
      </c>
      <c r="B153" s="117" t="s">
        <v>5883</v>
      </c>
      <c r="C153" s="118"/>
      <c r="D153" s="136">
        <v>1.4666999999999999</v>
      </c>
      <c r="E153" s="136">
        <v>1.4666999999999999</v>
      </c>
      <c r="F153" s="133">
        <v>18</v>
      </c>
      <c r="G153" s="133">
        <v>3.25</v>
      </c>
      <c r="H153" s="133">
        <v>2.1</v>
      </c>
      <c r="I153" s="133">
        <v>9.65</v>
      </c>
    </row>
    <row r="154" spans="1:9" ht="27">
      <c r="A154" s="130">
        <v>19011030</v>
      </c>
      <c r="B154" s="139" t="s">
        <v>5884</v>
      </c>
      <c r="C154" s="140"/>
      <c r="D154" s="138">
        <v>2.7458</v>
      </c>
      <c r="E154" s="138">
        <v>2.7635000000000001</v>
      </c>
      <c r="F154" s="133">
        <v>16.2</v>
      </c>
      <c r="G154" s="142">
        <v>0</v>
      </c>
      <c r="H154" s="133">
        <v>2.1</v>
      </c>
      <c r="I154" s="133">
        <v>9.65</v>
      </c>
    </row>
    <row r="155" spans="1:9">
      <c r="A155" s="145">
        <v>19011090</v>
      </c>
      <c r="B155" s="117" t="s">
        <v>5885</v>
      </c>
      <c r="C155" s="118"/>
      <c r="D155" s="136">
        <v>2.6476000000000002</v>
      </c>
      <c r="E155" s="136">
        <v>2.6476000000000002</v>
      </c>
      <c r="F155" s="133">
        <v>16.2</v>
      </c>
      <c r="G155" s="142">
        <v>0</v>
      </c>
      <c r="H155" s="133">
        <v>2.1</v>
      </c>
      <c r="I155" s="133">
        <v>9.65</v>
      </c>
    </row>
    <row r="156" spans="1:9">
      <c r="A156" s="130">
        <v>19012090</v>
      </c>
      <c r="B156" s="117" t="s">
        <v>5886</v>
      </c>
      <c r="C156" s="118"/>
      <c r="D156" s="138">
        <v>4.4192</v>
      </c>
      <c r="E156" s="138">
        <v>4.8330000000000002</v>
      </c>
      <c r="F156" s="133">
        <v>12.6</v>
      </c>
      <c r="G156" s="142">
        <v>0</v>
      </c>
      <c r="H156" s="133">
        <v>2.1</v>
      </c>
      <c r="I156" s="133">
        <v>9.65</v>
      </c>
    </row>
    <row r="157" spans="1:9">
      <c r="A157" s="130">
        <v>19019010</v>
      </c>
      <c r="B157" s="117" t="s">
        <v>5887</v>
      </c>
      <c r="C157" s="118"/>
      <c r="D157" s="138">
        <v>1.6</v>
      </c>
      <c r="E157" s="138">
        <v>1.7585</v>
      </c>
      <c r="F157" s="133">
        <v>12.6</v>
      </c>
      <c r="G157" s="142">
        <v>0</v>
      </c>
      <c r="H157" s="133">
        <v>2.1</v>
      </c>
      <c r="I157" s="133">
        <v>9.65</v>
      </c>
    </row>
    <row r="158" spans="1:9">
      <c r="A158" s="145">
        <v>19019090</v>
      </c>
      <c r="B158" s="117" t="s">
        <v>5888</v>
      </c>
      <c r="C158" s="118"/>
      <c r="D158" s="136">
        <v>1.0193000000000001</v>
      </c>
      <c r="E158" s="136">
        <v>1.107</v>
      </c>
      <c r="F158" s="133">
        <v>14.4</v>
      </c>
      <c r="G158" s="142">
        <v>0</v>
      </c>
      <c r="H158" s="133">
        <v>2.1</v>
      </c>
      <c r="I158" s="133">
        <v>9.65</v>
      </c>
    </row>
    <row r="159" spans="1:9" ht="27">
      <c r="A159" s="130">
        <v>19021100</v>
      </c>
      <c r="B159" s="139" t="s">
        <v>5889</v>
      </c>
      <c r="C159" s="140"/>
      <c r="D159" s="138">
        <v>0.37019999999999997</v>
      </c>
      <c r="E159" s="138">
        <v>0.4239</v>
      </c>
      <c r="F159" s="133">
        <v>14.4</v>
      </c>
      <c r="G159" s="142">
        <v>0</v>
      </c>
      <c r="H159" s="142">
        <v>0</v>
      </c>
      <c r="I159" s="142">
        <v>0</v>
      </c>
    </row>
    <row r="160" spans="1:9">
      <c r="A160" s="145">
        <v>19021900</v>
      </c>
      <c r="B160" s="117" t="s">
        <v>5890</v>
      </c>
      <c r="C160" s="118"/>
      <c r="D160" s="136">
        <v>0.56669999999999998</v>
      </c>
      <c r="E160" s="136">
        <v>1.4691000000000001</v>
      </c>
      <c r="F160" s="133">
        <v>14.4</v>
      </c>
      <c r="G160" s="142">
        <v>0</v>
      </c>
      <c r="H160" s="142">
        <v>0</v>
      </c>
      <c r="I160" s="142">
        <v>0</v>
      </c>
    </row>
    <row r="161" spans="1:9" ht="27">
      <c r="A161" s="130">
        <v>19022000</v>
      </c>
      <c r="B161" s="139" t="s">
        <v>5891</v>
      </c>
      <c r="C161" s="140"/>
      <c r="D161" s="138">
        <v>1.1263000000000001</v>
      </c>
      <c r="E161" s="138">
        <v>1.2919</v>
      </c>
      <c r="F161" s="133">
        <v>14.4</v>
      </c>
      <c r="G161" s="142">
        <v>0</v>
      </c>
      <c r="H161" s="142">
        <v>0</v>
      </c>
      <c r="I161" s="142">
        <v>0</v>
      </c>
    </row>
    <row r="162" spans="1:9">
      <c r="A162" s="130">
        <v>19023000</v>
      </c>
      <c r="B162" s="117" t="s">
        <v>5892</v>
      </c>
      <c r="C162" s="118"/>
      <c r="D162" s="138">
        <v>1.3</v>
      </c>
      <c r="E162" s="138">
        <v>1.5387999999999999</v>
      </c>
      <c r="F162" s="133">
        <v>14.4</v>
      </c>
      <c r="G162" s="142">
        <v>0</v>
      </c>
      <c r="H162" s="142">
        <v>0</v>
      </c>
      <c r="I162" s="142">
        <v>0</v>
      </c>
    </row>
    <row r="163" spans="1:9" ht="27">
      <c r="A163" s="130">
        <v>19030000</v>
      </c>
      <c r="B163" s="139" t="s">
        <v>5893</v>
      </c>
      <c r="C163" s="140"/>
      <c r="D163" s="138">
        <v>0.37</v>
      </c>
      <c r="E163" s="138">
        <v>1.1834</v>
      </c>
      <c r="F163" s="133">
        <v>14.4</v>
      </c>
      <c r="G163" s="142">
        <v>0</v>
      </c>
      <c r="H163" s="133">
        <v>2.1</v>
      </c>
      <c r="I163" s="133">
        <v>9.65</v>
      </c>
    </row>
    <row r="164" spans="1:9">
      <c r="A164" s="145">
        <v>19041000</v>
      </c>
      <c r="B164" s="117" t="s">
        <v>5894</v>
      </c>
      <c r="C164" s="118"/>
      <c r="D164" s="136">
        <v>2.0131000000000001</v>
      </c>
      <c r="E164" s="136">
        <v>2.3319000000000001</v>
      </c>
      <c r="F164" s="133">
        <v>14.4</v>
      </c>
      <c r="G164" s="142">
        <v>0</v>
      </c>
      <c r="H164" s="133">
        <v>2.1</v>
      </c>
      <c r="I164" s="133">
        <v>9.65</v>
      </c>
    </row>
    <row r="165" spans="1:9" ht="27">
      <c r="A165" s="130">
        <v>19049000</v>
      </c>
      <c r="B165" s="139" t="s">
        <v>5895</v>
      </c>
      <c r="C165" s="140"/>
      <c r="D165" s="138">
        <v>0.96909999999999996</v>
      </c>
      <c r="E165" s="138">
        <v>1.4881</v>
      </c>
      <c r="F165" s="133">
        <v>14.4</v>
      </c>
      <c r="G165" s="142">
        <v>0</v>
      </c>
      <c r="H165" s="133">
        <v>2.1</v>
      </c>
      <c r="I165" s="133">
        <v>9.65</v>
      </c>
    </row>
    <row r="166" spans="1:9" ht="27">
      <c r="A166" s="130">
        <v>19052090</v>
      </c>
      <c r="B166" s="139" t="s">
        <v>5896</v>
      </c>
      <c r="C166" s="140"/>
      <c r="D166" s="138">
        <v>2.2387000000000001</v>
      </c>
      <c r="E166" s="138">
        <v>2.6987999999999999</v>
      </c>
      <c r="F166" s="133">
        <v>16.2</v>
      </c>
      <c r="G166" s="142">
        <v>0</v>
      </c>
      <c r="H166" s="133">
        <v>2.1</v>
      </c>
      <c r="I166" s="133">
        <v>9.65</v>
      </c>
    </row>
    <row r="167" spans="1:9">
      <c r="A167" s="145">
        <v>19053100</v>
      </c>
      <c r="B167" s="117" t="s">
        <v>5897</v>
      </c>
      <c r="C167" s="118"/>
      <c r="D167" s="136">
        <v>1.6</v>
      </c>
      <c r="E167" s="136">
        <v>1.7219</v>
      </c>
      <c r="F167" s="133">
        <v>16.2</v>
      </c>
      <c r="G167" s="142">
        <v>0</v>
      </c>
      <c r="H167" s="133">
        <v>2.1</v>
      </c>
      <c r="I167" s="133">
        <v>9.65</v>
      </c>
    </row>
    <row r="168" spans="1:9">
      <c r="A168" s="130">
        <v>19059020</v>
      </c>
      <c r="B168" s="117" t="s">
        <v>5898</v>
      </c>
      <c r="C168" s="118"/>
      <c r="D168" s="138">
        <v>2.0003000000000002</v>
      </c>
      <c r="E168" s="138">
        <v>5.1741000000000001</v>
      </c>
      <c r="F168" s="133">
        <v>16.2</v>
      </c>
      <c r="G168" s="142">
        <v>0</v>
      </c>
      <c r="H168" s="133">
        <v>2.1</v>
      </c>
      <c r="I168" s="133">
        <v>9.65</v>
      </c>
    </row>
    <row r="169" spans="1:9" ht="27">
      <c r="A169" s="145">
        <v>19059090</v>
      </c>
      <c r="B169" s="139" t="s">
        <v>5899</v>
      </c>
      <c r="C169" s="140"/>
      <c r="D169" s="136">
        <v>1.2584</v>
      </c>
      <c r="E169" s="136">
        <v>3.2397999999999998</v>
      </c>
      <c r="F169" s="133">
        <v>16.2</v>
      </c>
      <c r="G169" s="142">
        <v>0</v>
      </c>
      <c r="H169" s="133">
        <v>2.1</v>
      </c>
      <c r="I169" s="133">
        <v>9.65</v>
      </c>
    </row>
    <row r="170" spans="1:9">
      <c r="A170" s="145">
        <v>20019000</v>
      </c>
      <c r="B170" s="117" t="s">
        <v>5900</v>
      </c>
      <c r="C170" s="118"/>
      <c r="D170" s="136">
        <v>0.44429999999999997</v>
      </c>
      <c r="E170" s="136">
        <v>0.57399999999999995</v>
      </c>
      <c r="F170" s="133">
        <v>12.6</v>
      </c>
      <c r="G170" s="142">
        <v>0</v>
      </c>
      <c r="H170" s="133">
        <v>2.1</v>
      </c>
      <c r="I170" s="133">
        <v>9.65</v>
      </c>
    </row>
    <row r="171" spans="1:9">
      <c r="A171" s="130">
        <v>20029000</v>
      </c>
      <c r="B171" s="117" t="s">
        <v>5901</v>
      </c>
      <c r="C171" s="118"/>
      <c r="D171" s="138">
        <v>1.4219999999999999</v>
      </c>
      <c r="E171" s="138">
        <v>1.4219999999999999</v>
      </c>
      <c r="F171" s="133">
        <v>12.6</v>
      </c>
      <c r="G171" s="142">
        <v>0</v>
      </c>
      <c r="H171" s="133">
        <v>2.1</v>
      </c>
      <c r="I171" s="133">
        <v>9.65</v>
      </c>
    </row>
    <row r="172" spans="1:9">
      <c r="A172" s="130">
        <v>20031000</v>
      </c>
      <c r="B172" s="117" t="s">
        <v>5902</v>
      </c>
      <c r="C172" s="118"/>
      <c r="D172" s="138">
        <v>1.1286</v>
      </c>
      <c r="E172" s="138">
        <v>1.1449</v>
      </c>
      <c r="F172" s="133">
        <v>12.6</v>
      </c>
      <c r="G172" s="142">
        <v>0</v>
      </c>
      <c r="H172" s="133">
        <v>2.1</v>
      </c>
      <c r="I172" s="133">
        <v>9.65</v>
      </c>
    </row>
    <row r="173" spans="1:9" ht="27">
      <c r="A173" s="130">
        <v>20039000</v>
      </c>
      <c r="B173" s="139" t="s">
        <v>5903</v>
      </c>
      <c r="C173" s="140"/>
      <c r="D173" s="138">
        <v>0.80030000000000001</v>
      </c>
      <c r="E173" s="138">
        <v>1.2985</v>
      </c>
      <c r="F173" s="133">
        <v>12.6</v>
      </c>
      <c r="G173" s="142">
        <v>0</v>
      </c>
      <c r="H173" s="133">
        <v>2.1</v>
      </c>
      <c r="I173" s="133">
        <v>9.65</v>
      </c>
    </row>
    <row r="174" spans="1:9">
      <c r="A174" s="145">
        <v>20041000</v>
      </c>
      <c r="B174" s="117" t="s">
        <v>5904</v>
      </c>
      <c r="C174" s="118"/>
      <c r="D174" s="136">
        <v>0.73229999999999995</v>
      </c>
      <c r="E174" s="136">
        <v>0.73229999999999995</v>
      </c>
      <c r="F174" s="133">
        <v>12.6</v>
      </c>
      <c r="G174" s="142">
        <v>0</v>
      </c>
      <c r="H174" s="133">
        <v>2.1</v>
      </c>
      <c r="I174" s="133">
        <v>9.65</v>
      </c>
    </row>
    <row r="175" spans="1:9" ht="27">
      <c r="A175" s="130">
        <v>20051000</v>
      </c>
      <c r="B175" s="139" t="s">
        <v>5905</v>
      </c>
      <c r="C175" s="140"/>
      <c r="D175" s="138">
        <v>4.9367000000000001</v>
      </c>
      <c r="E175" s="138">
        <v>4.9367000000000001</v>
      </c>
      <c r="F175" s="133">
        <v>12.6</v>
      </c>
      <c r="G175" s="142">
        <v>0</v>
      </c>
      <c r="H175" s="133">
        <v>2.1</v>
      </c>
      <c r="I175" s="133">
        <v>9.65</v>
      </c>
    </row>
    <row r="176" spans="1:9">
      <c r="A176" s="145">
        <v>20052000</v>
      </c>
      <c r="B176" s="117" t="s">
        <v>5906</v>
      </c>
      <c r="C176" s="118"/>
      <c r="D176" s="136">
        <v>2.2000000000000002</v>
      </c>
      <c r="E176" s="136">
        <v>4.4226000000000001</v>
      </c>
      <c r="F176" s="133">
        <v>12.6</v>
      </c>
      <c r="G176" s="142">
        <v>0</v>
      </c>
      <c r="H176" s="133">
        <v>2.1</v>
      </c>
      <c r="I176" s="133">
        <v>9.65</v>
      </c>
    </row>
    <row r="177" spans="1:9" ht="27">
      <c r="A177" s="130">
        <v>20054000</v>
      </c>
      <c r="B177" s="139" t="s">
        <v>5907</v>
      </c>
      <c r="C177" s="140"/>
      <c r="D177" s="138">
        <v>2.2524000000000002</v>
      </c>
      <c r="E177" s="138">
        <v>2.6713</v>
      </c>
      <c r="F177" s="133">
        <v>12.6</v>
      </c>
      <c r="G177" s="142">
        <v>0</v>
      </c>
      <c r="H177" s="133">
        <v>2.1</v>
      </c>
      <c r="I177" s="133">
        <v>9.65</v>
      </c>
    </row>
    <row r="178" spans="1:9">
      <c r="A178" s="145">
        <v>20056000</v>
      </c>
      <c r="B178" s="117" t="s">
        <v>5908</v>
      </c>
      <c r="C178" s="118"/>
      <c r="D178" s="136">
        <v>1.8575999999999999</v>
      </c>
      <c r="E178" s="136">
        <v>2.4235000000000002</v>
      </c>
      <c r="F178" s="133">
        <v>12.6</v>
      </c>
      <c r="G178" s="142">
        <v>0</v>
      </c>
      <c r="H178" s="133">
        <v>2.1</v>
      </c>
      <c r="I178" s="133">
        <v>9.65</v>
      </c>
    </row>
    <row r="179" spans="1:9" ht="27">
      <c r="A179" s="130">
        <v>20057000</v>
      </c>
      <c r="B179" s="139" t="s">
        <v>5909</v>
      </c>
      <c r="C179" s="140"/>
      <c r="D179" s="138">
        <v>2.2000000000000002</v>
      </c>
      <c r="E179" s="138">
        <v>2.2000000000000002</v>
      </c>
      <c r="F179" s="133">
        <v>12.6</v>
      </c>
      <c r="G179" s="142">
        <v>0</v>
      </c>
      <c r="H179" s="133">
        <v>2.1</v>
      </c>
      <c r="I179" s="133">
        <v>9.65</v>
      </c>
    </row>
    <row r="180" spans="1:9">
      <c r="A180" s="130">
        <v>20058000</v>
      </c>
      <c r="B180" s="117" t="s">
        <v>5910</v>
      </c>
      <c r="C180" s="118"/>
      <c r="D180" s="138">
        <v>2.1530999999999998</v>
      </c>
      <c r="E180" s="138">
        <v>2.1530999999999998</v>
      </c>
      <c r="F180" s="133">
        <v>12.6</v>
      </c>
      <c r="G180" s="142">
        <v>0</v>
      </c>
      <c r="H180" s="133">
        <v>2.1</v>
      </c>
      <c r="I180" s="133">
        <v>9.65</v>
      </c>
    </row>
    <row r="181" spans="1:9" ht="27">
      <c r="A181" s="130">
        <v>20059100</v>
      </c>
      <c r="B181" s="139" t="s">
        <v>5911</v>
      </c>
      <c r="C181" s="140"/>
      <c r="D181" s="138">
        <v>0.54379999999999995</v>
      </c>
      <c r="E181" s="138">
        <v>0.4924</v>
      </c>
      <c r="F181" s="133">
        <v>12.6</v>
      </c>
      <c r="G181" s="142">
        <v>0</v>
      </c>
      <c r="H181" s="133">
        <v>2.1</v>
      </c>
      <c r="I181" s="133">
        <v>9.65</v>
      </c>
    </row>
    <row r="182" spans="1:9">
      <c r="A182" s="145">
        <v>20059900</v>
      </c>
      <c r="B182" s="117" t="s">
        <v>5912</v>
      </c>
      <c r="C182" s="118"/>
      <c r="D182" s="136">
        <v>0.65049999999999997</v>
      </c>
      <c r="E182" s="136">
        <v>1.7685999999999999</v>
      </c>
      <c r="F182" s="133">
        <v>12.6</v>
      </c>
      <c r="G182" s="142">
        <v>0</v>
      </c>
      <c r="H182" s="133">
        <v>2.1</v>
      </c>
      <c r="I182" s="133">
        <v>9.65</v>
      </c>
    </row>
    <row r="183" spans="1:9" ht="27">
      <c r="A183" s="130">
        <v>20060000</v>
      </c>
      <c r="B183" s="139" t="s">
        <v>5913</v>
      </c>
      <c r="C183" s="140"/>
      <c r="D183" s="138">
        <v>0.75960000000000005</v>
      </c>
      <c r="E183" s="138">
        <v>2.7025999999999999</v>
      </c>
      <c r="F183" s="133">
        <v>12.6</v>
      </c>
      <c r="G183" s="142">
        <v>0</v>
      </c>
      <c r="H183" s="133">
        <v>2.1</v>
      </c>
      <c r="I183" s="133">
        <v>9.65</v>
      </c>
    </row>
    <row r="184" spans="1:9">
      <c r="A184" s="145">
        <v>20071000</v>
      </c>
      <c r="B184" s="117" t="s">
        <v>5914</v>
      </c>
      <c r="C184" s="118"/>
      <c r="D184" s="136">
        <v>2.3950999999999998</v>
      </c>
      <c r="E184" s="136">
        <v>2.3950999999999998</v>
      </c>
      <c r="F184" s="133">
        <v>12.6</v>
      </c>
      <c r="G184" s="142">
        <v>0</v>
      </c>
      <c r="H184" s="133">
        <v>2.1</v>
      </c>
      <c r="I184" s="133">
        <v>9.65</v>
      </c>
    </row>
    <row r="185" spans="1:9" ht="27">
      <c r="A185" s="130">
        <v>20079990</v>
      </c>
      <c r="B185" s="139" t="s">
        <v>5915</v>
      </c>
      <c r="C185" s="140"/>
      <c r="D185" s="138">
        <v>3.5466000000000002</v>
      </c>
      <c r="E185" s="138">
        <v>3.5466000000000002</v>
      </c>
      <c r="F185" s="133">
        <v>12.6</v>
      </c>
      <c r="G185" s="142">
        <v>0</v>
      </c>
      <c r="H185" s="133">
        <v>2.1</v>
      </c>
      <c r="I185" s="133">
        <v>9.65</v>
      </c>
    </row>
    <row r="186" spans="1:9" ht="27">
      <c r="A186" s="130">
        <v>20081100</v>
      </c>
      <c r="B186" s="139" t="s">
        <v>5916</v>
      </c>
      <c r="C186" s="140"/>
      <c r="D186" s="138">
        <v>1.5556000000000001</v>
      </c>
      <c r="E186" s="138">
        <v>1.5556000000000001</v>
      </c>
      <c r="F186" s="133">
        <v>12.6</v>
      </c>
      <c r="G186" s="142">
        <v>0</v>
      </c>
      <c r="H186" s="133">
        <v>2.1</v>
      </c>
      <c r="I186" s="133">
        <v>9.65</v>
      </c>
    </row>
    <row r="187" spans="1:9">
      <c r="A187" s="145">
        <v>20081900</v>
      </c>
      <c r="B187" s="117" t="s">
        <v>5917</v>
      </c>
      <c r="C187" s="118"/>
      <c r="D187" s="136">
        <v>1.4705999999999999</v>
      </c>
      <c r="E187" s="136">
        <v>2.379</v>
      </c>
      <c r="F187" s="133">
        <v>12.6</v>
      </c>
      <c r="G187" s="142">
        <v>0</v>
      </c>
      <c r="H187" s="133">
        <v>2.1</v>
      </c>
      <c r="I187" s="133">
        <v>9.65</v>
      </c>
    </row>
    <row r="188" spans="1:9" ht="27">
      <c r="A188" s="130">
        <v>20082090</v>
      </c>
      <c r="B188" s="139" t="s">
        <v>5918</v>
      </c>
      <c r="C188" s="140"/>
      <c r="D188" s="138">
        <v>3.8195000000000001</v>
      </c>
      <c r="E188" s="138">
        <v>3.8195000000000001</v>
      </c>
      <c r="F188" s="133">
        <v>12.6</v>
      </c>
      <c r="G188" s="142">
        <v>0</v>
      </c>
      <c r="H188" s="133">
        <v>2.1</v>
      </c>
      <c r="I188" s="133">
        <v>9.65</v>
      </c>
    </row>
    <row r="189" spans="1:9">
      <c r="A189" s="130">
        <v>20083000</v>
      </c>
      <c r="B189" s="117" t="s">
        <v>5919</v>
      </c>
      <c r="C189" s="118"/>
      <c r="D189" s="138">
        <v>0.63370000000000004</v>
      </c>
      <c r="E189" s="138">
        <v>1.0530999999999999</v>
      </c>
      <c r="F189" s="133">
        <v>12.6</v>
      </c>
      <c r="G189" s="142">
        <v>0</v>
      </c>
      <c r="H189" s="133">
        <v>2.1</v>
      </c>
      <c r="I189" s="133">
        <v>9.65</v>
      </c>
    </row>
    <row r="190" spans="1:9">
      <c r="A190" s="145">
        <v>20086090</v>
      </c>
      <c r="B190" s="117" t="s">
        <v>5920</v>
      </c>
      <c r="C190" s="118"/>
      <c r="D190" s="136">
        <v>2.4018999999999999</v>
      </c>
      <c r="E190" s="136">
        <v>3.6278999999999999</v>
      </c>
      <c r="F190" s="133">
        <v>12.6</v>
      </c>
      <c r="G190" s="142">
        <v>0</v>
      </c>
      <c r="H190" s="133">
        <v>2.1</v>
      </c>
      <c r="I190" s="133">
        <v>9.65</v>
      </c>
    </row>
    <row r="191" spans="1:9">
      <c r="A191" s="145">
        <v>20087010</v>
      </c>
      <c r="B191" s="117" t="s">
        <v>5921</v>
      </c>
      <c r="C191" s="118"/>
      <c r="D191" s="136">
        <v>1.1890000000000001</v>
      </c>
      <c r="E191" s="136">
        <v>1.2189000000000001</v>
      </c>
      <c r="F191" s="133">
        <v>35</v>
      </c>
      <c r="G191" s="142">
        <v>0</v>
      </c>
      <c r="H191" s="133">
        <v>2.1</v>
      </c>
      <c r="I191" s="133">
        <v>9.65</v>
      </c>
    </row>
    <row r="192" spans="1:9">
      <c r="A192" s="145">
        <v>20088000</v>
      </c>
      <c r="B192" s="117" t="s">
        <v>5922</v>
      </c>
      <c r="C192" s="118"/>
      <c r="D192" s="136">
        <v>4.7286999999999999</v>
      </c>
      <c r="E192" s="136">
        <v>5.0018000000000002</v>
      </c>
      <c r="F192" s="133">
        <v>12.6</v>
      </c>
      <c r="G192" s="142">
        <v>0</v>
      </c>
      <c r="H192" s="133">
        <v>2.1</v>
      </c>
      <c r="I192" s="133">
        <v>9.65</v>
      </c>
    </row>
    <row r="193" spans="1:9">
      <c r="A193" s="145">
        <v>20089790</v>
      </c>
      <c r="B193" s="117" t="s">
        <v>5923</v>
      </c>
      <c r="C193" s="118"/>
      <c r="D193" s="136">
        <v>2.4929999999999999</v>
      </c>
      <c r="E193" s="136">
        <v>2.4929999999999999</v>
      </c>
      <c r="F193" s="133">
        <v>12.6</v>
      </c>
      <c r="G193" s="142">
        <v>0</v>
      </c>
      <c r="H193" s="133">
        <v>2.1</v>
      </c>
      <c r="I193" s="133">
        <v>9.65</v>
      </c>
    </row>
    <row r="194" spans="1:9">
      <c r="A194" s="145">
        <v>20089900</v>
      </c>
      <c r="B194" s="117" t="s">
        <v>5924</v>
      </c>
      <c r="C194" s="118"/>
      <c r="D194" s="136">
        <v>0.63300000000000001</v>
      </c>
      <c r="E194" s="136">
        <v>1.5242</v>
      </c>
      <c r="F194" s="133">
        <v>12.6</v>
      </c>
      <c r="G194" s="142">
        <v>0</v>
      </c>
      <c r="H194" s="133">
        <v>2.1</v>
      </c>
      <c r="I194" s="133">
        <v>9.65</v>
      </c>
    </row>
    <row r="195" spans="1:9">
      <c r="A195" s="145">
        <v>21011190</v>
      </c>
      <c r="B195" s="117" t="s">
        <v>5925</v>
      </c>
      <c r="C195" s="118"/>
      <c r="D195" s="136">
        <v>26.8</v>
      </c>
      <c r="E195" s="136">
        <v>26.8</v>
      </c>
      <c r="F195" s="133">
        <v>14.4</v>
      </c>
      <c r="G195" s="142">
        <v>0</v>
      </c>
      <c r="H195" s="142">
        <v>0</v>
      </c>
      <c r="I195" s="142">
        <v>0</v>
      </c>
    </row>
    <row r="196" spans="1:9">
      <c r="A196" s="130">
        <v>21012010</v>
      </c>
      <c r="B196" s="117" t="s">
        <v>5926</v>
      </c>
      <c r="C196" s="118"/>
      <c r="D196" s="138">
        <v>0.80320000000000003</v>
      </c>
      <c r="E196" s="138">
        <v>0.95240000000000002</v>
      </c>
      <c r="F196" s="133">
        <v>14.4</v>
      </c>
      <c r="G196" s="142">
        <v>0</v>
      </c>
      <c r="H196" s="133">
        <v>2.1</v>
      </c>
      <c r="I196" s="133">
        <v>9.65</v>
      </c>
    </row>
    <row r="197" spans="1:9">
      <c r="A197" s="130">
        <v>21021090</v>
      </c>
      <c r="B197" s="117" t="s">
        <v>5927</v>
      </c>
      <c r="C197" s="118"/>
      <c r="D197" s="138">
        <v>2.1154000000000002</v>
      </c>
      <c r="E197" s="138">
        <v>2.8456999999999999</v>
      </c>
      <c r="F197" s="133">
        <v>12.6</v>
      </c>
      <c r="G197" s="142">
        <v>0</v>
      </c>
      <c r="H197" s="133">
        <v>2.1</v>
      </c>
      <c r="I197" s="133">
        <v>9.65</v>
      </c>
    </row>
    <row r="198" spans="1:9" ht="27">
      <c r="A198" s="130">
        <v>21022000</v>
      </c>
      <c r="B198" s="139" t="s">
        <v>5928</v>
      </c>
      <c r="C198" s="140"/>
      <c r="D198" s="138">
        <v>1.4205000000000001</v>
      </c>
      <c r="E198" s="138">
        <v>2.7126999999999999</v>
      </c>
      <c r="F198" s="133">
        <v>12.6</v>
      </c>
      <c r="G198" s="141" t="s">
        <v>119</v>
      </c>
      <c r="H198" s="133">
        <v>2.1</v>
      </c>
      <c r="I198" s="133">
        <v>9.65</v>
      </c>
    </row>
    <row r="199" spans="1:9">
      <c r="A199" s="130">
        <v>21023000</v>
      </c>
      <c r="B199" s="117" t="s">
        <v>5929</v>
      </c>
      <c r="C199" s="118"/>
      <c r="D199" s="138">
        <v>1.3368</v>
      </c>
      <c r="E199" s="138">
        <v>2.7890000000000001</v>
      </c>
      <c r="F199" s="133">
        <v>12.6</v>
      </c>
      <c r="G199" s="142">
        <v>0</v>
      </c>
      <c r="H199" s="133">
        <v>2.1</v>
      </c>
      <c r="I199" s="133">
        <v>9.65</v>
      </c>
    </row>
    <row r="200" spans="1:9" ht="27">
      <c r="A200" s="130">
        <v>21031010</v>
      </c>
      <c r="B200" s="139" t="s">
        <v>5930</v>
      </c>
      <c r="C200" s="140"/>
      <c r="D200" s="138">
        <v>0.5232</v>
      </c>
      <c r="E200" s="138">
        <v>1.2269000000000001</v>
      </c>
      <c r="F200" s="133">
        <v>16.2</v>
      </c>
      <c r="G200" s="142">
        <v>0</v>
      </c>
      <c r="H200" s="133">
        <v>2.1</v>
      </c>
      <c r="I200" s="133">
        <v>9.65</v>
      </c>
    </row>
    <row r="201" spans="1:9">
      <c r="A201" s="130">
        <v>21031090</v>
      </c>
      <c r="B201" s="117" t="s">
        <v>5931</v>
      </c>
      <c r="C201" s="118"/>
      <c r="D201" s="138">
        <v>0.7</v>
      </c>
      <c r="E201" s="138">
        <v>0.8216</v>
      </c>
      <c r="F201" s="133">
        <v>14.4</v>
      </c>
      <c r="G201" s="142">
        <v>0</v>
      </c>
      <c r="H201" s="133">
        <v>2.1</v>
      </c>
      <c r="I201" s="133">
        <v>9.65</v>
      </c>
    </row>
    <row r="202" spans="1:9" ht="27">
      <c r="A202" s="130">
        <v>21033021</v>
      </c>
      <c r="B202" s="139" t="s">
        <v>5930</v>
      </c>
      <c r="C202" s="140"/>
      <c r="D202" s="138">
        <v>0.7</v>
      </c>
      <c r="E202" s="138">
        <v>0.7</v>
      </c>
      <c r="F202" s="133">
        <v>16.2</v>
      </c>
      <c r="G202" s="142">
        <v>0</v>
      </c>
      <c r="H202" s="133">
        <v>2.1</v>
      </c>
      <c r="I202" s="133">
        <v>9.65</v>
      </c>
    </row>
    <row r="203" spans="1:9">
      <c r="A203" s="130">
        <v>21033029</v>
      </c>
      <c r="B203" s="117" t="s">
        <v>5932</v>
      </c>
      <c r="C203" s="118"/>
      <c r="D203" s="138">
        <v>0.66359999999999997</v>
      </c>
      <c r="E203" s="138">
        <v>0.87439999999999996</v>
      </c>
      <c r="F203" s="133">
        <v>14.4</v>
      </c>
      <c r="G203" s="142">
        <v>0</v>
      </c>
      <c r="H203" s="133">
        <v>2.1</v>
      </c>
      <c r="I203" s="133">
        <v>9.65</v>
      </c>
    </row>
    <row r="204" spans="1:9" ht="27">
      <c r="A204" s="130">
        <v>21039011</v>
      </c>
      <c r="B204" s="139" t="s">
        <v>5930</v>
      </c>
      <c r="C204" s="140"/>
      <c r="D204" s="138">
        <v>0.98440000000000005</v>
      </c>
      <c r="E204" s="138">
        <v>1.1444000000000001</v>
      </c>
      <c r="F204" s="133">
        <v>16.2</v>
      </c>
      <c r="G204" s="142">
        <v>0</v>
      </c>
      <c r="H204" s="133">
        <v>2.1</v>
      </c>
      <c r="I204" s="133">
        <v>9.65</v>
      </c>
    </row>
    <row r="205" spans="1:9" ht="27">
      <c r="A205" s="130">
        <v>21039021</v>
      </c>
      <c r="B205" s="139" t="s">
        <v>5930</v>
      </c>
      <c r="C205" s="140"/>
      <c r="D205" s="138">
        <v>0.7</v>
      </c>
      <c r="E205" s="138">
        <v>2.5242</v>
      </c>
      <c r="F205" s="133">
        <v>16.2</v>
      </c>
      <c r="G205" s="142">
        <v>0</v>
      </c>
      <c r="H205" s="133">
        <v>2.1</v>
      </c>
      <c r="I205" s="133">
        <v>9.65</v>
      </c>
    </row>
    <row r="206" spans="1:9">
      <c r="A206" s="130">
        <v>21039029</v>
      </c>
      <c r="B206" s="117" t="s">
        <v>5933</v>
      </c>
      <c r="C206" s="118"/>
      <c r="D206" s="138">
        <v>0.7</v>
      </c>
      <c r="E206" s="138">
        <v>2.4897999999999998</v>
      </c>
      <c r="F206" s="133">
        <v>14.4</v>
      </c>
      <c r="G206" s="142">
        <v>0</v>
      </c>
      <c r="H206" s="133">
        <v>2.1</v>
      </c>
      <c r="I206" s="133">
        <v>9.65</v>
      </c>
    </row>
    <row r="207" spans="1:9">
      <c r="A207" s="145">
        <v>21039091</v>
      </c>
      <c r="B207" s="117" t="s">
        <v>5934</v>
      </c>
      <c r="C207" s="118"/>
      <c r="D207" s="136">
        <v>0.67149999999999999</v>
      </c>
      <c r="E207" s="136">
        <v>1.8123</v>
      </c>
      <c r="F207" s="133">
        <v>16.2</v>
      </c>
      <c r="G207" s="142">
        <v>0</v>
      </c>
      <c r="H207" s="133">
        <v>2.1</v>
      </c>
      <c r="I207" s="133">
        <v>9.65</v>
      </c>
    </row>
    <row r="208" spans="1:9">
      <c r="A208" s="145">
        <v>21039099</v>
      </c>
      <c r="B208" s="117" t="s">
        <v>5935</v>
      </c>
      <c r="C208" s="118"/>
      <c r="D208" s="136">
        <v>0.7</v>
      </c>
      <c r="E208" s="136">
        <v>1.3922000000000001</v>
      </c>
      <c r="F208" s="133">
        <v>14.4</v>
      </c>
      <c r="G208" s="142">
        <v>0</v>
      </c>
      <c r="H208" s="133">
        <v>2.1</v>
      </c>
      <c r="I208" s="133">
        <v>9.65</v>
      </c>
    </row>
    <row r="209" spans="1:9">
      <c r="A209" s="145">
        <v>21041011</v>
      </c>
      <c r="B209" s="117" t="s">
        <v>5934</v>
      </c>
      <c r="C209" s="118"/>
      <c r="D209" s="136">
        <v>0.7591</v>
      </c>
      <c r="E209" s="136">
        <v>1.2646999999999999</v>
      </c>
      <c r="F209" s="133">
        <v>16.2</v>
      </c>
      <c r="G209" s="142">
        <v>0</v>
      </c>
      <c r="H209" s="133">
        <v>2.1</v>
      </c>
      <c r="I209" s="133">
        <v>9.65</v>
      </c>
    </row>
    <row r="210" spans="1:9">
      <c r="A210" s="145">
        <v>21041021</v>
      </c>
      <c r="B210" s="117" t="s">
        <v>5934</v>
      </c>
      <c r="C210" s="118"/>
      <c r="D210" s="136">
        <v>0.8</v>
      </c>
      <c r="E210" s="136">
        <v>0.83379999999999999</v>
      </c>
      <c r="F210" s="133">
        <v>16.2</v>
      </c>
      <c r="G210" s="142">
        <v>0</v>
      </c>
      <c r="H210" s="133">
        <v>2.1</v>
      </c>
      <c r="I210" s="133">
        <v>9.65</v>
      </c>
    </row>
    <row r="211" spans="1:9">
      <c r="A211" s="145">
        <v>21061000</v>
      </c>
      <c r="B211" s="117" t="s">
        <v>5936</v>
      </c>
      <c r="C211" s="118"/>
      <c r="D211" s="136">
        <v>1.7942</v>
      </c>
      <c r="E211" s="136">
        <v>2.5076000000000001</v>
      </c>
      <c r="F211" s="133">
        <v>12.6</v>
      </c>
      <c r="G211" s="142">
        <v>0</v>
      </c>
      <c r="H211" s="133">
        <v>2.1</v>
      </c>
      <c r="I211" s="133">
        <v>9.65</v>
      </c>
    </row>
    <row r="212" spans="1:9">
      <c r="A212" s="145">
        <v>21069010</v>
      </c>
      <c r="B212" s="117" t="s">
        <v>5937</v>
      </c>
      <c r="C212" s="118"/>
      <c r="D212" s="136">
        <v>1.101</v>
      </c>
      <c r="E212" s="136">
        <v>1.1052</v>
      </c>
      <c r="F212" s="133">
        <v>12.6</v>
      </c>
      <c r="G212" s="142">
        <v>0</v>
      </c>
      <c r="H212" s="133">
        <v>2.1</v>
      </c>
      <c r="I212" s="133">
        <v>9.65</v>
      </c>
    </row>
    <row r="213" spans="1:9">
      <c r="A213" s="145">
        <v>21069029</v>
      </c>
      <c r="B213" s="117" t="s">
        <v>5938</v>
      </c>
      <c r="C213" s="118"/>
      <c r="D213" s="136">
        <v>2.0245000000000002</v>
      </c>
      <c r="E213" s="136">
        <v>2.4001000000000001</v>
      </c>
      <c r="F213" s="133">
        <v>12.6</v>
      </c>
      <c r="G213" s="142">
        <v>0</v>
      </c>
      <c r="H213" s="133">
        <v>2.1</v>
      </c>
      <c r="I213" s="133">
        <v>9.65</v>
      </c>
    </row>
    <row r="214" spans="1:9">
      <c r="A214" s="130">
        <v>21069030</v>
      </c>
      <c r="B214" s="117" t="s">
        <v>5939</v>
      </c>
      <c r="C214" s="118"/>
      <c r="D214" s="138">
        <v>6.33</v>
      </c>
      <c r="E214" s="138">
        <v>14.876200000000001</v>
      </c>
      <c r="F214" s="133">
        <v>14.4</v>
      </c>
      <c r="G214" s="142">
        <v>0</v>
      </c>
      <c r="H214" s="133">
        <v>2.1</v>
      </c>
      <c r="I214" s="133">
        <v>9.65</v>
      </c>
    </row>
    <row r="215" spans="1:9">
      <c r="A215" s="145">
        <v>21069060</v>
      </c>
      <c r="B215" s="117" t="s">
        <v>5940</v>
      </c>
      <c r="C215" s="118"/>
      <c r="D215" s="136">
        <v>8.9375</v>
      </c>
      <c r="E215" s="136">
        <v>10.9748</v>
      </c>
      <c r="F215" s="133">
        <v>14.4</v>
      </c>
      <c r="G215" s="142">
        <v>0</v>
      </c>
      <c r="H215" s="133">
        <v>2.1</v>
      </c>
      <c r="I215" s="133">
        <v>9.65</v>
      </c>
    </row>
    <row r="216" spans="1:9">
      <c r="A216" s="145">
        <v>21069090</v>
      </c>
      <c r="B216" s="117" t="s">
        <v>5941</v>
      </c>
      <c r="C216" s="118"/>
      <c r="D216" s="136">
        <v>0.88929999999999998</v>
      </c>
      <c r="E216" s="136">
        <v>2.6335000000000002</v>
      </c>
      <c r="F216" s="133">
        <v>14.4</v>
      </c>
      <c r="G216" s="142">
        <v>0</v>
      </c>
      <c r="H216" s="133">
        <v>2.1</v>
      </c>
      <c r="I216" s="133">
        <v>9.65</v>
      </c>
    </row>
    <row r="217" spans="1:9">
      <c r="A217" s="145">
        <v>22019000</v>
      </c>
      <c r="B217" s="117" t="s">
        <v>5942</v>
      </c>
      <c r="C217" s="118"/>
      <c r="D217" s="136">
        <v>2.4243000000000001</v>
      </c>
      <c r="E217" s="136">
        <v>2.4310999999999998</v>
      </c>
      <c r="F217" s="133">
        <v>18</v>
      </c>
      <c r="G217" s="141" t="s">
        <v>119</v>
      </c>
      <c r="H217" s="133">
        <v>3.31</v>
      </c>
      <c r="I217" s="133">
        <v>15.26</v>
      </c>
    </row>
    <row r="218" spans="1:9">
      <c r="A218" s="130">
        <v>22029900</v>
      </c>
      <c r="B218" s="117" t="s">
        <v>5943</v>
      </c>
      <c r="C218" s="118"/>
      <c r="D218" s="138">
        <v>0.42570000000000002</v>
      </c>
      <c r="E218" s="138">
        <v>0.59830000000000005</v>
      </c>
      <c r="F218" s="133">
        <v>18</v>
      </c>
      <c r="G218" s="141">
        <v>2.6</v>
      </c>
      <c r="H218" s="133">
        <v>3.31</v>
      </c>
      <c r="I218" s="133">
        <v>15.26</v>
      </c>
    </row>
    <row r="219" spans="1:9" ht="27">
      <c r="A219" s="130">
        <v>23024000</v>
      </c>
      <c r="B219" s="139" t="s">
        <v>5944</v>
      </c>
      <c r="C219" s="140"/>
      <c r="D219" s="138">
        <v>37</v>
      </c>
      <c r="E219" s="138">
        <v>37</v>
      </c>
      <c r="F219" s="133">
        <v>5.4</v>
      </c>
      <c r="G219" s="142">
        <v>0</v>
      </c>
      <c r="H219" s="133">
        <v>2.1</v>
      </c>
      <c r="I219" s="133">
        <v>9.65</v>
      </c>
    </row>
    <row r="220" spans="1:9">
      <c r="A220" s="145">
        <v>23091000</v>
      </c>
      <c r="B220" s="117" t="s">
        <v>5945</v>
      </c>
      <c r="C220" s="118"/>
      <c r="D220" s="136">
        <v>5.9458000000000002</v>
      </c>
      <c r="E220" s="136">
        <v>6.8525999999999998</v>
      </c>
      <c r="F220" s="133">
        <v>12.6</v>
      </c>
      <c r="G220" s="141">
        <v>6.5</v>
      </c>
      <c r="H220" s="133">
        <v>2.1</v>
      </c>
      <c r="I220" s="133">
        <v>9.65</v>
      </c>
    </row>
    <row r="221" spans="1:9" ht="27">
      <c r="A221" s="130">
        <v>23099010</v>
      </c>
      <c r="B221" s="139" t="s">
        <v>5946</v>
      </c>
      <c r="C221" s="140"/>
      <c r="D221" s="138">
        <v>0.55369999999999997</v>
      </c>
      <c r="E221" s="138">
        <v>1.8484</v>
      </c>
      <c r="F221" s="133">
        <v>7.2</v>
      </c>
      <c r="G221" s="142">
        <v>0</v>
      </c>
      <c r="H221" s="133">
        <v>2.1</v>
      </c>
      <c r="I221" s="133">
        <v>9.65</v>
      </c>
    </row>
    <row r="222" spans="1:9">
      <c r="A222" s="145">
        <v>23099090</v>
      </c>
      <c r="B222" s="117" t="s">
        <v>5947</v>
      </c>
      <c r="C222" s="118"/>
      <c r="D222" s="136">
        <v>0.626</v>
      </c>
      <c r="E222" s="136">
        <v>1.7254</v>
      </c>
      <c r="F222" s="133">
        <v>7.2</v>
      </c>
      <c r="G222" s="142">
        <v>0</v>
      </c>
      <c r="H222" s="133">
        <v>2.1</v>
      </c>
      <c r="I222" s="133">
        <v>9.65</v>
      </c>
    </row>
    <row r="223" spans="1:9" ht="27">
      <c r="A223" s="130">
        <v>24012030</v>
      </c>
      <c r="B223" s="139" t="s">
        <v>5948</v>
      </c>
      <c r="C223" s="140"/>
      <c r="D223" s="138">
        <v>4.2995999999999999</v>
      </c>
      <c r="E223" s="138">
        <v>4.9587000000000003</v>
      </c>
      <c r="F223" s="133">
        <v>12.6</v>
      </c>
      <c r="G223" s="133">
        <v>30</v>
      </c>
      <c r="H223" s="133">
        <v>2.1</v>
      </c>
      <c r="I223" s="133">
        <v>9.65</v>
      </c>
    </row>
    <row r="224" spans="1:9">
      <c r="A224" s="130">
        <v>24013000</v>
      </c>
      <c r="B224" s="117" t="s">
        <v>5949</v>
      </c>
      <c r="C224" s="118"/>
      <c r="D224" s="138">
        <v>0.72030000000000005</v>
      </c>
      <c r="E224" s="138">
        <v>0.87480000000000002</v>
      </c>
      <c r="F224" s="133">
        <v>12.6</v>
      </c>
      <c r="G224" s="141" t="s">
        <v>119</v>
      </c>
      <c r="H224" s="133">
        <v>2.1</v>
      </c>
      <c r="I224" s="133">
        <v>9.65</v>
      </c>
    </row>
    <row r="225" spans="1:9" ht="27">
      <c r="A225" s="130">
        <v>25010011</v>
      </c>
      <c r="B225" s="139" t="s">
        <v>5950</v>
      </c>
      <c r="C225" s="140"/>
      <c r="D225" s="138">
        <v>0.311</v>
      </c>
      <c r="E225" s="138">
        <v>0.35589999999999999</v>
      </c>
      <c r="F225" s="133">
        <v>3.6</v>
      </c>
      <c r="G225" s="141" t="s">
        <v>119</v>
      </c>
      <c r="H225" s="133">
        <v>2.1</v>
      </c>
      <c r="I225" s="133">
        <v>9.65</v>
      </c>
    </row>
    <row r="226" spans="1:9">
      <c r="A226" s="130">
        <v>25010020</v>
      </c>
      <c r="B226" s="117" t="s">
        <v>5951</v>
      </c>
      <c r="C226" s="118"/>
      <c r="D226" s="138">
        <v>0.15210000000000001</v>
      </c>
      <c r="E226" s="138">
        <v>0.15890000000000001</v>
      </c>
      <c r="F226" s="133">
        <v>3.6</v>
      </c>
      <c r="G226" s="141" t="s">
        <v>119</v>
      </c>
      <c r="H226" s="133">
        <v>2.1</v>
      </c>
      <c r="I226" s="133">
        <v>9.65</v>
      </c>
    </row>
    <row r="227" spans="1:9">
      <c r="A227" s="130">
        <v>25010090</v>
      </c>
      <c r="B227" s="117" t="s">
        <v>5952</v>
      </c>
      <c r="C227" s="118"/>
      <c r="D227" s="138">
        <v>0.15720000000000001</v>
      </c>
      <c r="E227" s="138">
        <v>0.28770000000000001</v>
      </c>
      <c r="F227" s="133">
        <v>3.6</v>
      </c>
      <c r="G227" s="141" t="s">
        <v>119</v>
      </c>
      <c r="H227" s="133">
        <v>2.1</v>
      </c>
      <c r="I227" s="133">
        <v>9.65</v>
      </c>
    </row>
    <row r="228" spans="1:9" ht="27">
      <c r="A228" s="130">
        <v>25030010</v>
      </c>
      <c r="B228" s="139" t="s">
        <v>5953</v>
      </c>
      <c r="C228" s="140"/>
      <c r="D228" s="138">
        <v>1.0396000000000001</v>
      </c>
      <c r="E228" s="138">
        <v>1.0408999999999999</v>
      </c>
      <c r="F228" s="133">
        <v>0</v>
      </c>
      <c r="G228" s="142">
        <v>0</v>
      </c>
      <c r="H228" s="133">
        <v>2.1</v>
      </c>
      <c r="I228" s="133">
        <v>9.65</v>
      </c>
    </row>
    <row r="229" spans="1:9">
      <c r="A229" s="145">
        <v>25030090</v>
      </c>
      <c r="B229" s="117" t="s">
        <v>5954</v>
      </c>
      <c r="C229" s="118"/>
      <c r="D229" s="136">
        <v>0.95979999999999999</v>
      </c>
      <c r="E229" s="136">
        <v>0.95979999999999999</v>
      </c>
      <c r="F229" s="133">
        <v>0</v>
      </c>
      <c r="G229" s="142">
        <v>0</v>
      </c>
      <c r="H229" s="133">
        <v>2.1</v>
      </c>
      <c r="I229" s="133">
        <v>9.65</v>
      </c>
    </row>
    <row r="230" spans="1:9" ht="27">
      <c r="A230" s="130">
        <v>25041000</v>
      </c>
      <c r="B230" s="139" t="s">
        <v>5955</v>
      </c>
      <c r="C230" s="140"/>
      <c r="D230" s="138">
        <v>1.2333000000000001</v>
      </c>
      <c r="E230" s="138">
        <v>1.8331999999999999</v>
      </c>
      <c r="F230" s="133">
        <v>3.6</v>
      </c>
      <c r="G230" s="141" t="s">
        <v>119</v>
      </c>
      <c r="H230" s="133">
        <v>2.1</v>
      </c>
      <c r="I230" s="133">
        <v>9.65</v>
      </c>
    </row>
    <row r="231" spans="1:9">
      <c r="A231" s="145">
        <v>25049000</v>
      </c>
      <c r="B231" s="117" t="s">
        <v>5956</v>
      </c>
      <c r="C231" s="118"/>
      <c r="D231" s="136">
        <v>1.4</v>
      </c>
      <c r="E231" s="136">
        <v>3.3837999999999999</v>
      </c>
      <c r="F231" s="133">
        <v>3.6</v>
      </c>
      <c r="G231" s="141" t="s">
        <v>119</v>
      </c>
      <c r="H231" s="133">
        <v>2.1</v>
      </c>
      <c r="I231" s="133">
        <v>9.65</v>
      </c>
    </row>
    <row r="232" spans="1:9" ht="27">
      <c r="A232" s="130">
        <v>25051000</v>
      </c>
      <c r="B232" s="139" t="s">
        <v>5957</v>
      </c>
      <c r="C232" s="140"/>
      <c r="D232" s="138">
        <v>0.47070000000000001</v>
      </c>
      <c r="E232" s="138">
        <v>0.58919999999999995</v>
      </c>
      <c r="F232" s="133">
        <v>3.6</v>
      </c>
      <c r="G232" s="141" t="s">
        <v>119</v>
      </c>
      <c r="H232" s="133">
        <v>2.1</v>
      </c>
      <c r="I232" s="133">
        <v>9.65</v>
      </c>
    </row>
    <row r="233" spans="1:9">
      <c r="A233" s="145">
        <v>25059000</v>
      </c>
      <c r="B233" s="117" t="s">
        <v>5958</v>
      </c>
      <c r="C233" s="118"/>
      <c r="D233" s="136">
        <v>0.26690000000000003</v>
      </c>
      <c r="E233" s="136">
        <v>0.36380000000000001</v>
      </c>
      <c r="F233" s="133">
        <v>3.6</v>
      </c>
      <c r="G233" s="141" t="s">
        <v>119</v>
      </c>
      <c r="H233" s="133">
        <v>2.1</v>
      </c>
      <c r="I233" s="133">
        <v>9.65</v>
      </c>
    </row>
    <row r="234" spans="1:9" ht="27">
      <c r="A234" s="130">
        <v>25061000</v>
      </c>
      <c r="B234" s="139" t="s">
        <v>5959</v>
      </c>
      <c r="C234" s="140"/>
      <c r="D234" s="138">
        <v>0.76690000000000003</v>
      </c>
      <c r="E234" s="138">
        <v>0.94989999999999997</v>
      </c>
      <c r="F234" s="133">
        <v>3.6</v>
      </c>
      <c r="G234" s="141" t="s">
        <v>119</v>
      </c>
      <c r="H234" s="133">
        <v>2.1</v>
      </c>
      <c r="I234" s="133">
        <v>9.65</v>
      </c>
    </row>
    <row r="235" spans="1:9">
      <c r="A235" s="130">
        <v>25070010</v>
      </c>
      <c r="B235" s="117" t="s">
        <v>5960</v>
      </c>
      <c r="C235" s="118"/>
      <c r="D235" s="138">
        <v>0.33479999999999999</v>
      </c>
      <c r="E235" s="138">
        <v>0.51100000000000001</v>
      </c>
      <c r="F235" s="133">
        <v>3.6</v>
      </c>
      <c r="G235" s="141" t="s">
        <v>119</v>
      </c>
      <c r="H235" s="133">
        <v>2.1</v>
      </c>
      <c r="I235" s="133">
        <v>9.65</v>
      </c>
    </row>
    <row r="236" spans="1:9">
      <c r="A236" s="130">
        <v>25081000</v>
      </c>
      <c r="B236" s="117" t="s">
        <v>5961</v>
      </c>
      <c r="C236" s="118"/>
      <c r="D236" s="138">
        <v>0.15129999999999999</v>
      </c>
      <c r="E236" s="138">
        <v>0.63370000000000004</v>
      </c>
      <c r="F236" s="133">
        <v>3.6</v>
      </c>
      <c r="G236" s="141" t="s">
        <v>119</v>
      </c>
      <c r="H236" s="133">
        <v>2.1</v>
      </c>
      <c r="I236" s="133">
        <v>9.65</v>
      </c>
    </row>
    <row r="237" spans="1:9" ht="27">
      <c r="A237" s="130">
        <v>25083000</v>
      </c>
      <c r="B237" s="139" t="s">
        <v>5962</v>
      </c>
      <c r="C237" s="140"/>
      <c r="D237" s="138">
        <v>0.3266</v>
      </c>
      <c r="E237" s="138">
        <v>0.35210000000000002</v>
      </c>
      <c r="F237" s="133">
        <v>3.6</v>
      </c>
      <c r="G237" s="141" t="s">
        <v>119</v>
      </c>
      <c r="H237" s="133">
        <v>2.1</v>
      </c>
      <c r="I237" s="133">
        <v>9.65</v>
      </c>
    </row>
    <row r="238" spans="1:9">
      <c r="A238" s="130">
        <v>25084090</v>
      </c>
      <c r="B238" s="117" t="s">
        <v>5963</v>
      </c>
      <c r="C238" s="118"/>
      <c r="D238" s="138">
        <v>0.47639999999999999</v>
      </c>
      <c r="E238" s="138">
        <v>1.1200000000000001</v>
      </c>
      <c r="F238" s="133">
        <v>3.6</v>
      </c>
      <c r="G238" s="141" t="s">
        <v>119</v>
      </c>
      <c r="H238" s="133">
        <v>2.1</v>
      </c>
      <c r="I238" s="133">
        <v>9.65</v>
      </c>
    </row>
    <row r="239" spans="1:9">
      <c r="A239" s="130">
        <v>25086000</v>
      </c>
      <c r="B239" s="117" t="s">
        <v>5964</v>
      </c>
      <c r="C239" s="118"/>
      <c r="D239" s="138">
        <v>0.31490000000000001</v>
      </c>
      <c r="E239" s="138">
        <v>0.34239999999999998</v>
      </c>
      <c r="F239" s="133">
        <v>3.6</v>
      </c>
      <c r="G239" s="141" t="s">
        <v>119</v>
      </c>
      <c r="H239" s="133">
        <v>2.1</v>
      </c>
      <c r="I239" s="133">
        <v>9.65</v>
      </c>
    </row>
    <row r="240" spans="1:9" ht="27">
      <c r="A240" s="130">
        <v>25111000</v>
      </c>
      <c r="B240" s="139" t="s">
        <v>5965</v>
      </c>
      <c r="C240" s="140"/>
      <c r="D240" s="138">
        <v>0.30199999999999999</v>
      </c>
      <c r="E240" s="138">
        <v>0.33829999999999999</v>
      </c>
      <c r="F240" s="133">
        <v>3.6</v>
      </c>
      <c r="G240" s="141" t="s">
        <v>119</v>
      </c>
      <c r="H240" s="133">
        <v>2.1</v>
      </c>
      <c r="I240" s="133">
        <v>9.65</v>
      </c>
    </row>
    <row r="241" spans="1:9">
      <c r="A241" s="145">
        <v>25120000</v>
      </c>
      <c r="B241" s="117" t="s">
        <v>5966</v>
      </c>
      <c r="C241" s="118"/>
      <c r="D241" s="136">
        <v>0.43209999999999998</v>
      </c>
      <c r="E241" s="136">
        <v>0.52329999999999999</v>
      </c>
      <c r="F241" s="133">
        <v>3.6</v>
      </c>
      <c r="G241" s="141" t="s">
        <v>119</v>
      </c>
      <c r="H241" s="133">
        <v>2.1</v>
      </c>
      <c r="I241" s="133">
        <v>9.65</v>
      </c>
    </row>
    <row r="242" spans="1:9" ht="27">
      <c r="A242" s="130">
        <v>25131000</v>
      </c>
      <c r="B242" s="139" t="s">
        <v>5967</v>
      </c>
      <c r="C242" s="140"/>
      <c r="D242" s="138">
        <v>0.86660000000000004</v>
      </c>
      <c r="E242" s="138">
        <v>1.9371</v>
      </c>
      <c r="F242" s="133">
        <v>3.6</v>
      </c>
      <c r="G242" s="141" t="s">
        <v>119</v>
      </c>
      <c r="H242" s="133">
        <v>2.1</v>
      </c>
      <c r="I242" s="133">
        <v>9.65</v>
      </c>
    </row>
    <row r="243" spans="1:9">
      <c r="A243" s="145">
        <v>25132000</v>
      </c>
      <c r="B243" s="117" t="s">
        <v>5968</v>
      </c>
      <c r="C243" s="118"/>
      <c r="D243" s="136">
        <v>0.2</v>
      </c>
      <c r="E243" s="136">
        <v>0.27150000000000002</v>
      </c>
      <c r="F243" s="133">
        <v>3.6</v>
      </c>
      <c r="G243" s="141" t="s">
        <v>119</v>
      </c>
      <c r="H243" s="133">
        <v>2.1</v>
      </c>
      <c r="I243" s="133">
        <v>9.65</v>
      </c>
    </row>
    <row r="244" spans="1:9" ht="27">
      <c r="A244" s="130">
        <v>25151100</v>
      </c>
      <c r="B244" s="139" t="s">
        <v>5969</v>
      </c>
      <c r="C244" s="140"/>
      <c r="D244" s="138">
        <v>1.0728</v>
      </c>
      <c r="E244" s="138">
        <v>1.0728</v>
      </c>
      <c r="F244" s="133">
        <v>3.6</v>
      </c>
      <c r="G244" s="141" t="s">
        <v>119</v>
      </c>
      <c r="H244" s="133">
        <v>2.1</v>
      </c>
      <c r="I244" s="133">
        <v>9.65</v>
      </c>
    </row>
    <row r="245" spans="1:9">
      <c r="A245" s="145">
        <v>25151220</v>
      </c>
      <c r="B245" s="117" t="s">
        <v>5970</v>
      </c>
      <c r="C245" s="118"/>
      <c r="D245" s="136">
        <v>0.59219999999999995</v>
      </c>
      <c r="E245" s="136">
        <v>0.59219999999999995</v>
      </c>
      <c r="F245" s="133">
        <v>5.4</v>
      </c>
      <c r="G245" s="141" t="s">
        <v>119</v>
      </c>
      <c r="H245" s="133">
        <v>2.1</v>
      </c>
      <c r="I245" s="133">
        <v>9.65</v>
      </c>
    </row>
    <row r="246" spans="1:9" ht="27">
      <c r="A246" s="130">
        <v>25169000</v>
      </c>
      <c r="B246" s="139" t="s">
        <v>5971</v>
      </c>
      <c r="C246" s="140"/>
      <c r="D246" s="138">
        <v>0.2069</v>
      </c>
      <c r="E246" s="138">
        <v>0.64890000000000003</v>
      </c>
      <c r="F246" s="133">
        <v>3.6</v>
      </c>
      <c r="G246" s="141" t="s">
        <v>119</v>
      </c>
      <c r="H246" s="133">
        <v>2.1</v>
      </c>
      <c r="I246" s="133">
        <v>9.65</v>
      </c>
    </row>
    <row r="247" spans="1:9" ht="27">
      <c r="A247" s="130">
        <v>25171000</v>
      </c>
      <c r="B247" s="139" t="s">
        <v>5972</v>
      </c>
      <c r="C247" s="140"/>
      <c r="D247" s="138">
        <v>0.18479999999999999</v>
      </c>
      <c r="E247" s="138">
        <v>0.24959999999999999</v>
      </c>
      <c r="F247" s="133">
        <v>3.6</v>
      </c>
      <c r="G247" s="141" t="s">
        <v>119</v>
      </c>
      <c r="H247" s="133">
        <v>2.1</v>
      </c>
      <c r="I247" s="133">
        <v>9.65</v>
      </c>
    </row>
    <row r="248" spans="1:9">
      <c r="A248" s="145">
        <v>25174100</v>
      </c>
      <c r="B248" s="117" t="s">
        <v>5973</v>
      </c>
      <c r="C248" s="118"/>
      <c r="D248" s="136">
        <v>0.13</v>
      </c>
      <c r="E248" s="136">
        <v>0.13</v>
      </c>
      <c r="F248" s="133">
        <v>3.6</v>
      </c>
      <c r="G248" s="141" t="s">
        <v>119</v>
      </c>
      <c r="H248" s="133">
        <v>2.1</v>
      </c>
      <c r="I248" s="133">
        <v>9.65</v>
      </c>
    </row>
    <row r="249" spans="1:9" ht="27">
      <c r="A249" s="130">
        <v>25174900</v>
      </c>
      <c r="B249" s="139" t="s">
        <v>5974</v>
      </c>
      <c r="C249" s="140"/>
      <c r="D249" s="138">
        <v>0.28999999999999998</v>
      </c>
      <c r="E249" s="138">
        <v>0.28999999999999998</v>
      </c>
      <c r="F249" s="133">
        <v>3.6</v>
      </c>
      <c r="G249" s="141" t="s">
        <v>119</v>
      </c>
      <c r="H249" s="133">
        <v>2.1</v>
      </c>
      <c r="I249" s="133">
        <v>9.65</v>
      </c>
    </row>
    <row r="250" spans="1:9">
      <c r="A250" s="145">
        <v>25191000</v>
      </c>
      <c r="B250" s="117" t="s">
        <v>5975</v>
      </c>
      <c r="C250" s="118"/>
      <c r="D250" s="136">
        <v>0.61260000000000003</v>
      </c>
      <c r="E250" s="136">
        <v>3.8025000000000002</v>
      </c>
      <c r="F250" s="133">
        <v>3.6</v>
      </c>
      <c r="G250" s="141" t="s">
        <v>119</v>
      </c>
      <c r="H250" s="133">
        <v>2.1</v>
      </c>
      <c r="I250" s="133">
        <v>9.65</v>
      </c>
    </row>
    <row r="251" spans="1:9" ht="27">
      <c r="A251" s="130">
        <v>25199010</v>
      </c>
      <c r="B251" s="139" t="s">
        <v>5976</v>
      </c>
      <c r="C251" s="140"/>
      <c r="D251" s="138">
        <v>0.54110000000000003</v>
      </c>
      <c r="E251" s="138">
        <v>0.79200000000000004</v>
      </c>
      <c r="F251" s="133">
        <v>3.6</v>
      </c>
      <c r="G251" s="141" t="s">
        <v>119</v>
      </c>
      <c r="H251" s="133">
        <v>2.1</v>
      </c>
      <c r="I251" s="133">
        <v>9.65</v>
      </c>
    </row>
    <row r="252" spans="1:9">
      <c r="A252" s="145">
        <v>25199090</v>
      </c>
      <c r="B252" s="117" t="s">
        <v>5977</v>
      </c>
      <c r="C252" s="118"/>
      <c r="D252" s="136">
        <v>0.18970000000000001</v>
      </c>
      <c r="E252" s="136">
        <v>0.27700000000000002</v>
      </c>
      <c r="F252" s="133">
        <v>3.6</v>
      </c>
      <c r="G252" s="141" t="s">
        <v>119</v>
      </c>
      <c r="H252" s="133">
        <v>2.1</v>
      </c>
      <c r="I252" s="133">
        <v>9.65</v>
      </c>
    </row>
    <row r="253" spans="1:9">
      <c r="A253" s="130">
        <v>25201020</v>
      </c>
      <c r="B253" s="117" t="s">
        <v>5978</v>
      </c>
      <c r="C253" s="118"/>
      <c r="D253" s="138">
        <v>0.12809999999999999</v>
      </c>
      <c r="E253" s="138">
        <v>0.12909999999999999</v>
      </c>
      <c r="F253" s="133">
        <v>3.6</v>
      </c>
      <c r="G253" s="141" t="s">
        <v>119</v>
      </c>
      <c r="H253" s="133">
        <v>2.1</v>
      </c>
      <c r="I253" s="133">
        <v>9.65</v>
      </c>
    </row>
    <row r="254" spans="1:9">
      <c r="A254" s="130">
        <v>25202090</v>
      </c>
      <c r="B254" s="117" t="s">
        <v>5979</v>
      </c>
      <c r="C254" s="118"/>
      <c r="D254" s="138">
        <v>0.22009999999999999</v>
      </c>
      <c r="E254" s="138">
        <v>0.39410000000000001</v>
      </c>
      <c r="F254" s="133">
        <v>3.6</v>
      </c>
      <c r="G254" s="141" t="s">
        <v>119</v>
      </c>
      <c r="H254" s="133">
        <v>2.1</v>
      </c>
      <c r="I254" s="133">
        <v>9.65</v>
      </c>
    </row>
    <row r="255" spans="1:9">
      <c r="A255" s="130">
        <v>25221000</v>
      </c>
      <c r="B255" s="117" t="s">
        <v>5980</v>
      </c>
      <c r="C255" s="118"/>
      <c r="D255" s="138">
        <v>0.2923</v>
      </c>
      <c r="E255" s="138">
        <v>0.28589999999999999</v>
      </c>
      <c r="F255" s="133">
        <v>3.6</v>
      </c>
      <c r="G255" s="141" t="s">
        <v>119</v>
      </c>
      <c r="H255" s="133">
        <v>2.1</v>
      </c>
      <c r="I255" s="133">
        <v>9.65</v>
      </c>
    </row>
    <row r="256" spans="1:9">
      <c r="A256" s="130">
        <v>25222000</v>
      </c>
      <c r="B256" s="117" t="s">
        <v>5981</v>
      </c>
      <c r="C256" s="118"/>
      <c r="D256" s="138">
        <v>0.47560000000000002</v>
      </c>
      <c r="E256" s="138">
        <v>0.47560000000000002</v>
      </c>
      <c r="F256" s="133">
        <v>3.6</v>
      </c>
      <c r="G256" s="141" t="s">
        <v>119</v>
      </c>
      <c r="H256" s="133">
        <v>2.1</v>
      </c>
      <c r="I256" s="133">
        <v>9.65</v>
      </c>
    </row>
    <row r="257" spans="1:9" ht="27">
      <c r="A257" s="130">
        <v>25232100</v>
      </c>
      <c r="B257" s="139" t="s">
        <v>5982</v>
      </c>
      <c r="C257" s="140"/>
      <c r="D257" s="138">
        <v>0.22</v>
      </c>
      <c r="E257" s="138">
        <v>0.22</v>
      </c>
      <c r="F257" s="133">
        <v>3.6</v>
      </c>
      <c r="G257" s="141" t="s">
        <v>119</v>
      </c>
      <c r="H257" s="133">
        <v>2.1</v>
      </c>
      <c r="I257" s="133">
        <v>9.65</v>
      </c>
    </row>
    <row r="258" spans="1:9">
      <c r="A258" s="130">
        <v>25232910</v>
      </c>
      <c r="B258" s="117" t="s">
        <v>5983</v>
      </c>
      <c r="C258" s="118"/>
      <c r="D258" s="138">
        <v>0.314</v>
      </c>
      <c r="E258" s="138">
        <v>0.314</v>
      </c>
      <c r="F258" s="133">
        <v>3.6</v>
      </c>
      <c r="G258" s="141" t="s">
        <v>119</v>
      </c>
      <c r="H258" s="133">
        <v>2.1</v>
      </c>
      <c r="I258" s="133">
        <v>9.65</v>
      </c>
    </row>
    <row r="259" spans="1:9">
      <c r="A259" s="130">
        <v>25232990</v>
      </c>
      <c r="B259" s="117" t="s">
        <v>5984</v>
      </c>
      <c r="C259" s="118"/>
      <c r="D259" s="138">
        <v>0.37309999999999999</v>
      </c>
      <c r="E259" s="138">
        <v>0.26939999999999997</v>
      </c>
      <c r="F259" s="133">
        <v>3.6</v>
      </c>
      <c r="G259" s="141" t="s">
        <v>119</v>
      </c>
      <c r="H259" s="133">
        <v>2.1</v>
      </c>
      <c r="I259" s="133">
        <v>9.65</v>
      </c>
    </row>
    <row r="260" spans="1:9">
      <c r="A260" s="130">
        <v>25233000</v>
      </c>
      <c r="B260" s="117" t="s">
        <v>5985</v>
      </c>
      <c r="C260" s="118"/>
      <c r="D260" s="138">
        <v>0.2296</v>
      </c>
      <c r="E260" s="138">
        <v>0.43149999999999999</v>
      </c>
      <c r="F260" s="133">
        <v>3.6</v>
      </c>
      <c r="G260" s="133">
        <v>2.6</v>
      </c>
      <c r="H260" s="133">
        <v>2.1</v>
      </c>
      <c r="I260" s="133">
        <v>9.65</v>
      </c>
    </row>
    <row r="261" spans="1:9">
      <c r="A261" s="145">
        <v>25251000</v>
      </c>
      <c r="B261" s="117" t="s">
        <v>5986</v>
      </c>
      <c r="C261" s="118"/>
      <c r="D261" s="136">
        <v>7.2241999999999997</v>
      </c>
      <c r="E261" s="136">
        <v>8.3970000000000002</v>
      </c>
      <c r="F261" s="133">
        <v>3.6</v>
      </c>
      <c r="G261" s="141" t="s">
        <v>119</v>
      </c>
      <c r="H261" s="133">
        <v>2.1</v>
      </c>
      <c r="I261" s="133">
        <v>9.65</v>
      </c>
    </row>
    <row r="262" spans="1:9">
      <c r="A262" s="130">
        <v>25252000</v>
      </c>
      <c r="B262" s="117" t="s">
        <v>5987</v>
      </c>
      <c r="C262" s="118"/>
      <c r="D262" s="138">
        <v>0.48420000000000002</v>
      </c>
      <c r="E262" s="138">
        <v>0.57869999999999999</v>
      </c>
      <c r="F262" s="133">
        <v>3.6</v>
      </c>
      <c r="G262" s="141" t="s">
        <v>119</v>
      </c>
      <c r="H262" s="133">
        <v>2.1</v>
      </c>
      <c r="I262" s="133">
        <v>9.65</v>
      </c>
    </row>
    <row r="263" spans="1:9" ht="27">
      <c r="A263" s="130">
        <v>25261000</v>
      </c>
      <c r="B263" s="139" t="s">
        <v>5988</v>
      </c>
      <c r="C263" s="140"/>
      <c r="D263" s="138">
        <v>2.4037000000000002</v>
      </c>
      <c r="E263" s="138">
        <v>2.2553000000000001</v>
      </c>
      <c r="F263" s="133">
        <v>3.6</v>
      </c>
      <c r="G263" s="141" t="s">
        <v>119</v>
      </c>
      <c r="H263" s="133">
        <v>2.1</v>
      </c>
      <c r="I263" s="133">
        <v>9.65</v>
      </c>
    </row>
    <row r="264" spans="1:9">
      <c r="A264" s="130">
        <v>25262000</v>
      </c>
      <c r="B264" s="117" t="s">
        <v>5989</v>
      </c>
      <c r="C264" s="118"/>
      <c r="D264" s="138">
        <v>0.21929999999999999</v>
      </c>
      <c r="E264" s="138">
        <v>0.2792</v>
      </c>
      <c r="F264" s="133">
        <v>3.6</v>
      </c>
      <c r="G264" s="141" t="s">
        <v>119</v>
      </c>
      <c r="H264" s="133">
        <v>2.1</v>
      </c>
      <c r="I264" s="133">
        <v>9.65</v>
      </c>
    </row>
    <row r="265" spans="1:9" ht="27">
      <c r="A265" s="130">
        <v>25292100</v>
      </c>
      <c r="B265" s="139" t="s">
        <v>5990</v>
      </c>
      <c r="C265" s="140"/>
      <c r="D265" s="138">
        <v>0.49299999999999999</v>
      </c>
      <c r="E265" s="138">
        <v>0.497</v>
      </c>
      <c r="F265" s="133">
        <v>3.6</v>
      </c>
      <c r="G265" s="141" t="s">
        <v>119</v>
      </c>
      <c r="H265" s="133">
        <v>2.1</v>
      </c>
      <c r="I265" s="133">
        <v>9.65</v>
      </c>
    </row>
    <row r="266" spans="1:9">
      <c r="A266" s="145">
        <v>25309020</v>
      </c>
      <c r="B266" s="117" t="s">
        <v>5991</v>
      </c>
      <c r="C266" s="118"/>
      <c r="D266" s="136">
        <v>1.8713</v>
      </c>
      <c r="E266" s="136">
        <v>2.1663000000000001</v>
      </c>
      <c r="F266" s="133">
        <v>3.6</v>
      </c>
      <c r="G266" s="141" t="s">
        <v>119</v>
      </c>
      <c r="H266" s="133">
        <v>2.1</v>
      </c>
      <c r="I266" s="133">
        <v>9.65</v>
      </c>
    </row>
    <row r="267" spans="1:9">
      <c r="A267" s="130">
        <v>25309040</v>
      </c>
      <c r="B267" s="117" t="s">
        <v>5992</v>
      </c>
      <c r="C267" s="118"/>
      <c r="D267" s="138">
        <v>1.1451</v>
      </c>
      <c r="E267" s="138">
        <v>1.3513999999999999</v>
      </c>
      <c r="F267" s="133">
        <v>3.6</v>
      </c>
      <c r="G267" s="141" t="s">
        <v>119</v>
      </c>
      <c r="H267" s="133">
        <v>2.1</v>
      </c>
      <c r="I267" s="133">
        <v>9.65</v>
      </c>
    </row>
    <row r="268" spans="1:9">
      <c r="A268" s="145">
        <v>25309090</v>
      </c>
      <c r="B268" s="117" t="s">
        <v>5993</v>
      </c>
      <c r="C268" s="118"/>
      <c r="D268" s="136">
        <v>0.16500000000000001</v>
      </c>
      <c r="E268" s="136">
        <v>0.19980000000000001</v>
      </c>
      <c r="F268" s="133">
        <v>3.6</v>
      </c>
      <c r="G268" s="141" t="s">
        <v>119</v>
      </c>
      <c r="H268" s="133">
        <v>2.1</v>
      </c>
      <c r="I268" s="133">
        <v>9.65</v>
      </c>
    </row>
    <row r="269" spans="1:9">
      <c r="A269" s="145">
        <v>26020090</v>
      </c>
      <c r="B269" s="117" t="s">
        <v>5994</v>
      </c>
      <c r="C269" s="118"/>
      <c r="D269" s="136">
        <v>0.30480000000000002</v>
      </c>
      <c r="E269" s="136">
        <v>0.59889999999999999</v>
      </c>
      <c r="F269" s="133">
        <v>0</v>
      </c>
      <c r="G269" s="141" t="s">
        <v>119</v>
      </c>
      <c r="H269" s="133">
        <v>2.1</v>
      </c>
      <c r="I269" s="133">
        <v>9.65</v>
      </c>
    </row>
    <row r="270" spans="1:9" ht="27">
      <c r="A270" s="130">
        <v>26030090</v>
      </c>
      <c r="B270" s="139" t="s">
        <v>5995</v>
      </c>
      <c r="C270" s="140"/>
      <c r="D270" s="138">
        <v>0.1011</v>
      </c>
      <c r="E270" s="138">
        <v>0.64610000000000001</v>
      </c>
      <c r="F270" s="133">
        <v>0</v>
      </c>
      <c r="G270" s="141" t="s">
        <v>119</v>
      </c>
      <c r="H270" s="133">
        <v>2.1</v>
      </c>
      <c r="I270" s="133">
        <v>9.65</v>
      </c>
    </row>
    <row r="271" spans="1:9">
      <c r="A271" s="130">
        <v>26060012</v>
      </c>
      <c r="B271" s="117" t="s">
        <v>5996</v>
      </c>
      <c r="C271" s="118"/>
      <c r="D271" s="138">
        <v>0.3997</v>
      </c>
      <c r="E271" s="138">
        <v>0.4531</v>
      </c>
      <c r="F271" s="133">
        <v>0</v>
      </c>
      <c r="G271" s="141" t="s">
        <v>119</v>
      </c>
      <c r="H271" s="133">
        <v>2.1</v>
      </c>
      <c r="I271" s="133">
        <v>9.65</v>
      </c>
    </row>
    <row r="272" spans="1:9">
      <c r="A272" s="145">
        <v>26140090</v>
      </c>
      <c r="B272" s="117" t="s">
        <v>5997</v>
      </c>
      <c r="C272" s="118"/>
      <c r="D272" s="136">
        <v>3.1789000000000001</v>
      </c>
      <c r="E272" s="136">
        <v>3.1789000000000001</v>
      </c>
      <c r="F272" s="133">
        <v>0</v>
      </c>
      <c r="G272" s="141" t="s">
        <v>119</v>
      </c>
      <c r="H272" s="133">
        <v>2.1</v>
      </c>
      <c r="I272" s="133">
        <v>9.65</v>
      </c>
    </row>
    <row r="273" spans="1:9">
      <c r="A273" s="145">
        <v>26151090</v>
      </c>
      <c r="B273" s="117" t="s">
        <v>5998</v>
      </c>
      <c r="C273" s="118"/>
      <c r="D273" s="136">
        <v>3.8908</v>
      </c>
      <c r="E273" s="136">
        <v>3.9175</v>
      </c>
      <c r="F273" s="133">
        <v>0</v>
      </c>
      <c r="G273" s="141" t="s">
        <v>119</v>
      </c>
      <c r="H273" s="133">
        <v>2.1</v>
      </c>
      <c r="I273" s="133">
        <v>9.65</v>
      </c>
    </row>
    <row r="274" spans="1:9">
      <c r="A274" s="145">
        <v>27011100</v>
      </c>
      <c r="B274" s="117" t="s">
        <v>5999</v>
      </c>
      <c r="C274" s="118"/>
      <c r="D274" s="136">
        <v>0.47489999999999999</v>
      </c>
      <c r="E274" s="136">
        <v>0.56069999999999998</v>
      </c>
      <c r="F274" s="133">
        <v>0</v>
      </c>
      <c r="G274" s="141" t="s">
        <v>119</v>
      </c>
      <c r="H274" s="133">
        <v>2.1</v>
      </c>
      <c r="I274" s="133">
        <v>9.65</v>
      </c>
    </row>
    <row r="275" spans="1:9">
      <c r="A275" s="130">
        <v>27040011</v>
      </c>
      <c r="B275" s="117" t="s">
        <v>6000</v>
      </c>
      <c r="C275" s="118"/>
      <c r="D275" s="138">
        <v>0.48780000000000001</v>
      </c>
      <c r="E275" s="138">
        <v>0.48780000000000001</v>
      </c>
      <c r="F275" s="133">
        <v>0</v>
      </c>
      <c r="G275" s="141" t="s">
        <v>119</v>
      </c>
      <c r="H275" s="133">
        <v>2.1</v>
      </c>
      <c r="I275" s="133">
        <v>9.65</v>
      </c>
    </row>
    <row r="276" spans="1:9">
      <c r="A276" s="130">
        <v>27040012</v>
      </c>
      <c r="B276" s="117" t="s">
        <v>6001</v>
      </c>
      <c r="C276" s="118"/>
      <c r="D276" s="138">
        <v>0.18390000000000001</v>
      </c>
      <c r="E276" s="138">
        <v>0.30109999999999998</v>
      </c>
      <c r="F276" s="133">
        <v>0</v>
      </c>
      <c r="G276" s="141" t="s">
        <v>119</v>
      </c>
      <c r="H276" s="133">
        <v>2.1</v>
      </c>
      <c r="I276" s="133">
        <v>9.65</v>
      </c>
    </row>
    <row r="277" spans="1:9">
      <c r="A277" s="130">
        <v>27075090</v>
      </c>
      <c r="B277" s="117" t="s">
        <v>6002</v>
      </c>
      <c r="C277" s="118"/>
      <c r="D277" s="138">
        <v>1.4470000000000001</v>
      </c>
      <c r="E277" s="138">
        <v>1.4470000000000001</v>
      </c>
      <c r="F277" s="133">
        <v>0</v>
      </c>
      <c r="G277" s="133">
        <v>0</v>
      </c>
      <c r="H277" s="133">
        <v>2.1</v>
      </c>
      <c r="I277" s="133">
        <v>9.65</v>
      </c>
    </row>
    <row r="278" spans="1:9">
      <c r="A278" s="130">
        <v>27081000</v>
      </c>
      <c r="B278" s="117" t="s">
        <v>6003</v>
      </c>
      <c r="C278" s="118"/>
      <c r="D278" s="138">
        <v>0.73080000000000001</v>
      </c>
      <c r="E278" s="138">
        <v>0.81220000000000003</v>
      </c>
      <c r="F278" s="133">
        <v>0</v>
      </c>
      <c r="G278" s="133">
        <v>3.25</v>
      </c>
      <c r="H278" s="133">
        <v>2.1</v>
      </c>
      <c r="I278" s="133">
        <v>9.65</v>
      </c>
    </row>
    <row r="279" spans="1:9">
      <c r="A279" s="130">
        <v>27101221</v>
      </c>
      <c r="B279" s="117" t="s">
        <v>6004</v>
      </c>
      <c r="C279" s="118"/>
      <c r="D279" s="138">
        <v>3.1</v>
      </c>
      <c r="E279" s="138">
        <v>3.1</v>
      </c>
      <c r="F279" s="133">
        <v>0</v>
      </c>
      <c r="G279" s="133">
        <v>5.2</v>
      </c>
      <c r="H279" s="133">
        <v>2.1</v>
      </c>
      <c r="I279" s="133">
        <v>9.65</v>
      </c>
    </row>
    <row r="280" spans="1:9">
      <c r="A280" s="130">
        <v>27101249</v>
      </c>
      <c r="B280" s="117" t="s">
        <v>6005</v>
      </c>
      <c r="C280" s="118"/>
      <c r="D280" s="138">
        <v>3.8620000000000001</v>
      </c>
      <c r="E280" s="138">
        <v>3.8620000000000001</v>
      </c>
      <c r="F280" s="133">
        <v>0</v>
      </c>
      <c r="G280" s="141" t="s">
        <v>119</v>
      </c>
      <c r="H280" s="133">
        <v>2.1</v>
      </c>
      <c r="I280" s="133">
        <v>9.65</v>
      </c>
    </row>
    <row r="281" spans="1:9">
      <c r="A281" s="145">
        <v>27101931</v>
      </c>
      <c r="B281" s="117" t="s">
        <v>6006</v>
      </c>
      <c r="C281" s="118"/>
      <c r="D281" s="136">
        <v>0.88380000000000003</v>
      </c>
      <c r="E281" s="136">
        <v>1.1656</v>
      </c>
      <c r="F281" s="133">
        <v>0</v>
      </c>
      <c r="G281" s="141" t="s">
        <v>119</v>
      </c>
      <c r="H281" s="133">
        <v>2.1</v>
      </c>
      <c r="I281" s="133">
        <v>9.65</v>
      </c>
    </row>
    <row r="282" spans="1:9" ht="27">
      <c r="A282" s="130">
        <v>27101932</v>
      </c>
      <c r="B282" s="139" t="s">
        <v>6007</v>
      </c>
      <c r="C282" s="140"/>
      <c r="D282" s="138">
        <v>3.1943000000000001</v>
      </c>
      <c r="E282" s="138">
        <v>3.6156999999999999</v>
      </c>
      <c r="F282" s="133">
        <v>5.4</v>
      </c>
      <c r="G282" s="141" t="s">
        <v>119</v>
      </c>
      <c r="H282" s="133">
        <v>2.1</v>
      </c>
      <c r="I282" s="133">
        <v>9.65</v>
      </c>
    </row>
    <row r="283" spans="1:9">
      <c r="A283" s="145">
        <v>27101991</v>
      </c>
      <c r="B283" s="117" t="s">
        <v>6008</v>
      </c>
      <c r="C283" s="118"/>
      <c r="D283" s="136">
        <v>8.7835999999999999</v>
      </c>
      <c r="E283" s="136">
        <v>8.7835999999999999</v>
      </c>
      <c r="F283" s="133">
        <v>3.6</v>
      </c>
      <c r="G283" s="133">
        <v>0</v>
      </c>
      <c r="H283" s="133">
        <v>2.1</v>
      </c>
      <c r="I283" s="133">
        <v>9.65</v>
      </c>
    </row>
    <row r="284" spans="1:9" ht="27">
      <c r="A284" s="130">
        <v>27101999</v>
      </c>
      <c r="B284" s="139" t="s">
        <v>6009</v>
      </c>
      <c r="C284" s="140"/>
      <c r="D284" s="138">
        <v>1.5503</v>
      </c>
      <c r="E284" s="138">
        <v>1.5789</v>
      </c>
      <c r="F284" s="133">
        <v>0</v>
      </c>
      <c r="G284" s="133">
        <v>5.2</v>
      </c>
      <c r="H284" s="133">
        <v>2.1</v>
      </c>
      <c r="I284" s="133">
        <v>9.65</v>
      </c>
    </row>
    <row r="285" spans="1:9">
      <c r="A285" s="130">
        <v>27111210</v>
      </c>
      <c r="B285" s="117" t="s">
        <v>6010</v>
      </c>
      <c r="C285" s="118"/>
      <c r="D285" s="138">
        <v>4.1418999999999997</v>
      </c>
      <c r="E285" s="138">
        <v>4.4817999999999998</v>
      </c>
      <c r="F285" s="133">
        <v>0</v>
      </c>
      <c r="G285" s="141" t="s">
        <v>119</v>
      </c>
      <c r="H285" s="142" t="s">
        <v>121</v>
      </c>
      <c r="I285" s="142" t="s">
        <v>121</v>
      </c>
    </row>
    <row r="286" spans="1:9" ht="27">
      <c r="A286" s="130">
        <v>27111290</v>
      </c>
      <c r="B286" s="139" t="s">
        <v>6011</v>
      </c>
      <c r="C286" s="140"/>
      <c r="D286" s="138">
        <v>4.7371999999999996</v>
      </c>
      <c r="E286" s="138">
        <v>7.9137000000000004</v>
      </c>
      <c r="F286" s="133">
        <v>0</v>
      </c>
      <c r="G286" s="141" t="s">
        <v>119</v>
      </c>
      <c r="H286" s="142" t="s">
        <v>121</v>
      </c>
      <c r="I286" s="142" t="s">
        <v>121</v>
      </c>
    </row>
    <row r="287" spans="1:9">
      <c r="A287" s="130">
        <v>27111300</v>
      </c>
      <c r="B287" s="117" t="s">
        <v>6012</v>
      </c>
      <c r="C287" s="118"/>
      <c r="D287" s="138">
        <v>1.3131999999999999</v>
      </c>
      <c r="E287" s="138">
        <v>1.9367000000000001</v>
      </c>
      <c r="F287" s="133">
        <v>0</v>
      </c>
      <c r="G287" s="141" t="s">
        <v>119</v>
      </c>
      <c r="H287" s="142" t="s">
        <v>121</v>
      </c>
      <c r="I287" s="142" t="s">
        <v>121</v>
      </c>
    </row>
    <row r="288" spans="1:9" ht="27">
      <c r="A288" s="130">
        <v>27111990</v>
      </c>
      <c r="B288" s="139" t="s">
        <v>6013</v>
      </c>
      <c r="C288" s="140"/>
      <c r="D288" s="138">
        <v>4.4985999999999997</v>
      </c>
      <c r="E288" s="138">
        <v>5.5242000000000004</v>
      </c>
      <c r="F288" s="133">
        <v>0</v>
      </c>
      <c r="G288" s="141" t="s">
        <v>119</v>
      </c>
      <c r="H288" s="142" t="s">
        <v>121</v>
      </c>
      <c r="I288" s="142" t="s">
        <v>121</v>
      </c>
    </row>
    <row r="289" spans="1:9">
      <c r="A289" s="145">
        <v>27112990</v>
      </c>
      <c r="B289" s="117" t="s">
        <v>6014</v>
      </c>
      <c r="C289" s="118"/>
      <c r="D289" s="136">
        <v>3.5714000000000001</v>
      </c>
      <c r="E289" s="136">
        <v>3.5718999999999999</v>
      </c>
      <c r="F289" s="133">
        <v>0</v>
      </c>
      <c r="G289" s="141" t="s">
        <v>119</v>
      </c>
      <c r="H289" s="142" t="s">
        <v>121</v>
      </c>
      <c r="I289" s="142" t="s">
        <v>121</v>
      </c>
    </row>
    <row r="290" spans="1:9" ht="27">
      <c r="A290" s="130">
        <v>27122000</v>
      </c>
      <c r="B290" s="139" t="s">
        <v>6015</v>
      </c>
      <c r="C290" s="140"/>
      <c r="D290" s="138">
        <v>1.2290000000000001</v>
      </c>
      <c r="E290" s="138">
        <v>1.3314999999999999</v>
      </c>
      <c r="F290" s="133">
        <v>3.6</v>
      </c>
      <c r="G290" s="133">
        <v>0</v>
      </c>
      <c r="H290" s="133">
        <v>2.1</v>
      </c>
      <c r="I290" s="133">
        <v>9.65</v>
      </c>
    </row>
    <row r="291" spans="1:9">
      <c r="A291" s="145">
        <v>27129000</v>
      </c>
      <c r="B291" s="117" t="s">
        <v>6016</v>
      </c>
      <c r="C291" s="118"/>
      <c r="D291" s="136">
        <v>1.2367999999999999</v>
      </c>
      <c r="E291" s="136">
        <v>1.3824000000000001</v>
      </c>
      <c r="F291" s="133">
        <v>3.6</v>
      </c>
      <c r="G291" s="133">
        <v>0</v>
      </c>
      <c r="H291" s="133">
        <v>2.1</v>
      </c>
      <c r="I291" s="133">
        <v>9.65</v>
      </c>
    </row>
    <row r="292" spans="1:9" ht="27">
      <c r="A292" s="130">
        <v>27131200</v>
      </c>
      <c r="B292" s="139" t="s">
        <v>6017</v>
      </c>
      <c r="C292" s="140"/>
      <c r="D292" s="138">
        <v>2.35</v>
      </c>
      <c r="E292" s="138">
        <v>2.35</v>
      </c>
      <c r="F292" s="133">
        <v>0</v>
      </c>
      <c r="G292" s="133">
        <v>2.6</v>
      </c>
      <c r="H292" s="133">
        <v>2.1</v>
      </c>
      <c r="I292" s="133">
        <v>9.65</v>
      </c>
    </row>
    <row r="293" spans="1:9">
      <c r="A293" s="130">
        <v>28012090</v>
      </c>
      <c r="B293" s="117" t="s">
        <v>6018</v>
      </c>
      <c r="C293" s="118"/>
      <c r="D293" s="138">
        <v>21.493400000000001</v>
      </c>
      <c r="E293" s="138">
        <v>21.493400000000001</v>
      </c>
      <c r="F293" s="133">
        <v>0</v>
      </c>
      <c r="G293" s="133">
        <v>0</v>
      </c>
      <c r="H293" s="133">
        <v>2.1</v>
      </c>
      <c r="I293" s="133">
        <v>9.65</v>
      </c>
    </row>
    <row r="294" spans="1:9" ht="27">
      <c r="A294" s="130">
        <v>28020000</v>
      </c>
      <c r="B294" s="139" t="s">
        <v>6019</v>
      </c>
      <c r="C294" s="140"/>
      <c r="D294" s="138">
        <v>0.97650000000000003</v>
      </c>
      <c r="E294" s="138">
        <v>0.97650000000000003</v>
      </c>
      <c r="F294" s="133">
        <v>0</v>
      </c>
      <c r="G294" s="133">
        <v>0</v>
      </c>
      <c r="H294" s="133">
        <v>2.1</v>
      </c>
      <c r="I294" s="133">
        <v>9.65</v>
      </c>
    </row>
    <row r="295" spans="1:9">
      <c r="A295" s="145">
        <v>28030011</v>
      </c>
      <c r="B295" s="117" t="s">
        <v>6020</v>
      </c>
      <c r="C295" s="118"/>
      <c r="D295" s="136">
        <v>2.7118000000000002</v>
      </c>
      <c r="E295" s="136">
        <v>2.7665000000000002</v>
      </c>
      <c r="F295" s="133">
        <v>0</v>
      </c>
      <c r="G295" s="133">
        <v>0</v>
      </c>
      <c r="H295" s="133">
        <v>2.1</v>
      </c>
      <c r="I295" s="133">
        <v>9.65</v>
      </c>
    </row>
    <row r="296" spans="1:9" ht="27">
      <c r="A296" s="130">
        <v>28030019</v>
      </c>
      <c r="B296" s="139" t="s">
        <v>6021</v>
      </c>
      <c r="C296" s="140"/>
      <c r="D296" s="138">
        <v>1.3290999999999999</v>
      </c>
      <c r="E296" s="138">
        <v>2.0739999999999998</v>
      </c>
      <c r="F296" s="133">
        <v>7.2</v>
      </c>
      <c r="G296" s="133">
        <v>0</v>
      </c>
      <c r="H296" s="133">
        <v>2.1</v>
      </c>
      <c r="I296" s="133">
        <v>9.65</v>
      </c>
    </row>
    <row r="297" spans="1:9">
      <c r="A297" s="130">
        <v>28030090</v>
      </c>
      <c r="B297" s="117" t="s">
        <v>6022</v>
      </c>
      <c r="C297" s="118"/>
      <c r="D297" s="138">
        <v>8.7186000000000003</v>
      </c>
      <c r="E297" s="138">
        <v>8.7186000000000003</v>
      </c>
      <c r="F297" s="133">
        <v>7.2</v>
      </c>
      <c r="G297" s="133">
        <v>0</v>
      </c>
      <c r="H297" s="133">
        <v>2.1</v>
      </c>
      <c r="I297" s="133">
        <v>9.65</v>
      </c>
    </row>
    <row r="298" spans="1:9" ht="27">
      <c r="A298" s="130">
        <v>28042100</v>
      </c>
      <c r="B298" s="139" t="s">
        <v>6023</v>
      </c>
      <c r="C298" s="140"/>
      <c r="D298" s="138">
        <v>0.34720000000000001</v>
      </c>
      <c r="E298" s="138">
        <v>0.38979999999999998</v>
      </c>
      <c r="F298" s="133">
        <v>5.4</v>
      </c>
      <c r="G298" s="133">
        <v>0</v>
      </c>
      <c r="H298" s="133">
        <v>2.1</v>
      </c>
      <c r="I298" s="133">
        <v>9.65</v>
      </c>
    </row>
    <row r="299" spans="1:9">
      <c r="A299" s="130">
        <v>28043000</v>
      </c>
      <c r="B299" s="117" t="s">
        <v>6024</v>
      </c>
      <c r="C299" s="118"/>
      <c r="D299" s="138">
        <v>40.012999999999998</v>
      </c>
      <c r="E299" s="138">
        <v>40.518500000000003</v>
      </c>
      <c r="F299" s="133">
        <v>5.4</v>
      </c>
      <c r="G299" s="133">
        <v>0</v>
      </c>
      <c r="H299" s="133">
        <v>2.1</v>
      </c>
      <c r="I299" s="133">
        <v>9.65</v>
      </c>
    </row>
    <row r="300" spans="1:9">
      <c r="A300" s="130">
        <v>28046900</v>
      </c>
      <c r="B300" s="117" t="s">
        <v>6025</v>
      </c>
      <c r="C300" s="118"/>
      <c r="D300" s="138">
        <v>1.8992</v>
      </c>
      <c r="E300" s="138">
        <v>1.9037999999999999</v>
      </c>
      <c r="F300" s="133">
        <v>0</v>
      </c>
      <c r="G300" s="133">
        <v>0</v>
      </c>
      <c r="H300" s="133">
        <v>2.1</v>
      </c>
      <c r="I300" s="133">
        <v>9.65</v>
      </c>
    </row>
    <row r="301" spans="1:9" ht="27">
      <c r="A301" s="130">
        <v>28047020</v>
      </c>
      <c r="B301" s="139" t="s">
        <v>6026</v>
      </c>
      <c r="C301" s="140"/>
      <c r="D301" s="138">
        <v>6.6</v>
      </c>
      <c r="E301" s="138">
        <v>6.6</v>
      </c>
      <c r="F301" s="133">
        <v>0</v>
      </c>
      <c r="G301" s="133">
        <v>0</v>
      </c>
      <c r="H301" s="133">
        <v>2.1</v>
      </c>
      <c r="I301" s="133">
        <v>9.65</v>
      </c>
    </row>
    <row r="302" spans="1:9">
      <c r="A302" s="130">
        <v>28048000</v>
      </c>
      <c r="B302" s="117" t="s">
        <v>6027</v>
      </c>
      <c r="C302" s="118"/>
      <c r="D302" s="138">
        <v>0.90859999999999996</v>
      </c>
      <c r="E302" s="138">
        <v>0.90859999999999996</v>
      </c>
      <c r="F302" s="133">
        <v>0</v>
      </c>
      <c r="G302" s="133">
        <v>0</v>
      </c>
      <c r="H302" s="133">
        <v>2.1</v>
      </c>
      <c r="I302" s="133">
        <v>9.65</v>
      </c>
    </row>
    <row r="303" spans="1:9">
      <c r="A303" s="130">
        <v>28049000</v>
      </c>
      <c r="B303" s="117" t="s">
        <v>6028</v>
      </c>
      <c r="C303" s="118"/>
      <c r="D303" s="138">
        <v>19.331199999999999</v>
      </c>
      <c r="E303" s="138">
        <v>19.4101</v>
      </c>
      <c r="F303" s="133">
        <v>0</v>
      </c>
      <c r="G303" s="133">
        <v>0</v>
      </c>
      <c r="H303" s="133">
        <v>2.1</v>
      </c>
      <c r="I303" s="133">
        <v>9.65</v>
      </c>
    </row>
    <row r="304" spans="1:9">
      <c r="A304" s="130">
        <v>28051200</v>
      </c>
      <c r="B304" s="117" t="s">
        <v>6029</v>
      </c>
      <c r="C304" s="118"/>
      <c r="D304" s="138">
        <v>3.2294999999999998</v>
      </c>
      <c r="E304" s="138">
        <v>4.0171000000000001</v>
      </c>
      <c r="F304" s="133">
        <v>0</v>
      </c>
      <c r="G304" s="133">
        <v>0</v>
      </c>
      <c r="H304" s="133">
        <v>2.1</v>
      </c>
      <c r="I304" s="133">
        <v>9.65</v>
      </c>
    </row>
    <row r="305" spans="1:9">
      <c r="A305" s="130">
        <v>28051910</v>
      </c>
      <c r="B305" s="117" t="s">
        <v>6030</v>
      </c>
      <c r="C305" s="118"/>
      <c r="D305" s="138">
        <v>8.5798000000000005</v>
      </c>
      <c r="E305" s="138">
        <v>8.8303999999999991</v>
      </c>
      <c r="F305" s="133">
        <v>0</v>
      </c>
      <c r="G305" s="133">
        <v>0</v>
      </c>
      <c r="H305" s="133">
        <v>2.1</v>
      </c>
      <c r="I305" s="133">
        <v>9.65</v>
      </c>
    </row>
    <row r="306" spans="1:9">
      <c r="A306" s="130">
        <v>28051990</v>
      </c>
      <c r="B306" s="117" t="s">
        <v>6031</v>
      </c>
      <c r="C306" s="118"/>
      <c r="D306" s="138">
        <v>3.6185</v>
      </c>
      <c r="E306" s="138">
        <v>3.6185</v>
      </c>
      <c r="F306" s="133">
        <v>0</v>
      </c>
      <c r="G306" s="133">
        <v>0</v>
      </c>
      <c r="H306" s="133">
        <v>2.1</v>
      </c>
      <c r="I306" s="133">
        <v>9.65</v>
      </c>
    </row>
    <row r="307" spans="1:9">
      <c r="A307" s="145">
        <v>28053010</v>
      </c>
      <c r="B307" s="117" t="s">
        <v>6032</v>
      </c>
      <c r="C307" s="118"/>
      <c r="D307" s="136">
        <v>2.5972</v>
      </c>
      <c r="E307" s="136">
        <v>3.0173999999999999</v>
      </c>
      <c r="F307" s="133">
        <v>0</v>
      </c>
      <c r="G307" s="133">
        <v>0</v>
      </c>
      <c r="H307" s="133">
        <v>2.1</v>
      </c>
      <c r="I307" s="133">
        <v>9.65</v>
      </c>
    </row>
    <row r="308" spans="1:9">
      <c r="A308" s="145">
        <v>28053090</v>
      </c>
      <c r="B308" s="117" t="s">
        <v>6033</v>
      </c>
      <c r="C308" s="118"/>
      <c r="D308" s="136">
        <v>4.1364999999999998</v>
      </c>
      <c r="E308" s="136">
        <v>4.4577999999999998</v>
      </c>
      <c r="F308" s="133">
        <v>0</v>
      </c>
      <c r="G308" s="133">
        <v>0</v>
      </c>
      <c r="H308" s="133">
        <v>2.1</v>
      </c>
      <c r="I308" s="133">
        <v>9.65</v>
      </c>
    </row>
    <row r="309" spans="1:9">
      <c r="A309" s="130">
        <v>28091000</v>
      </c>
      <c r="B309" s="117" t="s">
        <v>6034</v>
      </c>
      <c r="C309" s="118"/>
      <c r="D309" s="138">
        <v>2.2848999999999999</v>
      </c>
      <c r="E309" s="138">
        <v>2.4167999999999998</v>
      </c>
      <c r="F309" s="133">
        <v>0</v>
      </c>
      <c r="G309" s="133">
        <v>0</v>
      </c>
      <c r="H309" s="133">
        <v>2.1</v>
      </c>
      <c r="I309" s="133">
        <v>9.65</v>
      </c>
    </row>
    <row r="310" spans="1:9">
      <c r="A310" s="130">
        <v>28092011</v>
      </c>
      <c r="B310" s="117" t="s">
        <v>6035</v>
      </c>
      <c r="C310" s="118"/>
      <c r="D310" s="138">
        <v>0.99509999999999998</v>
      </c>
      <c r="E310" s="138">
        <v>1.0578000000000001</v>
      </c>
      <c r="F310" s="133">
        <v>17.5</v>
      </c>
      <c r="G310" s="133">
        <v>0</v>
      </c>
      <c r="H310" s="133">
        <v>2.1</v>
      </c>
      <c r="I310" s="133">
        <v>9.65</v>
      </c>
    </row>
    <row r="311" spans="1:9">
      <c r="A311" s="130">
        <v>28092019</v>
      </c>
      <c r="B311" s="117" t="s">
        <v>6036</v>
      </c>
      <c r="C311" s="118"/>
      <c r="D311" s="138">
        <v>0.98580000000000001</v>
      </c>
      <c r="E311" s="138">
        <v>1.0842000000000001</v>
      </c>
      <c r="F311" s="133">
        <v>3.6</v>
      </c>
      <c r="G311" s="133">
        <v>0</v>
      </c>
      <c r="H311" s="133">
        <v>2.1</v>
      </c>
      <c r="I311" s="133">
        <v>9.65</v>
      </c>
    </row>
    <row r="312" spans="1:9">
      <c r="A312" s="130">
        <v>28092090</v>
      </c>
      <c r="B312" s="117" t="s">
        <v>6037</v>
      </c>
      <c r="C312" s="118"/>
      <c r="D312" s="138">
        <v>1.9835</v>
      </c>
      <c r="E312" s="138">
        <v>2.0305</v>
      </c>
      <c r="F312" s="133">
        <v>0</v>
      </c>
      <c r="G312" s="133">
        <v>0</v>
      </c>
      <c r="H312" s="133">
        <v>2.1</v>
      </c>
      <c r="I312" s="133">
        <v>9.65</v>
      </c>
    </row>
    <row r="313" spans="1:9">
      <c r="A313" s="130">
        <v>28100010</v>
      </c>
      <c r="B313" s="117" t="s">
        <v>6038</v>
      </c>
      <c r="C313" s="118"/>
      <c r="D313" s="138">
        <v>2.1836000000000002</v>
      </c>
      <c r="E313" s="138">
        <v>2.2233000000000001</v>
      </c>
      <c r="F313" s="133">
        <v>0</v>
      </c>
      <c r="G313" s="133">
        <v>0</v>
      </c>
      <c r="H313" s="133">
        <v>2.1</v>
      </c>
      <c r="I313" s="133">
        <v>9.65</v>
      </c>
    </row>
    <row r="314" spans="1:9">
      <c r="A314" s="145">
        <v>28100090</v>
      </c>
      <c r="B314" s="117" t="s">
        <v>6039</v>
      </c>
      <c r="C314" s="118"/>
      <c r="D314" s="136">
        <v>2.8471000000000002</v>
      </c>
      <c r="E314" s="136">
        <v>3.1751999999999998</v>
      </c>
      <c r="F314" s="133">
        <v>9</v>
      </c>
      <c r="G314" s="133">
        <v>0</v>
      </c>
      <c r="H314" s="133">
        <v>2.1</v>
      </c>
      <c r="I314" s="133">
        <v>9.65</v>
      </c>
    </row>
    <row r="315" spans="1:9" ht="27">
      <c r="A315" s="130">
        <v>28111100</v>
      </c>
      <c r="B315" s="139" t="s">
        <v>6040</v>
      </c>
      <c r="C315" s="140"/>
      <c r="D315" s="138">
        <v>1.2102999999999999</v>
      </c>
      <c r="E315" s="138">
        <v>1.3344</v>
      </c>
      <c r="F315" s="133">
        <v>0</v>
      </c>
      <c r="G315" s="133">
        <v>0</v>
      </c>
      <c r="H315" s="133">
        <v>2.1</v>
      </c>
      <c r="I315" s="133">
        <v>9.65</v>
      </c>
    </row>
    <row r="316" spans="1:9">
      <c r="A316" s="145">
        <v>28111910</v>
      </c>
      <c r="B316" s="117" t="s">
        <v>6041</v>
      </c>
      <c r="C316" s="118"/>
      <c r="D316" s="136">
        <v>0.55610000000000004</v>
      </c>
      <c r="E316" s="136">
        <v>0.69230000000000003</v>
      </c>
      <c r="F316" s="133">
        <v>0</v>
      </c>
      <c r="G316" s="133">
        <v>0</v>
      </c>
      <c r="H316" s="133">
        <v>2.1</v>
      </c>
      <c r="I316" s="133">
        <v>9.65</v>
      </c>
    </row>
    <row r="317" spans="1:9" ht="27">
      <c r="A317" s="130">
        <v>28111920</v>
      </c>
      <c r="B317" s="139" t="s">
        <v>6042</v>
      </c>
      <c r="C317" s="140"/>
      <c r="D317" s="138">
        <v>1.2999000000000001</v>
      </c>
      <c r="E317" s="138">
        <v>1.4981</v>
      </c>
      <c r="F317" s="133">
        <v>0</v>
      </c>
      <c r="G317" s="133">
        <v>0</v>
      </c>
      <c r="H317" s="133">
        <v>2.1</v>
      </c>
      <c r="I317" s="133">
        <v>9.65</v>
      </c>
    </row>
    <row r="318" spans="1:9" ht="27">
      <c r="A318" s="130">
        <v>28111940</v>
      </c>
      <c r="B318" s="139" t="s">
        <v>6043</v>
      </c>
      <c r="C318" s="140"/>
      <c r="D318" s="138">
        <v>0.60840000000000005</v>
      </c>
      <c r="E318" s="138">
        <v>0.66790000000000005</v>
      </c>
      <c r="F318" s="133">
        <v>0</v>
      </c>
      <c r="G318" s="133">
        <v>0</v>
      </c>
      <c r="H318" s="133">
        <v>2.1</v>
      </c>
      <c r="I318" s="133">
        <v>9.65</v>
      </c>
    </row>
    <row r="319" spans="1:9">
      <c r="A319" s="130">
        <v>28111990</v>
      </c>
      <c r="B319" s="117" t="s">
        <v>6044</v>
      </c>
      <c r="C319" s="118"/>
      <c r="D319" s="138">
        <v>3.6930999999999998</v>
      </c>
      <c r="E319" s="138">
        <v>10.416700000000001</v>
      </c>
      <c r="F319" s="133">
        <v>0</v>
      </c>
      <c r="G319" s="133">
        <v>0</v>
      </c>
      <c r="H319" s="133">
        <v>2.1</v>
      </c>
      <c r="I319" s="133">
        <v>9.65</v>
      </c>
    </row>
    <row r="320" spans="1:9">
      <c r="A320" s="130">
        <v>28112100</v>
      </c>
      <c r="B320" s="117" t="s">
        <v>6045</v>
      </c>
      <c r="C320" s="118"/>
      <c r="D320" s="138">
        <v>3.6103000000000001</v>
      </c>
      <c r="E320" s="138">
        <v>4.5753000000000004</v>
      </c>
      <c r="F320" s="133">
        <v>3.6</v>
      </c>
      <c r="G320" s="133">
        <v>0</v>
      </c>
      <c r="H320" s="133">
        <v>2.1</v>
      </c>
      <c r="I320" s="133">
        <v>9.65</v>
      </c>
    </row>
    <row r="321" spans="1:9">
      <c r="A321" s="130">
        <v>28112210</v>
      </c>
      <c r="B321" s="117" t="s">
        <v>6046</v>
      </c>
      <c r="C321" s="118"/>
      <c r="D321" s="138">
        <v>0.7</v>
      </c>
      <c r="E321" s="138">
        <v>0.89670000000000005</v>
      </c>
      <c r="F321" s="133">
        <v>9</v>
      </c>
      <c r="G321" s="133">
        <v>0</v>
      </c>
      <c r="H321" s="133">
        <v>2.1</v>
      </c>
      <c r="I321" s="133">
        <v>9.65</v>
      </c>
    </row>
    <row r="322" spans="1:9" ht="27">
      <c r="A322" s="130">
        <v>28112220</v>
      </c>
      <c r="B322" s="139" t="s">
        <v>6047</v>
      </c>
      <c r="C322" s="140"/>
      <c r="D322" s="138">
        <v>2.6072000000000002</v>
      </c>
      <c r="E322" s="138">
        <v>3.1288</v>
      </c>
      <c r="F322" s="133">
        <v>0</v>
      </c>
      <c r="G322" s="133">
        <v>0</v>
      </c>
      <c r="H322" s="133">
        <v>2.1</v>
      </c>
      <c r="I322" s="133">
        <v>9.65</v>
      </c>
    </row>
    <row r="323" spans="1:9">
      <c r="A323" s="130">
        <v>28112230</v>
      </c>
      <c r="B323" s="117" t="s">
        <v>6048</v>
      </c>
      <c r="C323" s="118"/>
      <c r="D323" s="138">
        <v>0.52359999999999995</v>
      </c>
      <c r="E323" s="138">
        <v>0.9</v>
      </c>
      <c r="F323" s="133">
        <v>9</v>
      </c>
      <c r="G323" s="133">
        <v>0</v>
      </c>
      <c r="H323" s="133">
        <v>2.1</v>
      </c>
      <c r="I323" s="133">
        <v>9.65</v>
      </c>
    </row>
    <row r="324" spans="1:9">
      <c r="A324" s="130">
        <v>28112290</v>
      </c>
      <c r="B324" s="117" t="s">
        <v>6049</v>
      </c>
      <c r="C324" s="118"/>
      <c r="D324" s="138">
        <v>0.68540000000000001</v>
      </c>
      <c r="E324" s="138">
        <v>2.0047000000000001</v>
      </c>
      <c r="F324" s="133">
        <v>0</v>
      </c>
      <c r="G324" s="133">
        <v>0</v>
      </c>
      <c r="H324" s="133">
        <v>2.1</v>
      </c>
      <c r="I324" s="133">
        <v>9.65</v>
      </c>
    </row>
    <row r="325" spans="1:9">
      <c r="A325" s="145">
        <v>28112990</v>
      </c>
      <c r="B325" s="117" t="s">
        <v>6050</v>
      </c>
      <c r="C325" s="118"/>
      <c r="D325" s="136">
        <v>0.37109999999999999</v>
      </c>
      <c r="E325" s="136">
        <v>1.0145</v>
      </c>
      <c r="F325" s="133">
        <v>0</v>
      </c>
      <c r="G325" s="133">
        <v>0</v>
      </c>
      <c r="H325" s="133">
        <v>2.1</v>
      </c>
      <c r="I325" s="133">
        <v>9.65</v>
      </c>
    </row>
    <row r="326" spans="1:9">
      <c r="A326" s="145">
        <v>28129000</v>
      </c>
      <c r="B326" s="117" t="s">
        <v>6051</v>
      </c>
      <c r="C326" s="118"/>
      <c r="D326" s="136">
        <v>4.8398000000000003</v>
      </c>
      <c r="E326" s="136">
        <v>7.0391000000000004</v>
      </c>
      <c r="F326" s="133">
        <v>0</v>
      </c>
      <c r="G326" s="133">
        <v>0</v>
      </c>
      <c r="H326" s="133">
        <v>2.1</v>
      </c>
      <c r="I326" s="133">
        <v>9.65</v>
      </c>
    </row>
    <row r="327" spans="1:9">
      <c r="A327" s="130">
        <v>28151100</v>
      </c>
      <c r="B327" s="117" t="s">
        <v>6052</v>
      </c>
      <c r="C327" s="118"/>
      <c r="D327" s="138">
        <v>0.48920000000000002</v>
      </c>
      <c r="E327" s="138">
        <v>0.54969999999999997</v>
      </c>
      <c r="F327" s="133">
        <v>7.2</v>
      </c>
      <c r="G327" s="133">
        <v>0</v>
      </c>
      <c r="H327" s="133">
        <v>2.1</v>
      </c>
      <c r="I327" s="133">
        <v>9.65</v>
      </c>
    </row>
    <row r="328" spans="1:9">
      <c r="A328" s="145">
        <v>28152000</v>
      </c>
      <c r="B328" s="117" t="s">
        <v>6053</v>
      </c>
      <c r="C328" s="118"/>
      <c r="D328" s="136">
        <v>0.62739999999999996</v>
      </c>
      <c r="E328" s="136">
        <v>0.85099999999999998</v>
      </c>
      <c r="F328" s="133">
        <v>5.4</v>
      </c>
      <c r="G328" s="133">
        <v>0</v>
      </c>
      <c r="H328" s="133">
        <v>2.1</v>
      </c>
      <c r="I328" s="133">
        <v>9.65</v>
      </c>
    </row>
    <row r="329" spans="1:9">
      <c r="A329" s="130">
        <v>28161010</v>
      </c>
      <c r="B329" s="117" t="s">
        <v>6054</v>
      </c>
      <c r="C329" s="118"/>
      <c r="D329" s="138">
        <v>0.61470000000000002</v>
      </c>
      <c r="E329" s="138">
        <v>1.0115000000000001</v>
      </c>
      <c r="F329" s="133">
        <v>9</v>
      </c>
      <c r="G329" s="133">
        <v>0</v>
      </c>
      <c r="H329" s="133">
        <v>2.1</v>
      </c>
      <c r="I329" s="133">
        <v>9.65</v>
      </c>
    </row>
    <row r="330" spans="1:9">
      <c r="A330" s="130">
        <v>28164010</v>
      </c>
      <c r="B330" s="117" t="s">
        <v>6055</v>
      </c>
      <c r="C330" s="118"/>
      <c r="D330" s="138">
        <v>2.1392000000000002</v>
      </c>
      <c r="E330" s="138">
        <v>2.5148000000000001</v>
      </c>
      <c r="F330" s="133">
        <v>0</v>
      </c>
      <c r="G330" s="133">
        <v>0</v>
      </c>
      <c r="H330" s="133">
        <v>2.1</v>
      </c>
      <c r="I330" s="133">
        <v>9.65</v>
      </c>
    </row>
    <row r="331" spans="1:9" ht="27">
      <c r="A331" s="130">
        <v>28164090</v>
      </c>
      <c r="B331" s="139" t="s">
        <v>6056</v>
      </c>
      <c r="C331" s="140"/>
      <c r="D331" s="138">
        <v>4.9000000000000004</v>
      </c>
      <c r="E331" s="138">
        <v>4.9000000000000004</v>
      </c>
      <c r="F331" s="133">
        <v>0</v>
      </c>
      <c r="G331" s="133">
        <v>0</v>
      </c>
      <c r="H331" s="133">
        <v>2.1</v>
      </c>
      <c r="I331" s="133">
        <v>9.65</v>
      </c>
    </row>
    <row r="332" spans="1:9">
      <c r="A332" s="130">
        <v>28170010</v>
      </c>
      <c r="B332" s="117" t="s">
        <v>6057</v>
      </c>
      <c r="C332" s="118"/>
      <c r="D332" s="138">
        <v>2.5529999999999999</v>
      </c>
      <c r="E332" s="138">
        <v>3.4348999999999998</v>
      </c>
      <c r="F332" s="133">
        <v>9</v>
      </c>
      <c r="G332" s="133">
        <v>0</v>
      </c>
      <c r="H332" s="133">
        <v>2.1</v>
      </c>
      <c r="I332" s="133">
        <v>9.65</v>
      </c>
    </row>
    <row r="333" spans="1:9" ht="27">
      <c r="A333" s="130">
        <v>28181010</v>
      </c>
      <c r="B333" s="139" t="s">
        <v>6058</v>
      </c>
      <c r="C333" s="140"/>
      <c r="D333" s="138">
        <v>0.72499999999999998</v>
      </c>
      <c r="E333" s="138">
        <v>0.78349999999999997</v>
      </c>
      <c r="F333" s="133">
        <v>0</v>
      </c>
      <c r="G333" s="133">
        <v>0</v>
      </c>
      <c r="H333" s="133">
        <v>2.1</v>
      </c>
      <c r="I333" s="133">
        <v>9.65</v>
      </c>
    </row>
    <row r="334" spans="1:9">
      <c r="A334" s="130">
        <v>28181090</v>
      </c>
      <c r="B334" s="117" t="s">
        <v>6059</v>
      </c>
      <c r="C334" s="118"/>
      <c r="D334" s="138">
        <v>0.71950000000000003</v>
      </c>
      <c r="E334" s="138">
        <v>0.8407</v>
      </c>
      <c r="F334" s="133">
        <v>0</v>
      </c>
      <c r="G334" s="133">
        <v>0</v>
      </c>
      <c r="H334" s="133">
        <v>2.1</v>
      </c>
      <c r="I334" s="133">
        <v>9.65</v>
      </c>
    </row>
    <row r="335" spans="1:9">
      <c r="A335" s="130">
        <v>28182010</v>
      </c>
      <c r="B335" s="117" t="s">
        <v>6060</v>
      </c>
      <c r="C335" s="118"/>
      <c r="D335" s="138">
        <v>0.67600000000000005</v>
      </c>
      <c r="E335" s="138">
        <v>0.98280000000000001</v>
      </c>
      <c r="F335" s="133">
        <v>0</v>
      </c>
      <c r="G335" s="133">
        <v>0</v>
      </c>
      <c r="H335" s="133">
        <v>2.1</v>
      </c>
      <c r="I335" s="133">
        <v>9.65</v>
      </c>
    </row>
    <row r="336" spans="1:9">
      <c r="A336" s="130">
        <v>28182090</v>
      </c>
      <c r="B336" s="117" t="s">
        <v>6061</v>
      </c>
      <c r="C336" s="118"/>
      <c r="D336" s="138">
        <v>0.6694</v>
      </c>
      <c r="E336" s="138">
        <v>0.7248</v>
      </c>
      <c r="F336" s="133">
        <v>0</v>
      </c>
      <c r="G336" s="133">
        <v>0</v>
      </c>
      <c r="H336" s="133">
        <v>2.1</v>
      </c>
      <c r="I336" s="133">
        <v>9.65</v>
      </c>
    </row>
    <row r="337" spans="1:9">
      <c r="A337" s="130">
        <v>28183000</v>
      </c>
      <c r="B337" s="117" t="s">
        <v>6062</v>
      </c>
      <c r="C337" s="118"/>
      <c r="D337" s="138">
        <v>0.64219999999999999</v>
      </c>
      <c r="E337" s="138">
        <v>0.67330000000000001</v>
      </c>
      <c r="F337" s="133">
        <v>0</v>
      </c>
      <c r="G337" s="133">
        <v>0</v>
      </c>
      <c r="H337" s="133">
        <v>2.1</v>
      </c>
      <c r="I337" s="133">
        <v>9.65</v>
      </c>
    </row>
    <row r="338" spans="1:9">
      <c r="A338" s="130">
        <v>28191000</v>
      </c>
      <c r="B338" s="117" t="s">
        <v>6063</v>
      </c>
      <c r="C338" s="118"/>
      <c r="D338" s="138">
        <v>2.6364999999999998</v>
      </c>
      <c r="E338" s="138">
        <v>2.7326000000000001</v>
      </c>
      <c r="F338" s="133">
        <v>9</v>
      </c>
      <c r="G338" s="133">
        <v>0</v>
      </c>
      <c r="H338" s="133">
        <v>2.1</v>
      </c>
      <c r="I338" s="133">
        <v>9.65</v>
      </c>
    </row>
    <row r="339" spans="1:9">
      <c r="A339" s="130">
        <v>28199010</v>
      </c>
      <c r="B339" s="117" t="s">
        <v>6064</v>
      </c>
      <c r="C339" s="118"/>
      <c r="D339" s="138">
        <v>4.0785</v>
      </c>
      <c r="E339" s="138">
        <v>4.1104000000000003</v>
      </c>
      <c r="F339" s="133">
        <v>0</v>
      </c>
      <c r="G339" s="133">
        <v>0</v>
      </c>
      <c r="H339" s="133">
        <v>2.1</v>
      </c>
      <c r="I339" s="133">
        <v>9.65</v>
      </c>
    </row>
    <row r="340" spans="1:9">
      <c r="A340" s="130">
        <v>28199020</v>
      </c>
      <c r="B340" s="117" t="s">
        <v>6065</v>
      </c>
      <c r="C340" s="118"/>
      <c r="D340" s="138">
        <v>24.018000000000001</v>
      </c>
      <c r="E340" s="138">
        <v>24.018000000000001</v>
      </c>
      <c r="F340" s="133">
        <v>0</v>
      </c>
      <c r="G340" s="133">
        <v>0</v>
      </c>
      <c r="H340" s="133">
        <v>2.1</v>
      </c>
      <c r="I340" s="133">
        <v>9.65</v>
      </c>
    </row>
    <row r="341" spans="1:9">
      <c r="A341" s="130">
        <v>28201000</v>
      </c>
      <c r="B341" s="117" t="s">
        <v>6066</v>
      </c>
      <c r="C341" s="118"/>
      <c r="D341" s="138">
        <v>2.1179999999999999</v>
      </c>
      <c r="E341" s="138">
        <v>2.1796000000000002</v>
      </c>
      <c r="F341" s="133">
        <v>0</v>
      </c>
      <c r="G341" s="133">
        <v>0</v>
      </c>
      <c r="H341" s="133">
        <v>2.1</v>
      </c>
      <c r="I341" s="133">
        <v>9.65</v>
      </c>
    </row>
    <row r="342" spans="1:9">
      <c r="A342" s="145">
        <v>28211011</v>
      </c>
      <c r="B342" s="117" t="s">
        <v>6067</v>
      </c>
      <c r="C342" s="118"/>
      <c r="D342" s="136">
        <v>0.88</v>
      </c>
      <c r="E342" s="136">
        <v>1.4246000000000001</v>
      </c>
      <c r="F342" s="133">
        <v>9</v>
      </c>
      <c r="G342" s="133">
        <v>0</v>
      </c>
      <c r="H342" s="133">
        <v>2.1</v>
      </c>
      <c r="I342" s="133">
        <v>9.65</v>
      </c>
    </row>
    <row r="343" spans="1:9" ht="27">
      <c r="A343" s="130">
        <v>28211019</v>
      </c>
      <c r="B343" s="139" t="s">
        <v>6068</v>
      </c>
      <c r="C343" s="140"/>
      <c r="D343" s="138">
        <v>0.74870000000000003</v>
      </c>
      <c r="E343" s="138">
        <v>1.1035999999999999</v>
      </c>
      <c r="F343" s="133">
        <v>0</v>
      </c>
      <c r="G343" s="133">
        <v>0</v>
      </c>
      <c r="H343" s="133">
        <v>2.1</v>
      </c>
      <c r="I343" s="133">
        <v>9.65</v>
      </c>
    </row>
    <row r="344" spans="1:9">
      <c r="A344" s="145">
        <v>28211020</v>
      </c>
      <c r="B344" s="117" t="s">
        <v>6069</v>
      </c>
      <c r="C344" s="118"/>
      <c r="D344" s="136">
        <v>0.92</v>
      </c>
      <c r="E344" s="136">
        <v>1.1311</v>
      </c>
      <c r="F344" s="133">
        <v>0</v>
      </c>
      <c r="G344" s="133">
        <v>0</v>
      </c>
      <c r="H344" s="133">
        <v>2.1</v>
      </c>
      <c r="I344" s="133">
        <v>9.65</v>
      </c>
    </row>
    <row r="345" spans="1:9" ht="27">
      <c r="A345" s="130">
        <v>28211030</v>
      </c>
      <c r="B345" s="139" t="s">
        <v>6070</v>
      </c>
      <c r="C345" s="140"/>
      <c r="D345" s="138">
        <v>1.1126</v>
      </c>
      <c r="E345" s="138">
        <v>1.5926</v>
      </c>
      <c r="F345" s="133">
        <v>9</v>
      </c>
      <c r="G345" s="133">
        <v>0</v>
      </c>
      <c r="H345" s="133">
        <v>2.1</v>
      </c>
      <c r="I345" s="133">
        <v>9.65</v>
      </c>
    </row>
    <row r="346" spans="1:9">
      <c r="A346" s="130">
        <v>28211090</v>
      </c>
      <c r="B346" s="117" t="s">
        <v>6071</v>
      </c>
      <c r="C346" s="118"/>
      <c r="D346" s="138">
        <v>0.91249999999999998</v>
      </c>
      <c r="E346" s="138">
        <v>2.1629999999999998</v>
      </c>
      <c r="F346" s="133">
        <v>9</v>
      </c>
      <c r="G346" s="133">
        <v>0</v>
      </c>
      <c r="H346" s="133">
        <v>2.1</v>
      </c>
      <c r="I346" s="133">
        <v>9.65</v>
      </c>
    </row>
    <row r="347" spans="1:9" ht="27">
      <c r="A347" s="130">
        <v>28220010</v>
      </c>
      <c r="B347" s="139" t="s">
        <v>6072</v>
      </c>
      <c r="C347" s="140"/>
      <c r="D347" s="138">
        <v>17.761800000000001</v>
      </c>
      <c r="E347" s="138">
        <v>18.449400000000001</v>
      </c>
      <c r="F347" s="133">
        <v>0</v>
      </c>
      <c r="G347" s="133">
        <v>0</v>
      </c>
      <c r="H347" s="133">
        <v>2.1</v>
      </c>
      <c r="I347" s="133">
        <v>9.65</v>
      </c>
    </row>
    <row r="348" spans="1:9">
      <c r="A348" s="145">
        <v>28220090</v>
      </c>
      <c r="B348" s="117" t="s">
        <v>6073</v>
      </c>
      <c r="C348" s="118"/>
      <c r="D348" s="136">
        <v>17.46</v>
      </c>
      <c r="E348" s="136">
        <v>19.873100000000001</v>
      </c>
      <c r="F348" s="133">
        <v>0</v>
      </c>
      <c r="G348" s="133">
        <v>0</v>
      </c>
      <c r="H348" s="133">
        <v>2.1</v>
      </c>
      <c r="I348" s="133">
        <v>9.65</v>
      </c>
    </row>
    <row r="349" spans="1:9">
      <c r="A349" s="130">
        <v>28230010</v>
      </c>
      <c r="B349" s="117" t="s">
        <v>6074</v>
      </c>
      <c r="C349" s="118"/>
      <c r="D349" s="138">
        <v>1.7502</v>
      </c>
      <c r="E349" s="138">
        <v>1.998</v>
      </c>
      <c r="F349" s="133">
        <v>9</v>
      </c>
      <c r="G349" s="133">
        <v>0</v>
      </c>
      <c r="H349" s="133">
        <v>2.1</v>
      </c>
      <c r="I349" s="133">
        <v>9.65</v>
      </c>
    </row>
    <row r="350" spans="1:9">
      <c r="A350" s="130">
        <v>28230090</v>
      </c>
      <c r="B350" s="117" t="s">
        <v>6075</v>
      </c>
      <c r="C350" s="118"/>
      <c r="D350" s="138">
        <v>1.9119999999999999</v>
      </c>
      <c r="E350" s="138">
        <v>2.1343000000000001</v>
      </c>
      <c r="F350" s="133">
        <v>7.2</v>
      </c>
      <c r="G350" s="133">
        <v>0</v>
      </c>
      <c r="H350" s="133">
        <v>2.1</v>
      </c>
      <c r="I350" s="133">
        <v>9.65</v>
      </c>
    </row>
    <row r="351" spans="1:9">
      <c r="A351" s="145">
        <v>28241000</v>
      </c>
      <c r="B351" s="117" t="s">
        <v>6076</v>
      </c>
      <c r="C351" s="118"/>
      <c r="D351" s="136">
        <v>4.4852999999999996</v>
      </c>
      <c r="E351" s="136">
        <v>4.4852999999999996</v>
      </c>
      <c r="F351" s="133">
        <v>0</v>
      </c>
      <c r="G351" s="133">
        <v>0</v>
      </c>
      <c r="H351" s="133">
        <v>2.1</v>
      </c>
      <c r="I351" s="133">
        <v>9.65</v>
      </c>
    </row>
    <row r="352" spans="1:9">
      <c r="A352" s="145">
        <v>28251020</v>
      </c>
      <c r="B352" s="117" t="s">
        <v>6077</v>
      </c>
      <c r="C352" s="118"/>
      <c r="D352" s="136">
        <v>1.405</v>
      </c>
      <c r="E352" s="136">
        <v>1.6757</v>
      </c>
      <c r="F352" s="133">
        <v>0</v>
      </c>
      <c r="G352" s="133">
        <v>0</v>
      </c>
      <c r="H352" s="133">
        <v>2.1</v>
      </c>
      <c r="I352" s="133">
        <v>9.65</v>
      </c>
    </row>
    <row r="353" spans="1:9">
      <c r="A353" s="130">
        <v>28252020</v>
      </c>
      <c r="B353" s="117" t="s">
        <v>6078</v>
      </c>
      <c r="C353" s="118"/>
      <c r="D353" s="138">
        <v>23.758500000000002</v>
      </c>
      <c r="E353" s="138">
        <v>40.907299999999999</v>
      </c>
      <c r="F353" s="133">
        <v>9</v>
      </c>
      <c r="G353" s="133">
        <v>0</v>
      </c>
      <c r="H353" s="133">
        <v>2.1</v>
      </c>
      <c r="I353" s="133">
        <v>9.65</v>
      </c>
    </row>
    <row r="354" spans="1:9" ht="27">
      <c r="A354" s="130">
        <v>28253010</v>
      </c>
      <c r="B354" s="139" t="s">
        <v>6079</v>
      </c>
      <c r="C354" s="140"/>
      <c r="D354" s="138">
        <v>13.844099999999999</v>
      </c>
      <c r="E354" s="138">
        <v>13.844099999999999</v>
      </c>
      <c r="F354" s="133">
        <v>0</v>
      </c>
      <c r="G354" s="133">
        <v>0</v>
      </c>
      <c r="H354" s="133">
        <v>2.1</v>
      </c>
      <c r="I354" s="133">
        <v>9.65</v>
      </c>
    </row>
    <row r="355" spans="1:9">
      <c r="A355" s="145">
        <v>28254090</v>
      </c>
      <c r="B355" s="117" t="s">
        <v>6080</v>
      </c>
      <c r="C355" s="118"/>
      <c r="D355" s="136">
        <v>20</v>
      </c>
      <c r="E355" s="136">
        <v>20</v>
      </c>
      <c r="F355" s="133">
        <v>0</v>
      </c>
      <c r="G355" s="133">
        <v>0</v>
      </c>
      <c r="H355" s="133">
        <v>2.1</v>
      </c>
      <c r="I355" s="133">
        <v>9.65</v>
      </c>
    </row>
    <row r="356" spans="1:9">
      <c r="A356" s="130">
        <v>28256020</v>
      </c>
      <c r="B356" s="117" t="s">
        <v>6081</v>
      </c>
      <c r="C356" s="118"/>
      <c r="D356" s="138">
        <v>9.16</v>
      </c>
      <c r="E356" s="138">
        <v>9.4783000000000008</v>
      </c>
      <c r="F356" s="133">
        <v>0</v>
      </c>
      <c r="G356" s="133">
        <v>0</v>
      </c>
      <c r="H356" s="133">
        <v>2.1</v>
      </c>
      <c r="I356" s="133">
        <v>9.65</v>
      </c>
    </row>
    <row r="357" spans="1:9">
      <c r="A357" s="130">
        <v>28258010</v>
      </c>
      <c r="B357" s="117" t="s">
        <v>6082</v>
      </c>
      <c r="C357" s="118"/>
      <c r="D357" s="138">
        <v>10.1882</v>
      </c>
      <c r="E357" s="138">
        <v>10.321899999999999</v>
      </c>
      <c r="F357" s="133">
        <v>9</v>
      </c>
      <c r="G357" s="133">
        <v>0</v>
      </c>
      <c r="H357" s="133">
        <v>2.1</v>
      </c>
      <c r="I357" s="133">
        <v>9.65</v>
      </c>
    </row>
    <row r="358" spans="1:9">
      <c r="A358" s="130">
        <v>28259010</v>
      </c>
      <c r="B358" s="117" t="s">
        <v>6083</v>
      </c>
      <c r="C358" s="118"/>
      <c r="D358" s="138">
        <v>8.8773</v>
      </c>
      <c r="E358" s="138">
        <v>8.8996999999999993</v>
      </c>
      <c r="F358" s="133">
        <v>0</v>
      </c>
      <c r="G358" s="133">
        <v>0</v>
      </c>
      <c r="H358" s="133">
        <v>2.1</v>
      </c>
      <c r="I358" s="133">
        <v>9.65</v>
      </c>
    </row>
    <row r="359" spans="1:9" ht="27">
      <c r="A359" s="130">
        <v>28259090</v>
      </c>
      <c r="B359" s="139" t="s">
        <v>6084</v>
      </c>
      <c r="C359" s="140"/>
      <c r="D359" s="138">
        <v>8.4436999999999998</v>
      </c>
      <c r="E359" s="138">
        <v>10.582599999999999</v>
      </c>
      <c r="F359" s="133">
        <v>0</v>
      </c>
      <c r="G359" s="133">
        <v>0</v>
      </c>
      <c r="H359" s="133">
        <v>2.1</v>
      </c>
      <c r="I359" s="133">
        <v>9.65</v>
      </c>
    </row>
    <row r="360" spans="1:9">
      <c r="A360" s="130">
        <v>28261200</v>
      </c>
      <c r="B360" s="117" t="s">
        <v>6085</v>
      </c>
      <c r="C360" s="118"/>
      <c r="D360" s="138">
        <v>1.4079999999999999</v>
      </c>
      <c r="E360" s="138">
        <v>1.4398</v>
      </c>
      <c r="F360" s="133">
        <v>0</v>
      </c>
      <c r="G360" s="133">
        <v>0</v>
      </c>
      <c r="H360" s="133">
        <v>2.1</v>
      </c>
      <c r="I360" s="133">
        <v>9.65</v>
      </c>
    </row>
    <row r="361" spans="1:9">
      <c r="A361" s="130">
        <v>28261920</v>
      </c>
      <c r="B361" s="117" t="s">
        <v>6086</v>
      </c>
      <c r="C361" s="118"/>
      <c r="D361" s="138">
        <v>1.5124</v>
      </c>
      <c r="E361" s="138">
        <v>1.6558999999999999</v>
      </c>
      <c r="F361" s="133">
        <v>0</v>
      </c>
      <c r="G361" s="133">
        <v>0</v>
      </c>
      <c r="H361" s="133">
        <v>2.1</v>
      </c>
      <c r="I361" s="133">
        <v>9.65</v>
      </c>
    </row>
    <row r="362" spans="1:9">
      <c r="A362" s="130">
        <v>28261990</v>
      </c>
      <c r="B362" s="117" t="s">
        <v>6087</v>
      </c>
      <c r="C362" s="118"/>
      <c r="D362" s="138">
        <v>13.7837</v>
      </c>
      <c r="E362" s="138">
        <v>13.7837</v>
      </c>
      <c r="F362" s="133">
        <v>9</v>
      </c>
      <c r="G362" s="133">
        <v>0</v>
      </c>
      <c r="H362" s="133">
        <v>2.1</v>
      </c>
      <c r="I362" s="133">
        <v>9.65</v>
      </c>
    </row>
    <row r="363" spans="1:9">
      <c r="A363" s="130">
        <v>28263000</v>
      </c>
      <c r="B363" s="117" t="s">
        <v>6088</v>
      </c>
      <c r="C363" s="118"/>
      <c r="D363" s="138">
        <v>1.278</v>
      </c>
      <c r="E363" s="138">
        <v>1.278</v>
      </c>
      <c r="F363" s="133">
        <v>0</v>
      </c>
      <c r="G363" s="133">
        <v>0</v>
      </c>
      <c r="H363" s="133">
        <v>2.1</v>
      </c>
      <c r="I363" s="133">
        <v>9.65</v>
      </c>
    </row>
    <row r="364" spans="1:9" ht="27">
      <c r="A364" s="130">
        <v>28269020</v>
      </c>
      <c r="B364" s="139" t="s">
        <v>6089</v>
      </c>
      <c r="C364" s="140"/>
      <c r="D364" s="138">
        <v>0.65859999999999996</v>
      </c>
      <c r="E364" s="138">
        <v>0.71379999999999999</v>
      </c>
      <c r="F364" s="133">
        <v>9</v>
      </c>
      <c r="G364" s="133">
        <v>0</v>
      </c>
      <c r="H364" s="133">
        <v>2.1</v>
      </c>
      <c r="I364" s="133">
        <v>9.65</v>
      </c>
    </row>
    <row r="365" spans="1:9">
      <c r="A365" s="145">
        <v>28269090</v>
      </c>
      <c r="B365" s="117" t="s">
        <v>6090</v>
      </c>
      <c r="C365" s="118"/>
      <c r="D365" s="136">
        <v>1.7</v>
      </c>
      <c r="E365" s="136">
        <v>1.9883999999999999</v>
      </c>
      <c r="F365" s="133">
        <v>0</v>
      </c>
      <c r="G365" s="133">
        <v>0</v>
      </c>
      <c r="H365" s="133">
        <v>2.1</v>
      </c>
      <c r="I365" s="133">
        <v>9.65</v>
      </c>
    </row>
    <row r="366" spans="1:9">
      <c r="A366" s="130">
        <v>28271000</v>
      </c>
      <c r="B366" s="117" t="s">
        <v>6091</v>
      </c>
      <c r="C366" s="118"/>
      <c r="D366" s="138">
        <v>0.20849999999999999</v>
      </c>
      <c r="E366" s="138">
        <v>0.29089999999999999</v>
      </c>
      <c r="F366" s="133">
        <v>9</v>
      </c>
      <c r="G366" s="133">
        <v>0</v>
      </c>
      <c r="H366" s="133">
        <v>2.1</v>
      </c>
      <c r="I366" s="133">
        <v>9.65</v>
      </c>
    </row>
    <row r="367" spans="1:9" ht="27">
      <c r="A367" s="145">
        <v>28272010</v>
      </c>
      <c r="B367" s="117" t="s">
        <v>6092</v>
      </c>
      <c r="C367" s="118"/>
      <c r="D367" s="136">
        <v>3.8129</v>
      </c>
      <c r="E367" s="136">
        <v>0.2316</v>
      </c>
      <c r="F367" s="133">
        <v>9</v>
      </c>
      <c r="G367" s="133">
        <v>0</v>
      </c>
      <c r="H367" s="133">
        <v>2.1</v>
      </c>
      <c r="I367" s="133">
        <v>9.65</v>
      </c>
    </row>
    <row r="368" spans="1:9">
      <c r="A368" s="130">
        <v>28272090</v>
      </c>
      <c r="B368" s="117" t="s">
        <v>6093</v>
      </c>
      <c r="C368" s="118"/>
      <c r="D368" s="138">
        <v>0.18779999999999999</v>
      </c>
      <c r="E368" s="138">
        <v>0.26390000000000002</v>
      </c>
      <c r="F368" s="133">
        <v>9</v>
      </c>
      <c r="G368" s="133">
        <v>0</v>
      </c>
      <c r="H368" s="133">
        <v>2.1</v>
      </c>
      <c r="I368" s="133">
        <v>9.65</v>
      </c>
    </row>
    <row r="369" spans="1:9" ht="27">
      <c r="A369" s="130">
        <v>28273110</v>
      </c>
      <c r="B369" s="139" t="s">
        <v>6094</v>
      </c>
      <c r="C369" s="140"/>
      <c r="D369" s="138">
        <v>0.38750000000000001</v>
      </c>
      <c r="E369" s="138">
        <v>0.40079999999999999</v>
      </c>
      <c r="F369" s="133">
        <v>9</v>
      </c>
      <c r="G369" s="133">
        <v>0</v>
      </c>
      <c r="H369" s="133">
        <v>2.1</v>
      </c>
      <c r="I369" s="133">
        <v>9.65</v>
      </c>
    </row>
    <row r="370" spans="1:9">
      <c r="A370" s="130">
        <v>28273190</v>
      </c>
      <c r="B370" s="117" t="s">
        <v>6095</v>
      </c>
      <c r="C370" s="118"/>
      <c r="D370" s="138">
        <v>0.3004</v>
      </c>
      <c r="E370" s="138">
        <v>0.46589999999999998</v>
      </c>
      <c r="F370" s="133">
        <v>9</v>
      </c>
      <c r="G370" s="133">
        <v>0</v>
      </c>
      <c r="H370" s="133">
        <v>2.1</v>
      </c>
      <c r="I370" s="133">
        <v>9.65</v>
      </c>
    </row>
    <row r="371" spans="1:9" ht="27">
      <c r="A371" s="130">
        <v>28273200</v>
      </c>
      <c r="B371" s="139" t="s">
        <v>6096</v>
      </c>
      <c r="C371" s="140"/>
      <c r="D371" s="138">
        <v>0.1187</v>
      </c>
      <c r="E371" s="138">
        <v>0.2989</v>
      </c>
      <c r="F371" s="133">
        <v>9</v>
      </c>
      <c r="G371" s="133">
        <v>0</v>
      </c>
      <c r="H371" s="133">
        <v>2.1</v>
      </c>
      <c r="I371" s="133">
        <v>9.65</v>
      </c>
    </row>
    <row r="372" spans="1:9">
      <c r="A372" s="130">
        <v>28273910</v>
      </c>
      <c r="B372" s="117" t="s">
        <v>6097</v>
      </c>
      <c r="C372" s="118"/>
      <c r="D372" s="138">
        <v>6.2712000000000003</v>
      </c>
      <c r="E372" s="138">
        <v>6.2712000000000003</v>
      </c>
      <c r="F372" s="133">
        <v>0</v>
      </c>
      <c r="G372" s="133">
        <v>0</v>
      </c>
      <c r="H372" s="133">
        <v>2.1</v>
      </c>
      <c r="I372" s="133">
        <v>9.65</v>
      </c>
    </row>
    <row r="373" spans="1:9">
      <c r="A373" s="130">
        <v>28273996</v>
      </c>
      <c r="B373" s="117" t="s">
        <v>6098</v>
      </c>
      <c r="C373" s="118"/>
      <c r="D373" s="138">
        <v>2.7875999999999999</v>
      </c>
      <c r="E373" s="138">
        <v>2.7894999999999999</v>
      </c>
      <c r="F373" s="133">
        <v>9</v>
      </c>
      <c r="G373" s="133">
        <v>0</v>
      </c>
      <c r="H373" s="133">
        <v>2.1</v>
      </c>
      <c r="I373" s="133">
        <v>9.65</v>
      </c>
    </row>
    <row r="374" spans="1:9">
      <c r="A374" s="130">
        <v>28273997</v>
      </c>
      <c r="B374" s="117" t="s">
        <v>6099</v>
      </c>
      <c r="C374" s="118"/>
      <c r="D374" s="138">
        <v>7.0739999999999998</v>
      </c>
      <c r="E374" s="138">
        <v>7.0975999999999999</v>
      </c>
      <c r="F374" s="133">
        <v>9</v>
      </c>
      <c r="G374" s="133">
        <v>0</v>
      </c>
      <c r="H374" s="133">
        <v>2.1</v>
      </c>
      <c r="I374" s="133">
        <v>9.65</v>
      </c>
    </row>
    <row r="375" spans="1:9">
      <c r="A375" s="130">
        <v>28273999</v>
      </c>
      <c r="B375" s="117" t="s">
        <v>6100</v>
      </c>
      <c r="C375" s="118"/>
      <c r="D375" s="138">
        <v>0.38590000000000002</v>
      </c>
      <c r="E375" s="138">
        <v>0.76749999999999996</v>
      </c>
      <c r="F375" s="133">
        <v>9</v>
      </c>
      <c r="G375" s="133">
        <v>0</v>
      </c>
      <c r="H375" s="133">
        <v>2.1</v>
      </c>
      <c r="I375" s="133">
        <v>9.65</v>
      </c>
    </row>
    <row r="376" spans="1:9">
      <c r="A376" s="130">
        <v>28274120</v>
      </c>
      <c r="B376" s="117" t="s">
        <v>6101</v>
      </c>
      <c r="C376" s="118"/>
      <c r="D376" s="138">
        <v>6.3994</v>
      </c>
      <c r="E376" s="138">
        <v>6.3994</v>
      </c>
      <c r="F376" s="133">
        <v>9</v>
      </c>
      <c r="G376" s="133">
        <v>0</v>
      </c>
      <c r="H376" s="133">
        <v>2.1</v>
      </c>
      <c r="I376" s="133">
        <v>9.65</v>
      </c>
    </row>
    <row r="377" spans="1:9">
      <c r="A377" s="130">
        <v>28274912</v>
      </c>
      <c r="B377" s="117" t="s">
        <v>6102</v>
      </c>
      <c r="C377" s="118"/>
      <c r="D377" s="138">
        <v>3.6293000000000002</v>
      </c>
      <c r="E377" s="138">
        <v>3.6293000000000002</v>
      </c>
      <c r="F377" s="133">
        <v>0</v>
      </c>
      <c r="G377" s="133">
        <v>0</v>
      </c>
      <c r="H377" s="133">
        <v>2.1</v>
      </c>
      <c r="I377" s="133">
        <v>9.65</v>
      </c>
    </row>
    <row r="378" spans="1:9">
      <c r="A378" s="130">
        <v>28274921</v>
      </c>
      <c r="B378" s="117" t="s">
        <v>6103</v>
      </c>
      <c r="C378" s="118"/>
      <c r="D378" s="138">
        <v>0.29299999999999998</v>
      </c>
      <c r="E378" s="138">
        <v>0.38819999999999999</v>
      </c>
      <c r="F378" s="133">
        <v>9</v>
      </c>
      <c r="G378" s="133">
        <v>0</v>
      </c>
      <c r="H378" s="133">
        <v>2.1</v>
      </c>
      <c r="I378" s="133">
        <v>9.65</v>
      </c>
    </row>
    <row r="379" spans="1:9">
      <c r="A379" s="130">
        <v>28275100</v>
      </c>
      <c r="B379" s="117" t="s">
        <v>6104</v>
      </c>
      <c r="C379" s="118"/>
      <c r="D379" s="138">
        <v>6.6</v>
      </c>
      <c r="E379" s="138">
        <v>7.5673000000000004</v>
      </c>
      <c r="F379" s="133">
        <v>0</v>
      </c>
      <c r="G379" s="133">
        <v>0</v>
      </c>
      <c r="H379" s="133">
        <v>2.1</v>
      </c>
      <c r="I379" s="133">
        <v>9.65</v>
      </c>
    </row>
    <row r="380" spans="1:9">
      <c r="A380" s="130">
        <v>28276012</v>
      </c>
      <c r="B380" s="117" t="s">
        <v>6105</v>
      </c>
      <c r="C380" s="118"/>
      <c r="D380" s="138">
        <v>76.010400000000004</v>
      </c>
      <c r="E380" s="138">
        <v>76.013800000000003</v>
      </c>
      <c r="F380" s="133">
        <v>9</v>
      </c>
      <c r="G380" s="133">
        <v>0</v>
      </c>
      <c r="H380" s="133">
        <v>2.1</v>
      </c>
      <c r="I380" s="133">
        <v>9.65</v>
      </c>
    </row>
    <row r="381" spans="1:9">
      <c r="A381" s="145">
        <v>28281000</v>
      </c>
      <c r="B381" s="117" t="s">
        <v>6106</v>
      </c>
      <c r="C381" s="118"/>
      <c r="D381" s="136">
        <v>1.012</v>
      </c>
      <c r="E381" s="136">
        <v>1.1452</v>
      </c>
      <c r="F381" s="133">
        <v>9</v>
      </c>
      <c r="G381" s="133">
        <v>0</v>
      </c>
      <c r="H381" s="133">
        <v>2.1</v>
      </c>
      <c r="I381" s="133">
        <v>9.65</v>
      </c>
    </row>
    <row r="382" spans="1:9">
      <c r="A382" s="130">
        <v>28289020</v>
      </c>
      <c r="B382" s="117" t="s">
        <v>6107</v>
      </c>
      <c r="C382" s="118"/>
      <c r="D382" s="138">
        <v>0.62470000000000003</v>
      </c>
      <c r="E382" s="138">
        <v>0.83830000000000005</v>
      </c>
      <c r="F382" s="133">
        <v>10.8</v>
      </c>
      <c r="G382" s="133">
        <v>0</v>
      </c>
      <c r="H382" s="133">
        <v>2.1</v>
      </c>
      <c r="I382" s="133">
        <v>9.65</v>
      </c>
    </row>
    <row r="383" spans="1:9">
      <c r="A383" s="130">
        <v>28291100</v>
      </c>
      <c r="B383" s="117" t="s">
        <v>6108</v>
      </c>
      <c r="C383" s="118"/>
      <c r="D383" s="138">
        <v>0.78990000000000005</v>
      </c>
      <c r="E383" s="138">
        <v>0.84209999999999996</v>
      </c>
      <c r="F383" s="133">
        <v>9</v>
      </c>
      <c r="G383" s="133">
        <v>0</v>
      </c>
      <c r="H383" s="133">
        <v>2.1</v>
      </c>
      <c r="I383" s="133">
        <v>9.65</v>
      </c>
    </row>
    <row r="384" spans="1:9">
      <c r="A384" s="130">
        <v>28291920</v>
      </c>
      <c r="B384" s="117" t="s">
        <v>6109</v>
      </c>
      <c r="C384" s="118"/>
      <c r="D384" s="138">
        <v>1.4603999999999999</v>
      </c>
      <c r="E384" s="138">
        <v>1.5522</v>
      </c>
      <c r="F384" s="133">
        <v>9</v>
      </c>
      <c r="G384" s="133">
        <v>0</v>
      </c>
      <c r="H384" s="133">
        <v>2.1</v>
      </c>
      <c r="I384" s="133">
        <v>9.65</v>
      </c>
    </row>
    <row r="385" spans="1:9">
      <c r="A385" s="130">
        <v>28299011</v>
      </c>
      <c r="B385" s="117" t="s">
        <v>6110</v>
      </c>
      <c r="C385" s="118"/>
      <c r="D385" s="138">
        <v>5.7561</v>
      </c>
      <c r="E385" s="138">
        <v>6.4560000000000004</v>
      </c>
      <c r="F385" s="133">
        <v>0</v>
      </c>
      <c r="G385" s="133">
        <v>0</v>
      </c>
      <c r="H385" s="133">
        <v>2.1</v>
      </c>
      <c r="I385" s="133">
        <v>9.65</v>
      </c>
    </row>
    <row r="386" spans="1:9">
      <c r="A386" s="130">
        <v>28299050</v>
      </c>
      <c r="B386" s="117" t="s">
        <v>6111</v>
      </c>
      <c r="C386" s="118"/>
      <c r="D386" s="138">
        <v>2.2298</v>
      </c>
      <c r="E386" s="138">
        <v>2.4666999999999999</v>
      </c>
      <c r="F386" s="133">
        <v>9</v>
      </c>
      <c r="G386" s="133">
        <v>0</v>
      </c>
      <c r="H386" s="133">
        <v>2.1</v>
      </c>
      <c r="I386" s="133">
        <v>9.65</v>
      </c>
    </row>
    <row r="387" spans="1:9">
      <c r="A387" s="130">
        <v>28301010</v>
      </c>
      <c r="B387" s="117" t="s">
        <v>6112</v>
      </c>
      <c r="C387" s="118"/>
      <c r="D387" s="138">
        <v>0.49390000000000001</v>
      </c>
      <c r="E387" s="138">
        <v>0.58560000000000001</v>
      </c>
      <c r="F387" s="133">
        <v>9</v>
      </c>
      <c r="G387" s="133">
        <v>0</v>
      </c>
      <c r="H387" s="133">
        <v>2.1</v>
      </c>
      <c r="I387" s="133">
        <v>9.65</v>
      </c>
    </row>
    <row r="388" spans="1:9">
      <c r="A388" s="130">
        <v>28301020</v>
      </c>
      <c r="B388" s="117" t="s">
        <v>6113</v>
      </c>
      <c r="C388" s="118"/>
      <c r="D388" s="138">
        <v>0.53869999999999996</v>
      </c>
      <c r="E388" s="138">
        <v>0.6552</v>
      </c>
      <c r="F388" s="133">
        <v>9</v>
      </c>
      <c r="G388" s="133">
        <v>0</v>
      </c>
      <c r="H388" s="133">
        <v>2.1</v>
      </c>
      <c r="I388" s="133">
        <v>9.65</v>
      </c>
    </row>
    <row r="389" spans="1:9">
      <c r="A389" s="130">
        <v>28309011</v>
      </c>
      <c r="B389" s="117" t="s">
        <v>6114</v>
      </c>
      <c r="C389" s="118"/>
      <c r="D389" s="138">
        <v>17.7822</v>
      </c>
      <c r="E389" s="138">
        <v>36.396500000000003</v>
      </c>
      <c r="F389" s="133">
        <v>0</v>
      </c>
      <c r="G389" s="133">
        <v>0</v>
      </c>
      <c r="H389" s="133">
        <v>2.1</v>
      </c>
      <c r="I389" s="133">
        <v>9.65</v>
      </c>
    </row>
    <row r="390" spans="1:9">
      <c r="A390" s="130">
        <v>28309016</v>
      </c>
      <c r="B390" s="117" t="s">
        <v>6115</v>
      </c>
      <c r="C390" s="118"/>
      <c r="D390" s="138">
        <v>7.3150000000000004</v>
      </c>
      <c r="E390" s="138">
        <v>7.3150000000000004</v>
      </c>
      <c r="F390" s="133">
        <v>0</v>
      </c>
      <c r="G390" s="133">
        <v>0</v>
      </c>
      <c r="H390" s="133">
        <v>2.1</v>
      </c>
      <c r="I390" s="133">
        <v>9.65</v>
      </c>
    </row>
    <row r="391" spans="1:9">
      <c r="A391" s="130">
        <v>28309019</v>
      </c>
      <c r="B391" s="117" t="s">
        <v>6116</v>
      </c>
      <c r="C391" s="118"/>
      <c r="D391" s="138">
        <v>8.76</v>
      </c>
      <c r="E391" s="138">
        <v>8.76</v>
      </c>
      <c r="F391" s="133">
        <v>0</v>
      </c>
      <c r="G391" s="133">
        <v>0</v>
      </c>
      <c r="H391" s="133">
        <v>2.1</v>
      </c>
      <c r="I391" s="133">
        <v>9.65</v>
      </c>
    </row>
    <row r="392" spans="1:9">
      <c r="A392" s="130">
        <v>28311011</v>
      </c>
      <c r="B392" s="117" t="s">
        <v>6117</v>
      </c>
      <c r="C392" s="118"/>
      <c r="D392" s="138">
        <v>0.79449999999999998</v>
      </c>
      <c r="E392" s="138">
        <v>0.86799999999999999</v>
      </c>
      <c r="F392" s="133">
        <v>0</v>
      </c>
      <c r="G392" s="133">
        <v>0</v>
      </c>
      <c r="H392" s="133">
        <v>2.1</v>
      </c>
      <c r="I392" s="133">
        <v>9.65</v>
      </c>
    </row>
    <row r="393" spans="1:9">
      <c r="A393" s="130">
        <v>28311019</v>
      </c>
      <c r="B393" s="117" t="s">
        <v>6118</v>
      </c>
      <c r="C393" s="118"/>
      <c r="D393" s="138">
        <v>0.77839999999999998</v>
      </c>
      <c r="E393" s="138">
        <v>0.82809999999999995</v>
      </c>
      <c r="F393" s="133">
        <v>0</v>
      </c>
      <c r="G393" s="133">
        <v>0</v>
      </c>
      <c r="H393" s="133">
        <v>2.1</v>
      </c>
      <c r="I393" s="133">
        <v>9.65</v>
      </c>
    </row>
    <row r="394" spans="1:9">
      <c r="A394" s="145">
        <v>28311021</v>
      </c>
      <c r="B394" s="117" t="s">
        <v>6119</v>
      </c>
      <c r="C394" s="118"/>
      <c r="D394" s="136">
        <v>2.2273000000000001</v>
      </c>
      <c r="E394" s="136">
        <v>2.2707000000000002</v>
      </c>
      <c r="F394" s="133">
        <v>0</v>
      </c>
      <c r="G394" s="133">
        <v>0</v>
      </c>
      <c r="H394" s="133">
        <v>2.1</v>
      </c>
      <c r="I394" s="133">
        <v>9.65</v>
      </c>
    </row>
    <row r="395" spans="1:9">
      <c r="A395" s="130">
        <v>28311029</v>
      </c>
      <c r="B395" s="117" t="s">
        <v>6120</v>
      </c>
      <c r="C395" s="118"/>
      <c r="D395" s="138">
        <v>3.6699000000000002</v>
      </c>
      <c r="E395" s="138">
        <v>3.6699000000000002</v>
      </c>
      <c r="F395" s="133">
        <v>0</v>
      </c>
      <c r="G395" s="133">
        <v>0</v>
      </c>
      <c r="H395" s="133">
        <v>2.1</v>
      </c>
      <c r="I395" s="133">
        <v>9.65</v>
      </c>
    </row>
    <row r="396" spans="1:9">
      <c r="A396" s="130">
        <v>28321010</v>
      </c>
      <c r="B396" s="117" t="s">
        <v>6121</v>
      </c>
      <c r="C396" s="118"/>
      <c r="D396" s="138">
        <v>0.30480000000000002</v>
      </c>
      <c r="E396" s="138">
        <v>0.40610000000000002</v>
      </c>
      <c r="F396" s="133">
        <v>9</v>
      </c>
      <c r="G396" s="133">
        <v>0</v>
      </c>
      <c r="H396" s="133">
        <v>2.1</v>
      </c>
      <c r="I396" s="133">
        <v>9.65</v>
      </c>
    </row>
    <row r="397" spans="1:9" ht="27">
      <c r="A397" s="130">
        <v>28321090</v>
      </c>
      <c r="B397" s="139" t="s">
        <v>6122</v>
      </c>
      <c r="C397" s="140"/>
      <c r="D397" s="138">
        <v>0.31619999999999998</v>
      </c>
      <c r="E397" s="138">
        <v>0.36840000000000001</v>
      </c>
      <c r="F397" s="133">
        <v>9</v>
      </c>
      <c r="G397" s="133">
        <v>0</v>
      </c>
      <c r="H397" s="133">
        <v>2.1</v>
      </c>
      <c r="I397" s="133">
        <v>9.65</v>
      </c>
    </row>
    <row r="398" spans="1:9">
      <c r="A398" s="130">
        <v>28322000</v>
      </c>
      <c r="B398" s="117" t="s">
        <v>6123</v>
      </c>
      <c r="C398" s="118"/>
      <c r="D398" s="138">
        <v>0.36420000000000002</v>
      </c>
      <c r="E398" s="138">
        <v>0.36420000000000002</v>
      </c>
      <c r="F398" s="133">
        <v>0</v>
      </c>
      <c r="G398" s="133">
        <v>0</v>
      </c>
      <c r="H398" s="133">
        <v>2.1</v>
      </c>
      <c r="I398" s="133">
        <v>9.65</v>
      </c>
    </row>
    <row r="399" spans="1:9">
      <c r="A399" s="130">
        <v>28323020</v>
      </c>
      <c r="B399" s="117" t="s">
        <v>6124</v>
      </c>
      <c r="C399" s="118"/>
      <c r="D399" s="138">
        <v>0.1406</v>
      </c>
      <c r="E399" s="138">
        <v>0.24510000000000001</v>
      </c>
      <c r="F399" s="133">
        <v>9</v>
      </c>
      <c r="G399" s="133">
        <v>0</v>
      </c>
      <c r="H399" s="133">
        <v>2.1</v>
      </c>
      <c r="I399" s="133">
        <v>9.65</v>
      </c>
    </row>
    <row r="400" spans="1:9">
      <c r="A400" s="130">
        <v>28331110</v>
      </c>
      <c r="B400" s="117" t="s">
        <v>6125</v>
      </c>
      <c r="C400" s="118"/>
      <c r="D400" s="138">
        <v>6.7400000000000002E-2</v>
      </c>
      <c r="E400" s="138">
        <v>7.3999999999999996E-2</v>
      </c>
      <c r="F400" s="133">
        <v>9</v>
      </c>
      <c r="G400" s="133">
        <v>0</v>
      </c>
      <c r="H400" s="133">
        <v>2.1</v>
      </c>
      <c r="I400" s="133">
        <v>9.65</v>
      </c>
    </row>
    <row r="401" spans="1:9">
      <c r="A401" s="130">
        <v>28331900</v>
      </c>
      <c r="B401" s="117" t="s">
        <v>6126</v>
      </c>
      <c r="C401" s="118"/>
      <c r="D401" s="138">
        <v>0.36909999999999998</v>
      </c>
      <c r="E401" s="138">
        <v>0.40539999999999998</v>
      </c>
      <c r="F401" s="133">
        <v>0</v>
      </c>
      <c r="G401" s="133">
        <v>0</v>
      </c>
      <c r="H401" s="133">
        <v>2.1</v>
      </c>
      <c r="I401" s="133">
        <v>9.65</v>
      </c>
    </row>
    <row r="402" spans="1:9">
      <c r="A402" s="130">
        <v>28332100</v>
      </c>
      <c r="B402" s="117" t="s">
        <v>6127</v>
      </c>
      <c r="C402" s="118"/>
      <c r="D402" s="138">
        <v>9.5000000000000001E-2</v>
      </c>
      <c r="E402" s="138">
        <v>0.22889999999999999</v>
      </c>
      <c r="F402" s="133">
        <v>9</v>
      </c>
      <c r="G402" s="133">
        <v>0</v>
      </c>
      <c r="H402" s="133">
        <v>2.1</v>
      </c>
      <c r="I402" s="133">
        <v>9.65</v>
      </c>
    </row>
    <row r="403" spans="1:9">
      <c r="A403" s="130">
        <v>28332200</v>
      </c>
      <c r="B403" s="117" t="s">
        <v>6128</v>
      </c>
      <c r="C403" s="118"/>
      <c r="D403" s="138">
        <v>0.96740000000000004</v>
      </c>
      <c r="E403" s="138">
        <v>1.0721000000000001</v>
      </c>
      <c r="F403" s="133">
        <v>9</v>
      </c>
      <c r="G403" s="133">
        <v>0</v>
      </c>
      <c r="H403" s="133">
        <v>2.1</v>
      </c>
      <c r="I403" s="133">
        <v>9.65</v>
      </c>
    </row>
    <row r="404" spans="1:9">
      <c r="A404" s="130">
        <v>28332520</v>
      </c>
      <c r="B404" s="117" t="s">
        <v>6129</v>
      </c>
      <c r="C404" s="118"/>
      <c r="D404" s="138">
        <v>3.355</v>
      </c>
      <c r="E404" s="138">
        <v>3.2128999999999999</v>
      </c>
      <c r="F404" s="133">
        <v>0</v>
      </c>
      <c r="G404" s="133">
        <v>0</v>
      </c>
      <c r="H404" s="133">
        <v>2.1</v>
      </c>
      <c r="I404" s="133">
        <v>9.65</v>
      </c>
    </row>
    <row r="405" spans="1:9" ht="27">
      <c r="A405" s="145">
        <v>28332710</v>
      </c>
      <c r="B405" s="139" t="s">
        <v>6130</v>
      </c>
      <c r="C405" s="140"/>
      <c r="D405" s="136">
        <v>0.4229</v>
      </c>
      <c r="E405" s="136">
        <v>0.49370000000000003</v>
      </c>
      <c r="F405" s="133">
        <v>0</v>
      </c>
      <c r="G405" s="133">
        <v>0</v>
      </c>
      <c r="H405" s="133">
        <v>2.1</v>
      </c>
      <c r="I405" s="133">
        <v>9.65</v>
      </c>
    </row>
    <row r="406" spans="1:9" ht="27">
      <c r="A406" s="130">
        <v>28332910</v>
      </c>
      <c r="B406" s="139" t="s">
        <v>6131</v>
      </c>
      <c r="C406" s="140"/>
      <c r="D406" s="138">
        <v>0.2276</v>
      </c>
      <c r="E406" s="138">
        <v>0.2276</v>
      </c>
      <c r="F406" s="133">
        <v>0</v>
      </c>
      <c r="G406" s="133">
        <v>0</v>
      </c>
      <c r="H406" s="133">
        <v>2.1</v>
      </c>
      <c r="I406" s="133">
        <v>9.65</v>
      </c>
    </row>
    <row r="407" spans="1:9">
      <c r="A407" s="130">
        <v>28332920</v>
      </c>
      <c r="B407" s="117" t="s">
        <v>6132</v>
      </c>
      <c r="C407" s="118"/>
      <c r="D407" s="138">
        <v>52.92</v>
      </c>
      <c r="E407" s="138">
        <v>52.92</v>
      </c>
      <c r="F407" s="133">
        <v>0</v>
      </c>
      <c r="G407" s="133">
        <v>0</v>
      </c>
      <c r="H407" s="133">
        <v>2.1</v>
      </c>
      <c r="I407" s="133">
        <v>9.65</v>
      </c>
    </row>
    <row r="408" spans="1:9">
      <c r="A408" s="130">
        <v>28332940</v>
      </c>
      <c r="B408" s="117" t="s">
        <v>6133</v>
      </c>
      <c r="C408" s="118"/>
      <c r="D408" s="138">
        <v>0.1583</v>
      </c>
      <c r="E408" s="138">
        <v>0.35460000000000003</v>
      </c>
      <c r="F408" s="133">
        <v>9</v>
      </c>
      <c r="G408" s="133">
        <v>0</v>
      </c>
      <c r="H408" s="133">
        <v>2.1</v>
      </c>
      <c r="I408" s="133">
        <v>9.65</v>
      </c>
    </row>
    <row r="409" spans="1:9">
      <c r="A409" s="130">
        <v>28332960</v>
      </c>
      <c r="B409" s="117" t="s">
        <v>6134</v>
      </c>
      <c r="C409" s="118"/>
      <c r="D409" s="138">
        <v>0.8</v>
      </c>
      <c r="E409" s="138">
        <v>0.8</v>
      </c>
      <c r="F409" s="133">
        <v>9</v>
      </c>
      <c r="G409" s="133">
        <v>0</v>
      </c>
      <c r="H409" s="133">
        <v>2.1</v>
      </c>
      <c r="I409" s="133">
        <v>9.65</v>
      </c>
    </row>
    <row r="410" spans="1:9">
      <c r="A410" s="130">
        <v>28332970</v>
      </c>
      <c r="B410" s="117" t="s">
        <v>6135</v>
      </c>
      <c r="C410" s="118"/>
      <c r="D410" s="138">
        <v>0.81</v>
      </c>
      <c r="E410" s="138">
        <v>0.85840000000000005</v>
      </c>
      <c r="F410" s="133">
        <v>9</v>
      </c>
      <c r="G410" s="133">
        <v>0</v>
      </c>
      <c r="H410" s="133">
        <v>2.1</v>
      </c>
      <c r="I410" s="133">
        <v>9.65</v>
      </c>
    </row>
    <row r="411" spans="1:9">
      <c r="A411" s="130">
        <v>28332990</v>
      </c>
      <c r="B411" s="117" t="s">
        <v>6136</v>
      </c>
      <c r="C411" s="118"/>
      <c r="D411" s="138">
        <v>0.21579999999999999</v>
      </c>
      <c r="E411" s="138">
        <v>0.45739999999999997</v>
      </c>
      <c r="F411" s="133">
        <v>9</v>
      </c>
      <c r="G411" s="133">
        <v>0</v>
      </c>
      <c r="H411" s="133">
        <v>2.1</v>
      </c>
      <c r="I411" s="133">
        <v>9.65</v>
      </c>
    </row>
    <row r="412" spans="1:9">
      <c r="A412" s="130">
        <v>28333000</v>
      </c>
      <c r="B412" s="117" t="s">
        <v>6137</v>
      </c>
      <c r="C412" s="118"/>
      <c r="D412" s="138">
        <v>0.34599999999999997</v>
      </c>
      <c r="E412" s="138">
        <v>0.53239999999999998</v>
      </c>
      <c r="F412" s="133">
        <v>9</v>
      </c>
      <c r="G412" s="133">
        <v>0</v>
      </c>
      <c r="H412" s="133">
        <v>2.1</v>
      </c>
      <c r="I412" s="133">
        <v>9.65</v>
      </c>
    </row>
    <row r="413" spans="1:9" ht="27">
      <c r="A413" s="130">
        <v>28334010</v>
      </c>
      <c r="B413" s="139" t="s">
        <v>6138</v>
      </c>
      <c r="C413" s="140"/>
      <c r="D413" s="138">
        <v>0.90269999999999995</v>
      </c>
      <c r="E413" s="138">
        <v>0.96879999999999999</v>
      </c>
      <c r="F413" s="133">
        <v>0</v>
      </c>
      <c r="G413" s="133">
        <v>0</v>
      </c>
      <c r="H413" s="133">
        <v>2.1</v>
      </c>
      <c r="I413" s="133">
        <v>9.65</v>
      </c>
    </row>
    <row r="414" spans="1:9">
      <c r="A414" s="145">
        <v>28334020</v>
      </c>
      <c r="B414" s="117" t="s">
        <v>6139</v>
      </c>
      <c r="C414" s="118"/>
      <c r="D414" s="136">
        <v>0.62339999999999995</v>
      </c>
      <c r="E414" s="136">
        <v>0.68859999999999999</v>
      </c>
      <c r="F414" s="133">
        <v>0</v>
      </c>
      <c r="G414" s="133">
        <v>0</v>
      </c>
      <c r="H414" s="133">
        <v>2.1</v>
      </c>
      <c r="I414" s="133">
        <v>9.65</v>
      </c>
    </row>
    <row r="415" spans="1:9" ht="27">
      <c r="A415" s="130">
        <v>28334090</v>
      </c>
      <c r="B415" s="139" t="s">
        <v>6140</v>
      </c>
      <c r="C415" s="140"/>
      <c r="D415" s="138">
        <v>1.4247000000000001</v>
      </c>
      <c r="E415" s="138">
        <v>1.5258</v>
      </c>
      <c r="F415" s="133">
        <v>0</v>
      </c>
      <c r="G415" s="133">
        <v>0</v>
      </c>
      <c r="H415" s="133">
        <v>2.1</v>
      </c>
      <c r="I415" s="133">
        <v>9.65</v>
      </c>
    </row>
    <row r="416" spans="1:9">
      <c r="A416" s="130">
        <v>28341010</v>
      </c>
      <c r="B416" s="117" t="s">
        <v>6141</v>
      </c>
      <c r="C416" s="118"/>
      <c r="D416" s="138">
        <v>0.54710000000000003</v>
      </c>
      <c r="E416" s="138">
        <v>0.69299999999999995</v>
      </c>
      <c r="F416" s="133">
        <v>0</v>
      </c>
      <c r="G416" s="133">
        <v>0</v>
      </c>
      <c r="H416" s="133">
        <v>2.1</v>
      </c>
      <c r="I416" s="133">
        <v>9.65</v>
      </c>
    </row>
    <row r="417" spans="1:9">
      <c r="A417" s="130">
        <v>28342190</v>
      </c>
      <c r="B417" s="117" t="s">
        <v>6142</v>
      </c>
      <c r="C417" s="118"/>
      <c r="D417" s="138">
        <v>0.89990000000000003</v>
      </c>
      <c r="E417" s="138">
        <v>0.95709999999999995</v>
      </c>
      <c r="F417" s="133">
        <v>9</v>
      </c>
      <c r="G417" s="133">
        <v>0</v>
      </c>
      <c r="H417" s="133">
        <v>2.1</v>
      </c>
      <c r="I417" s="133">
        <v>9.65</v>
      </c>
    </row>
    <row r="418" spans="1:9">
      <c r="A418" s="145">
        <v>28342910</v>
      </c>
      <c r="B418" s="117" t="s">
        <v>6143</v>
      </c>
      <c r="C418" s="118"/>
      <c r="D418" s="136">
        <v>0.434</v>
      </c>
      <c r="E418" s="136">
        <v>0.434</v>
      </c>
      <c r="F418" s="133">
        <v>3.6</v>
      </c>
      <c r="G418" s="141" t="s">
        <v>119</v>
      </c>
      <c r="H418" s="133">
        <v>2.1</v>
      </c>
      <c r="I418" s="133">
        <v>9.65</v>
      </c>
    </row>
    <row r="419" spans="1:9">
      <c r="A419" s="130">
        <v>28342990</v>
      </c>
      <c r="B419" s="117" t="s">
        <v>6144</v>
      </c>
      <c r="C419" s="118"/>
      <c r="D419" s="138">
        <v>0.2447</v>
      </c>
      <c r="E419" s="138">
        <v>0.37519999999999998</v>
      </c>
      <c r="F419" s="133">
        <v>9</v>
      </c>
      <c r="G419" s="133">
        <v>0</v>
      </c>
      <c r="H419" s="133">
        <v>2.1</v>
      </c>
      <c r="I419" s="133">
        <v>9.65</v>
      </c>
    </row>
    <row r="420" spans="1:9" ht="27">
      <c r="A420" s="130">
        <v>28351011</v>
      </c>
      <c r="B420" s="139" t="s">
        <v>6145</v>
      </c>
      <c r="C420" s="140"/>
      <c r="D420" s="138">
        <v>2.2627000000000002</v>
      </c>
      <c r="E420" s="138">
        <v>2.4323999999999999</v>
      </c>
      <c r="F420" s="133">
        <v>0</v>
      </c>
      <c r="G420" s="133">
        <v>0</v>
      </c>
      <c r="H420" s="133">
        <v>2.1</v>
      </c>
      <c r="I420" s="133">
        <v>9.65</v>
      </c>
    </row>
    <row r="421" spans="1:9">
      <c r="A421" s="130">
        <v>28351019</v>
      </c>
      <c r="B421" s="117" t="s">
        <v>6146</v>
      </c>
      <c r="C421" s="118"/>
      <c r="D421" s="138">
        <v>13.944900000000001</v>
      </c>
      <c r="E421" s="138">
        <v>11.611599999999999</v>
      </c>
      <c r="F421" s="133">
        <v>0</v>
      </c>
      <c r="G421" s="133">
        <v>0</v>
      </c>
      <c r="H421" s="133">
        <v>2.1</v>
      </c>
      <c r="I421" s="133">
        <v>9.65</v>
      </c>
    </row>
    <row r="422" spans="1:9">
      <c r="A422" s="130">
        <v>28352200</v>
      </c>
      <c r="B422" s="117" t="s">
        <v>6147</v>
      </c>
      <c r="C422" s="118"/>
      <c r="D422" s="138">
        <v>1.3116000000000001</v>
      </c>
      <c r="E422" s="138">
        <v>1.5068999999999999</v>
      </c>
      <c r="F422" s="133">
        <v>9</v>
      </c>
      <c r="G422" s="133">
        <v>0</v>
      </c>
      <c r="H422" s="133">
        <v>2.1</v>
      </c>
      <c r="I422" s="133">
        <v>9.65</v>
      </c>
    </row>
    <row r="423" spans="1:9">
      <c r="A423" s="130">
        <v>28352400</v>
      </c>
      <c r="B423" s="117" t="s">
        <v>6148</v>
      </c>
      <c r="C423" s="118"/>
      <c r="D423" s="138">
        <v>1.1608000000000001</v>
      </c>
      <c r="E423" s="138">
        <v>1.3761000000000001</v>
      </c>
      <c r="F423" s="133">
        <v>9</v>
      </c>
      <c r="G423" s="133">
        <v>0</v>
      </c>
      <c r="H423" s="133">
        <v>2.1</v>
      </c>
      <c r="I423" s="133">
        <v>9.65</v>
      </c>
    </row>
    <row r="424" spans="1:9">
      <c r="A424" s="145">
        <v>28352500</v>
      </c>
      <c r="B424" s="117" t="s">
        <v>6149</v>
      </c>
      <c r="C424" s="118"/>
      <c r="D424" s="136">
        <v>0.32079999999999997</v>
      </c>
      <c r="E424" s="136">
        <v>0.36349999999999999</v>
      </c>
      <c r="F424" s="133">
        <v>0</v>
      </c>
      <c r="G424" s="133">
        <v>0</v>
      </c>
      <c r="H424" s="133">
        <v>2.1</v>
      </c>
      <c r="I424" s="133">
        <v>9.65</v>
      </c>
    </row>
    <row r="425" spans="1:9">
      <c r="A425" s="130">
        <v>28352600</v>
      </c>
      <c r="B425" s="117" t="s">
        <v>6150</v>
      </c>
      <c r="C425" s="118"/>
      <c r="D425" s="138">
        <v>0.48159999999999997</v>
      </c>
      <c r="E425" s="138">
        <v>0.62319999999999998</v>
      </c>
      <c r="F425" s="133">
        <v>9</v>
      </c>
      <c r="G425" s="133">
        <v>0</v>
      </c>
      <c r="H425" s="133">
        <v>2.1</v>
      </c>
      <c r="I425" s="133">
        <v>9.65</v>
      </c>
    </row>
    <row r="426" spans="1:9">
      <c r="A426" s="130">
        <v>28352980</v>
      </c>
      <c r="B426" s="117" t="s">
        <v>6151</v>
      </c>
      <c r="C426" s="118"/>
      <c r="D426" s="138">
        <v>0.74080000000000001</v>
      </c>
      <c r="E426" s="138">
        <v>1.0767</v>
      </c>
      <c r="F426" s="133">
        <v>9</v>
      </c>
      <c r="G426" s="133">
        <v>0</v>
      </c>
      <c r="H426" s="133">
        <v>2.1</v>
      </c>
      <c r="I426" s="133">
        <v>9.65</v>
      </c>
    </row>
    <row r="427" spans="1:9">
      <c r="A427" s="130">
        <v>28352990</v>
      </c>
      <c r="B427" s="117" t="s">
        <v>6152</v>
      </c>
      <c r="C427" s="118"/>
      <c r="D427" s="138">
        <v>1.6004</v>
      </c>
      <c r="E427" s="138">
        <v>2.2959999999999998</v>
      </c>
      <c r="F427" s="133">
        <v>9</v>
      </c>
      <c r="G427" s="133">
        <v>0</v>
      </c>
      <c r="H427" s="133">
        <v>2.1</v>
      </c>
      <c r="I427" s="133">
        <v>9.65</v>
      </c>
    </row>
    <row r="428" spans="1:9">
      <c r="A428" s="130">
        <v>28353110</v>
      </c>
      <c r="B428" s="117" t="s">
        <v>6153</v>
      </c>
      <c r="C428" s="118"/>
      <c r="D428" s="138">
        <v>1.1536999999999999</v>
      </c>
      <c r="E428" s="138">
        <v>1.3192999999999999</v>
      </c>
      <c r="F428" s="133">
        <v>9</v>
      </c>
      <c r="G428" s="133">
        <v>0</v>
      </c>
      <c r="H428" s="133">
        <v>2.1</v>
      </c>
      <c r="I428" s="133">
        <v>9.65</v>
      </c>
    </row>
    <row r="429" spans="1:9">
      <c r="A429" s="145">
        <v>28353190</v>
      </c>
      <c r="B429" s="117" t="s">
        <v>6154</v>
      </c>
      <c r="C429" s="118"/>
      <c r="D429" s="136">
        <v>0.96</v>
      </c>
      <c r="E429" s="136">
        <v>1.0763</v>
      </c>
      <c r="F429" s="133">
        <v>9</v>
      </c>
      <c r="G429" s="133">
        <v>0</v>
      </c>
      <c r="H429" s="133">
        <v>2.1</v>
      </c>
      <c r="I429" s="133">
        <v>9.65</v>
      </c>
    </row>
    <row r="430" spans="1:9">
      <c r="A430" s="130">
        <v>28353910</v>
      </c>
      <c r="B430" s="117" t="s">
        <v>6155</v>
      </c>
      <c r="C430" s="118"/>
      <c r="D430" s="138">
        <v>1.3277000000000001</v>
      </c>
      <c r="E430" s="138">
        <v>1.4007000000000001</v>
      </c>
      <c r="F430" s="133">
        <v>9</v>
      </c>
      <c r="G430" s="133">
        <v>0</v>
      </c>
      <c r="H430" s="133">
        <v>2.1</v>
      </c>
      <c r="I430" s="133">
        <v>9.65</v>
      </c>
    </row>
    <row r="431" spans="1:9">
      <c r="A431" s="130">
        <v>28353920</v>
      </c>
      <c r="B431" s="117" t="s">
        <v>6156</v>
      </c>
      <c r="C431" s="118"/>
      <c r="D431" s="138">
        <v>1.3875999999999999</v>
      </c>
      <c r="E431" s="138">
        <v>1.5</v>
      </c>
      <c r="F431" s="133">
        <v>9</v>
      </c>
      <c r="G431" s="133">
        <v>0</v>
      </c>
      <c r="H431" s="133">
        <v>2.1</v>
      </c>
      <c r="I431" s="133">
        <v>9.65</v>
      </c>
    </row>
    <row r="432" spans="1:9">
      <c r="A432" s="130">
        <v>28353990</v>
      </c>
      <c r="B432" s="117" t="s">
        <v>6157</v>
      </c>
      <c r="C432" s="118"/>
      <c r="D432" s="138">
        <v>1.3489</v>
      </c>
      <c r="E432" s="138">
        <v>1.6344000000000001</v>
      </c>
      <c r="F432" s="133">
        <v>9</v>
      </c>
      <c r="G432" s="133">
        <v>0</v>
      </c>
      <c r="H432" s="133">
        <v>2.1</v>
      </c>
      <c r="I432" s="133">
        <v>9.65</v>
      </c>
    </row>
    <row r="433" spans="1:9">
      <c r="A433" s="130">
        <v>28362010</v>
      </c>
      <c r="B433" s="117" t="s">
        <v>6158</v>
      </c>
      <c r="C433" s="118"/>
      <c r="D433" s="138">
        <v>0.32090000000000002</v>
      </c>
      <c r="E433" s="138">
        <v>0.48089999999999999</v>
      </c>
      <c r="F433" s="133">
        <v>0</v>
      </c>
      <c r="G433" s="133">
        <v>0</v>
      </c>
      <c r="H433" s="133">
        <v>2.1</v>
      </c>
      <c r="I433" s="133">
        <v>9.65</v>
      </c>
    </row>
    <row r="434" spans="1:9">
      <c r="A434" s="145">
        <v>28362090</v>
      </c>
      <c r="B434" s="117" t="s">
        <v>6159</v>
      </c>
      <c r="C434" s="118"/>
      <c r="D434" s="136">
        <v>0.183</v>
      </c>
      <c r="E434" s="136">
        <v>0.183</v>
      </c>
      <c r="F434" s="133">
        <v>9</v>
      </c>
      <c r="G434" s="133">
        <v>0</v>
      </c>
      <c r="H434" s="133">
        <v>2.1</v>
      </c>
      <c r="I434" s="133">
        <v>9.65</v>
      </c>
    </row>
    <row r="435" spans="1:9">
      <c r="A435" s="145">
        <v>28363000</v>
      </c>
      <c r="B435" s="117" t="s">
        <v>6160</v>
      </c>
      <c r="C435" s="118"/>
      <c r="D435" s="136">
        <v>0.26069999999999999</v>
      </c>
      <c r="E435" s="136">
        <v>0.30630000000000002</v>
      </c>
      <c r="F435" s="133">
        <v>20</v>
      </c>
      <c r="G435" s="133">
        <v>0</v>
      </c>
      <c r="H435" s="133">
        <v>2.1</v>
      </c>
      <c r="I435" s="133">
        <v>9.65</v>
      </c>
    </row>
    <row r="436" spans="1:9">
      <c r="A436" s="130">
        <v>28364000</v>
      </c>
      <c r="B436" s="117" t="s">
        <v>6161</v>
      </c>
      <c r="C436" s="118"/>
      <c r="D436" s="138">
        <v>1.0479000000000001</v>
      </c>
      <c r="E436" s="138">
        <v>1.093</v>
      </c>
      <c r="F436" s="133">
        <v>9</v>
      </c>
      <c r="G436" s="133">
        <v>0</v>
      </c>
      <c r="H436" s="133">
        <v>2.1</v>
      </c>
      <c r="I436" s="133">
        <v>9.65</v>
      </c>
    </row>
    <row r="437" spans="1:9">
      <c r="A437" s="130">
        <v>28365000</v>
      </c>
      <c r="B437" s="117" t="s">
        <v>6162</v>
      </c>
      <c r="C437" s="118"/>
      <c r="D437" s="138">
        <v>0.45069999999999999</v>
      </c>
      <c r="E437" s="138">
        <v>0.61219999999999997</v>
      </c>
      <c r="F437" s="133">
        <v>9</v>
      </c>
      <c r="G437" s="133">
        <v>0</v>
      </c>
      <c r="H437" s="133">
        <v>2.1</v>
      </c>
      <c r="I437" s="133">
        <v>9.65</v>
      </c>
    </row>
    <row r="438" spans="1:9">
      <c r="A438" s="145">
        <v>28366010</v>
      </c>
      <c r="B438" s="117" t="s">
        <v>6163</v>
      </c>
      <c r="C438" s="118"/>
      <c r="D438" s="136">
        <v>0.4511</v>
      </c>
      <c r="E438" s="136">
        <v>0.50339999999999996</v>
      </c>
      <c r="F438" s="133">
        <v>0</v>
      </c>
      <c r="G438" s="133">
        <v>0</v>
      </c>
      <c r="H438" s="133">
        <v>2.1</v>
      </c>
      <c r="I438" s="133">
        <v>9.65</v>
      </c>
    </row>
    <row r="439" spans="1:9">
      <c r="A439" s="130">
        <v>28369100</v>
      </c>
      <c r="B439" s="117" t="s">
        <v>6164</v>
      </c>
      <c r="C439" s="118"/>
      <c r="D439" s="138">
        <v>70.92</v>
      </c>
      <c r="E439" s="138">
        <v>70.92</v>
      </c>
      <c r="F439" s="133">
        <v>9</v>
      </c>
      <c r="G439" s="133">
        <v>0</v>
      </c>
      <c r="H439" s="133">
        <v>2.1</v>
      </c>
      <c r="I439" s="133">
        <v>9.65</v>
      </c>
    </row>
    <row r="440" spans="1:9">
      <c r="A440" s="130">
        <v>28369200</v>
      </c>
      <c r="B440" s="117" t="s">
        <v>6165</v>
      </c>
      <c r="C440" s="118"/>
      <c r="D440" s="138">
        <v>1.3528</v>
      </c>
      <c r="E440" s="138">
        <v>1.4368000000000001</v>
      </c>
      <c r="F440" s="133">
        <v>0</v>
      </c>
      <c r="G440" s="133">
        <v>0</v>
      </c>
      <c r="H440" s="133">
        <v>2.1</v>
      </c>
      <c r="I440" s="133">
        <v>9.65</v>
      </c>
    </row>
    <row r="441" spans="1:9">
      <c r="A441" s="145">
        <v>28369911</v>
      </c>
      <c r="B441" s="117" t="s">
        <v>6166</v>
      </c>
      <c r="C441" s="118"/>
      <c r="D441" s="136">
        <v>2.4089999999999998</v>
      </c>
      <c r="E441" s="136">
        <v>2.4089999999999998</v>
      </c>
      <c r="F441" s="133">
        <v>9</v>
      </c>
      <c r="G441" s="133">
        <v>0</v>
      </c>
      <c r="H441" s="133">
        <v>2.1</v>
      </c>
      <c r="I441" s="133">
        <v>9.65</v>
      </c>
    </row>
    <row r="442" spans="1:9">
      <c r="A442" s="130">
        <v>28369912</v>
      </c>
      <c r="B442" s="117" t="s">
        <v>6167</v>
      </c>
      <c r="C442" s="118"/>
      <c r="D442" s="138">
        <v>3.0013000000000001</v>
      </c>
      <c r="E442" s="138">
        <v>3.1720999999999999</v>
      </c>
      <c r="F442" s="133">
        <v>0</v>
      </c>
      <c r="G442" s="133">
        <v>0</v>
      </c>
      <c r="H442" s="133">
        <v>2.1</v>
      </c>
      <c r="I442" s="133">
        <v>9.65</v>
      </c>
    </row>
    <row r="443" spans="1:9">
      <c r="A443" s="145">
        <v>28369913</v>
      </c>
      <c r="B443" s="117" t="s">
        <v>6168</v>
      </c>
      <c r="C443" s="118"/>
      <c r="D443" s="136">
        <v>0.20300000000000001</v>
      </c>
      <c r="E443" s="136">
        <v>0.24929999999999999</v>
      </c>
      <c r="F443" s="133">
        <v>9</v>
      </c>
      <c r="G443" s="133">
        <v>0</v>
      </c>
      <c r="H443" s="133">
        <v>2.1</v>
      </c>
      <c r="I443" s="133">
        <v>9.65</v>
      </c>
    </row>
    <row r="444" spans="1:9">
      <c r="A444" s="130">
        <v>28369919</v>
      </c>
      <c r="B444" s="117" t="s">
        <v>6169</v>
      </c>
      <c r="C444" s="118"/>
      <c r="D444" s="138">
        <v>0.62139999999999995</v>
      </c>
      <c r="E444" s="138">
        <v>1.2017</v>
      </c>
      <c r="F444" s="133">
        <v>9</v>
      </c>
      <c r="G444" s="133">
        <v>0</v>
      </c>
      <c r="H444" s="133">
        <v>2.1</v>
      </c>
      <c r="I444" s="133">
        <v>9.65</v>
      </c>
    </row>
    <row r="445" spans="1:9">
      <c r="A445" s="130">
        <v>28369920</v>
      </c>
      <c r="B445" s="117" t="s">
        <v>6170</v>
      </c>
      <c r="C445" s="118"/>
      <c r="D445" s="138">
        <v>0.74960000000000004</v>
      </c>
      <c r="E445" s="138">
        <v>0.79459999999999997</v>
      </c>
      <c r="F445" s="133">
        <v>0</v>
      </c>
      <c r="G445" s="133">
        <v>0</v>
      </c>
      <c r="H445" s="133">
        <v>2.1</v>
      </c>
      <c r="I445" s="133">
        <v>9.65</v>
      </c>
    </row>
    <row r="446" spans="1:9">
      <c r="A446" s="130">
        <v>28371100</v>
      </c>
      <c r="B446" s="117" t="s">
        <v>6171</v>
      </c>
      <c r="C446" s="118"/>
      <c r="D446" s="138">
        <v>2.6930000000000001</v>
      </c>
      <c r="E446" s="138">
        <v>2.6930000000000001</v>
      </c>
      <c r="F446" s="133">
        <v>9</v>
      </c>
      <c r="G446" s="133">
        <v>0</v>
      </c>
      <c r="H446" s="133">
        <v>2.1</v>
      </c>
      <c r="I446" s="133">
        <v>9.65</v>
      </c>
    </row>
    <row r="447" spans="1:9">
      <c r="A447" s="130">
        <v>28372011</v>
      </c>
      <c r="B447" s="117" t="s">
        <v>6172</v>
      </c>
      <c r="C447" s="118"/>
      <c r="D447" s="138">
        <v>1.2971999999999999</v>
      </c>
      <c r="E447" s="138">
        <v>1.514</v>
      </c>
      <c r="F447" s="133">
        <v>0</v>
      </c>
      <c r="G447" s="133">
        <v>0</v>
      </c>
      <c r="H447" s="133">
        <v>2.1</v>
      </c>
      <c r="I447" s="133">
        <v>9.65</v>
      </c>
    </row>
    <row r="448" spans="1:9">
      <c r="A448" s="130">
        <v>28372019</v>
      </c>
      <c r="B448" s="117" t="s">
        <v>6173</v>
      </c>
      <c r="C448" s="118"/>
      <c r="D448" s="138">
        <v>11.010199999999999</v>
      </c>
      <c r="E448" s="138">
        <v>7.1877000000000004</v>
      </c>
      <c r="F448" s="133">
        <v>0</v>
      </c>
      <c r="G448" s="133">
        <v>0</v>
      </c>
      <c r="H448" s="133">
        <v>2.1</v>
      </c>
      <c r="I448" s="133">
        <v>9.65</v>
      </c>
    </row>
    <row r="449" spans="1:9">
      <c r="A449" s="130">
        <v>28372029</v>
      </c>
      <c r="B449" s="117" t="s">
        <v>6174</v>
      </c>
      <c r="C449" s="118"/>
      <c r="D449" s="138">
        <v>1.6</v>
      </c>
      <c r="E449" s="138">
        <v>1.6</v>
      </c>
      <c r="F449" s="133">
        <v>0</v>
      </c>
      <c r="G449" s="133">
        <v>0</v>
      </c>
      <c r="H449" s="133">
        <v>2.1</v>
      </c>
      <c r="I449" s="133">
        <v>9.65</v>
      </c>
    </row>
    <row r="450" spans="1:9" ht="27">
      <c r="A450" s="130">
        <v>28391100</v>
      </c>
      <c r="B450" s="139" t="s">
        <v>6175</v>
      </c>
      <c r="C450" s="140"/>
      <c r="D450" s="138">
        <v>0.27679999999999999</v>
      </c>
      <c r="E450" s="138">
        <v>0.33479999999999999</v>
      </c>
      <c r="F450" s="133">
        <v>9</v>
      </c>
      <c r="G450" s="133">
        <v>0</v>
      </c>
      <c r="H450" s="133">
        <v>2.1</v>
      </c>
      <c r="I450" s="133">
        <v>9.65</v>
      </c>
    </row>
    <row r="451" spans="1:9">
      <c r="A451" s="130">
        <v>28391900</v>
      </c>
      <c r="B451" s="117" t="s">
        <v>6176</v>
      </c>
      <c r="C451" s="118"/>
      <c r="D451" s="138">
        <v>3.2875000000000001</v>
      </c>
      <c r="E451" s="138">
        <v>3.2875000000000001</v>
      </c>
      <c r="F451" s="133">
        <v>9</v>
      </c>
      <c r="G451" s="133">
        <v>0</v>
      </c>
      <c r="H451" s="133">
        <v>2.1</v>
      </c>
      <c r="I451" s="133">
        <v>9.65</v>
      </c>
    </row>
    <row r="452" spans="1:9" ht="27">
      <c r="A452" s="130">
        <v>28399010</v>
      </c>
      <c r="B452" s="139" t="s">
        <v>6177</v>
      </c>
      <c r="C452" s="140"/>
      <c r="D452" s="138">
        <v>3.0950000000000002</v>
      </c>
      <c r="E452" s="138">
        <v>3.1221999999999999</v>
      </c>
      <c r="F452" s="133">
        <v>9</v>
      </c>
      <c r="G452" s="133">
        <v>0</v>
      </c>
      <c r="H452" s="133">
        <v>2.1</v>
      </c>
      <c r="I452" s="133">
        <v>9.65</v>
      </c>
    </row>
    <row r="453" spans="1:9">
      <c r="A453" s="130">
        <v>28399050</v>
      </c>
      <c r="B453" s="117" t="s">
        <v>6178</v>
      </c>
      <c r="C453" s="118"/>
      <c r="D453" s="138">
        <v>0.75509999999999999</v>
      </c>
      <c r="E453" s="138">
        <v>0.75509999999999999</v>
      </c>
      <c r="F453" s="133">
        <v>9</v>
      </c>
      <c r="G453" s="133">
        <v>0</v>
      </c>
      <c r="H453" s="133">
        <v>2.1</v>
      </c>
      <c r="I453" s="133">
        <v>9.65</v>
      </c>
    </row>
    <row r="454" spans="1:9">
      <c r="A454" s="130">
        <v>28399090</v>
      </c>
      <c r="B454" s="117" t="s">
        <v>6179</v>
      </c>
      <c r="C454" s="118"/>
      <c r="D454" s="138">
        <v>0.18329999999999999</v>
      </c>
      <c r="E454" s="138">
        <v>0.20399999999999999</v>
      </c>
      <c r="F454" s="133">
        <v>0</v>
      </c>
      <c r="G454" s="133">
        <v>0</v>
      </c>
      <c r="H454" s="133">
        <v>2.1</v>
      </c>
      <c r="I454" s="133">
        <v>9.65</v>
      </c>
    </row>
    <row r="455" spans="1:9">
      <c r="A455" s="130">
        <v>28402000</v>
      </c>
      <c r="B455" s="117" t="s">
        <v>6180</v>
      </c>
      <c r="C455" s="118"/>
      <c r="D455" s="138">
        <v>2.5493000000000001</v>
      </c>
      <c r="E455" s="138">
        <v>3.0903999999999998</v>
      </c>
      <c r="F455" s="133">
        <v>9</v>
      </c>
      <c r="G455" s="133">
        <v>0</v>
      </c>
      <c r="H455" s="133">
        <v>2.1</v>
      </c>
      <c r="I455" s="133">
        <v>9.65</v>
      </c>
    </row>
    <row r="456" spans="1:9">
      <c r="A456" s="130">
        <v>28403000</v>
      </c>
      <c r="B456" s="117" t="s">
        <v>6181</v>
      </c>
      <c r="C456" s="118"/>
      <c r="D456" s="138">
        <v>2.1356999999999999</v>
      </c>
      <c r="E456" s="138">
        <v>2.5495000000000001</v>
      </c>
      <c r="F456" s="133">
        <v>0</v>
      </c>
      <c r="G456" s="133">
        <v>0</v>
      </c>
      <c r="H456" s="133">
        <v>2.1</v>
      </c>
      <c r="I456" s="133">
        <v>9.65</v>
      </c>
    </row>
    <row r="457" spans="1:9">
      <c r="A457" s="130">
        <v>28415014</v>
      </c>
      <c r="B457" s="117" t="s">
        <v>6182</v>
      </c>
      <c r="C457" s="118"/>
      <c r="D457" s="138">
        <v>3.0838000000000001</v>
      </c>
      <c r="E457" s="138">
        <v>3.0838000000000001</v>
      </c>
      <c r="F457" s="133">
        <v>9</v>
      </c>
      <c r="G457" s="133">
        <v>0</v>
      </c>
      <c r="H457" s="133">
        <v>2.1</v>
      </c>
      <c r="I457" s="133">
        <v>9.65</v>
      </c>
    </row>
    <row r="458" spans="1:9">
      <c r="A458" s="130">
        <v>28416100</v>
      </c>
      <c r="B458" s="117" t="s">
        <v>6183</v>
      </c>
      <c r="C458" s="118"/>
      <c r="D458" s="138">
        <v>2.4405000000000001</v>
      </c>
      <c r="E458" s="138">
        <v>2.7101999999999999</v>
      </c>
      <c r="F458" s="133">
        <v>0</v>
      </c>
      <c r="G458" s="133">
        <v>0</v>
      </c>
      <c r="H458" s="133">
        <v>2.1</v>
      </c>
      <c r="I458" s="133">
        <v>9.65</v>
      </c>
    </row>
    <row r="459" spans="1:9">
      <c r="A459" s="130">
        <v>28418090</v>
      </c>
      <c r="B459" s="117" t="s">
        <v>6184</v>
      </c>
      <c r="C459" s="118"/>
      <c r="D459" s="138">
        <v>44.863300000000002</v>
      </c>
      <c r="E459" s="138">
        <v>44.863300000000002</v>
      </c>
      <c r="F459" s="133">
        <v>0</v>
      </c>
      <c r="G459" s="133">
        <v>0</v>
      </c>
      <c r="H459" s="133">
        <v>2.1</v>
      </c>
      <c r="I459" s="133">
        <v>9.65</v>
      </c>
    </row>
    <row r="460" spans="1:9">
      <c r="A460" s="130">
        <v>28419012</v>
      </c>
      <c r="B460" s="117" t="s">
        <v>6185</v>
      </c>
      <c r="C460" s="118"/>
      <c r="D460" s="138">
        <v>56.59</v>
      </c>
      <c r="E460" s="138">
        <v>56.59</v>
      </c>
      <c r="F460" s="133">
        <v>9</v>
      </c>
      <c r="G460" s="133">
        <v>0</v>
      </c>
      <c r="H460" s="133">
        <v>2.1</v>
      </c>
      <c r="I460" s="133">
        <v>9.65</v>
      </c>
    </row>
    <row r="461" spans="1:9">
      <c r="A461" s="145">
        <v>28419015</v>
      </c>
      <c r="B461" s="117" t="s">
        <v>6186</v>
      </c>
      <c r="C461" s="118"/>
      <c r="D461" s="136">
        <v>2.9188000000000001</v>
      </c>
      <c r="E461" s="136">
        <v>2.9188000000000001</v>
      </c>
      <c r="F461" s="133">
        <v>9</v>
      </c>
      <c r="G461" s="133">
        <v>0</v>
      </c>
      <c r="H461" s="133">
        <v>2.1</v>
      </c>
      <c r="I461" s="133">
        <v>9.65</v>
      </c>
    </row>
    <row r="462" spans="1:9">
      <c r="A462" s="130">
        <v>28419029</v>
      </c>
      <c r="B462" s="117" t="s">
        <v>6187</v>
      </c>
      <c r="C462" s="118"/>
      <c r="D462" s="138">
        <v>0.46</v>
      </c>
      <c r="E462" s="138">
        <v>0.46</v>
      </c>
      <c r="F462" s="133">
        <v>0</v>
      </c>
      <c r="G462" s="133">
        <v>0</v>
      </c>
      <c r="H462" s="133">
        <v>2.1</v>
      </c>
      <c r="I462" s="133">
        <v>9.65</v>
      </c>
    </row>
    <row r="463" spans="1:9">
      <c r="A463" s="130">
        <v>28419030</v>
      </c>
      <c r="B463" s="117" t="s">
        <v>6188</v>
      </c>
      <c r="C463" s="118"/>
      <c r="D463" s="138">
        <v>21.1874</v>
      </c>
      <c r="E463" s="138">
        <v>21.956700000000001</v>
      </c>
      <c r="F463" s="133">
        <v>0</v>
      </c>
      <c r="G463" s="133">
        <v>0</v>
      </c>
      <c r="H463" s="133">
        <v>2.1</v>
      </c>
      <c r="I463" s="133">
        <v>9.65</v>
      </c>
    </row>
    <row r="464" spans="1:9">
      <c r="A464" s="130">
        <v>28419049</v>
      </c>
      <c r="B464" s="117" t="s">
        <v>6189</v>
      </c>
      <c r="C464" s="118"/>
      <c r="D464" s="138">
        <v>17.663699999999999</v>
      </c>
      <c r="E464" s="138">
        <v>17.7117</v>
      </c>
      <c r="F464" s="133">
        <v>0</v>
      </c>
      <c r="G464" s="133">
        <v>0</v>
      </c>
      <c r="H464" s="133">
        <v>2.1</v>
      </c>
      <c r="I464" s="133">
        <v>9.65</v>
      </c>
    </row>
    <row r="465" spans="1:9">
      <c r="A465" s="130">
        <v>28419082</v>
      </c>
      <c r="B465" s="117" t="s">
        <v>6190</v>
      </c>
      <c r="C465" s="118"/>
      <c r="D465" s="138">
        <v>0.79820000000000002</v>
      </c>
      <c r="E465" s="138">
        <v>1.0328999999999999</v>
      </c>
      <c r="F465" s="133">
        <v>0</v>
      </c>
      <c r="G465" s="133">
        <v>0</v>
      </c>
      <c r="H465" s="133">
        <v>2.1</v>
      </c>
      <c r="I465" s="133">
        <v>9.65</v>
      </c>
    </row>
    <row r="466" spans="1:9">
      <c r="A466" s="145">
        <v>28421010</v>
      </c>
      <c r="B466" s="117" t="s">
        <v>6191</v>
      </c>
      <c r="C466" s="118"/>
      <c r="D466" s="136">
        <v>0.27289999999999998</v>
      </c>
      <c r="E466" s="136">
        <v>0.56740000000000002</v>
      </c>
      <c r="F466" s="133">
        <v>9</v>
      </c>
      <c r="G466" s="133">
        <v>0</v>
      </c>
      <c r="H466" s="133">
        <v>2.1</v>
      </c>
      <c r="I466" s="133">
        <v>9.65</v>
      </c>
    </row>
    <row r="467" spans="1:9" ht="27">
      <c r="A467" s="130">
        <v>28421090</v>
      </c>
      <c r="B467" s="139" t="s">
        <v>6192</v>
      </c>
      <c r="C467" s="140"/>
      <c r="D467" s="138">
        <v>0.65849999999999997</v>
      </c>
      <c r="E467" s="138">
        <v>1.397</v>
      </c>
      <c r="F467" s="133">
        <v>0</v>
      </c>
      <c r="G467" s="133">
        <v>0</v>
      </c>
      <c r="H467" s="133">
        <v>2.1</v>
      </c>
      <c r="I467" s="133">
        <v>9.65</v>
      </c>
    </row>
    <row r="468" spans="1:9">
      <c r="A468" s="145">
        <v>28429000</v>
      </c>
      <c r="B468" s="117" t="s">
        <v>6193</v>
      </c>
      <c r="C468" s="118"/>
      <c r="D468" s="136">
        <v>1.3309</v>
      </c>
      <c r="E468" s="136">
        <v>5.4004000000000003</v>
      </c>
      <c r="F468" s="133">
        <v>0</v>
      </c>
      <c r="G468" s="133">
        <v>0</v>
      </c>
      <c r="H468" s="133">
        <v>2.1</v>
      </c>
      <c r="I468" s="133">
        <v>9.65</v>
      </c>
    </row>
    <row r="469" spans="1:9">
      <c r="A469" s="130">
        <v>28461010</v>
      </c>
      <c r="B469" s="117" t="s">
        <v>6194</v>
      </c>
      <c r="C469" s="118"/>
      <c r="D469" s="138">
        <v>2.2475000000000001</v>
      </c>
      <c r="E469" s="138">
        <v>2.8454000000000002</v>
      </c>
      <c r="F469" s="133">
        <v>0</v>
      </c>
      <c r="G469" s="133">
        <v>0</v>
      </c>
      <c r="H469" s="133">
        <v>2.1</v>
      </c>
      <c r="I469" s="133">
        <v>9.65</v>
      </c>
    </row>
    <row r="470" spans="1:9">
      <c r="A470" s="130">
        <v>28461090</v>
      </c>
      <c r="B470" s="117" t="s">
        <v>6195</v>
      </c>
      <c r="C470" s="118"/>
      <c r="D470" s="138">
        <v>7.0423</v>
      </c>
      <c r="E470" s="138">
        <v>7.0423</v>
      </c>
      <c r="F470" s="133">
        <v>0</v>
      </c>
      <c r="G470" s="133">
        <v>0</v>
      </c>
      <c r="H470" s="133">
        <v>2.1</v>
      </c>
      <c r="I470" s="133">
        <v>9.65</v>
      </c>
    </row>
    <row r="471" spans="1:9" ht="27">
      <c r="A471" s="130">
        <v>28469020</v>
      </c>
      <c r="B471" s="139" t="s">
        <v>6196</v>
      </c>
      <c r="C471" s="140"/>
      <c r="D471" s="138">
        <v>48.8551</v>
      </c>
      <c r="E471" s="138">
        <v>54.348199999999999</v>
      </c>
      <c r="F471" s="133">
        <v>0</v>
      </c>
      <c r="G471" s="133">
        <v>0</v>
      </c>
      <c r="H471" s="133">
        <v>2.1</v>
      </c>
      <c r="I471" s="133">
        <v>9.65</v>
      </c>
    </row>
    <row r="472" spans="1:9">
      <c r="A472" s="145">
        <v>28469090</v>
      </c>
      <c r="B472" s="117" t="s">
        <v>6197</v>
      </c>
      <c r="C472" s="118"/>
      <c r="D472" s="136">
        <v>0.69569999999999999</v>
      </c>
      <c r="E472" s="136">
        <v>0.77900000000000003</v>
      </c>
      <c r="F472" s="133">
        <v>0</v>
      </c>
      <c r="G472" s="133">
        <v>0</v>
      </c>
      <c r="H472" s="133">
        <v>2.1</v>
      </c>
      <c r="I472" s="133">
        <v>9.65</v>
      </c>
    </row>
    <row r="473" spans="1:9" ht="27">
      <c r="A473" s="130">
        <v>28491000</v>
      </c>
      <c r="B473" s="139" t="s">
        <v>6198</v>
      </c>
      <c r="C473" s="140"/>
      <c r="D473" s="138">
        <v>0.69169999999999998</v>
      </c>
      <c r="E473" s="138">
        <v>0.79700000000000004</v>
      </c>
      <c r="F473" s="133">
        <v>9</v>
      </c>
      <c r="G473" s="133">
        <v>0</v>
      </c>
      <c r="H473" s="133">
        <v>2.1</v>
      </c>
      <c r="I473" s="133">
        <v>9.65</v>
      </c>
    </row>
    <row r="474" spans="1:9">
      <c r="A474" s="130">
        <v>28492000</v>
      </c>
      <c r="B474" s="117" t="s">
        <v>6199</v>
      </c>
      <c r="C474" s="118"/>
      <c r="D474" s="138">
        <v>0.66490000000000005</v>
      </c>
      <c r="E474" s="138">
        <v>1.0424</v>
      </c>
      <c r="F474" s="133">
        <v>9</v>
      </c>
      <c r="G474" s="133">
        <v>0</v>
      </c>
      <c r="H474" s="133">
        <v>2.1</v>
      </c>
      <c r="I474" s="133">
        <v>9.65</v>
      </c>
    </row>
    <row r="475" spans="1:9">
      <c r="A475" s="130">
        <v>28499010</v>
      </c>
      <c r="B475" s="117" t="s">
        <v>6200</v>
      </c>
      <c r="C475" s="118"/>
      <c r="D475" s="138">
        <v>11.29</v>
      </c>
      <c r="E475" s="138">
        <v>12.942</v>
      </c>
      <c r="F475" s="133">
        <v>0</v>
      </c>
      <c r="G475" s="133">
        <v>0</v>
      </c>
      <c r="H475" s="133">
        <v>2.1</v>
      </c>
      <c r="I475" s="133">
        <v>9.65</v>
      </c>
    </row>
    <row r="476" spans="1:9">
      <c r="A476" s="145">
        <v>28499030</v>
      </c>
      <c r="B476" s="117" t="s">
        <v>6201</v>
      </c>
      <c r="C476" s="118"/>
      <c r="D476" s="136">
        <v>47.26</v>
      </c>
      <c r="E476" s="136">
        <v>52.847200000000001</v>
      </c>
      <c r="F476" s="133">
        <v>0</v>
      </c>
      <c r="G476" s="133">
        <v>0</v>
      </c>
      <c r="H476" s="133">
        <v>2.1</v>
      </c>
      <c r="I476" s="133">
        <v>9.65</v>
      </c>
    </row>
    <row r="477" spans="1:9" ht="27">
      <c r="A477" s="130">
        <v>28499090</v>
      </c>
      <c r="B477" s="139" t="s">
        <v>6202</v>
      </c>
      <c r="C477" s="140"/>
      <c r="D477" s="138">
        <v>16.539300000000001</v>
      </c>
      <c r="E477" s="138">
        <v>13.3636</v>
      </c>
      <c r="F477" s="133">
        <v>0</v>
      </c>
      <c r="G477" s="133">
        <v>0</v>
      </c>
      <c r="H477" s="133">
        <v>2.1</v>
      </c>
      <c r="I477" s="133">
        <v>9.65</v>
      </c>
    </row>
    <row r="478" spans="1:9">
      <c r="A478" s="130">
        <v>28500010</v>
      </c>
      <c r="B478" s="117" t="s">
        <v>6203</v>
      </c>
      <c r="C478" s="118"/>
      <c r="D478" s="138">
        <v>5</v>
      </c>
      <c r="E478" s="138">
        <v>31.729700000000001</v>
      </c>
      <c r="F478" s="133">
        <v>0</v>
      </c>
      <c r="G478" s="133">
        <v>0</v>
      </c>
      <c r="H478" s="133">
        <v>2.1</v>
      </c>
      <c r="I478" s="133">
        <v>9.65</v>
      </c>
    </row>
    <row r="479" spans="1:9">
      <c r="A479" s="145">
        <v>28500090</v>
      </c>
      <c r="B479" s="117" t="s">
        <v>6204</v>
      </c>
      <c r="C479" s="118"/>
      <c r="D479" s="136">
        <v>1.044</v>
      </c>
      <c r="E479" s="136">
        <v>1.1701999999999999</v>
      </c>
      <c r="F479" s="133">
        <v>0</v>
      </c>
      <c r="G479" s="133">
        <v>0</v>
      </c>
      <c r="H479" s="133">
        <v>2.1</v>
      </c>
      <c r="I479" s="133">
        <v>9.65</v>
      </c>
    </row>
    <row r="480" spans="1:9">
      <c r="A480" s="130">
        <v>28539090</v>
      </c>
      <c r="B480" s="117" t="s">
        <v>5820</v>
      </c>
      <c r="C480" s="118"/>
      <c r="D480" s="138">
        <v>1.4666999999999999</v>
      </c>
      <c r="E480" s="138">
        <v>1.6642999999999999</v>
      </c>
      <c r="F480" s="133">
        <v>0</v>
      </c>
      <c r="G480" s="133">
        <v>0</v>
      </c>
      <c r="H480" s="133">
        <v>2.1</v>
      </c>
      <c r="I480" s="133">
        <v>9.65</v>
      </c>
    </row>
    <row r="481" spans="1:9">
      <c r="A481" s="145">
        <v>29011000</v>
      </c>
      <c r="B481" s="117" t="s">
        <v>6205</v>
      </c>
      <c r="C481" s="118"/>
      <c r="D481" s="136">
        <v>3.0407000000000002</v>
      </c>
      <c r="E481" s="136">
        <v>3.7208000000000001</v>
      </c>
      <c r="F481" s="133">
        <v>0</v>
      </c>
      <c r="G481" s="133">
        <v>0</v>
      </c>
      <c r="H481" s="142" t="s">
        <v>121</v>
      </c>
      <c r="I481" s="142" t="s">
        <v>121</v>
      </c>
    </row>
    <row r="482" spans="1:9" ht="27">
      <c r="A482" s="130">
        <v>29012100</v>
      </c>
      <c r="B482" s="139" t="s">
        <v>6206</v>
      </c>
      <c r="C482" s="140"/>
      <c r="D482" s="138">
        <v>4.6570999999999998</v>
      </c>
      <c r="E482" s="138">
        <v>4.6570999999999998</v>
      </c>
      <c r="F482" s="133">
        <v>0</v>
      </c>
      <c r="G482" s="133">
        <v>0</v>
      </c>
      <c r="H482" s="142" t="s">
        <v>121</v>
      </c>
      <c r="I482" s="142" t="s">
        <v>121</v>
      </c>
    </row>
    <row r="483" spans="1:9">
      <c r="A483" s="145">
        <v>29012200</v>
      </c>
      <c r="B483" s="117" t="s">
        <v>6207</v>
      </c>
      <c r="C483" s="118"/>
      <c r="D483" s="136">
        <v>5.7</v>
      </c>
      <c r="E483" s="136">
        <v>5.9104999999999999</v>
      </c>
      <c r="F483" s="133">
        <v>0</v>
      </c>
      <c r="G483" s="133">
        <v>0</v>
      </c>
      <c r="H483" s="142" t="s">
        <v>121</v>
      </c>
      <c r="I483" s="142" t="s">
        <v>121</v>
      </c>
    </row>
    <row r="484" spans="1:9" ht="27">
      <c r="A484" s="130">
        <v>29012420</v>
      </c>
      <c r="B484" s="139" t="s">
        <v>6208</v>
      </c>
      <c r="C484" s="140"/>
      <c r="D484" s="138">
        <v>1.5025999999999999</v>
      </c>
      <c r="E484" s="138">
        <v>1.5187999999999999</v>
      </c>
      <c r="F484" s="133">
        <v>0</v>
      </c>
      <c r="G484" s="133">
        <v>0</v>
      </c>
      <c r="H484" s="142" t="s">
        <v>121</v>
      </c>
      <c r="I484" s="142" t="s">
        <v>121</v>
      </c>
    </row>
    <row r="485" spans="1:9">
      <c r="A485" s="130">
        <v>29012900</v>
      </c>
      <c r="B485" s="117" t="s">
        <v>6209</v>
      </c>
      <c r="C485" s="118"/>
      <c r="D485" s="138">
        <v>47.439599999999999</v>
      </c>
      <c r="E485" s="138">
        <v>48.180100000000003</v>
      </c>
      <c r="F485" s="133">
        <v>0</v>
      </c>
      <c r="G485" s="133">
        <v>0</v>
      </c>
      <c r="H485" s="133">
        <v>2.1</v>
      </c>
      <c r="I485" s="133">
        <v>9.65</v>
      </c>
    </row>
    <row r="486" spans="1:9">
      <c r="A486" s="130">
        <v>29021100</v>
      </c>
      <c r="B486" s="117" t="s">
        <v>6210</v>
      </c>
      <c r="C486" s="118"/>
      <c r="D486" s="138">
        <v>1.1940999999999999</v>
      </c>
      <c r="E486" s="138">
        <v>1.1940999999999999</v>
      </c>
      <c r="F486" s="133">
        <v>7.2</v>
      </c>
      <c r="G486" s="133">
        <v>0</v>
      </c>
      <c r="H486" s="133">
        <v>2.1</v>
      </c>
      <c r="I486" s="133">
        <v>9.65</v>
      </c>
    </row>
    <row r="487" spans="1:9">
      <c r="A487" s="130">
        <v>29021910</v>
      </c>
      <c r="B487" s="117" t="s">
        <v>6211</v>
      </c>
      <c r="C487" s="118"/>
      <c r="D487" s="138">
        <v>3.5548000000000002</v>
      </c>
      <c r="E487" s="138">
        <v>3.5682</v>
      </c>
      <c r="F487" s="133">
        <v>0</v>
      </c>
      <c r="G487" s="133">
        <v>0</v>
      </c>
      <c r="H487" s="133">
        <v>2.1</v>
      </c>
      <c r="I487" s="133">
        <v>9.65</v>
      </c>
    </row>
    <row r="488" spans="1:9">
      <c r="A488" s="145">
        <v>29021990</v>
      </c>
      <c r="B488" s="117" t="s">
        <v>6212</v>
      </c>
      <c r="C488" s="118"/>
      <c r="D488" s="136">
        <v>1.2454000000000001</v>
      </c>
      <c r="E488" s="136">
        <v>1.5295000000000001</v>
      </c>
      <c r="F488" s="133">
        <v>0</v>
      </c>
      <c r="G488" s="133">
        <v>0</v>
      </c>
      <c r="H488" s="133">
        <v>2.1</v>
      </c>
      <c r="I488" s="133">
        <v>9.65</v>
      </c>
    </row>
    <row r="489" spans="1:9">
      <c r="A489" s="130">
        <v>29025000</v>
      </c>
      <c r="B489" s="117" t="s">
        <v>6213</v>
      </c>
      <c r="C489" s="118"/>
      <c r="D489" s="138">
        <v>1.3084</v>
      </c>
      <c r="E489" s="138">
        <v>1.3909</v>
      </c>
      <c r="F489" s="133">
        <v>9</v>
      </c>
      <c r="G489" s="133">
        <v>0</v>
      </c>
      <c r="H489" s="133">
        <v>2.1</v>
      </c>
      <c r="I489" s="133">
        <v>9.65</v>
      </c>
    </row>
    <row r="490" spans="1:9">
      <c r="A490" s="130">
        <v>29027000</v>
      </c>
      <c r="B490" s="117" t="s">
        <v>6214</v>
      </c>
      <c r="C490" s="118"/>
      <c r="D490" s="138">
        <v>5.7247000000000003</v>
      </c>
      <c r="E490" s="138">
        <v>5.7247000000000003</v>
      </c>
      <c r="F490" s="133">
        <v>7.2</v>
      </c>
      <c r="G490" s="133">
        <v>0</v>
      </c>
      <c r="H490" s="133">
        <v>2.1</v>
      </c>
      <c r="I490" s="133">
        <v>9.65</v>
      </c>
    </row>
    <row r="491" spans="1:9">
      <c r="A491" s="130">
        <v>29029020</v>
      </c>
      <c r="B491" s="117" t="s">
        <v>6215</v>
      </c>
      <c r="C491" s="118"/>
      <c r="D491" s="138">
        <v>1.4218999999999999</v>
      </c>
      <c r="E491" s="138">
        <v>1.5548999999999999</v>
      </c>
      <c r="F491" s="133">
        <v>0</v>
      </c>
      <c r="G491" s="133">
        <v>0</v>
      </c>
      <c r="H491" s="133">
        <v>2.1</v>
      </c>
      <c r="I491" s="133">
        <v>9.65</v>
      </c>
    </row>
    <row r="492" spans="1:9" ht="27">
      <c r="A492" s="130">
        <v>29029090</v>
      </c>
      <c r="B492" s="139" t="s">
        <v>6216</v>
      </c>
      <c r="C492" s="140"/>
      <c r="D492" s="138">
        <v>4.9367000000000001</v>
      </c>
      <c r="E492" s="138">
        <v>5.3183999999999996</v>
      </c>
      <c r="F492" s="133">
        <v>0</v>
      </c>
      <c r="G492" s="133">
        <v>0</v>
      </c>
      <c r="H492" s="142" t="s">
        <v>121</v>
      </c>
      <c r="I492" s="142" t="s">
        <v>121</v>
      </c>
    </row>
    <row r="493" spans="1:9">
      <c r="A493" s="130">
        <v>29031110</v>
      </c>
      <c r="B493" s="117" t="s">
        <v>6217</v>
      </c>
      <c r="C493" s="118"/>
      <c r="D493" s="138">
        <v>0.95240000000000002</v>
      </c>
      <c r="E493" s="138">
        <v>1.4117999999999999</v>
      </c>
      <c r="F493" s="133">
        <v>9</v>
      </c>
      <c r="G493" s="133">
        <v>0</v>
      </c>
      <c r="H493" s="133">
        <v>2.1</v>
      </c>
      <c r="I493" s="133">
        <v>9.65</v>
      </c>
    </row>
    <row r="494" spans="1:9" ht="27">
      <c r="A494" s="130">
        <v>29031200</v>
      </c>
      <c r="B494" s="139" t="s">
        <v>6218</v>
      </c>
      <c r="C494" s="140"/>
      <c r="D494" s="138">
        <v>0.44990000000000002</v>
      </c>
      <c r="E494" s="138">
        <v>0.50339999999999996</v>
      </c>
      <c r="F494" s="133">
        <v>0</v>
      </c>
      <c r="G494" s="133">
        <v>0</v>
      </c>
      <c r="H494" s="133">
        <v>2.1</v>
      </c>
      <c r="I494" s="133">
        <v>9.65</v>
      </c>
    </row>
    <row r="495" spans="1:9">
      <c r="A495" s="130">
        <v>29031300</v>
      </c>
      <c r="B495" s="117" t="s">
        <v>6219</v>
      </c>
      <c r="C495" s="118"/>
      <c r="D495" s="138">
        <v>0.60109999999999997</v>
      </c>
      <c r="E495" s="138">
        <v>0.60109999999999997</v>
      </c>
      <c r="F495" s="133">
        <v>0</v>
      </c>
      <c r="G495" s="133">
        <v>0</v>
      </c>
      <c r="H495" s="133">
        <v>2.1</v>
      </c>
      <c r="I495" s="133">
        <v>9.65</v>
      </c>
    </row>
    <row r="496" spans="1:9">
      <c r="A496" s="130">
        <v>29032200</v>
      </c>
      <c r="B496" s="117" t="s">
        <v>6220</v>
      </c>
      <c r="C496" s="118"/>
      <c r="D496" s="138">
        <v>0.7883</v>
      </c>
      <c r="E496" s="138">
        <v>0.96189999999999998</v>
      </c>
      <c r="F496" s="133">
        <v>0</v>
      </c>
      <c r="G496" s="133">
        <v>0</v>
      </c>
      <c r="H496" s="133">
        <v>2.1</v>
      </c>
      <c r="I496" s="133">
        <v>9.65</v>
      </c>
    </row>
    <row r="497" spans="1:9">
      <c r="A497" s="130">
        <v>29032300</v>
      </c>
      <c r="B497" s="117" t="s">
        <v>6221</v>
      </c>
      <c r="C497" s="118"/>
      <c r="D497" s="138">
        <v>0.66859999999999997</v>
      </c>
      <c r="E497" s="138">
        <v>0.73780000000000001</v>
      </c>
      <c r="F497" s="133">
        <v>0</v>
      </c>
      <c r="G497" s="133">
        <v>0</v>
      </c>
      <c r="H497" s="133">
        <v>2.1</v>
      </c>
      <c r="I497" s="133">
        <v>9.65</v>
      </c>
    </row>
    <row r="498" spans="1:9">
      <c r="A498" s="130">
        <v>29032990</v>
      </c>
      <c r="B498" s="117" t="s">
        <v>5820</v>
      </c>
      <c r="C498" s="118"/>
      <c r="D498" s="138">
        <v>5.21</v>
      </c>
      <c r="E498" s="138">
        <v>5.21</v>
      </c>
      <c r="F498" s="133">
        <v>0</v>
      </c>
      <c r="G498" s="133">
        <v>0</v>
      </c>
      <c r="H498" s="133">
        <v>2.1</v>
      </c>
      <c r="I498" s="133">
        <v>9.65</v>
      </c>
    </row>
    <row r="499" spans="1:9" ht="27">
      <c r="A499" s="130">
        <v>29034200</v>
      </c>
      <c r="B499" s="139" t="s">
        <v>6222</v>
      </c>
      <c r="C499" s="140"/>
      <c r="D499" s="138">
        <v>2.7134</v>
      </c>
      <c r="E499" s="138">
        <v>3.1852</v>
      </c>
      <c r="F499" s="133">
        <v>0</v>
      </c>
      <c r="G499" s="133">
        <v>0</v>
      </c>
      <c r="H499" s="142" t="s">
        <v>121</v>
      </c>
      <c r="I499" s="142" t="s">
        <v>121</v>
      </c>
    </row>
    <row r="500" spans="1:9" ht="27">
      <c r="A500" s="145">
        <v>29034400</v>
      </c>
      <c r="B500" s="139" t="s">
        <v>6223</v>
      </c>
      <c r="C500" s="140"/>
      <c r="D500" s="136">
        <v>3.3883000000000001</v>
      </c>
      <c r="E500" s="136">
        <v>4.2855999999999996</v>
      </c>
      <c r="F500" s="133">
        <v>0</v>
      </c>
      <c r="G500" s="133">
        <v>0</v>
      </c>
      <c r="H500" s="142" t="s">
        <v>121</v>
      </c>
      <c r="I500" s="142" t="s">
        <v>121</v>
      </c>
    </row>
    <row r="501" spans="1:9" ht="27">
      <c r="A501" s="130">
        <v>29034510</v>
      </c>
      <c r="B501" s="139" t="s">
        <v>6224</v>
      </c>
      <c r="C501" s="140"/>
      <c r="D501" s="138">
        <v>2.8351000000000002</v>
      </c>
      <c r="E501" s="138">
        <v>3.5019999999999998</v>
      </c>
      <c r="F501" s="133">
        <v>0</v>
      </c>
      <c r="G501" s="133">
        <v>0</v>
      </c>
      <c r="H501" s="133">
        <v>2.1</v>
      </c>
      <c r="I501" s="133">
        <v>9.65</v>
      </c>
    </row>
    <row r="502" spans="1:9" ht="27">
      <c r="A502" s="145">
        <v>29034600</v>
      </c>
      <c r="B502" s="139" t="s">
        <v>6225</v>
      </c>
      <c r="C502" s="140"/>
      <c r="D502" s="136">
        <v>4.4314</v>
      </c>
      <c r="E502" s="136">
        <v>6.6124999999999998</v>
      </c>
      <c r="F502" s="133">
        <v>0</v>
      </c>
      <c r="G502" s="133">
        <v>0</v>
      </c>
      <c r="H502" s="142" t="s">
        <v>121</v>
      </c>
      <c r="I502" s="142" t="s">
        <v>121</v>
      </c>
    </row>
    <row r="503" spans="1:9" ht="40.5">
      <c r="A503" s="130">
        <v>29035100</v>
      </c>
      <c r="B503" s="139" t="s">
        <v>6226</v>
      </c>
      <c r="C503" s="140"/>
      <c r="D503" s="138">
        <v>15.446</v>
      </c>
      <c r="E503" s="138">
        <v>17.43</v>
      </c>
      <c r="F503" s="133">
        <v>0</v>
      </c>
      <c r="G503" s="133">
        <v>0</v>
      </c>
      <c r="H503" s="142" t="s">
        <v>121</v>
      </c>
      <c r="I503" s="142" t="s">
        <v>121</v>
      </c>
    </row>
    <row r="504" spans="1:9">
      <c r="A504" s="130">
        <v>29036990</v>
      </c>
      <c r="B504" s="117" t="s">
        <v>5820</v>
      </c>
      <c r="C504" s="118"/>
      <c r="D504" s="138">
        <v>26.871500000000001</v>
      </c>
      <c r="E504" s="138">
        <v>57.031300000000002</v>
      </c>
      <c r="F504" s="133">
        <v>0</v>
      </c>
      <c r="G504" s="133">
        <v>0</v>
      </c>
      <c r="H504" s="133">
        <v>2.1</v>
      </c>
      <c r="I504" s="133">
        <v>9.65</v>
      </c>
    </row>
    <row r="505" spans="1:9">
      <c r="A505" s="130">
        <v>29037100</v>
      </c>
      <c r="B505" s="117" t="s">
        <v>6227</v>
      </c>
      <c r="C505" s="118"/>
      <c r="D505" s="138">
        <v>1.9484999999999999</v>
      </c>
      <c r="E505" s="138">
        <v>2.1352000000000002</v>
      </c>
      <c r="F505" s="133">
        <v>9</v>
      </c>
      <c r="G505" s="133">
        <v>0</v>
      </c>
      <c r="H505" s="133">
        <v>2.1</v>
      </c>
      <c r="I505" s="133">
        <v>9.65</v>
      </c>
    </row>
    <row r="506" spans="1:9">
      <c r="A506" s="130">
        <v>29037200</v>
      </c>
      <c r="B506" s="117" t="s">
        <v>6228</v>
      </c>
      <c r="C506" s="118"/>
      <c r="D506" s="138">
        <v>9.41</v>
      </c>
      <c r="E506" s="138">
        <v>9.41</v>
      </c>
      <c r="F506" s="133">
        <v>0</v>
      </c>
      <c r="G506" s="133">
        <v>0</v>
      </c>
      <c r="H506" s="133">
        <v>2.1</v>
      </c>
      <c r="I506" s="133">
        <v>9.65</v>
      </c>
    </row>
    <row r="507" spans="1:9">
      <c r="A507" s="130">
        <v>29037300</v>
      </c>
      <c r="B507" s="117" t="s">
        <v>6229</v>
      </c>
      <c r="C507" s="118"/>
      <c r="D507" s="138">
        <v>3.302</v>
      </c>
      <c r="E507" s="138">
        <v>3.5629</v>
      </c>
      <c r="F507" s="133">
        <v>0</v>
      </c>
      <c r="G507" s="133">
        <v>0</v>
      </c>
      <c r="H507" s="133">
        <v>2.1</v>
      </c>
      <c r="I507" s="133">
        <v>9.65</v>
      </c>
    </row>
    <row r="508" spans="1:9">
      <c r="A508" s="145">
        <v>29037990</v>
      </c>
      <c r="B508" s="117" t="s">
        <v>6230</v>
      </c>
      <c r="C508" s="118"/>
      <c r="D508" s="136">
        <v>9.1683000000000003</v>
      </c>
      <c r="E508" s="136">
        <v>9.1684000000000001</v>
      </c>
      <c r="F508" s="133">
        <v>0</v>
      </c>
      <c r="G508" s="133">
        <v>0</v>
      </c>
      <c r="H508" s="133">
        <v>2.1</v>
      </c>
      <c r="I508" s="133">
        <v>9.65</v>
      </c>
    </row>
    <row r="509" spans="1:9">
      <c r="A509" s="130">
        <v>29039130</v>
      </c>
      <c r="B509" s="117" t="s">
        <v>6231</v>
      </c>
      <c r="C509" s="118"/>
      <c r="D509" s="138">
        <v>1.0799000000000001</v>
      </c>
      <c r="E509" s="138">
        <v>1.1573</v>
      </c>
      <c r="F509" s="133">
        <v>0</v>
      </c>
      <c r="G509" s="133">
        <v>0</v>
      </c>
      <c r="H509" s="133">
        <v>2.1</v>
      </c>
      <c r="I509" s="133">
        <v>9.65</v>
      </c>
    </row>
    <row r="510" spans="1:9">
      <c r="A510" s="130">
        <v>29039911</v>
      </c>
      <c r="B510" s="117" t="s">
        <v>6232</v>
      </c>
      <c r="C510" s="118"/>
      <c r="D510" s="138">
        <v>1.5204</v>
      </c>
      <c r="E510" s="138">
        <v>1.5204</v>
      </c>
      <c r="F510" s="133">
        <v>0</v>
      </c>
      <c r="G510" s="133">
        <v>0</v>
      </c>
      <c r="H510" s="133">
        <v>2.1</v>
      </c>
      <c r="I510" s="133">
        <v>9.65</v>
      </c>
    </row>
    <row r="511" spans="1:9">
      <c r="A511" s="130">
        <v>29039929</v>
      </c>
      <c r="B511" s="117" t="s">
        <v>6233</v>
      </c>
      <c r="C511" s="118"/>
      <c r="D511" s="138">
        <v>5.1332000000000004</v>
      </c>
      <c r="E511" s="138">
        <v>5.3156999999999996</v>
      </c>
      <c r="F511" s="133">
        <v>0</v>
      </c>
      <c r="G511" s="133">
        <v>0</v>
      </c>
      <c r="H511" s="133">
        <v>2.1</v>
      </c>
      <c r="I511" s="133">
        <v>9.65</v>
      </c>
    </row>
    <row r="512" spans="1:9" ht="27">
      <c r="A512" s="130">
        <v>29039931</v>
      </c>
      <c r="B512" s="139" t="s">
        <v>6234</v>
      </c>
      <c r="C512" s="140"/>
      <c r="D512" s="138">
        <v>5.0991</v>
      </c>
      <c r="E512" s="138">
        <v>5.0991</v>
      </c>
      <c r="F512" s="133">
        <v>0</v>
      </c>
      <c r="G512" s="133">
        <v>0</v>
      </c>
      <c r="H512" s="133">
        <v>2.1</v>
      </c>
      <c r="I512" s="133">
        <v>9.65</v>
      </c>
    </row>
    <row r="513" spans="1:9">
      <c r="A513" s="145">
        <v>29039939</v>
      </c>
      <c r="B513" s="117" t="s">
        <v>6235</v>
      </c>
      <c r="C513" s="118"/>
      <c r="D513" s="136">
        <v>6.9112999999999998</v>
      </c>
      <c r="E513" s="136">
        <v>6.9463999999999997</v>
      </c>
      <c r="F513" s="133">
        <v>0</v>
      </c>
      <c r="G513" s="133">
        <v>0</v>
      </c>
      <c r="H513" s="133">
        <v>2.1</v>
      </c>
      <c r="I513" s="133">
        <v>9.65</v>
      </c>
    </row>
    <row r="514" spans="1:9" ht="27">
      <c r="A514" s="130">
        <v>29039990</v>
      </c>
      <c r="B514" s="139" t="s">
        <v>6236</v>
      </c>
      <c r="C514" s="140"/>
      <c r="D514" s="138">
        <v>3.1013999999999999</v>
      </c>
      <c r="E514" s="138">
        <v>3.4643999999999999</v>
      </c>
      <c r="F514" s="133">
        <v>0</v>
      </c>
      <c r="G514" s="133">
        <v>0</v>
      </c>
      <c r="H514" s="142" t="s">
        <v>121</v>
      </c>
      <c r="I514" s="142" t="s">
        <v>121</v>
      </c>
    </row>
    <row r="515" spans="1:9">
      <c r="A515" s="130">
        <v>29041011</v>
      </c>
      <c r="B515" s="117" t="s">
        <v>6237</v>
      </c>
      <c r="C515" s="118"/>
      <c r="D515" s="138">
        <v>1.8845000000000001</v>
      </c>
      <c r="E515" s="138">
        <v>1.9366000000000001</v>
      </c>
      <c r="F515" s="133">
        <v>0</v>
      </c>
      <c r="G515" s="133">
        <v>0</v>
      </c>
      <c r="H515" s="133">
        <v>2.1</v>
      </c>
      <c r="I515" s="133">
        <v>9.65</v>
      </c>
    </row>
    <row r="516" spans="1:9" ht="27">
      <c r="A516" s="130">
        <v>29041019</v>
      </c>
      <c r="B516" s="139" t="s">
        <v>6238</v>
      </c>
      <c r="C516" s="140"/>
      <c r="D516" s="138">
        <v>2.0234999999999999</v>
      </c>
      <c r="E516" s="138">
        <v>2.214</v>
      </c>
      <c r="F516" s="133">
        <v>7.2</v>
      </c>
      <c r="G516" s="133">
        <v>0</v>
      </c>
      <c r="H516" s="133">
        <v>2.1</v>
      </c>
      <c r="I516" s="133">
        <v>9.65</v>
      </c>
    </row>
    <row r="517" spans="1:9">
      <c r="A517" s="145">
        <v>29041020</v>
      </c>
      <c r="B517" s="117" t="s">
        <v>6239</v>
      </c>
      <c r="C517" s="118"/>
      <c r="D517" s="136">
        <v>1.306</v>
      </c>
      <c r="E517" s="136">
        <v>1.3306</v>
      </c>
      <c r="F517" s="133">
        <v>12.6</v>
      </c>
      <c r="G517" s="133">
        <v>0</v>
      </c>
      <c r="H517" s="133">
        <v>2.1</v>
      </c>
      <c r="I517" s="133">
        <v>9.65</v>
      </c>
    </row>
    <row r="518" spans="1:9" ht="27">
      <c r="A518" s="130">
        <v>29041051</v>
      </c>
      <c r="B518" s="139" t="s">
        <v>6240</v>
      </c>
      <c r="C518" s="140"/>
      <c r="D518" s="138">
        <v>0.58620000000000005</v>
      </c>
      <c r="E518" s="138">
        <v>0.67310000000000003</v>
      </c>
      <c r="F518" s="133">
        <v>12.6</v>
      </c>
      <c r="G518" s="133">
        <v>0</v>
      </c>
      <c r="H518" s="142" t="s">
        <v>121</v>
      </c>
      <c r="I518" s="142" t="s">
        <v>121</v>
      </c>
    </row>
    <row r="519" spans="1:9">
      <c r="A519" s="145">
        <v>29041059</v>
      </c>
      <c r="B519" s="117" t="s">
        <v>6241</v>
      </c>
      <c r="C519" s="118"/>
      <c r="D519" s="136">
        <v>0.6361</v>
      </c>
      <c r="E519" s="136">
        <v>0.65049999999999997</v>
      </c>
      <c r="F519" s="133">
        <v>0</v>
      </c>
      <c r="G519" s="133">
        <v>0</v>
      </c>
      <c r="H519" s="133">
        <v>2.1</v>
      </c>
      <c r="I519" s="133">
        <v>9.65</v>
      </c>
    </row>
    <row r="520" spans="1:9" ht="27">
      <c r="A520" s="130">
        <v>29041090</v>
      </c>
      <c r="B520" s="139" t="s">
        <v>6242</v>
      </c>
      <c r="C520" s="140"/>
      <c r="D520" s="138">
        <v>1.5914999999999999</v>
      </c>
      <c r="E520" s="138">
        <v>3.7456</v>
      </c>
      <c r="F520" s="133">
        <v>0</v>
      </c>
      <c r="G520" s="133">
        <v>0</v>
      </c>
      <c r="H520" s="133">
        <v>2.1</v>
      </c>
      <c r="I520" s="133">
        <v>9.65</v>
      </c>
    </row>
    <row r="521" spans="1:9">
      <c r="A521" s="130">
        <v>29042010</v>
      </c>
      <c r="B521" s="117" t="s">
        <v>6243</v>
      </c>
      <c r="C521" s="118"/>
      <c r="D521" s="138">
        <v>3.45</v>
      </c>
      <c r="E521" s="138">
        <v>3.45</v>
      </c>
      <c r="F521" s="133">
        <v>0</v>
      </c>
      <c r="G521" s="133">
        <v>0</v>
      </c>
      <c r="H521" s="133">
        <v>2.1</v>
      </c>
      <c r="I521" s="133">
        <v>9.65</v>
      </c>
    </row>
    <row r="522" spans="1:9">
      <c r="A522" s="130">
        <v>29042051</v>
      </c>
      <c r="B522" s="117" t="s">
        <v>6244</v>
      </c>
      <c r="C522" s="118"/>
      <c r="D522" s="138">
        <v>8.8638999999999992</v>
      </c>
      <c r="E522" s="138">
        <v>8.8638999999999992</v>
      </c>
      <c r="F522" s="133">
        <v>10.8</v>
      </c>
      <c r="G522" s="133">
        <v>0</v>
      </c>
      <c r="H522" s="133">
        <v>2.1</v>
      </c>
      <c r="I522" s="133">
        <v>9.65</v>
      </c>
    </row>
    <row r="523" spans="1:9">
      <c r="A523" s="130">
        <v>29042070</v>
      </c>
      <c r="B523" s="117" t="s">
        <v>6245</v>
      </c>
      <c r="C523" s="118"/>
      <c r="D523" s="138">
        <v>3.9298000000000002</v>
      </c>
      <c r="E523" s="138">
        <v>4.1120999999999999</v>
      </c>
      <c r="F523" s="133">
        <v>0</v>
      </c>
      <c r="G523" s="133">
        <v>0</v>
      </c>
      <c r="H523" s="133">
        <v>2.1</v>
      </c>
      <c r="I523" s="133">
        <v>9.65</v>
      </c>
    </row>
    <row r="524" spans="1:9">
      <c r="A524" s="130">
        <v>29049914</v>
      </c>
      <c r="B524" s="117" t="s">
        <v>6246</v>
      </c>
      <c r="C524" s="118"/>
      <c r="D524" s="138">
        <v>3.3597999999999999</v>
      </c>
      <c r="E524" s="138">
        <v>3.4342999999999999</v>
      </c>
      <c r="F524" s="133">
        <v>0</v>
      </c>
      <c r="G524" s="133">
        <v>0</v>
      </c>
      <c r="H524" s="133">
        <v>2.1</v>
      </c>
      <c r="I524" s="133">
        <v>9.65</v>
      </c>
    </row>
    <row r="525" spans="1:9">
      <c r="A525" s="130">
        <v>29049919</v>
      </c>
      <c r="B525" s="117" t="s">
        <v>5820</v>
      </c>
      <c r="C525" s="118"/>
      <c r="D525" s="138">
        <v>7.0307000000000004</v>
      </c>
      <c r="E525" s="138">
        <v>7.0307000000000004</v>
      </c>
      <c r="F525" s="133">
        <v>0</v>
      </c>
      <c r="G525" s="133">
        <v>0</v>
      </c>
      <c r="H525" s="133">
        <v>2.1</v>
      </c>
      <c r="I525" s="133">
        <v>9.65</v>
      </c>
    </row>
    <row r="526" spans="1:9">
      <c r="A526" s="130">
        <v>29049990</v>
      </c>
      <c r="B526" s="117" t="s">
        <v>5820</v>
      </c>
      <c r="C526" s="118"/>
      <c r="D526" s="138">
        <v>6.6</v>
      </c>
      <c r="E526" s="138">
        <v>6.6</v>
      </c>
      <c r="F526" s="133">
        <v>0</v>
      </c>
      <c r="G526" s="133">
        <v>0</v>
      </c>
      <c r="H526" s="133">
        <v>2.1</v>
      </c>
      <c r="I526" s="133">
        <v>9.65</v>
      </c>
    </row>
    <row r="527" spans="1:9">
      <c r="A527" s="130">
        <v>29051210</v>
      </c>
      <c r="B527" s="117" t="s">
        <v>6247</v>
      </c>
      <c r="C527" s="118"/>
      <c r="D527" s="138">
        <v>1.1420999999999999</v>
      </c>
      <c r="E527" s="138">
        <v>1.1702999999999999</v>
      </c>
      <c r="F527" s="133">
        <v>0</v>
      </c>
      <c r="G527" s="133">
        <v>0</v>
      </c>
      <c r="H527" s="133">
        <v>2.1</v>
      </c>
      <c r="I527" s="133">
        <v>9.65</v>
      </c>
    </row>
    <row r="528" spans="1:9" ht="27">
      <c r="A528" s="130">
        <v>29051220</v>
      </c>
      <c r="B528" s="139" t="s">
        <v>6248</v>
      </c>
      <c r="C528" s="140"/>
      <c r="D528" s="138">
        <v>1.1627000000000001</v>
      </c>
      <c r="E528" s="138">
        <v>1.222</v>
      </c>
      <c r="F528" s="133">
        <v>10.8</v>
      </c>
      <c r="G528" s="133">
        <v>0</v>
      </c>
      <c r="H528" s="133">
        <v>2.1</v>
      </c>
      <c r="I528" s="133">
        <v>9.65</v>
      </c>
    </row>
    <row r="529" spans="1:9">
      <c r="A529" s="130">
        <v>29051300</v>
      </c>
      <c r="B529" s="117" t="s">
        <v>6249</v>
      </c>
      <c r="C529" s="118"/>
      <c r="D529" s="138">
        <v>1.1859</v>
      </c>
      <c r="E529" s="138">
        <v>1.2508999999999999</v>
      </c>
      <c r="F529" s="133">
        <v>10.8</v>
      </c>
      <c r="G529" s="133">
        <v>0</v>
      </c>
      <c r="H529" s="133">
        <v>2.1</v>
      </c>
      <c r="I529" s="133">
        <v>9.65</v>
      </c>
    </row>
    <row r="530" spans="1:9">
      <c r="A530" s="130">
        <v>29051410</v>
      </c>
      <c r="B530" s="117" t="s">
        <v>6250</v>
      </c>
      <c r="C530" s="118"/>
      <c r="D530" s="138">
        <v>17.436399999999999</v>
      </c>
      <c r="E530" s="138">
        <v>11.041600000000001</v>
      </c>
      <c r="F530" s="133">
        <v>20</v>
      </c>
      <c r="G530" s="133">
        <v>0</v>
      </c>
      <c r="H530" s="133">
        <v>2.1</v>
      </c>
      <c r="I530" s="133">
        <v>9.65</v>
      </c>
    </row>
    <row r="531" spans="1:9">
      <c r="A531" s="130">
        <v>29051420</v>
      </c>
      <c r="B531" s="117" t="s">
        <v>6251</v>
      </c>
      <c r="C531" s="118"/>
      <c r="D531" s="138">
        <v>1.4748000000000001</v>
      </c>
      <c r="E531" s="138">
        <v>1.6007</v>
      </c>
      <c r="F531" s="133">
        <v>10.8</v>
      </c>
      <c r="G531" s="133">
        <v>0</v>
      </c>
      <c r="H531" s="133">
        <v>2.1</v>
      </c>
      <c r="I531" s="133">
        <v>9.65</v>
      </c>
    </row>
    <row r="532" spans="1:9">
      <c r="A532" s="145">
        <v>29051600</v>
      </c>
      <c r="B532" s="117" t="s">
        <v>6252</v>
      </c>
      <c r="C532" s="118"/>
      <c r="D532" s="136">
        <v>7.9958</v>
      </c>
      <c r="E532" s="136">
        <v>8.1245999999999992</v>
      </c>
      <c r="F532" s="133">
        <v>10.8</v>
      </c>
      <c r="G532" s="133">
        <v>0</v>
      </c>
      <c r="H532" s="133">
        <v>2.1</v>
      </c>
      <c r="I532" s="133">
        <v>9.65</v>
      </c>
    </row>
    <row r="533" spans="1:9">
      <c r="A533" s="130">
        <v>29051710</v>
      </c>
      <c r="B533" s="117" t="s">
        <v>6253</v>
      </c>
      <c r="C533" s="118"/>
      <c r="D533" s="138">
        <v>2.0081000000000002</v>
      </c>
      <c r="E533" s="138">
        <v>2.4133</v>
      </c>
      <c r="F533" s="133">
        <v>0</v>
      </c>
      <c r="G533" s="133">
        <v>0</v>
      </c>
      <c r="H533" s="133">
        <v>2.1</v>
      </c>
      <c r="I533" s="133">
        <v>9.65</v>
      </c>
    </row>
    <row r="534" spans="1:9">
      <c r="A534" s="130">
        <v>29051720</v>
      </c>
      <c r="B534" s="117" t="s">
        <v>6254</v>
      </c>
      <c r="C534" s="118"/>
      <c r="D534" s="138">
        <v>2.2799999999999998</v>
      </c>
      <c r="E534" s="138">
        <v>2.2799999999999998</v>
      </c>
      <c r="F534" s="133">
        <v>10.8</v>
      </c>
      <c r="G534" s="133">
        <v>0</v>
      </c>
      <c r="H534" s="133">
        <v>2.1</v>
      </c>
      <c r="I534" s="133">
        <v>9.65</v>
      </c>
    </row>
    <row r="535" spans="1:9">
      <c r="A535" s="130">
        <v>29051911</v>
      </c>
      <c r="B535" s="117" t="s">
        <v>6255</v>
      </c>
      <c r="C535" s="118"/>
      <c r="D535" s="138">
        <v>4.78</v>
      </c>
      <c r="E535" s="138">
        <v>4.78</v>
      </c>
      <c r="F535" s="133">
        <v>0</v>
      </c>
      <c r="G535" s="133">
        <v>0</v>
      </c>
      <c r="H535" s="133">
        <v>2.1</v>
      </c>
      <c r="I535" s="133">
        <v>9.65</v>
      </c>
    </row>
    <row r="536" spans="1:9">
      <c r="A536" s="130">
        <v>29051919</v>
      </c>
      <c r="B536" s="117" t="s">
        <v>6256</v>
      </c>
      <c r="C536" s="118"/>
      <c r="D536" s="138">
        <v>6.3662000000000001</v>
      </c>
      <c r="E536" s="138">
        <v>6.9702999999999999</v>
      </c>
      <c r="F536" s="133">
        <v>0</v>
      </c>
      <c r="G536" s="133">
        <v>0</v>
      </c>
      <c r="H536" s="133">
        <v>2.1</v>
      </c>
      <c r="I536" s="133">
        <v>9.65</v>
      </c>
    </row>
    <row r="537" spans="1:9">
      <c r="A537" s="130">
        <v>29051922</v>
      </c>
      <c r="B537" s="117" t="s">
        <v>6257</v>
      </c>
      <c r="C537" s="118"/>
      <c r="D537" s="138">
        <v>3.09</v>
      </c>
      <c r="E537" s="138">
        <v>3.7490999999999999</v>
      </c>
      <c r="F537" s="133">
        <v>0</v>
      </c>
      <c r="G537" s="133">
        <v>0</v>
      </c>
      <c r="H537" s="133">
        <v>2.1</v>
      </c>
      <c r="I537" s="133">
        <v>9.65</v>
      </c>
    </row>
    <row r="538" spans="1:9">
      <c r="A538" s="130">
        <v>29051994</v>
      </c>
      <c r="B538" s="117" t="s">
        <v>6258</v>
      </c>
      <c r="C538" s="118"/>
      <c r="D538" s="138">
        <v>8.5451999999999995</v>
      </c>
      <c r="E538" s="138">
        <v>8.8292999999999999</v>
      </c>
      <c r="F538" s="133">
        <v>0</v>
      </c>
      <c r="G538" s="133">
        <v>0</v>
      </c>
      <c r="H538" s="133">
        <v>2.1</v>
      </c>
      <c r="I538" s="133">
        <v>9.65</v>
      </c>
    </row>
    <row r="539" spans="1:9" ht="27">
      <c r="A539" s="130">
        <v>29051996</v>
      </c>
      <c r="B539" s="139" t="s">
        <v>6259</v>
      </c>
      <c r="C539" s="140"/>
      <c r="D539" s="138">
        <v>4.5616000000000003</v>
      </c>
      <c r="E539" s="138">
        <v>4.5804</v>
      </c>
      <c r="F539" s="133">
        <v>10.8</v>
      </c>
      <c r="G539" s="133">
        <v>0</v>
      </c>
      <c r="H539" s="133">
        <v>2.1</v>
      </c>
      <c r="I539" s="133">
        <v>9.65</v>
      </c>
    </row>
    <row r="540" spans="1:9">
      <c r="A540" s="130">
        <v>29051999</v>
      </c>
      <c r="B540" s="117" t="s">
        <v>5820</v>
      </c>
      <c r="C540" s="118"/>
      <c r="D540" s="138">
        <v>1.3602000000000001</v>
      </c>
      <c r="E540" s="138">
        <v>2.6981999999999999</v>
      </c>
      <c r="F540" s="133">
        <v>0</v>
      </c>
      <c r="G540" s="133">
        <v>0</v>
      </c>
      <c r="H540" s="133">
        <v>2.1</v>
      </c>
      <c r="I540" s="133">
        <v>9.65</v>
      </c>
    </row>
    <row r="541" spans="1:9">
      <c r="A541" s="130">
        <v>29052210</v>
      </c>
      <c r="B541" s="117" t="s">
        <v>6260</v>
      </c>
      <c r="C541" s="118"/>
      <c r="D541" s="138">
        <v>8.0871999999999993</v>
      </c>
      <c r="E541" s="138">
        <v>8.7126000000000001</v>
      </c>
      <c r="F541" s="133">
        <v>0</v>
      </c>
      <c r="G541" s="133">
        <v>0</v>
      </c>
      <c r="H541" s="133">
        <v>2.1</v>
      </c>
      <c r="I541" s="133">
        <v>9.65</v>
      </c>
    </row>
    <row r="542" spans="1:9">
      <c r="A542" s="130">
        <v>29052220</v>
      </c>
      <c r="B542" s="117" t="s">
        <v>6261</v>
      </c>
      <c r="C542" s="118"/>
      <c r="D542" s="138">
        <v>7.9573</v>
      </c>
      <c r="E542" s="138">
        <v>8.5624000000000002</v>
      </c>
      <c r="F542" s="133">
        <v>0</v>
      </c>
      <c r="G542" s="133">
        <v>0</v>
      </c>
      <c r="H542" s="133">
        <v>2.1</v>
      </c>
      <c r="I542" s="133">
        <v>9.65</v>
      </c>
    </row>
    <row r="543" spans="1:9">
      <c r="A543" s="130">
        <v>29052230</v>
      </c>
      <c r="B543" s="117" t="s">
        <v>6262</v>
      </c>
      <c r="C543" s="118"/>
      <c r="D543" s="138">
        <v>6.6018999999999997</v>
      </c>
      <c r="E543" s="138">
        <v>6.9417</v>
      </c>
      <c r="F543" s="133">
        <v>0</v>
      </c>
      <c r="G543" s="133">
        <v>0</v>
      </c>
      <c r="H543" s="133">
        <v>2.1</v>
      </c>
      <c r="I543" s="133">
        <v>9.65</v>
      </c>
    </row>
    <row r="544" spans="1:9">
      <c r="A544" s="145">
        <v>29052290</v>
      </c>
      <c r="B544" s="117" t="s">
        <v>6263</v>
      </c>
      <c r="C544" s="118"/>
      <c r="D544" s="136">
        <v>7.3491999999999997</v>
      </c>
      <c r="E544" s="136">
        <v>9.9085999999999999</v>
      </c>
      <c r="F544" s="133">
        <v>10.8</v>
      </c>
      <c r="G544" s="133">
        <v>0</v>
      </c>
      <c r="H544" s="133">
        <v>2.1</v>
      </c>
      <c r="I544" s="133">
        <v>9.65</v>
      </c>
    </row>
    <row r="545" spans="1:9">
      <c r="A545" s="145">
        <v>29052990</v>
      </c>
      <c r="B545" s="117" t="s">
        <v>6264</v>
      </c>
      <c r="C545" s="118"/>
      <c r="D545" s="136">
        <v>23.971900000000002</v>
      </c>
      <c r="E545" s="136">
        <v>29.100899999999999</v>
      </c>
      <c r="F545" s="133">
        <v>0</v>
      </c>
      <c r="G545" s="133">
        <v>0</v>
      </c>
      <c r="H545" s="133">
        <v>2.1</v>
      </c>
      <c r="I545" s="133">
        <v>9.65</v>
      </c>
    </row>
    <row r="546" spans="1:9">
      <c r="A546" s="130">
        <v>29053100</v>
      </c>
      <c r="B546" s="117" t="s">
        <v>6265</v>
      </c>
      <c r="C546" s="118"/>
      <c r="D546" s="138">
        <v>0.61450000000000005</v>
      </c>
      <c r="E546" s="138">
        <v>0.70699999999999996</v>
      </c>
      <c r="F546" s="133">
        <v>10.8</v>
      </c>
      <c r="G546" s="133">
        <v>0</v>
      </c>
      <c r="H546" s="133">
        <v>2.1</v>
      </c>
      <c r="I546" s="133">
        <v>9.65</v>
      </c>
    </row>
    <row r="547" spans="1:9">
      <c r="A547" s="130">
        <v>29053200</v>
      </c>
      <c r="B547" s="117" t="s">
        <v>6266</v>
      </c>
      <c r="C547" s="118"/>
      <c r="D547" s="138">
        <v>1.1264000000000001</v>
      </c>
      <c r="E547" s="138">
        <v>1.2422</v>
      </c>
      <c r="F547" s="133">
        <v>10.8</v>
      </c>
      <c r="G547" s="133">
        <v>0</v>
      </c>
      <c r="H547" s="133">
        <v>2.1</v>
      </c>
      <c r="I547" s="133">
        <v>9.65</v>
      </c>
    </row>
    <row r="548" spans="1:9">
      <c r="A548" s="145">
        <v>29053990</v>
      </c>
      <c r="B548" s="117" t="s">
        <v>6267</v>
      </c>
      <c r="C548" s="118"/>
      <c r="D548" s="136">
        <v>1.1586000000000001</v>
      </c>
      <c r="E548" s="136">
        <v>2.5781000000000001</v>
      </c>
      <c r="F548" s="133">
        <v>0</v>
      </c>
      <c r="G548" s="133">
        <v>0</v>
      </c>
      <c r="H548" s="142" t="s">
        <v>121</v>
      </c>
      <c r="I548" s="142" t="s">
        <v>121</v>
      </c>
    </row>
    <row r="549" spans="1:9">
      <c r="A549" s="130">
        <v>29054100</v>
      </c>
      <c r="B549" s="117" t="s">
        <v>6268</v>
      </c>
      <c r="C549" s="118"/>
      <c r="D549" s="138">
        <v>1.2559</v>
      </c>
      <c r="E549" s="138">
        <v>1.3408</v>
      </c>
      <c r="F549" s="133">
        <v>0</v>
      </c>
      <c r="G549" s="133">
        <v>0</v>
      </c>
      <c r="H549" s="133">
        <v>2.1</v>
      </c>
      <c r="I549" s="133">
        <v>9.65</v>
      </c>
    </row>
    <row r="550" spans="1:9" ht="27">
      <c r="A550" s="130">
        <v>29054200</v>
      </c>
      <c r="B550" s="139" t="s">
        <v>6269</v>
      </c>
      <c r="C550" s="140"/>
      <c r="D550" s="138">
        <v>1.1173999999999999</v>
      </c>
      <c r="E550" s="138">
        <v>1.2444999999999999</v>
      </c>
      <c r="F550" s="133">
        <v>0</v>
      </c>
      <c r="G550" s="133">
        <v>0</v>
      </c>
      <c r="H550" s="133">
        <v>2.1</v>
      </c>
      <c r="I550" s="133">
        <v>9.65</v>
      </c>
    </row>
    <row r="551" spans="1:9">
      <c r="A551" s="130">
        <v>29054300</v>
      </c>
      <c r="B551" s="117" t="s">
        <v>6270</v>
      </c>
      <c r="C551" s="118"/>
      <c r="D551" s="138">
        <v>2.9407999999999999</v>
      </c>
      <c r="E551" s="138">
        <v>3.2273999999999998</v>
      </c>
      <c r="F551" s="133">
        <v>12.6</v>
      </c>
      <c r="G551" s="133">
        <v>0</v>
      </c>
      <c r="H551" s="133">
        <v>2.1</v>
      </c>
      <c r="I551" s="133">
        <v>9.65</v>
      </c>
    </row>
    <row r="552" spans="1:9">
      <c r="A552" s="130">
        <v>29054400</v>
      </c>
      <c r="B552" s="117" t="s">
        <v>6271</v>
      </c>
      <c r="C552" s="118"/>
      <c r="D552" s="138">
        <v>0.50180000000000002</v>
      </c>
      <c r="E552" s="138">
        <v>0.72960000000000003</v>
      </c>
      <c r="F552" s="133">
        <v>12.6</v>
      </c>
      <c r="G552" s="133">
        <v>0</v>
      </c>
      <c r="H552" s="133">
        <v>2.1</v>
      </c>
      <c r="I552" s="133">
        <v>9.65</v>
      </c>
    </row>
    <row r="553" spans="1:9">
      <c r="A553" s="130">
        <v>29054500</v>
      </c>
      <c r="B553" s="117" t="s">
        <v>6272</v>
      </c>
      <c r="C553" s="118"/>
      <c r="D553" s="138">
        <v>1.2051000000000001</v>
      </c>
      <c r="E553" s="138">
        <v>1.911</v>
      </c>
      <c r="F553" s="133">
        <v>9</v>
      </c>
      <c r="G553" s="133">
        <v>0</v>
      </c>
      <c r="H553" s="133">
        <v>2.1</v>
      </c>
      <c r="I553" s="133">
        <v>9.65</v>
      </c>
    </row>
    <row r="554" spans="1:9">
      <c r="A554" s="145">
        <v>29054900</v>
      </c>
      <c r="B554" s="117" t="s">
        <v>6273</v>
      </c>
      <c r="C554" s="118"/>
      <c r="D554" s="136">
        <v>1.42</v>
      </c>
      <c r="E554" s="136">
        <v>2.6615000000000002</v>
      </c>
      <c r="F554" s="133">
        <v>0</v>
      </c>
      <c r="G554" s="133">
        <v>0</v>
      </c>
      <c r="H554" s="133">
        <v>2.1</v>
      </c>
      <c r="I554" s="133">
        <v>9.65</v>
      </c>
    </row>
    <row r="555" spans="1:9">
      <c r="A555" s="130">
        <v>29055910</v>
      </c>
      <c r="B555" s="117" t="s">
        <v>6274</v>
      </c>
      <c r="C555" s="118"/>
      <c r="D555" s="138">
        <v>5.4059999999999997</v>
      </c>
      <c r="E555" s="138">
        <v>5.4298000000000002</v>
      </c>
      <c r="F555" s="133">
        <v>0</v>
      </c>
      <c r="G555" s="133">
        <v>0</v>
      </c>
      <c r="H555" s="133">
        <v>2.1</v>
      </c>
      <c r="I555" s="133">
        <v>9.65</v>
      </c>
    </row>
    <row r="556" spans="1:9">
      <c r="A556" s="145">
        <v>29055990</v>
      </c>
      <c r="B556" s="117" t="s">
        <v>6275</v>
      </c>
      <c r="C556" s="118"/>
      <c r="D556" s="136">
        <v>4.4363000000000001</v>
      </c>
      <c r="E556" s="136">
        <v>11.1409</v>
      </c>
      <c r="F556" s="133">
        <v>0</v>
      </c>
      <c r="G556" s="133">
        <v>0</v>
      </c>
      <c r="H556" s="133">
        <v>2.1</v>
      </c>
      <c r="I556" s="133">
        <v>9.65</v>
      </c>
    </row>
    <row r="557" spans="1:9">
      <c r="A557" s="130">
        <v>29061100</v>
      </c>
      <c r="B557" s="117" t="s">
        <v>6276</v>
      </c>
      <c r="C557" s="118"/>
      <c r="D557" s="138">
        <v>13.178800000000001</v>
      </c>
      <c r="E557" s="138">
        <v>15.338800000000001</v>
      </c>
      <c r="F557" s="133">
        <v>10.8</v>
      </c>
      <c r="G557" s="133">
        <v>0</v>
      </c>
      <c r="H557" s="133">
        <v>2.1</v>
      </c>
      <c r="I557" s="133">
        <v>9.65</v>
      </c>
    </row>
    <row r="558" spans="1:9">
      <c r="A558" s="130">
        <v>29061300</v>
      </c>
      <c r="B558" s="117" t="s">
        <v>6277</v>
      </c>
      <c r="C558" s="118"/>
      <c r="D558" s="138">
        <v>7.9446000000000003</v>
      </c>
      <c r="E558" s="138">
        <v>13.8521</v>
      </c>
      <c r="F558" s="133">
        <v>0</v>
      </c>
      <c r="G558" s="133">
        <v>0</v>
      </c>
      <c r="H558" s="133">
        <v>2.1</v>
      </c>
      <c r="I558" s="133">
        <v>9.65</v>
      </c>
    </row>
    <row r="559" spans="1:9">
      <c r="A559" s="130">
        <v>29061920</v>
      </c>
      <c r="B559" s="117" t="s">
        <v>6278</v>
      </c>
      <c r="C559" s="118"/>
      <c r="D559" s="138">
        <v>5.99</v>
      </c>
      <c r="E559" s="138">
        <v>13.977499999999999</v>
      </c>
      <c r="F559" s="133">
        <v>0</v>
      </c>
      <c r="G559" s="133">
        <v>0</v>
      </c>
      <c r="H559" s="133">
        <v>2.1</v>
      </c>
      <c r="I559" s="133">
        <v>9.65</v>
      </c>
    </row>
    <row r="560" spans="1:9" ht="27">
      <c r="A560" s="130">
        <v>29061940</v>
      </c>
      <c r="B560" s="139" t="s">
        <v>6279</v>
      </c>
      <c r="C560" s="140"/>
      <c r="D560" s="138">
        <v>11.2536</v>
      </c>
      <c r="E560" s="138">
        <v>12.3758</v>
      </c>
      <c r="F560" s="133">
        <v>0</v>
      </c>
      <c r="G560" s="133">
        <v>0</v>
      </c>
      <c r="H560" s="133">
        <v>2.1</v>
      </c>
      <c r="I560" s="133">
        <v>9.65</v>
      </c>
    </row>
    <row r="561" spans="1:9">
      <c r="A561" s="130">
        <v>29061950</v>
      </c>
      <c r="B561" s="117" t="s">
        <v>6280</v>
      </c>
      <c r="C561" s="118"/>
      <c r="D561" s="138">
        <v>5.7914000000000003</v>
      </c>
      <c r="E561" s="138">
        <v>6.157</v>
      </c>
      <c r="F561" s="133">
        <v>10.8</v>
      </c>
      <c r="G561" s="133">
        <v>0</v>
      </c>
      <c r="H561" s="133">
        <v>2.1</v>
      </c>
      <c r="I561" s="133">
        <v>9.65</v>
      </c>
    </row>
    <row r="562" spans="1:9">
      <c r="A562" s="145">
        <v>29061990</v>
      </c>
      <c r="B562" s="117" t="s">
        <v>6281</v>
      </c>
      <c r="C562" s="118"/>
      <c r="D562" s="136">
        <v>13.9457</v>
      </c>
      <c r="E562" s="136">
        <v>20.2727</v>
      </c>
      <c r="F562" s="133">
        <v>0</v>
      </c>
      <c r="G562" s="133">
        <v>0</v>
      </c>
      <c r="H562" s="142" t="s">
        <v>121</v>
      </c>
      <c r="I562" s="142" t="s">
        <v>121</v>
      </c>
    </row>
    <row r="563" spans="1:9">
      <c r="A563" s="130">
        <v>29062100</v>
      </c>
      <c r="B563" s="117" t="s">
        <v>6282</v>
      </c>
      <c r="C563" s="118"/>
      <c r="D563" s="138">
        <v>1.7609999999999999</v>
      </c>
      <c r="E563" s="138">
        <v>1.9259999999999999</v>
      </c>
      <c r="F563" s="133">
        <v>0</v>
      </c>
      <c r="G563" s="133">
        <v>0</v>
      </c>
      <c r="H563" s="133">
        <v>2.1</v>
      </c>
      <c r="I563" s="133">
        <v>9.65</v>
      </c>
    </row>
    <row r="564" spans="1:9">
      <c r="A564" s="130">
        <v>29062910</v>
      </c>
      <c r="B564" s="117" t="s">
        <v>6283</v>
      </c>
      <c r="C564" s="118"/>
      <c r="D564" s="138">
        <v>3.0190999999999999</v>
      </c>
      <c r="E564" s="138">
        <v>3.1943000000000001</v>
      </c>
      <c r="F564" s="133">
        <v>0</v>
      </c>
      <c r="G564" s="133">
        <v>0</v>
      </c>
      <c r="H564" s="133">
        <v>2.1</v>
      </c>
      <c r="I564" s="133">
        <v>9.65</v>
      </c>
    </row>
    <row r="565" spans="1:9">
      <c r="A565" s="130">
        <v>29062920</v>
      </c>
      <c r="B565" s="117" t="s">
        <v>6284</v>
      </c>
      <c r="C565" s="118"/>
      <c r="D565" s="138">
        <v>3.0312999999999999</v>
      </c>
      <c r="E565" s="138">
        <v>3.0312999999999999</v>
      </c>
      <c r="F565" s="133">
        <v>0</v>
      </c>
      <c r="G565" s="133">
        <v>0</v>
      </c>
      <c r="H565" s="133">
        <v>2.1</v>
      </c>
      <c r="I565" s="133">
        <v>9.65</v>
      </c>
    </row>
    <row r="566" spans="1:9" ht="27">
      <c r="A566" s="130">
        <v>29062990</v>
      </c>
      <c r="B566" s="139" t="s">
        <v>6285</v>
      </c>
      <c r="C566" s="140"/>
      <c r="D566" s="138">
        <v>7.5716000000000001</v>
      </c>
      <c r="E566" s="138">
        <v>8.4960000000000004</v>
      </c>
      <c r="F566" s="133">
        <v>0</v>
      </c>
      <c r="G566" s="133">
        <v>0</v>
      </c>
      <c r="H566" s="133">
        <v>2.1</v>
      </c>
      <c r="I566" s="133">
        <v>9.65</v>
      </c>
    </row>
    <row r="567" spans="1:9">
      <c r="A567" s="145">
        <v>29071100</v>
      </c>
      <c r="B567" s="117" t="s">
        <v>6286</v>
      </c>
      <c r="C567" s="118"/>
      <c r="D567" s="136">
        <v>1.1930000000000001</v>
      </c>
      <c r="E567" s="136">
        <v>1.2724</v>
      </c>
      <c r="F567" s="133">
        <v>12.6</v>
      </c>
      <c r="G567" s="133">
        <v>0</v>
      </c>
      <c r="H567" s="133">
        <v>2.1</v>
      </c>
      <c r="I567" s="133">
        <v>9.65</v>
      </c>
    </row>
    <row r="568" spans="1:9">
      <c r="A568" s="130">
        <v>29071200</v>
      </c>
      <c r="B568" s="117" t="s">
        <v>6287</v>
      </c>
      <c r="C568" s="118"/>
      <c r="D568" s="138">
        <v>4.9627999999999997</v>
      </c>
      <c r="E568" s="138">
        <v>4.8120000000000003</v>
      </c>
      <c r="F568" s="133">
        <v>0</v>
      </c>
      <c r="G568" s="133">
        <v>0</v>
      </c>
      <c r="H568" s="133">
        <v>2.1</v>
      </c>
      <c r="I568" s="133">
        <v>9.65</v>
      </c>
    </row>
    <row r="569" spans="1:9">
      <c r="A569" s="145">
        <v>29071300</v>
      </c>
      <c r="B569" s="117" t="s">
        <v>6288</v>
      </c>
      <c r="C569" s="118"/>
      <c r="D569" s="136">
        <v>2.5505</v>
      </c>
      <c r="E569" s="136">
        <v>2.5691000000000002</v>
      </c>
      <c r="F569" s="133">
        <v>9</v>
      </c>
      <c r="G569" s="133">
        <v>0</v>
      </c>
      <c r="H569" s="133">
        <v>2.1</v>
      </c>
      <c r="I569" s="133">
        <v>9.65</v>
      </c>
    </row>
    <row r="570" spans="1:9">
      <c r="A570" s="130">
        <v>29071510</v>
      </c>
      <c r="B570" s="117" t="s">
        <v>6289</v>
      </c>
      <c r="C570" s="118"/>
      <c r="D570" s="138">
        <v>1.8163</v>
      </c>
      <c r="E570" s="138">
        <v>1.8459000000000001</v>
      </c>
      <c r="F570" s="133">
        <v>0</v>
      </c>
      <c r="G570" s="133">
        <v>0</v>
      </c>
      <c r="H570" s="133">
        <v>2.1</v>
      </c>
      <c r="I570" s="133">
        <v>9.65</v>
      </c>
    </row>
    <row r="571" spans="1:9">
      <c r="A571" s="130">
        <v>29071590</v>
      </c>
      <c r="B571" s="117" t="s">
        <v>6290</v>
      </c>
      <c r="C571" s="118"/>
      <c r="D571" s="138">
        <v>4.7706</v>
      </c>
      <c r="E571" s="138">
        <v>6.2972999999999999</v>
      </c>
      <c r="F571" s="133">
        <v>0</v>
      </c>
      <c r="G571" s="133">
        <v>0</v>
      </c>
      <c r="H571" s="133">
        <v>2.1</v>
      </c>
      <c r="I571" s="133">
        <v>9.65</v>
      </c>
    </row>
    <row r="572" spans="1:9">
      <c r="A572" s="130">
        <v>29071910</v>
      </c>
      <c r="B572" s="117" t="s">
        <v>6291</v>
      </c>
      <c r="C572" s="118"/>
      <c r="D572" s="138">
        <v>3.2395</v>
      </c>
      <c r="E572" s="138">
        <v>3.5914999999999999</v>
      </c>
      <c r="F572" s="133">
        <v>0</v>
      </c>
      <c r="G572" s="133">
        <v>0</v>
      </c>
      <c r="H572" s="133">
        <v>2.1</v>
      </c>
      <c r="I572" s="133">
        <v>9.65</v>
      </c>
    </row>
    <row r="573" spans="1:9">
      <c r="A573" s="130">
        <v>29071920</v>
      </c>
      <c r="B573" s="117" t="s">
        <v>6292</v>
      </c>
      <c r="C573" s="118"/>
      <c r="D573" s="138">
        <v>7.0517000000000003</v>
      </c>
      <c r="E573" s="138">
        <v>7.0517000000000003</v>
      </c>
      <c r="F573" s="133">
        <v>0</v>
      </c>
      <c r="G573" s="133">
        <v>0</v>
      </c>
      <c r="H573" s="133">
        <v>2.1</v>
      </c>
      <c r="I573" s="133">
        <v>9.65</v>
      </c>
    </row>
    <row r="574" spans="1:9">
      <c r="A574" s="130">
        <v>29071930</v>
      </c>
      <c r="B574" s="117" t="s">
        <v>6293</v>
      </c>
      <c r="C574" s="118"/>
      <c r="D574" s="138">
        <v>1.67</v>
      </c>
      <c r="E574" s="138">
        <v>1.7668999999999999</v>
      </c>
      <c r="F574" s="133">
        <v>0</v>
      </c>
      <c r="G574" s="133">
        <v>0</v>
      </c>
      <c r="H574" s="133">
        <v>2.1</v>
      </c>
      <c r="I574" s="133">
        <v>9.65</v>
      </c>
    </row>
    <row r="575" spans="1:9">
      <c r="A575" s="130">
        <v>29071990</v>
      </c>
      <c r="B575" s="117" t="s">
        <v>6294</v>
      </c>
      <c r="C575" s="118"/>
      <c r="D575" s="138">
        <v>3.4712000000000001</v>
      </c>
      <c r="E575" s="138">
        <v>3.8849999999999998</v>
      </c>
      <c r="F575" s="133">
        <v>0</v>
      </c>
      <c r="G575" s="133">
        <v>0</v>
      </c>
      <c r="H575" s="142" t="s">
        <v>121</v>
      </c>
      <c r="I575" s="142" t="s">
        <v>121</v>
      </c>
    </row>
    <row r="576" spans="1:9">
      <c r="A576" s="130">
        <v>29072100</v>
      </c>
      <c r="B576" s="117" t="s">
        <v>6295</v>
      </c>
      <c r="C576" s="118"/>
      <c r="D576" s="138">
        <v>7.2629999999999999</v>
      </c>
      <c r="E576" s="138">
        <v>8.1996000000000002</v>
      </c>
      <c r="F576" s="133">
        <v>0</v>
      </c>
      <c r="G576" s="133">
        <v>0</v>
      </c>
      <c r="H576" s="133">
        <v>2.1</v>
      </c>
      <c r="I576" s="133">
        <v>9.65</v>
      </c>
    </row>
    <row r="577" spans="1:9" ht="27">
      <c r="A577" s="130">
        <v>29072200</v>
      </c>
      <c r="B577" s="139" t="s">
        <v>6296</v>
      </c>
      <c r="C577" s="140"/>
      <c r="D577" s="138">
        <v>7</v>
      </c>
      <c r="E577" s="138">
        <v>7</v>
      </c>
      <c r="F577" s="133">
        <v>0</v>
      </c>
      <c r="G577" s="133">
        <v>0</v>
      </c>
      <c r="H577" s="133">
        <v>2.1</v>
      </c>
      <c r="I577" s="133">
        <v>9.65</v>
      </c>
    </row>
    <row r="578" spans="1:9">
      <c r="A578" s="145">
        <v>29072300</v>
      </c>
      <c r="B578" s="117" t="s">
        <v>6297</v>
      </c>
      <c r="C578" s="118"/>
      <c r="D578" s="136">
        <v>1.5222</v>
      </c>
      <c r="E578" s="136">
        <v>1.5222</v>
      </c>
      <c r="F578" s="133">
        <v>10.8</v>
      </c>
      <c r="G578" s="133">
        <v>0</v>
      </c>
      <c r="H578" s="133">
        <v>2.1</v>
      </c>
      <c r="I578" s="133">
        <v>9.65</v>
      </c>
    </row>
    <row r="579" spans="1:9">
      <c r="A579" s="130">
        <v>29072900</v>
      </c>
      <c r="B579" s="117" t="s">
        <v>6298</v>
      </c>
      <c r="C579" s="118"/>
      <c r="D579" s="138">
        <v>14.7</v>
      </c>
      <c r="E579" s="138">
        <v>19.9376</v>
      </c>
      <c r="F579" s="133">
        <v>0</v>
      </c>
      <c r="G579" s="133">
        <v>0</v>
      </c>
      <c r="H579" s="142" t="s">
        <v>121</v>
      </c>
      <c r="I579" s="142" t="s">
        <v>121</v>
      </c>
    </row>
    <row r="580" spans="1:9">
      <c r="A580" s="130">
        <v>29081911</v>
      </c>
      <c r="B580" s="117" t="s">
        <v>6299</v>
      </c>
      <c r="C580" s="118"/>
      <c r="D580" s="138">
        <v>11.5999</v>
      </c>
      <c r="E580" s="138">
        <v>12.086</v>
      </c>
      <c r="F580" s="133">
        <v>0</v>
      </c>
      <c r="G580" s="133">
        <v>0</v>
      </c>
      <c r="H580" s="133">
        <v>2.1</v>
      </c>
      <c r="I580" s="133">
        <v>9.65</v>
      </c>
    </row>
    <row r="581" spans="1:9">
      <c r="A581" s="145">
        <v>29081919</v>
      </c>
      <c r="B581" s="117" t="s">
        <v>6300</v>
      </c>
      <c r="C581" s="118"/>
      <c r="D581" s="136">
        <v>44.148000000000003</v>
      </c>
      <c r="E581" s="136">
        <v>44.148000000000003</v>
      </c>
      <c r="F581" s="133">
        <v>0</v>
      </c>
      <c r="G581" s="133">
        <v>0</v>
      </c>
      <c r="H581" s="133">
        <v>2.1</v>
      </c>
      <c r="I581" s="133">
        <v>9.65</v>
      </c>
    </row>
    <row r="582" spans="1:9">
      <c r="A582" s="130">
        <v>29081921</v>
      </c>
      <c r="B582" s="117" t="s">
        <v>6301</v>
      </c>
      <c r="C582" s="118"/>
      <c r="D582" s="138">
        <v>5.8472999999999997</v>
      </c>
      <c r="E582" s="138">
        <v>5.8472999999999997</v>
      </c>
      <c r="F582" s="133">
        <v>0</v>
      </c>
      <c r="G582" s="133">
        <v>0</v>
      </c>
      <c r="H582" s="133">
        <v>2.1</v>
      </c>
      <c r="I582" s="133">
        <v>9.65</v>
      </c>
    </row>
    <row r="583" spans="1:9">
      <c r="A583" s="145">
        <v>29089990</v>
      </c>
      <c r="B583" s="117" t="s">
        <v>6302</v>
      </c>
      <c r="C583" s="118"/>
      <c r="D583" s="136">
        <v>5.5156999999999998</v>
      </c>
      <c r="E583" s="136">
        <v>5.9048999999999996</v>
      </c>
      <c r="F583" s="133">
        <v>0</v>
      </c>
      <c r="G583" s="133">
        <v>0</v>
      </c>
      <c r="H583" s="142" t="s">
        <v>121</v>
      </c>
      <c r="I583" s="142" t="s">
        <v>121</v>
      </c>
    </row>
    <row r="584" spans="1:9" ht="27">
      <c r="A584" s="130">
        <v>29091910</v>
      </c>
      <c r="B584" s="139" t="s">
        <v>6303</v>
      </c>
      <c r="C584" s="140"/>
      <c r="D584" s="138">
        <v>3.5289999999999999</v>
      </c>
      <c r="E584" s="138">
        <v>8.7072000000000003</v>
      </c>
      <c r="F584" s="133">
        <v>10.8</v>
      </c>
      <c r="G584" s="133">
        <v>0</v>
      </c>
      <c r="H584" s="133">
        <v>2.1</v>
      </c>
      <c r="I584" s="133">
        <v>9.65</v>
      </c>
    </row>
    <row r="585" spans="1:9">
      <c r="A585" s="130">
        <v>29091920</v>
      </c>
      <c r="B585" s="117" t="s">
        <v>6304</v>
      </c>
      <c r="C585" s="118"/>
      <c r="D585" s="138">
        <v>70.026899999999998</v>
      </c>
      <c r="E585" s="138">
        <v>70.089600000000004</v>
      </c>
      <c r="F585" s="133">
        <v>12.6</v>
      </c>
      <c r="G585" s="133">
        <v>0</v>
      </c>
      <c r="H585" s="142" t="s">
        <v>121</v>
      </c>
      <c r="I585" s="142" t="s">
        <v>121</v>
      </c>
    </row>
    <row r="586" spans="1:9" ht="27">
      <c r="A586" s="130">
        <v>29091990</v>
      </c>
      <c r="B586" s="139" t="s">
        <v>6305</v>
      </c>
      <c r="C586" s="140"/>
      <c r="D586" s="138">
        <v>0.98619999999999997</v>
      </c>
      <c r="E586" s="138">
        <v>3.2122999999999999</v>
      </c>
      <c r="F586" s="133">
        <v>0</v>
      </c>
      <c r="G586" s="133">
        <v>0</v>
      </c>
      <c r="H586" s="142" t="s">
        <v>121</v>
      </c>
      <c r="I586" s="142" t="s">
        <v>121</v>
      </c>
    </row>
    <row r="587" spans="1:9">
      <c r="A587" s="145">
        <v>29092000</v>
      </c>
      <c r="B587" s="117" t="s">
        <v>6306</v>
      </c>
      <c r="C587" s="118"/>
      <c r="D587" s="136">
        <v>19.540299999999998</v>
      </c>
      <c r="E587" s="136">
        <v>22.186900000000001</v>
      </c>
      <c r="F587" s="133">
        <v>0</v>
      </c>
      <c r="G587" s="133">
        <v>0</v>
      </c>
      <c r="H587" s="142" t="s">
        <v>121</v>
      </c>
      <c r="I587" s="142" t="s">
        <v>121</v>
      </c>
    </row>
    <row r="588" spans="1:9">
      <c r="A588" s="130">
        <v>29093011</v>
      </c>
      <c r="B588" s="117" t="s">
        <v>6307</v>
      </c>
      <c r="C588" s="118"/>
      <c r="D588" s="138">
        <v>8.9542000000000002</v>
      </c>
      <c r="E588" s="138">
        <v>9.6873000000000005</v>
      </c>
      <c r="F588" s="133">
        <v>0</v>
      </c>
      <c r="G588" s="133">
        <v>0</v>
      </c>
      <c r="H588" s="133">
        <v>2.1</v>
      </c>
      <c r="I588" s="133">
        <v>9.65</v>
      </c>
    </row>
    <row r="589" spans="1:9">
      <c r="A589" s="130">
        <v>29093012</v>
      </c>
      <c r="B589" s="117" t="s">
        <v>6308</v>
      </c>
      <c r="C589" s="118"/>
      <c r="D589" s="138">
        <v>2.0057999999999998</v>
      </c>
      <c r="E589" s="138">
        <v>3.9548000000000001</v>
      </c>
      <c r="F589" s="133">
        <v>0</v>
      </c>
      <c r="G589" s="133">
        <v>0</v>
      </c>
      <c r="H589" s="133">
        <v>2.1</v>
      </c>
      <c r="I589" s="133">
        <v>9.65</v>
      </c>
    </row>
    <row r="590" spans="1:9">
      <c r="A590" s="130">
        <v>29093013</v>
      </c>
      <c r="B590" s="117" t="s">
        <v>6309</v>
      </c>
      <c r="C590" s="118"/>
      <c r="D590" s="138">
        <v>1.6148</v>
      </c>
      <c r="E590" s="138">
        <v>1.6148</v>
      </c>
      <c r="F590" s="133">
        <v>0</v>
      </c>
      <c r="G590" s="133">
        <v>0</v>
      </c>
      <c r="H590" s="133">
        <v>2.1</v>
      </c>
      <c r="I590" s="133">
        <v>9.65</v>
      </c>
    </row>
    <row r="591" spans="1:9">
      <c r="A591" s="130">
        <v>29093014</v>
      </c>
      <c r="B591" s="117" t="s">
        <v>6310</v>
      </c>
      <c r="C591" s="118"/>
      <c r="D591" s="138">
        <v>17.96</v>
      </c>
      <c r="E591" s="138">
        <v>32.8431</v>
      </c>
      <c r="F591" s="133">
        <v>0</v>
      </c>
      <c r="G591" s="133">
        <v>0</v>
      </c>
      <c r="H591" s="133">
        <v>2.1</v>
      </c>
      <c r="I591" s="133">
        <v>9.65</v>
      </c>
    </row>
    <row r="592" spans="1:9">
      <c r="A592" s="130">
        <v>29093019</v>
      </c>
      <c r="B592" s="117" t="s">
        <v>6311</v>
      </c>
      <c r="C592" s="118"/>
      <c r="D592" s="138">
        <v>3.5823999999999998</v>
      </c>
      <c r="E592" s="138">
        <v>5.0007999999999999</v>
      </c>
      <c r="F592" s="133">
        <v>0</v>
      </c>
      <c r="G592" s="133">
        <v>0</v>
      </c>
      <c r="H592" s="133">
        <v>2.1</v>
      </c>
      <c r="I592" s="133">
        <v>9.65</v>
      </c>
    </row>
    <row r="593" spans="1:9">
      <c r="A593" s="145">
        <v>29093029</v>
      </c>
      <c r="B593" s="117" t="s">
        <v>6312</v>
      </c>
      <c r="C593" s="118"/>
      <c r="D593" s="136">
        <v>4.1681999999999997</v>
      </c>
      <c r="E593" s="136">
        <v>5.2647000000000004</v>
      </c>
      <c r="F593" s="133">
        <v>0</v>
      </c>
      <c r="G593" s="133">
        <v>0</v>
      </c>
      <c r="H593" s="142" t="s">
        <v>121</v>
      </c>
      <c r="I593" s="142" t="s">
        <v>121</v>
      </c>
    </row>
    <row r="594" spans="1:9">
      <c r="A594" s="130">
        <v>29094100</v>
      </c>
      <c r="B594" s="117" t="s">
        <v>6313</v>
      </c>
      <c r="C594" s="118"/>
      <c r="D594" s="138">
        <v>0.70209999999999995</v>
      </c>
      <c r="E594" s="138">
        <v>0.76700000000000002</v>
      </c>
      <c r="F594" s="133">
        <v>12.6</v>
      </c>
      <c r="G594" s="133">
        <v>0</v>
      </c>
      <c r="H594" s="133">
        <v>2.1</v>
      </c>
      <c r="I594" s="133">
        <v>9.65</v>
      </c>
    </row>
    <row r="595" spans="1:9">
      <c r="A595" s="145">
        <v>29094310</v>
      </c>
      <c r="B595" s="117" t="s">
        <v>6314</v>
      </c>
      <c r="C595" s="118"/>
      <c r="D595" s="136">
        <v>1.3258000000000001</v>
      </c>
      <c r="E595" s="136">
        <v>1.425</v>
      </c>
      <c r="F595" s="133">
        <v>12.6</v>
      </c>
      <c r="G595" s="133">
        <v>0</v>
      </c>
      <c r="H595" s="133">
        <v>2.1</v>
      </c>
      <c r="I595" s="133">
        <v>9.65</v>
      </c>
    </row>
    <row r="596" spans="1:9">
      <c r="A596" s="145">
        <v>29094320</v>
      </c>
      <c r="B596" s="117" t="s">
        <v>6315</v>
      </c>
      <c r="C596" s="118"/>
      <c r="D596" s="136">
        <v>1.4135</v>
      </c>
      <c r="E596" s="136">
        <v>1.4981</v>
      </c>
      <c r="F596" s="133">
        <v>12.6</v>
      </c>
      <c r="G596" s="133">
        <v>0</v>
      </c>
      <c r="H596" s="133">
        <v>2.1</v>
      </c>
      <c r="I596" s="133">
        <v>9.65</v>
      </c>
    </row>
    <row r="597" spans="1:9">
      <c r="A597" s="130">
        <v>29094411</v>
      </c>
      <c r="B597" s="117" t="s">
        <v>6316</v>
      </c>
      <c r="C597" s="118"/>
      <c r="D597" s="138">
        <v>1.3422000000000001</v>
      </c>
      <c r="E597" s="138">
        <v>1.4625999999999999</v>
      </c>
      <c r="F597" s="133">
        <v>12.6</v>
      </c>
      <c r="G597" s="133">
        <v>0</v>
      </c>
      <c r="H597" s="133">
        <v>2.1</v>
      </c>
      <c r="I597" s="133">
        <v>9.65</v>
      </c>
    </row>
    <row r="598" spans="1:9">
      <c r="A598" s="145">
        <v>29094419</v>
      </c>
      <c r="B598" s="117" t="s">
        <v>6317</v>
      </c>
      <c r="C598" s="118"/>
      <c r="D598" s="136">
        <v>1.3903000000000001</v>
      </c>
      <c r="E598" s="136">
        <v>1.5251999999999999</v>
      </c>
      <c r="F598" s="133">
        <v>12.6</v>
      </c>
      <c r="G598" s="133">
        <v>0</v>
      </c>
      <c r="H598" s="133">
        <v>2.1</v>
      </c>
      <c r="I598" s="133">
        <v>9.65</v>
      </c>
    </row>
    <row r="599" spans="1:9">
      <c r="A599" s="130">
        <v>29094421</v>
      </c>
      <c r="B599" s="117" t="s">
        <v>6318</v>
      </c>
      <c r="C599" s="118"/>
      <c r="D599" s="138">
        <v>1.8902000000000001</v>
      </c>
      <c r="E599" s="138">
        <v>1.9195</v>
      </c>
      <c r="F599" s="133">
        <v>12.6</v>
      </c>
      <c r="G599" s="133">
        <v>0</v>
      </c>
      <c r="H599" s="133">
        <v>2.1</v>
      </c>
      <c r="I599" s="133">
        <v>9.65</v>
      </c>
    </row>
    <row r="600" spans="1:9">
      <c r="A600" s="130">
        <v>29094910</v>
      </c>
      <c r="B600" s="117" t="s">
        <v>6319</v>
      </c>
      <c r="C600" s="118"/>
      <c r="D600" s="138">
        <v>14.466900000000001</v>
      </c>
      <c r="E600" s="138">
        <v>14.9217</v>
      </c>
      <c r="F600" s="133">
        <v>0</v>
      </c>
      <c r="G600" s="133">
        <v>0</v>
      </c>
      <c r="H600" s="133">
        <v>0</v>
      </c>
      <c r="I600" s="133">
        <v>0</v>
      </c>
    </row>
    <row r="601" spans="1:9">
      <c r="A601" s="130">
        <v>29094921</v>
      </c>
      <c r="B601" s="117" t="s">
        <v>6320</v>
      </c>
      <c r="C601" s="118"/>
      <c r="D601" s="138">
        <v>1.3345</v>
      </c>
      <c r="E601" s="138">
        <v>1.3345</v>
      </c>
      <c r="F601" s="133">
        <v>12.6</v>
      </c>
      <c r="G601" s="133">
        <v>0</v>
      </c>
      <c r="H601" s="133">
        <v>2.1</v>
      </c>
      <c r="I601" s="133">
        <v>9.65</v>
      </c>
    </row>
    <row r="602" spans="1:9">
      <c r="A602" s="130">
        <v>29094922</v>
      </c>
      <c r="B602" s="117" t="s">
        <v>6321</v>
      </c>
      <c r="C602" s="118"/>
      <c r="D602" s="138">
        <v>4.8701999999999996</v>
      </c>
      <c r="E602" s="138">
        <v>4.8701999999999996</v>
      </c>
      <c r="F602" s="133">
        <v>12.6</v>
      </c>
      <c r="G602" s="133">
        <v>0</v>
      </c>
      <c r="H602" s="133">
        <v>2.1</v>
      </c>
      <c r="I602" s="133">
        <v>9.65</v>
      </c>
    </row>
    <row r="603" spans="1:9" ht="27">
      <c r="A603" s="130">
        <v>29094929</v>
      </c>
      <c r="B603" s="139" t="s">
        <v>6322</v>
      </c>
      <c r="C603" s="140"/>
      <c r="D603" s="138">
        <v>3.9935999999999998</v>
      </c>
      <c r="E603" s="138">
        <v>3.6796000000000002</v>
      </c>
      <c r="F603" s="133">
        <v>0</v>
      </c>
      <c r="G603" s="133">
        <v>0</v>
      </c>
      <c r="H603" s="133">
        <v>2.1</v>
      </c>
      <c r="I603" s="133">
        <v>9.65</v>
      </c>
    </row>
    <row r="604" spans="1:9">
      <c r="A604" s="130">
        <v>29094931</v>
      </c>
      <c r="B604" s="117" t="s">
        <v>6323</v>
      </c>
      <c r="C604" s="118"/>
      <c r="D604" s="138">
        <v>1.31</v>
      </c>
      <c r="E604" s="138">
        <v>1.5752999999999999</v>
      </c>
      <c r="F604" s="133">
        <v>12.6</v>
      </c>
      <c r="G604" s="133">
        <v>0</v>
      </c>
      <c r="H604" s="133">
        <v>2.1</v>
      </c>
      <c r="I604" s="133">
        <v>9.65</v>
      </c>
    </row>
    <row r="605" spans="1:9">
      <c r="A605" s="145">
        <v>29094932</v>
      </c>
      <c r="B605" s="117" t="s">
        <v>6324</v>
      </c>
      <c r="C605" s="118"/>
      <c r="D605" s="136">
        <v>1.2322</v>
      </c>
      <c r="E605" s="136">
        <v>1.6780999999999999</v>
      </c>
      <c r="F605" s="133">
        <v>12.6</v>
      </c>
      <c r="G605" s="133">
        <v>0</v>
      </c>
      <c r="H605" s="133">
        <v>2.1</v>
      </c>
      <c r="I605" s="133">
        <v>9.65</v>
      </c>
    </row>
    <row r="606" spans="1:9">
      <c r="A606" s="145">
        <v>29094990</v>
      </c>
      <c r="B606" s="117" t="s">
        <v>6325</v>
      </c>
      <c r="C606" s="118"/>
      <c r="D606" s="136">
        <v>1.2648999999999999</v>
      </c>
      <c r="E606" s="136">
        <v>2.3321000000000001</v>
      </c>
      <c r="F606" s="133">
        <v>0</v>
      </c>
      <c r="G606" s="133">
        <v>0</v>
      </c>
      <c r="H606" s="142" t="s">
        <v>121</v>
      </c>
      <c r="I606" s="142" t="s">
        <v>121</v>
      </c>
    </row>
    <row r="607" spans="1:9">
      <c r="A607" s="130">
        <v>29095011</v>
      </c>
      <c r="B607" s="117" t="s">
        <v>6326</v>
      </c>
      <c r="C607" s="118"/>
      <c r="D607" s="138">
        <v>18.748000000000001</v>
      </c>
      <c r="E607" s="138">
        <v>19.441400000000002</v>
      </c>
      <c r="F607" s="133">
        <v>0</v>
      </c>
      <c r="G607" s="133">
        <v>0</v>
      </c>
      <c r="H607" s="133">
        <v>2.1</v>
      </c>
      <c r="I607" s="133">
        <v>9.65</v>
      </c>
    </row>
    <row r="608" spans="1:9">
      <c r="A608" s="130">
        <v>29095012</v>
      </c>
      <c r="B608" s="117" t="s">
        <v>6327</v>
      </c>
      <c r="C608" s="118"/>
      <c r="D608" s="138">
        <v>19.850300000000001</v>
      </c>
      <c r="E608" s="138">
        <v>19.850300000000001</v>
      </c>
      <c r="F608" s="133">
        <v>0</v>
      </c>
      <c r="G608" s="133">
        <v>0</v>
      </c>
      <c r="H608" s="133">
        <v>2.1</v>
      </c>
      <c r="I608" s="133">
        <v>9.65</v>
      </c>
    </row>
    <row r="609" spans="1:9">
      <c r="A609" s="130">
        <v>29095019</v>
      </c>
      <c r="B609" s="117" t="s">
        <v>6328</v>
      </c>
      <c r="C609" s="118"/>
      <c r="D609" s="138">
        <v>9.8656000000000006</v>
      </c>
      <c r="E609" s="138">
        <v>14.7273</v>
      </c>
      <c r="F609" s="133">
        <v>0</v>
      </c>
      <c r="G609" s="133">
        <v>0</v>
      </c>
      <c r="H609" s="133">
        <v>2.1</v>
      </c>
      <c r="I609" s="133">
        <v>9.65</v>
      </c>
    </row>
    <row r="610" spans="1:9" ht="27">
      <c r="A610" s="145">
        <v>29095090</v>
      </c>
      <c r="B610" s="139" t="s">
        <v>6329</v>
      </c>
      <c r="C610" s="140"/>
      <c r="D610" s="136">
        <v>11.449400000000001</v>
      </c>
      <c r="E610" s="136">
        <v>12.1494</v>
      </c>
      <c r="F610" s="133">
        <v>0</v>
      </c>
      <c r="G610" s="133">
        <v>0</v>
      </c>
      <c r="H610" s="142" t="s">
        <v>121</v>
      </c>
      <c r="I610" s="142" t="s">
        <v>121</v>
      </c>
    </row>
    <row r="611" spans="1:9" ht="27">
      <c r="A611" s="130">
        <v>29096019</v>
      </c>
      <c r="B611" s="139" t="s">
        <v>6330</v>
      </c>
      <c r="C611" s="140"/>
      <c r="D611" s="138">
        <v>2.9159999999999999</v>
      </c>
      <c r="E611" s="138">
        <v>2.9575</v>
      </c>
      <c r="F611" s="133">
        <v>10.8</v>
      </c>
      <c r="G611" s="133">
        <v>0</v>
      </c>
      <c r="H611" s="133">
        <v>2.1</v>
      </c>
      <c r="I611" s="133">
        <v>9.65</v>
      </c>
    </row>
    <row r="612" spans="1:9">
      <c r="A612" s="130">
        <v>29096090</v>
      </c>
      <c r="B612" s="117" t="s">
        <v>5820</v>
      </c>
      <c r="C612" s="118"/>
      <c r="D612" s="138">
        <v>1.9540999999999999</v>
      </c>
      <c r="E612" s="138">
        <v>3.5586000000000002</v>
      </c>
      <c r="F612" s="133">
        <v>10.8</v>
      </c>
      <c r="G612" s="133">
        <v>0</v>
      </c>
      <c r="H612" s="133">
        <v>2.1</v>
      </c>
      <c r="I612" s="133">
        <v>9.65</v>
      </c>
    </row>
    <row r="613" spans="1:9" ht="27">
      <c r="A613" s="130">
        <v>29103000</v>
      </c>
      <c r="B613" s="139" t="s">
        <v>6331</v>
      </c>
      <c r="C613" s="140"/>
      <c r="D613" s="138">
        <v>1.3344</v>
      </c>
      <c r="E613" s="138">
        <v>1.4081999999999999</v>
      </c>
      <c r="F613" s="133">
        <v>0</v>
      </c>
      <c r="G613" s="133">
        <v>0</v>
      </c>
      <c r="H613" s="133">
        <v>2.1</v>
      </c>
      <c r="I613" s="133">
        <v>9.65</v>
      </c>
    </row>
    <row r="614" spans="1:9">
      <c r="A614" s="145">
        <v>29109090</v>
      </c>
      <c r="B614" s="117" t="s">
        <v>6332</v>
      </c>
      <c r="C614" s="118"/>
      <c r="D614" s="136">
        <v>1.9509000000000001</v>
      </c>
      <c r="E614" s="136">
        <v>3.1263999999999998</v>
      </c>
      <c r="F614" s="133">
        <v>0</v>
      </c>
      <c r="G614" s="133">
        <v>0</v>
      </c>
      <c r="H614" s="133">
        <v>2.1</v>
      </c>
      <c r="I614" s="133">
        <v>9.65</v>
      </c>
    </row>
    <row r="615" spans="1:9" ht="27">
      <c r="A615" s="130">
        <v>29110090</v>
      </c>
      <c r="B615" s="139" t="s">
        <v>6333</v>
      </c>
      <c r="C615" s="140"/>
      <c r="D615" s="138">
        <v>9.3686000000000007</v>
      </c>
      <c r="E615" s="138">
        <v>21.6311</v>
      </c>
      <c r="F615" s="133">
        <v>0</v>
      </c>
      <c r="G615" s="133">
        <v>0</v>
      </c>
      <c r="H615" s="133">
        <v>2.1</v>
      </c>
      <c r="I615" s="133">
        <v>9.65</v>
      </c>
    </row>
    <row r="616" spans="1:9">
      <c r="A616" s="130">
        <v>29121911</v>
      </c>
      <c r="B616" s="117" t="s">
        <v>6334</v>
      </c>
      <c r="C616" s="118"/>
      <c r="D616" s="138">
        <v>0.61370000000000002</v>
      </c>
      <c r="E616" s="138">
        <v>0.68330000000000002</v>
      </c>
      <c r="F616" s="133">
        <v>0</v>
      </c>
      <c r="G616" s="133">
        <v>0</v>
      </c>
      <c r="H616" s="133">
        <v>2.1</v>
      </c>
      <c r="I616" s="133">
        <v>9.65</v>
      </c>
    </row>
    <row r="617" spans="1:9">
      <c r="A617" s="130">
        <v>29121912</v>
      </c>
      <c r="B617" s="117" t="s">
        <v>6335</v>
      </c>
      <c r="C617" s="118"/>
      <c r="D617" s="138">
        <v>1.7202</v>
      </c>
      <c r="E617" s="138">
        <v>1.9826999999999999</v>
      </c>
      <c r="F617" s="133">
        <v>0</v>
      </c>
      <c r="G617" s="133">
        <v>0</v>
      </c>
      <c r="H617" s="133">
        <v>2.1</v>
      </c>
      <c r="I617" s="133">
        <v>9.65</v>
      </c>
    </row>
    <row r="618" spans="1:9">
      <c r="A618" s="130">
        <v>29121919</v>
      </c>
      <c r="B618" s="117" t="s">
        <v>6336</v>
      </c>
      <c r="C618" s="118"/>
      <c r="D618" s="138">
        <v>16.8</v>
      </c>
      <c r="E618" s="138">
        <v>16.8</v>
      </c>
      <c r="F618" s="133">
        <v>0</v>
      </c>
      <c r="G618" s="133">
        <v>0</v>
      </c>
      <c r="H618" s="133">
        <v>2.1</v>
      </c>
      <c r="I618" s="133">
        <v>9.65</v>
      </c>
    </row>
    <row r="619" spans="1:9">
      <c r="A619" s="130">
        <v>29121921</v>
      </c>
      <c r="B619" s="117" t="s">
        <v>6337</v>
      </c>
      <c r="C619" s="118"/>
      <c r="D619" s="138">
        <v>7.0704000000000002</v>
      </c>
      <c r="E619" s="138">
        <v>12.3414</v>
      </c>
      <c r="F619" s="133">
        <v>0</v>
      </c>
      <c r="G619" s="133">
        <v>0</v>
      </c>
      <c r="H619" s="133">
        <v>2.1</v>
      </c>
      <c r="I619" s="133">
        <v>9.65</v>
      </c>
    </row>
    <row r="620" spans="1:9">
      <c r="A620" s="130">
        <v>29121922</v>
      </c>
      <c r="B620" s="117" t="s">
        <v>6338</v>
      </c>
      <c r="C620" s="118"/>
      <c r="D620" s="138">
        <v>21.3</v>
      </c>
      <c r="E620" s="138">
        <v>21.3</v>
      </c>
      <c r="F620" s="133">
        <v>10.8</v>
      </c>
      <c r="G620" s="133">
        <v>0</v>
      </c>
      <c r="H620" s="133">
        <v>2.1</v>
      </c>
      <c r="I620" s="133">
        <v>9.65</v>
      </c>
    </row>
    <row r="621" spans="1:9" ht="27">
      <c r="A621" s="130">
        <v>29121923</v>
      </c>
      <c r="B621" s="139" t="s">
        <v>6339</v>
      </c>
      <c r="C621" s="140"/>
      <c r="D621" s="138">
        <v>51.47</v>
      </c>
      <c r="E621" s="138">
        <v>52.987099999999998</v>
      </c>
      <c r="F621" s="133">
        <v>0</v>
      </c>
      <c r="G621" s="133">
        <v>0</v>
      </c>
      <c r="H621" s="133">
        <v>2.1</v>
      </c>
      <c r="I621" s="133">
        <v>9.65</v>
      </c>
    </row>
    <row r="622" spans="1:9">
      <c r="A622" s="145">
        <v>29121929</v>
      </c>
      <c r="B622" s="117" t="s">
        <v>6340</v>
      </c>
      <c r="C622" s="118"/>
      <c r="D622" s="136">
        <v>21.4253</v>
      </c>
      <c r="E622" s="136">
        <v>28.175899999999999</v>
      </c>
      <c r="F622" s="133">
        <v>0</v>
      </c>
      <c r="G622" s="133">
        <v>0</v>
      </c>
      <c r="H622" s="133">
        <v>2.1</v>
      </c>
      <c r="I622" s="133">
        <v>9.65</v>
      </c>
    </row>
    <row r="623" spans="1:9" ht="27">
      <c r="A623" s="130">
        <v>29121999</v>
      </c>
      <c r="B623" s="139" t="s">
        <v>6341</v>
      </c>
      <c r="C623" s="140"/>
      <c r="D623" s="138">
        <v>4.9549000000000003</v>
      </c>
      <c r="E623" s="138">
        <v>2.1122999999999998</v>
      </c>
      <c r="F623" s="133">
        <v>0</v>
      </c>
      <c r="G623" s="133">
        <v>0</v>
      </c>
      <c r="H623" s="133">
        <v>2.1</v>
      </c>
      <c r="I623" s="133">
        <v>9.65</v>
      </c>
    </row>
    <row r="624" spans="1:9">
      <c r="A624" s="130">
        <v>29122100</v>
      </c>
      <c r="B624" s="117" t="s">
        <v>6342</v>
      </c>
      <c r="C624" s="118"/>
      <c r="D624" s="138">
        <v>2.1391</v>
      </c>
      <c r="E624" s="138">
        <v>2.1160999999999999</v>
      </c>
      <c r="F624" s="133">
        <v>0</v>
      </c>
      <c r="G624" s="133">
        <v>0</v>
      </c>
      <c r="H624" s="133">
        <v>2.1</v>
      </c>
      <c r="I624" s="133">
        <v>9.65</v>
      </c>
    </row>
    <row r="625" spans="1:9" ht="27">
      <c r="A625" s="130">
        <v>29122990</v>
      </c>
      <c r="B625" s="139" t="s">
        <v>6343</v>
      </c>
      <c r="C625" s="140"/>
      <c r="D625" s="138">
        <v>5.45</v>
      </c>
      <c r="E625" s="138">
        <v>9.5318000000000005</v>
      </c>
      <c r="F625" s="133">
        <v>0</v>
      </c>
      <c r="G625" s="133">
        <v>0</v>
      </c>
      <c r="H625" s="133">
        <v>2.1</v>
      </c>
      <c r="I625" s="133">
        <v>9.65</v>
      </c>
    </row>
    <row r="626" spans="1:9">
      <c r="A626" s="145">
        <v>29124100</v>
      </c>
      <c r="B626" s="117" t="s">
        <v>6344</v>
      </c>
      <c r="C626" s="118"/>
      <c r="D626" s="136">
        <v>8.4054000000000002</v>
      </c>
      <c r="E626" s="136">
        <v>10.9002</v>
      </c>
      <c r="F626" s="133">
        <v>0</v>
      </c>
      <c r="G626" s="133">
        <v>0</v>
      </c>
      <c r="H626" s="133">
        <v>2.1</v>
      </c>
      <c r="I626" s="133">
        <v>9.65</v>
      </c>
    </row>
    <row r="627" spans="1:9" ht="27">
      <c r="A627" s="130">
        <v>29124200</v>
      </c>
      <c r="B627" s="139" t="s">
        <v>6345</v>
      </c>
      <c r="C627" s="140"/>
      <c r="D627" s="138">
        <v>8.8611000000000004</v>
      </c>
      <c r="E627" s="138">
        <v>9.8667999999999996</v>
      </c>
      <c r="F627" s="133">
        <v>0</v>
      </c>
      <c r="G627" s="133">
        <v>0</v>
      </c>
      <c r="H627" s="133">
        <v>2.1</v>
      </c>
      <c r="I627" s="133">
        <v>9.65</v>
      </c>
    </row>
    <row r="628" spans="1:9" ht="27">
      <c r="A628" s="130">
        <v>29124941</v>
      </c>
      <c r="B628" s="117" t="s">
        <v>6346</v>
      </c>
      <c r="C628" s="118"/>
      <c r="D628" s="138">
        <v>17.648</v>
      </c>
      <c r="E628" s="138">
        <v>19.555499999999999</v>
      </c>
      <c r="F628" s="133">
        <v>0</v>
      </c>
      <c r="G628" s="133">
        <v>0</v>
      </c>
      <c r="H628" s="133">
        <v>2.1</v>
      </c>
      <c r="I628" s="133">
        <v>9.65</v>
      </c>
    </row>
    <row r="629" spans="1:9">
      <c r="A629" s="130">
        <v>29124949</v>
      </c>
      <c r="B629" s="117" t="s">
        <v>6347</v>
      </c>
      <c r="C629" s="118"/>
      <c r="D629" s="138">
        <v>13.8239</v>
      </c>
      <c r="E629" s="138">
        <v>14.5871</v>
      </c>
      <c r="F629" s="133">
        <v>0</v>
      </c>
      <c r="G629" s="133">
        <v>0</v>
      </c>
      <c r="H629" s="133">
        <v>2.1</v>
      </c>
      <c r="I629" s="133">
        <v>9.65</v>
      </c>
    </row>
    <row r="630" spans="1:9" ht="27">
      <c r="A630" s="130">
        <v>29124990</v>
      </c>
      <c r="B630" s="139" t="s">
        <v>6348</v>
      </c>
      <c r="C630" s="140"/>
      <c r="D630" s="138">
        <v>10.199999999999999</v>
      </c>
      <c r="E630" s="138">
        <v>12.8047</v>
      </c>
      <c r="F630" s="133">
        <v>0</v>
      </c>
      <c r="G630" s="133">
        <v>0</v>
      </c>
      <c r="H630" s="133">
        <v>2.1</v>
      </c>
      <c r="I630" s="133">
        <v>9.65</v>
      </c>
    </row>
    <row r="631" spans="1:9">
      <c r="A631" s="130">
        <v>29126000</v>
      </c>
      <c r="B631" s="117" t="s">
        <v>6349</v>
      </c>
      <c r="C631" s="118"/>
      <c r="D631" s="138">
        <v>0.83</v>
      </c>
      <c r="E631" s="138">
        <v>0.83</v>
      </c>
      <c r="F631" s="133">
        <v>0</v>
      </c>
      <c r="G631" s="133">
        <v>0</v>
      </c>
      <c r="H631" s="133">
        <v>2.1</v>
      </c>
      <c r="I631" s="133">
        <v>9.65</v>
      </c>
    </row>
    <row r="632" spans="1:9">
      <c r="A632" s="145">
        <v>29130090</v>
      </c>
      <c r="B632" s="117" t="s">
        <v>6350</v>
      </c>
      <c r="C632" s="118"/>
      <c r="D632" s="136">
        <v>3.2427999999999999</v>
      </c>
      <c r="E632" s="136">
        <v>4.5824999999999996</v>
      </c>
      <c r="F632" s="133">
        <v>0</v>
      </c>
      <c r="G632" s="133">
        <v>0</v>
      </c>
      <c r="H632" s="133">
        <v>2.1</v>
      </c>
      <c r="I632" s="133">
        <v>9.65</v>
      </c>
    </row>
    <row r="633" spans="1:9" ht="27">
      <c r="A633" s="130">
        <v>29141100</v>
      </c>
      <c r="B633" s="139" t="s">
        <v>6351</v>
      </c>
      <c r="C633" s="140"/>
      <c r="D633" s="138">
        <v>1.0137</v>
      </c>
      <c r="E633" s="138">
        <v>1.1163000000000001</v>
      </c>
      <c r="F633" s="133">
        <v>10.8</v>
      </c>
      <c r="G633" s="133">
        <v>0</v>
      </c>
      <c r="H633" s="133">
        <v>2.1</v>
      </c>
      <c r="I633" s="133">
        <v>9.65</v>
      </c>
    </row>
    <row r="634" spans="1:9">
      <c r="A634" s="130">
        <v>29141200</v>
      </c>
      <c r="B634" s="117" t="s">
        <v>6352</v>
      </c>
      <c r="C634" s="118"/>
      <c r="D634" s="138">
        <v>1.0374000000000001</v>
      </c>
      <c r="E634" s="138">
        <v>1.1624000000000001</v>
      </c>
      <c r="F634" s="133">
        <v>20</v>
      </c>
      <c r="G634" s="133">
        <v>0</v>
      </c>
      <c r="H634" s="133">
        <v>2.1</v>
      </c>
      <c r="I634" s="133">
        <v>9.65</v>
      </c>
    </row>
    <row r="635" spans="1:9" ht="27">
      <c r="A635" s="130">
        <v>29141300</v>
      </c>
      <c r="B635" s="139" t="s">
        <v>6353</v>
      </c>
      <c r="C635" s="140"/>
      <c r="D635" s="138">
        <v>1.8948</v>
      </c>
      <c r="E635" s="138">
        <v>1.8948</v>
      </c>
      <c r="F635" s="133">
        <v>10.8</v>
      </c>
      <c r="G635" s="133">
        <v>0</v>
      </c>
      <c r="H635" s="133">
        <v>2.1</v>
      </c>
      <c r="I635" s="133">
        <v>9.65</v>
      </c>
    </row>
    <row r="636" spans="1:9">
      <c r="A636" s="130">
        <v>29141921</v>
      </c>
      <c r="B636" s="117" t="s">
        <v>6354</v>
      </c>
      <c r="C636" s="118"/>
      <c r="D636" s="138">
        <v>2.4117000000000002</v>
      </c>
      <c r="E636" s="138">
        <v>2.5878000000000001</v>
      </c>
      <c r="F636" s="133">
        <v>0</v>
      </c>
      <c r="G636" s="133">
        <v>0</v>
      </c>
      <c r="H636" s="133">
        <v>2.1</v>
      </c>
      <c r="I636" s="133">
        <v>9.65</v>
      </c>
    </row>
    <row r="637" spans="1:9">
      <c r="A637" s="130">
        <v>29141923</v>
      </c>
      <c r="B637" s="117" t="s">
        <v>6355</v>
      </c>
      <c r="C637" s="118"/>
      <c r="D637" s="138">
        <v>6.8730000000000002</v>
      </c>
      <c r="E637" s="138">
        <v>8.1448999999999998</v>
      </c>
      <c r="F637" s="133">
        <v>10.8</v>
      </c>
      <c r="G637" s="133">
        <v>0</v>
      </c>
      <c r="H637" s="133">
        <v>2.1</v>
      </c>
      <c r="I637" s="133">
        <v>9.65</v>
      </c>
    </row>
    <row r="638" spans="1:9">
      <c r="A638" s="130">
        <v>29141929</v>
      </c>
      <c r="B638" s="117" t="s">
        <v>6356</v>
      </c>
      <c r="C638" s="118"/>
      <c r="D638" s="138">
        <v>21.225999999999999</v>
      </c>
      <c r="E638" s="138">
        <v>22.360199999999999</v>
      </c>
      <c r="F638" s="133">
        <v>10.8</v>
      </c>
      <c r="G638" s="133">
        <v>0</v>
      </c>
      <c r="H638" s="133">
        <v>2.1</v>
      </c>
      <c r="I638" s="133">
        <v>9.65</v>
      </c>
    </row>
    <row r="639" spans="1:9">
      <c r="A639" s="130">
        <v>29141930</v>
      </c>
      <c r="B639" s="117" t="s">
        <v>6357</v>
      </c>
      <c r="C639" s="118"/>
      <c r="D639" s="138">
        <v>2.9386000000000001</v>
      </c>
      <c r="E639" s="138">
        <v>3.4653</v>
      </c>
      <c r="F639" s="133">
        <v>0</v>
      </c>
      <c r="G639" s="133">
        <v>0</v>
      </c>
      <c r="H639" s="133">
        <v>2.1</v>
      </c>
      <c r="I639" s="133">
        <v>9.65</v>
      </c>
    </row>
    <row r="640" spans="1:9">
      <c r="A640" s="130">
        <v>29141950</v>
      </c>
      <c r="B640" s="117" t="s">
        <v>6358</v>
      </c>
      <c r="C640" s="118"/>
      <c r="D640" s="138">
        <v>8.4221000000000004</v>
      </c>
      <c r="E640" s="138">
        <v>8.4530999999999992</v>
      </c>
      <c r="F640" s="133">
        <v>0</v>
      </c>
      <c r="G640" s="133">
        <v>0</v>
      </c>
      <c r="H640" s="133">
        <v>2.1</v>
      </c>
      <c r="I640" s="133">
        <v>9.65</v>
      </c>
    </row>
    <row r="641" spans="1:9" ht="27">
      <c r="A641" s="130">
        <v>29141990</v>
      </c>
      <c r="B641" s="139" t="s">
        <v>6359</v>
      </c>
      <c r="C641" s="140"/>
      <c r="D641" s="138">
        <v>10.017799999999999</v>
      </c>
      <c r="E641" s="138">
        <v>35.024999999999999</v>
      </c>
      <c r="F641" s="133">
        <v>10.8</v>
      </c>
      <c r="G641" s="133">
        <v>0</v>
      </c>
      <c r="H641" s="133">
        <v>2.1</v>
      </c>
      <c r="I641" s="133">
        <v>9.65</v>
      </c>
    </row>
    <row r="642" spans="1:9">
      <c r="A642" s="130">
        <v>29142210</v>
      </c>
      <c r="B642" s="117" t="s">
        <v>6360</v>
      </c>
      <c r="C642" s="118"/>
      <c r="D642" s="138">
        <v>1.3204</v>
      </c>
      <c r="E642" s="138">
        <v>1.3949</v>
      </c>
      <c r="F642" s="133">
        <v>0</v>
      </c>
      <c r="G642" s="133">
        <v>0</v>
      </c>
      <c r="H642" s="133">
        <v>2.1</v>
      </c>
      <c r="I642" s="133">
        <v>9.65</v>
      </c>
    </row>
    <row r="643" spans="1:9">
      <c r="A643" s="130">
        <v>29142310</v>
      </c>
      <c r="B643" s="117" t="s">
        <v>6361</v>
      </c>
      <c r="C643" s="118"/>
      <c r="D643" s="138">
        <v>10.8683</v>
      </c>
      <c r="E643" s="138">
        <v>14.186400000000001</v>
      </c>
      <c r="F643" s="133">
        <v>0</v>
      </c>
      <c r="G643" s="133">
        <v>0</v>
      </c>
      <c r="H643" s="133">
        <v>2.1</v>
      </c>
      <c r="I643" s="133">
        <v>9.65</v>
      </c>
    </row>
    <row r="644" spans="1:9">
      <c r="A644" s="130">
        <v>29142320</v>
      </c>
      <c r="B644" s="117" t="s">
        <v>6362</v>
      </c>
      <c r="C644" s="118"/>
      <c r="D644" s="138">
        <v>8.9710000000000001</v>
      </c>
      <c r="E644" s="138">
        <v>16.1584</v>
      </c>
      <c r="F644" s="133">
        <v>0</v>
      </c>
      <c r="G644" s="133">
        <v>0</v>
      </c>
      <c r="H644" s="133">
        <v>2.1</v>
      </c>
      <c r="I644" s="133">
        <v>9.65</v>
      </c>
    </row>
    <row r="645" spans="1:9">
      <c r="A645" s="130">
        <v>29142910</v>
      </c>
      <c r="B645" s="117" t="s">
        <v>6363</v>
      </c>
      <c r="C645" s="118"/>
      <c r="D645" s="138">
        <v>8.65</v>
      </c>
      <c r="E645" s="138">
        <v>10.251300000000001</v>
      </c>
      <c r="F645" s="133">
        <v>0</v>
      </c>
      <c r="G645" s="133">
        <v>0</v>
      </c>
      <c r="H645" s="133">
        <v>2.1</v>
      </c>
      <c r="I645" s="133">
        <v>9.65</v>
      </c>
    </row>
    <row r="646" spans="1:9">
      <c r="A646" s="145">
        <v>29142990</v>
      </c>
      <c r="B646" s="117" t="s">
        <v>6364</v>
      </c>
      <c r="C646" s="118"/>
      <c r="D646" s="136">
        <v>5.5401999999999996</v>
      </c>
      <c r="E646" s="136">
        <v>7.7629999999999999</v>
      </c>
      <c r="F646" s="133">
        <v>0</v>
      </c>
      <c r="G646" s="133">
        <v>0</v>
      </c>
      <c r="H646" s="133">
        <v>2.1</v>
      </c>
      <c r="I646" s="133">
        <v>9.65</v>
      </c>
    </row>
    <row r="647" spans="1:9">
      <c r="A647" s="130">
        <v>29143910</v>
      </c>
      <c r="B647" s="117" t="s">
        <v>6365</v>
      </c>
      <c r="C647" s="118"/>
      <c r="D647" s="138">
        <v>2.0522999999999998</v>
      </c>
      <c r="E647" s="138">
        <v>2.2808000000000002</v>
      </c>
      <c r="F647" s="133">
        <v>10.8</v>
      </c>
      <c r="G647" s="133">
        <v>0</v>
      </c>
      <c r="H647" s="133">
        <v>2.1</v>
      </c>
      <c r="I647" s="133">
        <v>9.65</v>
      </c>
    </row>
    <row r="648" spans="1:9">
      <c r="A648" s="145">
        <v>29143990</v>
      </c>
      <c r="B648" s="117" t="s">
        <v>6366</v>
      </c>
      <c r="C648" s="118"/>
      <c r="D648" s="136">
        <v>2.2170000000000001</v>
      </c>
      <c r="E648" s="136">
        <v>7.0060000000000002</v>
      </c>
      <c r="F648" s="133">
        <v>0</v>
      </c>
      <c r="G648" s="133">
        <v>0</v>
      </c>
      <c r="H648" s="133">
        <v>2.1</v>
      </c>
      <c r="I648" s="133">
        <v>9.65</v>
      </c>
    </row>
    <row r="649" spans="1:9">
      <c r="A649" s="130">
        <v>29144010</v>
      </c>
      <c r="B649" s="117" t="s">
        <v>6367</v>
      </c>
      <c r="C649" s="118"/>
      <c r="D649" s="138">
        <v>1.3716999999999999</v>
      </c>
      <c r="E649" s="138">
        <v>1.4587000000000001</v>
      </c>
      <c r="F649" s="133">
        <v>10.8</v>
      </c>
      <c r="G649" s="133">
        <v>0</v>
      </c>
      <c r="H649" s="133">
        <v>2.1</v>
      </c>
      <c r="I649" s="133">
        <v>9.65</v>
      </c>
    </row>
    <row r="650" spans="1:9">
      <c r="A650" s="130">
        <v>29144091</v>
      </c>
      <c r="B650" s="117" t="s">
        <v>6368</v>
      </c>
      <c r="C650" s="118"/>
      <c r="D650" s="138">
        <v>2.8</v>
      </c>
      <c r="E650" s="138">
        <v>3.1913999999999998</v>
      </c>
      <c r="F650" s="133">
        <v>0</v>
      </c>
      <c r="G650" s="133">
        <v>0</v>
      </c>
      <c r="H650" s="133">
        <v>2.1</v>
      </c>
      <c r="I650" s="133">
        <v>9.65</v>
      </c>
    </row>
    <row r="651" spans="1:9">
      <c r="A651" s="145">
        <v>29144099</v>
      </c>
      <c r="B651" s="117" t="s">
        <v>6369</v>
      </c>
      <c r="C651" s="118"/>
      <c r="D651" s="136">
        <v>3.2768999999999999</v>
      </c>
      <c r="E651" s="136">
        <v>3.9533999999999998</v>
      </c>
      <c r="F651" s="133">
        <v>0</v>
      </c>
      <c r="G651" s="133">
        <v>0</v>
      </c>
      <c r="H651" s="142" t="s">
        <v>121</v>
      </c>
      <c r="I651" s="142" t="s">
        <v>121</v>
      </c>
    </row>
    <row r="652" spans="1:9" ht="27">
      <c r="A652" s="130">
        <v>29145090</v>
      </c>
      <c r="B652" s="139" t="s">
        <v>6370</v>
      </c>
      <c r="C652" s="140"/>
      <c r="D652" s="138">
        <v>7.9676999999999998</v>
      </c>
      <c r="E652" s="138">
        <v>15.652900000000001</v>
      </c>
      <c r="F652" s="133">
        <v>0</v>
      </c>
      <c r="G652" s="133">
        <v>0</v>
      </c>
      <c r="H652" s="142" t="s">
        <v>121</v>
      </c>
      <c r="I652" s="142" t="s">
        <v>121</v>
      </c>
    </row>
    <row r="653" spans="1:9">
      <c r="A653" s="130">
        <v>29146100</v>
      </c>
      <c r="B653" s="117" t="s">
        <v>6371</v>
      </c>
      <c r="C653" s="118"/>
      <c r="D653" s="138">
        <v>3.5905999999999998</v>
      </c>
      <c r="E653" s="138">
        <v>4.2877999999999998</v>
      </c>
      <c r="F653" s="133">
        <v>0</v>
      </c>
      <c r="G653" s="133">
        <v>0</v>
      </c>
      <c r="H653" s="133">
        <v>2.1</v>
      </c>
      <c r="I653" s="133">
        <v>9.65</v>
      </c>
    </row>
    <row r="654" spans="1:9">
      <c r="A654" s="130">
        <v>29146200</v>
      </c>
      <c r="B654" s="117" t="s">
        <v>6372</v>
      </c>
      <c r="C654" s="118"/>
      <c r="D654" s="138">
        <v>170.8</v>
      </c>
      <c r="E654" s="138">
        <v>190.91669999999999</v>
      </c>
      <c r="F654" s="133">
        <v>0</v>
      </c>
      <c r="G654" s="133">
        <v>0</v>
      </c>
      <c r="H654" s="142" t="s">
        <v>121</v>
      </c>
      <c r="I654" s="142" t="s">
        <v>121</v>
      </c>
    </row>
    <row r="655" spans="1:9">
      <c r="A655" s="130">
        <v>29146990</v>
      </c>
      <c r="B655" s="117" t="s">
        <v>6373</v>
      </c>
      <c r="C655" s="118"/>
      <c r="D655" s="138">
        <v>4.1791</v>
      </c>
      <c r="E655" s="138">
        <v>7.3967999999999998</v>
      </c>
      <c r="F655" s="133">
        <v>0</v>
      </c>
      <c r="G655" s="133">
        <v>0</v>
      </c>
      <c r="H655" s="142" t="s">
        <v>121</v>
      </c>
      <c r="I655" s="142" t="s">
        <v>121</v>
      </c>
    </row>
    <row r="656" spans="1:9">
      <c r="A656" s="130">
        <v>29147919</v>
      </c>
      <c r="B656" s="117" t="s">
        <v>5820</v>
      </c>
      <c r="C656" s="118"/>
      <c r="D656" s="138">
        <v>5.0011999999999999</v>
      </c>
      <c r="E656" s="138">
        <v>7.1231999999999998</v>
      </c>
      <c r="F656" s="133">
        <v>0</v>
      </c>
      <c r="G656" s="133">
        <v>0</v>
      </c>
      <c r="H656" s="133">
        <v>2.1</v>
      </c>
      <c r="I656" s="133">
        <v>9.65</v>
      </c>
    </row>
    <row r="657" spans="1:9">
      <c r="A657" s="130">
        <v>29147921</v>
      </c>
      <c r="B657" s="117" t="s">
        <v>6374</v>
      </c>
      <c r="C657" s="118"/>
      <c r="D657" s="138">
        <v>9.1584000000000003</v>
      </c>
      <c r="E657" s="138">
        <v>9.2876999999999992</v>
      </c>
      <c r="F657" s="133">
        <v>7.2</v>
      </c>
      <c r="G657" s="133">
        <v>0</v>
      </c>
      <c r="H657" s="133">
        <v>0</v>
      </c>
      <c r="I657" s="133">
        <v>0</v>
      </c>
    </row>
    <row r="658" spans="1:9">
      <c r="A658" s="145">
        <v>29147922</v>
      </c>
      <c r="B658" s="117" t="s">
        <v>6375</v>
      </c>
      <c r="C658" s="118"/>
      <c r="D658" s="136">
        <v>33.368299999999998</v>
      </c>
      <c r="E658" s="136">
        <v>33.454099999999997</v>
      </c>
      <c r="F658" s="133">
        <v>0</v>
      </c>
      <c r="G658" s="133">
        <v>0</v>
      </c>
      <c r="H658" s="133">
        <v>2.1</v>
      </c>
      <c r="I658" s="133">
        <v>9.65</v>
      </c>
    </row>
    <row r="659" spans="1:9">
      <c r="A659" s="130">
        <v>29147929</v>
      </c>
      <c r="B659" s="117" t="s">
        <v>5820</v>
      </c>
      <c r="C659" s="118"/>
      <c r="D659" s="138">
        <v>17.993400000000001</v>
      </c>
      <c r="E659" s="138">
        <v>17.993400000000001</v>
      </c>
      <c r="F659" s="133">
        <v>0</v>
      </c>
      <c r="G659" s="133">
        <v>0</v>
      </c>
      <c r="H659" s="133">
        <v>2.1</v>
      </c>
      <c r="I659" s="133">
        <v>9.65</v>
      </c>
    </row>
    <row r="660" spans="1:9">
      <c r="A660" s="130">
        <v>29147990</v>
      </c>
      <c r="B660" s="117" t="s">
        <v>5820</v>
      </c>
      <c r="C660" s="118"/>
      <c r="D660" s="138">
        <v>10.382</v>
      </c>
      <c r="E660" s="138">
        <v>13.180400000000001</v>
      </c>
      <c r="F660" s="133">
        <v>0</v>
      </c>
      <c r="G660" s="133">
        <v>0</v>
      </c>
      <c r="H660" s="133">
        <v>2.1</v>
      </c>
      <c r="I660" s="133">
        <v>9.65</v>
      </c>
    </row>
    <row r="661" spans="1:9">
      <c r="A661" s="130">
        <v>29151100</v>
      </c>
      <c r="B661" s="117" t="s">
        <v>6376</v>
      </c>
      <c r="C661" s="118"/>
      <c r="D661" s="138">
        <v>0.53590000000000004</v>
      </c>
      <c r="E661" s="138">
        <v>0.62419999999999998</v>
      </c>
      <c r="F661" s="133">
        <v>0</v>
      </c>
      <c r="G661" s="133">
        <v>0</v>
      </c>
      <c r="H661" s="133">
        <v>2.1</v>
      </c>
      <c r="I661" s="133">
        <v>9.65</v>
      </c>
    </row>
    <row r="662" spans="1:9">
      <c r="A662" s="130">
        <v>29151210</v>
      </c>
      <c r="B662" s="117" t="s">
        <v>6377</v>
      </c>
      <c r="C662" s="118"/>
      <c r="D662" s="138">
        <v>0.36420000000000002</v>
      </c>
      <c r="E662" s="138">
        <v>0.443</v>
      </c>
      <c r="F662" s="133">
        <v>0</v>
      </c>
      <c r="G662" s="133">
        <v>0</v>
      </c>
      <c r="H662" s="133">
        <v>2.1</v>
      </c>
      <c r="I662" s="133">
        <v>9.65</v>
      </c>
    </row>
    <row r="663" spans="1:9" ht="27">
      <c r="A663" s="130">
        <v>29151290</v>
      </c>
      <c r="B663" s="139" t="s">
        <v>6378</v>
      </c>
      <c r="C663" s="140"/>
      <c r="D663" s="138">
        <v>0.54769999999999996</v>
      </c>
      <c r="E663" s="138">
        <v>0.61019999999999996</v>
      </c>
      <c r="F663" s="133">
        <v>0</v>
      </c>
      <c r="G663" s="133">
        <v>0</v>
      </c>
      <c r="H663" s="133">
        <v>2.1</v>
      </c>
      <c r="I663" s="133">
        <v>9.65</v>
      </c>
    </row>
    <row r="664" spans="1:9" ht="27">
      <c r="A664" s="130">
        <v>29151310</v>
      </c>
      <c r="B664" s="139" t="s">
        <v>6379</v>
      </c>
      <c r="C664" s="140"/>
      <c r="D664" s="138">
        <v>45.7</v>
      </c>
      <c r="E664" s="138">
        <v>45.7</v>
      </c>
      <c r="F664" s="133">
        <v>10.8</v>
      </c>
      <c r="G664" s="133">
        <v>0</v>
      </c>
      <c r="H664" s="133">
        <v>2.1</v>
      </c>
      <c r="I664" s="133">
        <v>9.65</v>
      </c>
    </row>
    <row r="665" spans="1:9">
      <c r="A665" s="130">
        <v>29151390</v>
      </c>
      <c r="B665" s="117" t="s">
        <v>6380</v>
      </c>
      <c r="C665" s="118"/>
      <c r="D665" s="138">
        <v>3.3167</v>
      </c>
      <c r="E665" s="138">
        <v>3.0586000000000002</v>
      </c>
      <c r="F665" s="133">
        <v>0</v>
      </c>
      <c r="G665" s="133">
        <v>0</v>
      </c>
      <c r="H665" s="133">
        <v>2.1</v>
      </c>
      <c r="I665" s="133">
        <v>9.65</v>
      </c>
    </row>
    <row r="666" spans="1:9">
      <c r="A666" s="130">
        <v>29152100</v>
      </c>
      <c r="B666" s="117" t="s">
        <v>6381</v>
      </c>
      <c r="C666" s="118"/>
      <c r="D666" s="138">
        <v>0.50460000000000005</v>
      </c>
      <c r="E666" s="138">
        <v>0.58050000000000002</v>
      </c>
      <c r="F666" s="133">
        <v>2</v>
      </c>
      <c r="G666" s="133">
        <v>0</v>
      </c>
      <c r="H666" s="133">
        <v>2.1</v>
      </c>
      <c r="I666" s="133">
        <v>9.65</v>
      </c>
    </row>
    <row r="667" spans="1:9">
      <c r="A667" s="130">
        <v>29152910</v>
      </c>
      <c r="B667" s="117" t="s">
        <v>6382</v>
      </c>
      <c r="C667" s="118"/>
      <c r="D667" s="138">
        <v>0.41420000000000001</v>
      </c>
      <c r="E667" s="138">
        <v>0.54969999999999997</v>
      </c>
      <c r="F667" s="133">
        <v>10.8</v>
      </c>
      <c r="G667" s="133">
        <v>0</v>
      </c>
      <c r="H667" s="133">
        <v>2.1</v>
      </c>
      <c r="I667" s="133">
        <v>9.65</v>
      </c>
    </row>
    <row r="668" spans="1:9">
      <c r="A668" s="130">
        <v>29152990</v>
      </c>
      <c r="B668" s="117" t="s">
        <v>6383</v>
      </c>
      <c r="C668" s="118"/>
      <c r="D668" s="138">
        <v>0.78480000000000005</v>
      </c>
      <c r="E668" s="138">
        <v>1.3915</v>
      </c>
      <c r="F668" s="133">
        <v>10.8</v>
      </c>
      <c r="G668" s="133">
        <v>0</v>
      </c>
      <c r="H668" s="133">
        <v>2.1</v>
      </c>
      <c r="I668" s="133">
        <v>9.65</v>
      </c>
    </row>
    <row r="669" spans="1:9">
      <c r="A669" s="130">
        <v>29153100</v>
      </c>
      <c r="B669" s="117" t="s">
        <v>6384</v>
      </c>
      <c r="C669" s="118"/>
      <c r="D669" s="138">
        <v>1.1156999999999999</v>
      </c>
      <c r="E669" s="138">
        <v>1.1678999999999999</v>
      </c>
      <c r="F669" s="133">
        <v>20</v>
      </c>
      <c r="G669" s="133">
        <v>0</v>
      </c>
      <c r="H669" s="133">
        <v>2.1</v>
      </c>
      <c r="I669" s="133">
        <v>9.65</v>
      </c>
    </row>
    <row r="670" spans="1:9">
      <c r="A670" s="130">
        <v>29153200</v>
      </c>
      <c r="B670" s="117" t="s">
        <v>6385</v>
      </c>
      <c r="C670" s="118"/>
      <c r="D670" s="138">
        <v>0.82450000000000001</v>
      </c>
      <c r="E670" s="138">
        <v>0.99370000000000003</v>
      </c>
      <c r="F670" s="133">
        <v>0</v>
      </c>
      <c r="G670" s="133">
        <v>0</v>
      </c>
      <c r="H670" s="133">
        <v>2.1</v>
      </c>
      <c r="I670" s="133">
        <v>9.65</v>
      </c>
    </row>
    <row r="671" spans="1:9">
      <c r="A671" s="130">
        <v>29153300</v>
      </c>
      <c r="B671" s="117" t="s">
        <v>6386</v>
      </c>
      <c r="C671" s="118"/>
      <c r="D671" s="138">
        <v>1.1226</v>
      </c>
      <c r="E671" s="138">
        <v>1.2583</v>
      </c>
      <c r="F671" s="133">
        <v>20</v>
      </c>
      <c r="G671" s="133">
        <v>0</v>
      </c>
      <c r="H671" s="133">
        <v>2.1</v>
      </c>
      <c r="I671" s="133">
        <v>9.65</v>
      </c>
    </row>
    <row r="672" spans="1:9">
      <c r="A672" s="130">
        <v>29153910</v>
      </c>
      <c r="B672" s="117" t="s">
        <v>6387</v>
      </c>
      <c r="C672" s="118"/>
      <c r="D672" s="138">
        <v>10.0311</v>
      </c>
      <c r="E672" s="138">
        <v>10.2636</v>
      </c>
      <c r="F672" s="133">
        <v>0</v>
      </c>
      <c r="G672" s="133">
        <v>0</v>
      </c>
      <c r="H672" s="133">
        <v>2.1</v>
      </c>
      <c r="I672" s="133">
        <v>9.65</v>
      </c>
    </row>
    <row r="673" spans="1:9">
      <c r="A673" s="130">
        <v>29153921</v>
      </c>
      <c r="B673" s="117" t="s">
        <v>6388</v>
      </c>
      <c r="C673" s="118"/>
      <c r="D673" s="138">
        <v>1.1235999999999999</v>
      </c>
      <c r="E673" s="138">
        <v>1.3873</v>
      </c>
      <c r="F673" s="133">
        <v>10.8</v>
      </c>
      <c r="G673" s="133">
        <v>0</v>
      </c>
      <c r="H673" s="133">
        <v>0</v>
      </c>
      <c r="I673" s="133">
        <v>0</v>
      </c>
    </row>
    <row r="674" spans="1:9">
      <c r="A674" s="130">
        <v>29153929</v>
      </c>
      <c r="B674" s="117" t="s">
        <v>6389</v>
      </c>
      <c r="C674" s="118"/>
      <c r="D674" s="138">
        <v>1.3660000000000001</v>
      </c>
      <c r="E674" s="138">
        <v>2.1036999999999999</v>
      </c>
      <c r="F674" s="133">
        <v>10.8</v>
      </c>
      <c r="G674" s="133">
        <v>0</v>
      </c>
      <c r="H674" s="133">
        <v>2.1</v>
      </c>
      <c r="I674" s="133">
        <v>9.65</v>
      </c>
    </row>
    <row r="675" spans="1:9">
      <c r="A675" s="130">
        <v>29153931</v>
      </c>
      <c r="B675" s="117" t="s">
        <v>6390</v>
      </c>
      <c r="C675" s="118"/>
      <c r="D675" s="138">
        <v>1.0750999999999999</v>
      </c>
      <c r="E675" s="138">
        <v>1.1644000000000001</v>
      </c>
      <c r="F675" s="133">
        <v>10.8</v>
      </c>
      <c r="G675" s="133">
        <v>0</v>
      </c>
      <c r="H675" s="133">
        <v>2.1</v>
      </c>
      <c r="I675" s="133">
        <v>9.65</v>
      </c>
    </row>
    <row r="676" spans="1:9">
      <c r="A676" s="130">
        <v>29153932</v>
      </c>
      <c r="B676" s="117" t="s">
        <v>6391</v>
      </c>
      <c r="C676" s="118"/>
      <c r="D676" s="138">
        <v>1.343</v>
      </c>
      <c r="E676" s="138">
        <v>1.4124000000000001</v>
      </c>
      <c r="F676" s="133">
        <v>10.8</v>
      </c>
      <c r="G676" s="133">
        <v>0</v>
      </c>
      <c r="H676" s="133">
        <v>2.1</v>
      </c>
      <c r="I676" s="133">
        <v>9.65</v>
      </c>
    </row>
    <row r="677" spans="1:9">
      <c r="A677" s="145">
        <v>29153939</v>
      </c>
      <c r="B677" s="117" t="s">
        <v>6392</v>
      </c>
      <c r="C677" s="118"/>
      <c r="D677" s="136">
        <v>0.77629999999999999</v>
      </c>
      <c r="E677" s="136">
        <v>1.0833999999999999</v>
      </c>
      <c r="F677" s="133">
        <v>20</v>
      </c>
      <c r="G677" s="133">
        <v>0</v>
      </c>
      <c r="H677" s="133">
        <v>2.1</v>
      </c>
      <c r="I677" s="133">
        <v>9.65</v>
      </c>
    </row>
    <row r="678" spans="1:9">
      <c r="A678" s="130">
        <v>29153942</v>
      </c>
      <c r="B678" s="117" t="s">
        <v>6393</v>
      </c>
      <c r="C678" s="118"/>
      <c r="D678" s="138">
        <v>44.250999999999998</v>
      </c>
      <c r="E678" s="138">
        <v>52.034500000000001</v>
      </c>
      <c r="F678" s="133">
        <v>0</v>
      </c>
      <c r="G678" s="133">
        <v>0</v>
      </c>
      <c r="H678" s="133">
        <v>2.1</v>
      </c>
      <c r="I678" s="133">
        <v>9.65</v>
      </c>
    </row>
    <row r="679" spans="1:9">
      <c r="A679" s="130">
        <v>29153951</v>
      </c>
      <c r="B679" s="117" t="s">
        <v>6394</v>
      </c>
      <c r="C679" s="118"/>
      <c r="D679" s="138">
        <v>2.4712999999999998</v>
      </c>
      <c r="E679" s="138">
        <v>2.4712999999999998</v>
      </c>
      <c r="F679" s="133">
        <v>0</v>
      </c>
      <c r="G679" s="133">
        <v>0</v>
      </c>
      <c r="H679" s="133">
        <v>2.1</v>
      </c>
      <c r="I679" s="133">
        <v>9.65</v>
      </c>
    </row>
    <row r="680" spans="1:9">
      <c r="A680" s="145">
        <v>29153961</v>
      </c>
      <c r="B680" s="117" t="s">
        <v>6395</v>
      </c>
      <c r="C680" s="118"/>
      <c r="D680" s="136">
        <v>4.6527000000000003</v>
      </c>
      <c r="E680" s="136">
        <v>4.6700999999999997</v>
      </c>
      <c r="F680" s="133">
        <v>0</v>
      </c>
      <c r="G680" s="133">
        <v>0</v>
      </c>
      <c r="H680" s="133">
        <v>2.1</v>
      </c>
      <c r="I680" s="133">
        <v>9.65</v>
      </c>
    </row>
    <row r="681" spans="1:9">
      <c r="A681" s="145">
        <v>29153962</v>
      </c>
      <c r="B681" s="117" t="s">
        <v>6396</v>
      </c>
      <c r="C681" s="118"/>
      <c r="D681" s="136">
        <v>4.2450999999999999</v>
      </c>
      <c r="E681" s="136">
        <v>4.4482999999999997</v>
      </c>
      <c r="F681" s="133">
        <v>0</v>
      </c>
      <c r="G681" s="133">
        <v>0</v>
      </c>
      <c r="H681" s="133">
        <v>2.1</v>
      </c>
      <c r="I681" s="133">
        <v>9.65</v>
      </c>
    </row>
    <row r="682" spans="1:9">
      <c r="A682" s="130">
        <v>29153963</v>
      </c>
      <c r="B682" s="117" t="s">
        <v>6397</v>
      </c>
      <c r="C682" s="118"/>
      <c r="D682" s="138">
        <v>1.2988</v>
      </c>
      <c r="E682" s="138">
        <v>1.2988</v>
      </c>
      <c r="F682" s="133">
        <v>0</v>
      </c>
      <c r="G682" s="133">
        <v>0</v>
      </c>
      <c r="H682" s="133">
        <v>2.1</v>
      </c>
      <c r="I682" s="133">
        <v>9.65</v>
      </c>
    </row>
    <row r="683" spans="1:9">
      <c r="A683" s="130">
        <v>29153991</v>
      </c>
      <c r="B683" s="117" t="s">
        <v>6398</v>
      </c>
      <c r="C683" s="118"/>
      <c r="D683" s="138">
        <v>2.7688000000000001</v>
      </c>
      <c r="E683" s="138">
        <v>2.8532000000000002</v>
      </c>
      <c r="F683" s="133">
        <v>0</v>
      </c>
      <c r="G683" s="133">
        <v>0</v>
      </c>
      <c r="H683" s="133">
        <v>2.1</v>
      </c>
      <c r="I683" s="133">
        <v>9.65</v>
      </c>
    </row>
    <row r="684" spans="1:9">
      <c r="A684" s="130">
        <v>29153992</v>
      </c>
      <c r="B684" s="117" t="s">
        <v>6399</v>
      </c>
      <c r="C684" s="118"/>
      <c r="D684" s="138">
        <v>2.9072</v>
      </c>
      <c r="E684" s="138">
        <v>3.7751000000000001</v>
      </c>
      <c r="F684" s="133">
        <v>0</v>
      </c>
      <c r="G684" s="133">
        <v>0</v>
      </c>
      <c r="H684" s="133">
        <v>2.1</v>
      </c>
      <c r="I684" s="133">
        <v>9.65</v>
      </c>
    </row>
    <row r="685" spans="1:9" ht="27">
      <c r="A685" s="130">
        <v>29153993</v>
      </c>
      <c r="B685" s="139" t="s">
        <v>6400</v>
      </c>
      <c r="C685" s="140"/>
      <c r="D685" s="138">
        <v>6.2191000000000001</v>
      </c>
      <c r="E685" s="138">
        <v>6.4558999999999997</v>
      </c>
      <c r="F685" s="133">
        <v>0</v>
      </c>
      <c r="G685" s="133">
        <v>0</v>
      </c>
      <c r="H685" s="133">
        <v>2.1</v>
      </c>
      <c r="I685" s="133">
        <v>9.65</v>
      </c>
    </row>
    <row r="686" spans="1:9">
      <c r="A686" s="130">
        <v>29153999</v>
      </c>
      <c r="B686" s="117" t="s">
        <v>6401</v>
      </c>
      <c r="C686" s="118"/>
      <c r="D686" s="138">
        <v>1.3602000000000001</v>
      </c>
      <c r="E686" s="138">
        <v>2.0537000000000001</v>
      </c>
      <c r="F686" s="133">
        <v>10.8</v>
      </c>
      <c r="G686" s="133">
        <v>0</v>
      </c>
      <c r="H686" s="133">
        <v>2.1</v>
      </c>
      <c r="I686" s="133">
        <v>9.65</v>
      </c>
    </row>
    <row r="687" spans="1:9" ht="27">
      <c r="A687" s="130">
        <v>29154010</v>
      </c>
      <c r="B687" s="139" t="s">
        <v>6402</v>
      </c>
      <c r="C687" s="140"/>
      <c r="D687" s="138">
        <v>0.52270000000000005</v>
      </c>
      <c r="E687" s="138">
        <v>0.64559999999999995</v>
      </c>
      <c r="F687" s="133">
        <v>0</v>
      </c>
      <c r="G687" s="133">
        <v>0</v>
      </c>
      <c r="H687" s="133">
        <v>2.1</v>
      </c>
      <c r="I687" s="133">
        <v>9.65</v>
      </c>
    </row>
    <row r="688" spans="1:9">
      <c r="A688" s="130">
        <v>29154020</v>
      </c>
      <c r="B688" s="117" t="s">
        <v>6403</v>
      </c>
      <c r="C688" s="118"/>
      <c r="D688" s="138">
        <v>1.0658000000000001</v>
      </c>
      <c r="E688" s="138">
        <v>1.0658000000000001</v>
      </c>
      <c r="F688" s="133">
        <v>0</v>
      </c>
      <c r="G688" s="133">
        <v>0</v>
      </c>
      <c r="H688" s="133">
        <v>2.1</v>
      </c>
      <c r="I688" s="133">
        <v>9.65</v>
      </c>
    </row>
    <row r="689" spans="1:9">
      <c r="A689" s="130">
        <v>29155010</v>
      </c>
      <c r="B689" s="117" t="s">
        <v>6404</v>
      </c>
      <c r="C689" s="118"/>
      <c r="D689" s="138">
        <v>0.88449999999999995</v>
      </c>
      <c r="E689" s="138">
        <v>1.1102000000000001</v>
      </c>
      <c r="F689" s="133">
        <v>0</v>
      </c>
      <c r="G689" s="133">
        <v>0</v>
      </c>
      <c r="H689" s="133">
        <v>2.1</v>
      </c>
      <c r="I689" s="133">
        <v>9.65</v>
      </c>
    </row>
    <row r="690" spans="1:9">
      <c r="A690" s="130">
        <v>29155020</v>
      </c>
      <c r="B690" s="117" t="s">
        <v>6405</v>
      </c>
      <c r="C690" s="118"/>
      <c r="D690" s="138">
        <v>0.82989999999999997</v>
      </c>
      <c r="E690" s="138">
        <v>0.96409999999999996</v>
      </c>
      <c r="F690" s="133">
        <v>10.8</v>
      </c>
      <c r="G690" s="133">
        <v>0</v>
      </c>
      <c r="H690" s="142" t="s">
        <v>121</v>
      </c>
      <c r="I690" s="142" t="s">
        <v>121</v>
      </c>
    </row>
    <row r="691" spans="1:9">
      <c r="A691" s="130">
        <v>29155030</v>
      </c>
      <c r="B691" s="117" t="s">
        <v>6406</v>
      </c>
      <c r="C691" s="118"/>
      <c r="D691" s="138">
        <v>2.4003999999999999</v>
      </c>
      <c r="E691" s="138">
        <v>3.7084000000000001</v>
      </c>
      <c r="F691" s="133">
        <v>0</v>
      </c>
      <c r="G691" s="133">
        <v>0</v>
      </c>
      <c r="H691" s="133">
        <v>2.1</v>
      </c>
      <c r="I691" s="133">
        <v>9.65</v>
      </c>
    </row>
    <row r="692" spans="1:9">
      <c r="A692" s="130">
        <v>29156011</v>
      </c>
      <c r="B692" s="117" t="s">
        <v>6407</v>
      </c>
      <c r="C692" s="118"/>
      <c r="D692" s="138">
        <v>1.8431999999999999</v>
      </c>
      <c r="E692" s="138">
        <v>2.3357000000000001</v>
      </c>
      <c r="F692" s="133">
        <v>0</v>
      </c>
      <c r="G692" s="133">
        <v>0</v>
      </c>
      <c r="H692" s="133">
        <v>2.1</v>
      </c>
      <c r="I692" s="133">
        <v>9.65</v>
      </c>
    </row>
    <row r="693" spans="1:9">
      <c r="A693" s="130">
        <v>29156012</v>
      </c>
      <c r="B693" s="117" t="s">
        <v>6408</v>
      </c>
      <c r="C693" s="118"/>
      <c r="D693" s="138">
        <v>2.4110999999999998</v>
      </c>
      <c r="E693" s="138">
        <v>2.6661999999999999</v>
      </c>
      <c r="F693" s="133">
        <v>0</v>
      </c>
      <c r="G693" s="133">
        <v>0</v>
      </c>
      <c r="H693" s="133">
        <v>2.1</v>
      </c>
      <c r="I693" s="133">
        <v>9.65</v>
      </c>
    </row>
    <row r="694" spans="1:9" ht="27">
      <c r="A694" s="130">
        <v>29156019</v>
      </c>
      <c r="B694" s="139" t="s">
        <v>6409</v>
      </c>
      <c r="C694" s="140"/>
      <c r="D694" s="138">
        <v>1.9542999999999999</v>
      </c>
      <c r="E694" s="138">
        <v>2.7471000000000001</v>
      </c>
      <c r="F694" s="133">
        <v>0</v>
      </c>
      <c r="G694" s="133">
        <v>0</v>
      </c>
      <c r="H694" s="133">
        <v>2.1</v>
      </c>
      <c r="I694" s="133">
        <v>9.65</v>
      </c>
    </row>
    <row r="695" spans="1:9">
      <c r="A695" s="145">
        <v>29156029</v>
      </c>
      <c r="B695" s="117" t="s">
        <v>6410</v>
      </c>
      <c r="C695" s="118"/>
      <c r="D695" s="136">
        <v>6.3</v>
      </c>
      <c r="E695" s="136">
        <v>6.1326999999999998</v>
      </c>
      <c r="F695" s="133">
        <v>0</v>
      </c>
      <c r="G695" s="133">
        <v>0</v>
      </c>
      <c r="H695" s="142" t="s">
        <v>121</v>
      </c>
      <c r="I695" s="142" t="s">
        <v>121</v>
      </c>
    </row>
    <row r="696" spans="1:9">
      <c r="A696" s="130">
        <v>29157011</v>
      </c>
      <c r="B696" s="117" t="s">
        <v>6411</v>
      </c>
      <c r="C696" s="118"/>
      <c r="D696" s="138">
        <v>16.2</v>
      </c>
      <c r="E696" s="138">
        <v>16.2</v>
      </c>
      <c r="F696" s="133">
        <v>0</v>
      </c>
      <c r="G696" s="133">
        <v>0</v>
      </c>
      <c r="H696" s="133">
        <v>2.1</v>
      </c>
      <c r="I696" s="133">
        <v>9.65</v>
      </c>
    </row>
    <row r="697" spans="1:9">
      <c r="A697" s="130">
        <v>29157019</v>
      </c>
      <c r="B697" s="117" t="s">
        <v>6412</v>
      </c>
      <c r="C697" s="118"/>
      <c r="D697" s="138">
        <v>2.3616000000000001</v>
      </c>
      <c r="E697" s="138">
        <v>2.4588000000000001</v>
      </c>
      <c r="F697" s="133">
        <v>10.8</v>
      </c>
      <c r="G697" s="133">
        <v>0</v>
      </c>
      <c r="H697" s="133">
        <v>2.1</v>
      </c>
      <c r="I697" s="133">
        <v>9.65</v>
      </c>
    </row>
    <row r="698" spans="1:9">
      <c r="A698" s="130">
        <v>29157031</v>
      </c>
      <c r="B698" s="117" t="s">
        <v>6413</v>
      </c>
      <c r="C698" s="118"/>
      <c r="D698" s="138">
        <v>1.514</v>
      </c>
      <c r="E698" s="138">
        <v>1.5980000000000001</v>
      </c>
      <c r="F698" s="133">
        <v>10.8</v>
      </c>
      <c r="G698" s="133">
        <v>0</v>
      </c>
      <c r="H698" s="133">
        <v>2.1</v>
      </c>
      <c r="I698" s="133">
        <v>9.65</v>
      </c>
    </row>
    <row r="699" spans="1:9">
      <c r="A699" s="130">
        <v>29157039</v>
      </c>
      <c r="B699" s="117" t="s">
        <v>6414</v>
      </c>
      <c r="C699" s="118"/>
      <c r="D699" s="138">
        <v>1.0974999999999999</v>
      </c>
      <c r="E699" s="138">
        <v>1.5548999999999999</v>
      </c>
      <c r="F699" s="133">
        <v>10.8</v>
      </c>
      <c r="G699" s="133">
        <v>0</v>
      </c>
      <c r="H699" s="133">
        <v>2.1</v>
      </c>
      <c r="I699" s="133">
        <v>9.65</v>
      </c>
    </row>
    <row r="700" spans="1:9">
      <c r="A700" s="130">
        <v>29157040</v>
      </c>
      <c r="B700" s="117" t="s">
        <v>6415</v>
      </c>
      <c r="C700" s="118"/>
      <c r="D700" s="138">
        <v>1.0772999999999999</v>
      </c>
      <c r="E700" s="138">
        <v>1.2347999999999999</v>
      </c>
      <c r="F700" s="133">
        <v>10.8</v>
      </c>
      <c r="G700" s="133">
        <v>0</v>
      </c>
      <c r="H700" s="133">
        <v>2.1</v>
      </c>
      <c r="I700" s="133">
        <v>9.65</v>
      </c>
    </row>
    <row r="701" spans="1:9">
      <c r="A701" s="130">
        <v>29159010</v>
      </c>
      <c r="B701" s="117" t="s">
        <v>6416</v>
      </c>
      <c r="C701" s="118"/>
      <c r="D701" s="138">
        <v>3.2309000000000001</v>
      </c>
      <c r="E701" s="138">
        <v>3.3029999999999999</v>
      </c>
      <c r="F701" s="133">
        <v>0</v>
      </c>
      <c r="G701" s="133">
        <v>0</v>
      </c>
      <c r="H701" s="133">
        <v>2.1</v>
      </c>
      <c r="I701" s="133">
        <v>9.65</v>
      </c>
    </row>
    <row r="702" spans="1:9">
      <c r="A702" s="130">
        <v>29159022</v>
      </c>
      <c r="B702" s="117" t="s">
        <v>6417</v>
      </c>
      <c r="C702" s="118"/>
      <c r="D702" s="138">
        <v>12.209899999999999</v>
      </c>
      <c r="E702" s="138">
        <v>12.7308</v>
      </c>
      <c r="F702" s="133">
        <v>10.8</v>
      </c>
      <c r="G702" s="133">
        <v>0</v>
      </c>
      <c r="H702" s="133">
        <v>2.1</v>
      </c>
      <c r="I702" s="133">
        <v>9.65</v>
      </c>
    </row>
    <row r="703" spans="1:9">
      <c r="A703" s="130">
        <v>29159024</v>
      </c>
      <c r="B703" s="117" t="s">
        <v>6418</v>
      </c>
      <c r="C703" s="118"/>
      <c r="D703" s="138">
        <v>2.9194</v>
      </c>
      <c r="E703" s="138">
        <v>3.004</v>
      </c>
      <c r="F703" s="133">
        <v>0</v>
      </c>
      <c r="G703" s="133">
        <v>0</v>
      </c>
      <c r="H703" s="133">
        <v>2.1</v>
      </c>
      <c r="I703" s="133">
        <v>9.65</v>
      </c>
    </row>
    <row r="704" spans="1:9">
      <c r="A704" s="145">
        <v>29159029</v>
      </c>
      <c r="B704" s="117" t="s">
        <v>6419</v>
      </c>
      <c r="C704" s="118"/>
      <c r="D704" s="136">
        <v>14.5741</v>
      </c>
      <c r="E704" s="136">
        <v>16.0047</v>
      </c>
      <c r="F704" s="133">
        <v>0</v>
      </c>
      <c r="G704" s="133">
        <v>0</v>
      </c>
      <c r="H704" s="133">
        <v>2.1</v>
      </c>
      <c r="I704" s="133">
        <v>9.65</v>
      </c>
    </row>
    <row r="705" spans="1:9">
      <c r="A705" s="130">
        <v>29159032</v>
      </c>
      <c r="B705" s="117" t="s">
        <v>6420</v>
      </c>
      <c r="C705" s="118"/>
      <c r="D705" s="138">
        <v>9.4878999999999998</v>
      </c>
      <c r="E705" s="138">
        <v>13.9358</v>
      </c>
      <c r="F705" s="133">
        <v>0</v>
      </c>
      <c r="G705" s="133">
        <v>0</v>
      </c>
      <c r="H705" s="133">
        <v>2.1</v>
      </c>
      <c r="I705" s="133">
        <v>9.65</v>
      </c>
    </row>
    <row r="706" spans="1:9">
      <c r="A706" s="130">
        <v>29159033</v>
      </c>
      <c r="B706" s="117" t="s">
        <v>6421</v>
      </c>
      <c r="C706" s="118"/>
      <c r="D706" s="138">
        <v>4.4340000000000002</v>
      </c>
      <c r="E706" s="138">
        <v>4.4340000000000002</v>
      </c>
      <c r="F706" s="133">
        <v>10.8</v>
      </c>
      <c r="G706" s="133">
        <v>0</v>
      </c>
      <c r="H706" s="133">
        <v>2.1</v>
      </c>
      <c r="I706" s="133">
        <v>9.65</v>
      </c>
    </row>
    <row r="707" spans="1:9" ht="27">
      <c r="A707" s="130">
        <v>29159039</v>
      </c>
      <c r="B707" s="139" t="s">
        <v>6422</v>
      </c>
      <c r="C707" s="140"/>
      <c r="D707" s="138">
        <v>6.7079000000000004</v>
      </c>
      <c r="E707" s="138">
        <v>7.3574000000000002</v>
      </c>
      <c r="F707" s="133">
        <v>0</v>
      </c>
      <c r="G707" s="133">
        <v>0</v>
      </c>
      <c r="H707" s="133">
        <v>2.1</v>
      </c>
      <c r="I707" s="133">
        <v>9.65</v>
      </c>
    </row>
    <row r="708" spans="1:9">
      <c r="A708" s="130">
        <v>29159049</v>
      </c>
      <c r="B708" s="117" t="s">
        <v>5820</v>
      </c>
      <c r="C708" s="118"/>
      <c r="D708" s="138">
        <v>3.8862999999999999</v>
      </c>
      <c r="E708" s="138">
        <v>3.8862999999999999</v>
      </c>
      <c r="F708" s="133">
        <v>10.8</v>
      </c>
      <c r="G708" s="133">
        <v>0</v>
      </c>
      <c r="H708" s="133">
        <v>2.1</v>
      </c>
      <c r="I708" s="133">
        <v>9.65</v>
      </c>
    </row>
    <row r="709" spans="1:9" ht="27">
      <c r="A709" s="130">
        <v>29159090</v>
      </c>
      <c r="B709" s="139" t="s">
        <v>6423</v>
      </c>
      <c r="C709" s="140"/>
      <c r="D709" s="138">
        <v>3.6711</v>
      </c>
      <c r="E709" s="138">
        <v>4.4744999999999999</v>
      </c>
      <c r="F709" s="133">
        <v>0</v>
      </c>
      <c r="G709" s="133">
        <v>0</v>
      </c>
      <c r="H709" s="142" t="s">
        <v>121</v>
      </c>
      <c r="I709" s="142" t="s">
        <v>121</v>
      </c>
    </row>
    <row r="710" spans="1:9">
      <c r="A710" s="130">
        <v>29161110</v>
      </c>
      <c r="B710" s="117" t="s">
        <v>6424</v>
      </c>
      <c r="C710" s="118"/>
      <c r="D710" s="138">
        <v>0.84030000000000005</v>
      </c>
      <c r="E710" s="138">
        <v>0.92549999999999999</v>
      </c>
      <c r="F710" s="133">
        <v>6</v>
      </c>
      <c r="G710" s="133">
        <v>0</v>
      </c>
      <c r="H710" s="133">
        <v>2.1</v>
      </c>
      <c r="I710" s="133">
        <v>9.65</v>
      </c>
    </row>
    <row r="711" spans="1:9">
      <c r="A711" s="130">
        <v>29161210</v>
      </c>
      <c r="B711" s="117" t="s">
        <v>6425</v>
      </c>
      <c r="C711" s="118"/>
      <c r="D711" s="138">
        <v>1.1776</v>
      </c>
      <c r="E711" s="138">
        <v>1.2483</v>
      </c>
      <c r="F711" s="133">
        <v>10.8</v>
      </c>
      <c r="G711" s="133">
        <v>0</v>
      </c>
      <c r="H711" s="133">
        <v>2.1</v>
      </c>
      <c r="I711" s="133">
        <v>9.65</v>
      </c>
    </row>
    <row r="712" spans="1:9">
      <c r="A712" s="130">
        <v>29161220</v>
      </c>
      <c r="B712" s="117" t="s">
        <v>6426</v>
      </c>
      <c r="C712" s="118"/>
      <c r="D712" s="138">
        <v>1.1755</v>
      </c>
      <c r="E712" s="138">
        <v>1.3263</v>
      </c>
      <c r="F712" s="133">
        <v>0</v>
      </c>
      <c r="G712" s="133">
        <v>0</v>
      </c>
      <c r="H712" s="133">
        <v>2.1</v>
      </c>
      <c r="I712" s="133">
        <v>9.65</v>
      </c>
    </row>
    <row r="713" spans="1:9">
      <c r="A713" s="130">
        <v>29161230</v>
      </c>
      <c r="B713" s="117" t="s">
        <v>6427</v>
      </c>
      <c r="C713" s="118"/>
      <c r="D713" s="138">
        <v>1.2029000000000001</v>
      </c>
      <c r="E713" s="138">
        <v>1.3076000000000001</v>
      </c>
      <c r="F713" s="133">
        <v>10.8</v>
      </c>
      <c r="G713" s="133">
        <v>0</v>
      </c>
      <c r="H713" s="133">
        <v>2.1</v>
      </c>
      <c r="I713" s="133">
        <v>9.65</v>
      </c>
    </row>
    <row r="714" spans="1:9">
      <c r="A714" s="145">
        <v>29161240</v>
      </c>
      <c r="B714" s="117" t="s">
        <v>6428</v>
      </c>
      <c r="C714" s="118"/>
      <c r="D714" s="136">
        <v>1.5326</v>
      </c>
      <c r="E714" s="136">
        <v>1.6880999999999999</v>
      </c>
      <c r="F714" s="133">
        <v>10.8</v>
      </c>
      <c r="G714" s="133">
        <v>0</v>
      </c>
      <c r="H714" s="133">
        <v>2.1</v>
      </c>
      <c r="I714" s="133">
        <v>9.65</v>
      </c>
    </row>
    <row r="715" spans="1:9">
      <c r="A715" s="130">
        <v>29161290</v>
      </c>
      <c r="B715" s="117" t="s">
        <v>6429</v>
      </c>
      <c r="C715" s="118"/>
      <c r="D715" s="138">
        <v>1.6294999999999999</v>
      </c>
      <c r="E715" s="138">
        <v>2.3014999999999999</v>
      </c>
      <c r="F715" s="133">
        <v>0</v>
      </c>
      <c r="G715" s="133">
        <v>0</v>
      </c>
      <c r="H715" s="133">
        <v>2.1</v>
      </c>
      <c r="I715" s="133">
        <v>9.65</v>
      </c>
    </row>
    <row r="716" spans="1:9">
      <c r="A716" s="130">
        <v>29161310</v>
      </c>
      <c r="B716" s="117" t="s">
        <v>6430</v>
      </c>
      <c r="C716" s="118"/>
      <c r="D716" s="138">
        <v>2.0032999999999999</v>
      </c>
      <c r="E716" s="138">
        <v>2.1629</v>
      </c>
      <c r="F716" s="133">
        <v>0</v>
      </c>
      <c r="G716" s="133">
        <v>0</v>
      </c>
      <c r="H716" s="133">
        <v>2.1</v>
      </c>
      <c r="I716" s="133">
        <v>9.65</v>
      </c>
    </row>
    <row r="717" spans="1:9">
      <c r="A717" s="130">
        <v>29161320</v>
      </c>
      <c r="B717" s="117" t="s">
        <v>6431</v>
      </c>
      <c r="C717" s="118"/>
      <c r="D717" s="138">
        <v>5.8806000000000003</v>
      </c>
      <c r="E717" s="138">
        <v>6.7793000000000001</v>
      </c>
      <c r="F717" s="133">
        <v>0</v>
      </c>
      <c r="G717" s="133">
        <v>0</v>
      </c>
      <c r="H717" s="133">
        <v>2.1</v>
      </c>
      <c r="I717" s="133">
        <v>9.65</v>
      </c>
    </row>
    <row r="718" spans="1:9" ht="27">
      <c r="A718" s="130">
        <v>29161410</v>
      </c>
      <c r="B718" s="139" t="s">
        <v>6432</v>
      </c>
      <c r="C718" s="140"/>
      <c r="D718" s="138">
        <v>1.4858</v>
      </c>
      <c r="E718" s="138">
        <v>1.6811</v>
      </c>
      <c r="F718" s="133">
        <v>20</v>
      </c>
      <c r="G718" s="133">
        <v>0</v>
      </c>
      <c r="H718" s="133">
        <v>2.1</v>
      </c>
      <c r="I718" s="133">
        <v>9.65</v>
      </c>
    </row>
    <row r="719" spans="1:9">
      <c r="A719" s="130">
        <v>29161430</v>
      </c>
      <c r="B719" s="117" t="s">
        <v>6433</v>
      </c>
      <c r="C719" s="118"/>
      <c r="D719" s="138">
        <v>1.9897</v>
      </c>
      <c r="E719" s="138">
        <v>2.0964999999999998</v>
      </c>
      <c r="F719" s="133">
        <v>0</v>
      </c>
      <c r="G719" s="133">
        <v>0</v>
      </c>
      <c r="H719" s="133">
        <v>2.1</v>
      </c>
      <c r="I719" s="133">
        <v>9.65</v>
      </c>
    </row>
    <row r="720" spans="1:9" ht="27">
      <c r="A720" s="130">
        <v>29161490</v>
      </c>
      <c r="B720" s="139" t="s">
        <v>6434</v>
      </c>
      <c r="C720" s="140"/>
      <c r="D720" s="138">
        <v>2.0049000000000001</v>
      </c>
      <c r="E720" s="138">
        <v>2.7330000000000001</v>
      </c>
      <c r="F720" s="133">
        <v>0</v>
      </c>
      <c r="G720" s="133">
        <v>0</v>
      </c>
      <c r="H720" s="133">
        <v>2.1</v>
      </c>
      <c r="I720" s="133">
        <v>9.65</v>
      </c>
    </row>
    <row r="721" spans="1:9">
      <c r="A721" s="130">
        <v>29161519</v>
      </c>
      <c r="B721" s="117" t="s">
        <v>6435</v>
      </c>
      <c r="C721" s="118"/>
      <c r="D721" s="138">
        <v>1.4832000000000001</v>
      </c>
      <c r="E721" s="138">
        <v>1.8228</v>
      </c>
      <c r="F721" s="133">
        <v>10.8</v>
      </c>
      <c r="G721" s="133">
        <v>0</v>
      </c>
      <c r="H721" s="133">
        <v>2.1</v>
      </c>
      <c r="I721" s="133">
        <v>9.65</v>
      </c>
    </row>
    <row r="722" spans="1:9" ht="27">
      <c r="A722" s="130">
        <v>29161911</v>
      </c>
      <c r="B722" s="139" t="s">
        <v>6436</v>
      </c>
      <c r="C722" s="140"/>
      <c r="D722" s="138">
        <v>2.2012</v>
      </c>
      <c r="E722" s="138">
        <v>2.431</v>
      </c>
      <c r="F722" s="133">
        <v>10.8</v>
      </c>
      <c r="G722" s="133">
        <v>0</v>
      </c>
      <c r="H722" s="133">
        <v>2.1</v>
      </c>
      <c r="I722" s="133">
        <v>9.65</v>
      </c>
    </row>
    <row r="723" spans="1:9">
      <c r="A723" s="130">
        <v>29161919</v>
      </c>
      <c r="B723" s="117" t="s">
        <v>6437</v>
      </c>
      <c r="C723" s="118"/>
      <c r="D723" s="138">
        <v>2.7989999999999999</v>
      </c>
      <c r="E723" s="138">
        <v>3.347</v>
      </c>
      <c r="F723" s="133">
        <v>0</v>
      </c>
      <c r="G723" s="133">
        <v>0</v>
      </c>
      <c r="H723" s="133">
        <v>2.1</v>
      </c>
      <c r="I723" s="133">
        <v>9.65</v>
      </c>
    </row>
    <row r="724" spans="1:9" ht="27">
      <c r="A724" s="130">
        <v>29161990</v>
      </c>
      <c r="B724" s="139" t="s">
        <v>6438</v>
      </c>
      <c r="C724" s="140"/>
      <c r="D724" s="138">
        <v>74.837999999999994</v>
      </c>
      <c r="E724" s="138">
        <v>144.29490000000001</v>
      </c>
      <c r="F724" s="133">
        <v>0</v>
      </c>
      <c r="G724" s="133">
        <v>0</v>
      </c>
      <c r="H724" s="142" t="s">
        <v>121</v>
      </c>
      <c r="I724" s="142" t="s">
        <v>121</v>
      </c>
    </row>
    <row r="725" spans="1:9">
      <c r="A725" s="130">
        <v>29162013</v>
      </c>
      <c r="B725" s="117" t="s">
        <v>6439</v>
      </c>
      <c r="C725" s="118"/>
      <c r="D725" s="138">
        <v>39.884700000000002</v>
      </c>
      <c r="E725" s="138">
        <v>41.452300000000001</v>
      </c>
      <c r="F725" s="133">
        <v>0</v>
      </c>
      <c r="G725" s="133">
        <v>0</v>
      </c>
      <c r="H725" s="133">
        <v>2.1</v>
      </c>
      <c r="I725" s="133">
        <v>9.65</v>
      </c>
    </row>
    <row r="726" spans="1:9">
      <c r="A726" s="130">
        <v>29162014</v>
      </c>
      <c r="B726" s="117" t="s">
        <v>6440</v>
      </c>
      <c r="C726" s="118"/>
      <c r="D726" s="138">
        <v>20.221299999999999</v>
      </c>
      <c r="E726" s="138">
        <v>20.666499999999999</v>
      </c>
      <c r="F726" s="133">
        <v>10.8</v>
      </c>
      <c r="G726" s="133">
        <v>0</v>
      </c>
      <c r="H726" s="133">
        <v>2.1</v>
      </c>
      <c r="I726" s="133">
        <v>9.65</v>
      </c>
    </row>
    <row r="727" spans="1:9">
      <c r="A727" s="130">
        <v>29162015</v>
      </c>
      <c r="B727" s="117" t="s">
        <v>6441</v>
      </c>
      <c r="C727" s="118"/>
      <c r="D727" s="138">
        <v>21.178699999999999</v>
      </c>
      <c r="E727" s="138">
        <v>83.779600000000002</v>
      </c>
      <c r="F727" s="133">
        <v>0</v>
      </c>
      <c r="G727" s="133">
        <v>0</v>
      </c>
      <c r="H727" s="133">
        <v>2.1</v>
      </c>
      <c r="I727" s="133">
        <v>9.65</v>
      </c>
    </row>
    <row r="728" spans="1:9">
      <c r="A728" s="145">
        <v>29162019</v>
      </c>
      <c r="B728" s="117" t="s">
        <v>6442</v>
      </c>
      <c r="C728" s="118"/>
      <c r="D728" s="136">
        <v>62.2761</v>
      </c>
      <c r="E728" s="136">
        <v>144.08109999999999</v>
      </c>
      <c r="F728" s="133">
        <v>0</v>
      </c>
      <c r="G728" s="133">
        <v>0</v>
      </c>
      <c r="H728" s="133">
        <v>2.1</v>
      </c>
      <c r="I728" s="133">
        <v>9.65</v>
      </c>
    </row>
    <row r="729" spans="1:9">
      <c r="A729" s="145">
        <v>29162090</v>
      </c>
      <c r="B729" s="117" t="s">
        <v>6443</v>
      </c>
      <c r="C729" s="118"/>
      <c r="D729" s="136">
        <v>7.7172000000000001</v>
      </c>
      <c r="E729" s="136">
        <v>20.589500000000001</v>
      </c>
      <c r="F729" s="133">
        <v>0</v>
      </c>
      <c r="G729" s="133">
        <v>0</v>
      </c>
      <c r="H729" s="133">
        <v>2.1</v>
      </c>
      <c r="I729" s="133">
        <v>9.65</v>
      </c>
    </row>
    <row r="730" spans="1:9">
      <c r="A730" s="130">
        <v>29163110</v>
      </c>
      <c r="B730" s="117" t="s">
        <v>6444</v>
      </c>
      <c r="C730" s="118"/>
      <c r="D730" s="138">
        <v>0.97409999999999997</v>
      </c>
      <c r="E730" s="138">
        <v>1.0679000000000001</v>
      </c>
      <c r="F730" s="133">
        <v>10.8</v>
      </c>
      <c r="G730" s="133">
        <v>0</v>
      </c>
      <c r="H730" s="133">
        <v>2.1</v>
      </c>
      <c r="I730" s="133">
        <v>9.65</v>
      </c>
    </row>
    <row r="731" spans="1:9">
      <c r="A731" s="130">
        <v>29163121</v>
      </c>
      <c r="B731" s="117" t="s">
        <v>6445</v>
      </c>
      <c r="C731" s="118"/>
      <c r="D731" s="138">
        <v>1.1268</v>
      </c>
      <c r="E731" s="138">
        <v>1.2326999999999999</v>
      </c>
      <c r="F731" s="133">
        <v>10.8</v>
      </c>
      <c r="G731" s="133">
        <v>0</v>
      </c>
      <c r="H731" s="133">
        <v>2.1</v>
      </c>
      <c r="I731" s="133">
        <v>9.65</v>
      </c>
    </row>
    <row r="732" spans="1:9" ht="27">
      <c r="A732" s="130">
        <v>29163122</v>
      </c>
      <c r="B732" s="139" t="s">
        <v>6446</v>
      </c>
      <c r="C732" s="140"/>
      <c r="D732" s="138">
        <v>7.1558000000000002</v>
      </c>
      <c r="E732" s="138">
        <v>7.1558000000000002</v>
      </c>
      <c r="F732" s="133">
        <v>10.8</v>
      </c>
      <c r="G732" s="133">
        <v>0</v>
      </c>
      <c r="H732" s="133">
        <v>2.1</v>
      </c>
      <c r="I732" s="133">
        <v>9.65</v>
      </c>
    </row>
    <row r="733" spans="1:9">
      <c r="A733" s="130">
        <v>29163131</v>
      </c>
      <c r="B733" s="117" t="s">
        <v>6447</v>
      </c>
      <c r="C733" s="118"/>
      <c r="D733" s="138">
        <v>49.610500000000002</v>
      </c>
      <c r="E733" s="138">
        <v>3.9355000000000002</v>
      </c>
      <c r="F733" s="133">
        <v>10.8</v>
      </c>
      <c r="G733" s="133">
        <v>0</v>
      </c>
      <c r="H733" s="133">
        <v>2.1</v>
      </c>
      <c r="I733" s="133">
        <v>9.65</v>
      </c>
    </row>
    <row r="734" spans="1:9" ht="27">
      <c r="A734" s="130">
        <v>29163132</v>
      </c>
      <c r="B734" s="139" t="s">
        <v>6448</v>
      </c>
      <c r="C734" s="140"/>
      <c r="D734" s="138">
        <v>1.9068000000000001</v>
      </c>
      <c r="E734" s="138">
        <v>2.3239999999999998</v>
      </c>
      <c r="F734" s="133">
        <v>10.8</v>
      </c>
      <c r="G734" s="133">
        <v>0</v>
      </c>
      <c r="H734" s="133">
        <v>2.1</v>
      </c>
      <c r="I734" s="133">
        <v>9.65</v>
      </c>
    </row>
    <row r="735" spans="1:9">
      <c r="A735" s="130">
        <v>29163139</v>
      </c>
      <c r="B735" s="117" t="s">
        <v>6449</v>
      </c>
      <c r="C735" s="118"/>
      <c r="D735" s="138">
        <v>2.3818000000000001</v>
      </c>
      <c r="E735" s="138">
        <v>4.6562999999999999</v>
      </c>
      <c r="F735" s="133">
        <v>0</v>
      </c>
      <c r="G735" s="133">
        <v>0</v>
      </c>
      <c r="H735" s="133">
        <v>2.1</v>
      </c>
      <c r="I735" s="133">
        <v>9.65</v>
      </c>
    </row>
    <row r="736" spans="1:9" ht="27">
      <c r="A736" s="130">
        <v>29163210</v>
      </c>
      <c r="B736" s="139" t="s">
        <v>6450</v>
      </c>
      <c r="C736" s="140"/>
      <c r="D736" s="138">
        <v>2.0042</v>
      </c>
      <c r="E736" s="138">
        <v>2.0042</v>
      </c>
      <c r="F736" s="133">
        <v>10.8</v>
      </c>
      <c r="G736" s="133">
        <v>0</v>
      </c>
      <c r="H736" s="133">
        <v>2.1</v>
      </c>
      <c r="I736" s="133">
        <v>9.65</v>
      </c>
    </row>
    <row r="737" spans="1:9">
      <c r="A737" s="130">
        <v>29163220</v>
      </c>
      <c r="B737" s="117" t="s">
        <v>6451</v>
      </c>
      <c r="C737" s="118"/>
      <c r="D737" s="138">
        <v>1.3883000000000001</v>
      </c>
      <c r="E737" s="138">
        <v>1.5694999999999999</v>
      </c>
      <c r="F737" s="133">
        <v>0</v>
      </c>
      <c r="G737" s="133">
        <v>0</v>
      </c>
      <c r="H737" s="133">
        <v>2.1</v>
      </c>
      <c r="I737" s="133">
        <v>9.65</v>
      </c>
    </row>
    <row r="738" spans="1:9">
      <c r="A738" s="130">
        <v>29163920</v>
      </c>
      <c r="B738" s="117" t="s">
        <v>6452</v>
      </c>
      <c r="C738" s="118"/>
      <c r="D738" s="138">
        <v>9.6244999999999994</v>
      </c>
      <c r="E738" s="138">
        <v>10.460699999999999</v>
      </c>
      <c r="F738" s="133">
        <v>0</v>
      </c>
      <c r="G738" s="133">
        <v>0</v>
      </c>
      <c r="H738" s="133">
        <v>0</v>
      </c>
      <c r="I738" s="133">
        <v>0</v>
      </c>
    </row>
    <row r="739" spans="1:9">
      <c r="A739" s="145">
        <v>29163990</v>
      </c>
      <c r="B739" s="117" t="s">
        <v>6453</v>
      </c>
      <c r="C739" s="118"/>
      <c r="D739" s="136">
        <v>3.1985000000000001</v>
      </c>
      <c r="E739" s="136">
        <v>4.8773</v>
      </c>
      <c r="F739" s="133">
        <v>0</v>
      </c>
      <c r="G739" s="133">
        <v>0</v>
      </c>
      <c r="H739" s="142" t="s">
        <v>121</v>
      </c>
      <c r="I739" s="142" t="s">
        <v>121</v>
      </c>
    </row>
    <row r="740" spans="1:9">
      <c r="A740" s="130">
        <v>29171110</v>
      </c>
      <c r="B740" s="117" t="s">
        <v>6454</v>
      </c>
      <c r="C740" s="118"/>
      <c r="D740" s="138">
        <v>0.46839999999999998</v>
      </c>
      <c r="E740" s="138">
        <v>0.51919999999999999</v>
      </c>
      <c r="F740" s="133">
        <v>0</v>
      </c>
      <c r="G740" s="133">
        <v>0</v>
      </c>
      <c r="H740" s="133">
        <v>2.1</v>
      </c>
      <c r="I740" s="133">
        <v>9.65</v>
      </c>
    </row>
    <row r="741" spans="1:9">
      <c r="A741" s="130">
        <v>29171120</v>
      </c>
      <c r="B741" s="117" t="s">
        <v>6455</v>
      </c>
      <c r="C741" s="118"/>
      <c r="D741" s="138">
        <v>2.8466999999999998</v>
      </c>
      <c r="E741" s="138">
        <v>2.9167000000000001</v>
      </c>
      <c r="F741" s="133">
        <v>0</v>
      </c>
      <c r="G741" s="133">
        <v>0</v>
      </c>
      <c r="H741" s="133">
        <v>2.1</v>
      </c>
      <c r="I741" s="133">
        <v>9.65</v>
      </c>
    </row>
    <row r="742" spans="1:9">
      <c r="A742" s="130">
        <v>29171210</v>
      </c>
      <c r="B742" s="117" t="s">
        <v>6456</v>
      </c>
      <c r="C742" s="118"/>
      <c r="D742" s="138">
        <v>1.1200000000000001</v>
      </c>
      <c r="E742" s="138">
        <v>1.2110000000000001</v>
      </c>
      <c r="F742" s="133">
        <v>20</v>
      </c>
      <c r="G742" s="133">
        <v>0</v>
      </c>
      <c r="H742" s="133">
        <v>2.1</v>
      </c>
      <c r="I742" s="133">
        <v>9.65</v>
      </c>
    </row>
    <row r="743" spans="1:9" ht="27">
      <c r="A743" s="130">
        <v>29171220</v>
      </c>
      <c r="B743" s="139" t="s">
        <v>6457</v>
      </c>
      <c r="C743" s="140"/>
      <c r="D743" s="138">
        <v>1.7517</v>
      </c>
      <c r="E743" s="138">
        <v>1.7453000000000001</v>
      </c>
      <c r="F743" s="133">
        <v>10.8</v>
      </c>
      <c r="G743" s="133">
        <v>0</v>
      </c>
      <c r="H743" s="133">
        <v>2.1</v>
      </c>
      <c r="I743" s="133">
        <v>9.65</v>
      </c>
    </row>
    <row r="744" spans="1:9">
      <c r="A744" s="130">
        <v>29171310</v>
      </c>
      <c r="B744" s="117" t="s">
        <v>6458</v>
      </c>
      <c r="C744" s="118"/>
      <c r="D744" s="138">
        <v>13.041499999999999</v>
      </c>
      <c r="E744" s="138">
        <v>36.8688</v>
      </c>
      <c r="F744" s="133">
        <v>0</v>
      </c>
      <c r="G744" s="133">
        <v>0</v>
      </c>
      <c r="H744" s="142" t="s">
        <v>121</v>
      </c>
      <c r="I744" s="142" t="s">
        <v>121</v>
      </c>
    </row>
    <row r="745" spans="1:9">
      <c r="A745" s="130">
        <v>29171321</v>
      </c>
      <c r="B745" s="117" t="s">
        <v>6459</v>
      </c>
      <c r="C745" s="118"/>
      <c r="D745" s="138">
        <v>3.4746000000000001</v>
      </c>
      <c r="E745" s="138">
        <v>3.8473000000000002</v>
      </c>
      <c r="F745" s="133">
        <v>0</v>
      </c>
      <c r="G745" s="133">
        <v>0</v>
      </c>
      <c r="H745" s="133">
        <v>2.1</v>
      </c>
      <c r="I745" s="133">
        <v>9.65</v>
      </c>
    </row>
    <row r="746" spans="1:9">
      <c r="A746" s="145">
        <v>29171329</v>
      </c>
      <c r="B746" s="117" t="s">
        <v>6460</v>
      </c>
      <c r="C746" s="118"/>
      <c r="D746" s="136">
        <v>37.5929</v>
      </c>
      <c r="E746" s="136">
        <v>37.655200000000001</v>
      </c>
      <c r="F746" s="133">
        <v>0</v>
      </c>
      <c r="G746" s="133">
        <v>0</v>
      </c>
      <c r="H746" s="133">
        <v>2.1</v>
      </c>
      <c r="I746" s="133">
        <v>9.65</v>
      </c>
    </row>
    <row r="747" spans="1:9">
      <c r="A747" s="130">
        <v>29171400</v>
      </c>
      <c r="B747" s="117" t="s">
        <v>6461</v>
      </c>
      <c r="C747" s="118"/>
      <c r="D747" s="138">
        <v>0.84860000000000002</v>
      </c>
      <c r="E747" s="138">
        <v>0.92259999999999998</v>
      </c>
      <c r="F747" s="133">
        <v>20</v>
      </c>
      <c r="G747" s="133">
        <v>0</v>
      </c>
      <c r="H747" s="133">
        <v>2.1</v>
      </c>
      <c r="I747" s="133">
        <v>9.65</v>
      </c>
    </row>
    <row r="748" spans="1:9" ht="27">
      <c r="A748" s="130">
        <v>29171910</v>
      </c>
      <c r="B748" s="139" t="s">
        <v>6462</v>
      </c>
      <c r="C748" s="140"/>
      <c r="D748" s="138">
        <v>19.768699999999999</v>
      </c>
      <c r="E748" s="138">
        <v>19.768699999999999</v>
      </c>
      <c r="F748" s="133">
        <v>10.8</v>
      </c>
      <c r="G748" s="133">
        <v>0</v>
      </c>
      <c r="H748" s="142" t="s">
        <v>121</v>
      </c>
      <c r="I748" s="142" t="s">
        <v>121</v>
      </c>
    </row>
    <row r="749" spans="1:9">
      <c r="A749" s="130">
        <v>29171922</v>
      </c>
      <c r="B749" s="117" t="s">
        <v>6463</v>
      </c>
      <c r="C749" s="118"/>
      <c r="D749" s="138">
        <v>4.2492000000000001</v>
      </c>
      <c r="E749" s="138">
        <v>5.7801</v>
      </c>
      <c r="F749" s="133">
        <v>10.8</v>
      </c>
      <c r="G749" s="133">
        <v>0</v>
      </c>
      <c r="H749" s="133">
        <v>2.1</v>
      </c>
      <c r="I749" s="133">
        <v>9.65</v>
      </c>
    </row>
    <row r="750" spans="1:9" ht="27">
      <c r="A750" s="130">
        <v>29171930</v>
      </c>
      <c r="B750" s="139" t="s">
        <v>6464</v>
      </c>
      <c r="C750" s="140"/>
      <c r="D750" s="138">
        <v>0.9486</v>
      </c>
      <c r="E750" s="138">
        <v>1.1774</v>
      </c>
      <c r="F750" s="133">
        <v>20</v>
      </c>
      <c r="G750" s="133">
        <v>0</v>
      </c>
      <c r="H750" s="142" t="s">
        <v>121</v>
      </c>
      <c r="I750" s="142" t="s">
        <v>121</v>
      </c>
    </row>
    <row r="751" spans="1:9">
      <c r="A751" s="145">
        <v>29171990</v>
      </c>
      <c r="B751" s="117" t="s">
        <v>6465</v>
      </c>
      <c r="C751" s="118"/>
      <c r="D751" s="136">
        <v>1.9862</v>
      </c>
      <c r="E751" s="136">
        <v>2.4371999999999998</v>
      </c>
      <c r="F751" s="133">
        <v>0</v>
      </c>
      <c r="G751" s="133">
        <v>0</v>
      </c>
      <c r="H751" s="142" t="s">
        <v>121</v>
      </c>
      <c r="I751" s="142" t="s">
        <v>121</v>
      </c>
    </row>
    <row r="752" spans="1:9" ht="27">
      <c r="A752" s="130">
        <v>29172000</v>
      </c>
      <c r="B752" s="139" t="s">
        <v>6466</v>
      </c>
      <c r="C752" s="140"/>
      <c r="D752" s="138">
        <v>1.6543000000000001</v>
      </c>
      <c r="E752" s="138">
        <v>2.5750999999999999</v>
      </c>
      <c r="F752" s="133">
        <v>0</v>
      </c>
      <c r="G752" s="133">
        <v>0</v>
      </c>
      <c r="H752" s="133">
        <v>2.1</v>
      </c>
      <c r="I752" s="133">
        <v>9.65</v>
      </c>
    </row>
    <row r="753" spans="1:9">
      <c r="A753" s="130">
        <v>29173200</v>
      </c>
      <c r="B753" s="117" t="s">
        <v>6467</v>
      </c>
      <c r="C753" s="118"/>
      <c r="D753" s="138">
        <v>1.3006</v>
      </c>
      <c r="E753" s="138">
        <v>1.3848</v>
      </c>
      <c r="F753" s="133">
        <v>20</v>
      </c>
      <c r="G753" s="133">
        <v>0</v>
      </c>
      <c r="H753" s="133">
        <v>2.1</v>
      </c>
      <c r="I753" s="133">
        <v>9.65</v>
      </c>
    </row>
    <row r="754" spans="1:9" ht="27">
      <c r="A754" s="130">
        <v>29173300</v>
      </c>
      <c r="B754" s="139" t="s">
        <v>6468</v>
      </c>
      <c r="C754" s="140"/>
      <c r="D754" s="138">
        <v>1.4020999999999999</v>
      </c>
      <c r="E754" s="138">
        <v>1.4819</v>
      </c>
      <c r="F754" s="133">
        <v>20</v>
      </c>
      <c r="G754" s="133">
        <v>0</v>
      </c>
      <c r="H754" s="133">
        <v>2.1</v>
      </c>
      <c r="I754" s="133">
        <v>9.65</v>
      </c>
    </row>
    <row r="755" spans="1:9">
      <c r="A755" s="130">
        <v>29173400</v>
      </c>
      <c r="B755" s="117" t="s">
        <v>6469</v>
      </c>
      <c r="C755" s="118"/>
      <c r="D755" s="138">
        <v>1.1593</v>
      </c>
      <c r="E755" s="138">
        <v>1.3895999999999999</v>
      </c>
      <c r="F755" s="133">
        <v>10.8</v>
      </c>
      <c r="G755" s="133">
        <v>0</v>
      </c>
      <c r="H755" s="133">
        <v>2.1</v>
      </c>
      <c r="I755" s="133">
        <v>9.65</v>
      </c>
    </row>
    <row r="756" spans="1:9">
      <c r="A756" s="130">
        <v>29173500</v>
      </c>
      <c r="B756" s="117" t="s">
        <v>6470</v>
      </c>
      <c r="C756" s="118"/>
      <c r="D756" s="138">
        <v>0.99350000000000005</v>
      </c>
      <c r="E756" s="138">
        <v>1.0542</v>
      </c>
      <c r="F756" s="133">
        <v>10.8</v>
      </c>
      <c r="G756" s="133">
        <v>0</v>
      </c>
      <c r="H756" s="133">
        <v>2.1</v>
      </c>
      <c r="I756" s="133">
        <v>9.65</v>
      </c>
    </row>
    <row r="757" spans="1:9">
      <c r="A757" s="130">
        <v>29173600</v>
      </c>
      <c r="B757" s="117" t="s">
        <v>6471</v>
      </c>
      <c r="C757" s="118"/>
      <c r="D757" s="138">
        <v>0.7631</v>
      </c>
      <c r="E757" s="138">
        <v>0.83389999999999997</v>
      </c>
      <c r="F757" s="133">
        <v>10.8</v>
      </c>
      <c r="G757" s="133">
        <v>0</v>
      </c>
      <c r="H757" s="133">
        <v>2.1</v>
      </c>
      <c r="I757" s="133">
        <v>9.65</v>
      </c>
    </row>
    <row r="758" spans="1:9">
      <c r="A758" s="130">
        <v>29173919</v>
      </c>
      <c r="B758" s="117" t="s">
        <v>6472</v>
      </c>
      <c r="C758" s="118"/>
      <c r="D758" s="138">
        <v>1.2072000000000001</v>
      </c>
      <c r="E758" s="138">
        <v>1.2484999999999999</v>
      </c>
      <c r="F758" s="133">
        <v>0</v>
      </c>
      <c r="G758" s="133">
        <v>0</v>
      </c>
      <c r="H758" s="133">
        <v>2.1</v>
      </c>
      <c r="I758" s="133">
        <v>9.65</v>
      </c>
    </row>
    <row r="759" spans="1:9">
      <c r="A759" s="145">
        <v>29173931</v>
      </c>
      <c r="B759" s="117" t="s">
        <v>6473</v>
      </c>
      <c r="C759" s="118"/>
      <c r="D759" s="136">
        <v>1.4182999999999999</v>
      </c>
      <c r="E759" s="136">
        <v>1.5689</v>
      </c>
      <c r="F759" s="133">
        <v>10.8</v>
      </c>
      <c r="G759" s="133">
        <v>0</v>
      </c>
      <c r="H759" s="133">
        <v>2.1</v>
      </c>
      <c r="I759" s="133">
        <v>9.65</v>
      </c>
    </row>
    <row r="760" spans="1:9">
      <c r="A760" s="130">
        <v>29173939</v>
      </c>
      <c r="B760" s="117" t="s">
        <v>6474</v>
      </c>
      <c r="C760" s="118"/>
      <c r="D760" s="138">
        <v>1.331</v>
      </c>
      <c r="E760" s="138">
        <v>1.4244000000000001</v>
      </c>
      <c r="F760" s="133">
        <v>0</v>
      </c>
      <c r="G760" s="133">
        <v>0</v>
      </c>
      <c r="H760" s="133">
        <v>2.1</v>
      </c>
      <c r="I760" s="133">
        <v>9.65</v>
      </c>
    </row>
    <row r="761" spans="1:9">
      <c r="A761" s="130">
        <v>29173940</v>
      </c>
      <c r="B761" s="117" t="s">
        <v>6475</v>
      </c>
      <c r="C761" s="118"/>
      <c r="D761" s="138">
        <v>2.6947000000000001</v>
      </c>
      <c r="E761" s="138">
        <v>2.6947000000000001</v>
      </c>
      <c r="F761" s="133">
        <v>5.4</v>
      </c>
      <c r="G761" s="133">
        <v>0</v>
      </c>
      <c r="H761" s="133">
        <v>2.1</v>
      </c>
      <c r="I761" s="133">
        <v>9.65</v>
      </c>
    </row>
    <row r="762" spans="1:9">
      <c r="A762" s="145">
        <v>29173950</v>
      </c>
      <c r="B762" s="117" t="s">
        <v>6476</v>
      </c>
      <c r="C762" s="118"/>
      <c r="D762" s="136">
        <v>1.776</v>
      </c>
      <c r="E762" s="136">
        <v>1.8607</v>
      </c>
      <c r="F762" s="133">
        <v>0</v>
      </c>
      <c r="G762" s="133">
        <v>0</v>
      </c>
      <c r="H762" s="133">
        <v>2.1</v>
      </c>
      <c r="I762" s="133">
        <v>9.65</v>
      </c>
    </row>
    <row r="763" spans="1:9">
      <c r="A763" s="145">
        <v>29173990</v>
      </c>
      <c r="B763" s="117" t="s">
        <v>6477</v>
      </c>
      <c r="C763" s="118"/>
      <c r="D763" s="136">
        <v>4.4713000000000003</v>
      </c>
      <c r="E763" s="136">
        <v>5.5191999999999997</v>
      </c>
      <c r="F763" s="133">
        <v>0</v>
      </c>
      <c r="G763" s="133">
        <v>0</v>
      </c>
      <c r="H763" s="133">
        <v>2.1</v>
      </c>
      <c r="I763" s="133">
        <v>9.65</v>
      </c>
    </row>
    <row r="764" spans="1:9">
      <c r="A764" s="130">
        <v>29181100</v>
      </c>
      <c r="B764" s="117" t="s">
        <v>6478</v>
      </c>
      <c r="C764" s="118"/>
      <c r="D764" s="138">
        <v>0.98980000000000001</v>
      </c>
      <c r="E764" s="138">
        <v>1.1193</v>
      </c>
      <c r="F764" s="133">
        <v>10.8</v>
      </c>
      <c r="G764" s="133">
        <v>0</v>
      </c>
      <c r="H764" s="142" t="s">
        <v>121</v>
      </c>
      <c r="I764" s="142" t="s">
        <v>121</v>
      </c>
    </row>
    <row r="765" spans="1:9">
      <c r="A765" s="130">
        <v>29181200</v>
      </c>
      <c r="B765" s="117" t="s">
        <v>6479</v>
      </c>
      <c r="C765" s="118"/>
      <c r="D765" s="138">
        <v>1.6227</v>
      </c>
      <c r="E765" s="138">
        <v>1.9895</v>
      </c>
      <c r="F765" s="133">
        <v>10.8</v>
      </c>
      <c r="G765" s="133">
        <v>0</v>
      </c>
      <c r="H765" s="133">
        <v>2.1</v>
      </c>
      <c r="I765" s="133">
        <v>9.65</v>
      </c>
    </row>
    <row r="766" spans="1:9">
      <c r="A766" s="130">
        <v>29181400</v>
      </c>
      <c r="B766" s="117" t="s">
        <v>6480</v>
      </c>
      <c r="C766" s="118"/>
      <c r="D766" s="138">
        <v>1.3607</v>
      </c>
      <c r="E766" s="138">
        <v>1.4194</v>
      </c>
      <c r="F766" s="133">
        <v>10.8</v>
      </c>
      <c r="G766" s="133">
        <v>0</v>
      </c>
      <c r="H766" s="133">
        <v>2.1</v>
      </c>
      <c r="I766" s="133">
        <v>9.65</v>
      </c>
    </row>
    <row r="767" spans="1:9">
      <c r="A767" s="130">
        <v>29181500</v>
      </c>
      <c r="B767" s="117" t="s">
        <v>6481</v>
      </c>
      <c r="C767" s="118"/>
      <c r="D767" s="138">
        <v>1.4594</v>
      </c>
      <c r="E767" s="138">
        <v>1.7251000000000001</v>
      </c>
      <c r="F767" s="133">
        <v>10.8</v>
      </c>
      <c r="G767" s="133">
        <v>0</v>
      </c>
      <c r="H767" s="142" t="s">
        <v>121</v>
      </c>
      <c r="I767" s="142" t="s">
        <v>121</v>
      </c>
    </row>
    <row r="768" spans="1:9">
      <c r="A768" s="130">
        <v>29181610</v>
      </c>
      <c r="B768" s="117" t="s">
        <v>6482</v>
      </c>
      <c r="C768" s="118"/>
      <c r="D768" s="138">
        <v>2.5196999999999998</v>
      </c>
      <c r="E768" s="138">
        <v>4.1722999999999999</v>
      </c>
      <c r="F768" s="133">
        <v>0</v>
      </c>
      <c r="G768" s="133">
        <v>0</v>
      </c>
      <c r="H768" s="133">
        <v>0</v>
      </c>
      <c r="I768" s="133">
        <v>0</v>
      </c>
    </row>
    <row r="769" spans="1:9">
      <c r="A769" s="130">
        <v>29181690</v>
      </c>
      <c r="B769" s="117" t="s">
        <v>6483</v>
      </c>
      <c r="C769" s="118"/>
      <c r="D769" s="138">
        <v>0.53</v>
      </c>
      <c r="E769" s="138">
        <v>0.57950000000000002</v>
      </c>
      <c r="F769" s="133">
        <v>10.8</v>
      </c>
      <c r="G769" s="133">
        <v>0</v>
      </c>
      <c r="H769" s="133">
        <v>2.1</v>
      </c>
      <c r="I769" s="133">
        <v>9.65</v>
      </c>
    </row>
    <row r="770" spans="1:9">
      <c r="A770" s="130">
        <v>29181921</v>
      </c>
      <c r="B770" s="117" t="s">
        <v>6484</v>
      </c>
      <c r="C770" s="118"/>
      <c r="D770" s="138">
        <v>138.80000000000001</v>
      </c>
      <c r="E770" s="138">
        <v>145.32390000000001</v>
      </c>
      <c r="F770" s="133">
        <v>0</v>
      </c>
      <c r="G770" s="133">
        <v>0</v>
      </c>
      <c r="H770" s="133">
        <v>0</v>
      </c>
      <c r="I770" s="133">
        <v>0</v>
      </c>
    </row>
    <row r="771" spans="1:9">
      <c r="A771" s="145">
        <v>29181929</v>
      </c>
      <c r="B771" s="117" t="s">
        <v>6485</v>
      </c>
      <c r="C771" s="118"/>
      <c r="D771" s="136">
        <v>2.8435999999999999</v>
      </c>
      <c r="E771" s="136">
        <v>11.484299999999999</v>
      </c>
      <c r="F771" s="133">
        <v>0</v>
      </c>
      <c r="G771" s="133">
        <v>0</v>
      </c>
      <c r="H771" s="133">
        <v>2.1</v>
      </c>
      <c r="I771" s="133">
        <v>9.65</v>
      </c>
    </row>
    <row r="772" spans="1:9" ht="27">
      <c r="A772" s="130">
        <v>29181930</v>
      </c>
      <c r="B772" s="139" t="s">
        <v>6486</v>
      </c>
      <c r="C772" s="140"/>
      <c r="D772" s="138">
        <v>3.04</v>
      </c>
      <c r="E772" s="138">
        <v>3.04</v>
      </c>
      <c r="F772" s="133">
        <v>10.8</v>
      </c>
      <c r="G772" s="133">
        <v>0</v>
      </c>
      <c r="H772" s="133">
        <v>2.1</v>
      </c>
      <c r="I772" s="133">
        <v>9.65</v>
      </c>
    </row>
    <row r="773" spans="1:9">
      <c r="A773" s="130">
        <v>29181990</v>
      </c>
      <c r="B773" s="117" t="s">
        <v>6487</v>
      </c>
      <c r="C773" s="118"/>
      <c r="D773" s="138">
        <v>1.4460999999999999</v>
      </c>
      <c r="E773" s="138">
        <v>2.5630999999999999</v>
      </c>
      <c r="F773" s="133">
        <v>0</v>
      </c>
      <c r="G773" s="133">
        <v>0</v>
      </c>
      <c r="H773" s="142" t="s">
        <v>121</v>
      </c>
      <c r="I773" s="142" t="s">
        <v>121</v>
      </c>
    </row>
    <row r="774" spans="1:9">
      <c r="A774" s="130">
        <v>29182110</v>
      </c>
      <c r="B774" s="117" t="s">
        <v>6488</v>
      </c>
      <c r="C774" s="118"/>
      <c r="D774" s="138">
        <v>1.5345</v>
      </c>
      <c r="E774" s="138">
        <v>2.8090999999999999</v>
      </c>
      <c r="F774" s="133">
        <v>7</v>
      </c>
      <c r="G774" s="133">
        <v>0</v>
      </c>
      <c r="H774" s="133">
        <v>2.1</v>
      </c>
      <c r="I774" s="133">
        <v>9.65</v>
      </c>
    </row>
    <row r="775" spans="1:9">
      <c r="A775" s="130">
        <v>29182120</v>
      </c>
      <c r="B775" s="117" t="s">
        <v>6489</v>
      </c>
      <c r="C775" s="118"/>
      <c r="D775" s="138">
        <v>2.9449999999999998</v>
      </c>
      <c r="E775" s="138">
        <v>3.8576999999999999</v>
      </c>
      <c r="F775" s="133">
        <v>10.8</v>
      </c>
      <c r="G775" s="133">
        <v>0</v>
      </c>
      <c r="H775" s="142" t="s">
        <v>121</v>
      </c>
      <c r="I775" s="142" t="s">
        <v>121</v>
      </c>
    </row>
    <row r="776" spans="1:9">
      <c r="A776" s="130">
        <v>29182211</v>
      </c>
      <c r="B776" s="117" t="s">
        <v>6490</v>
      </c>
      <c r="C776" s="118"/>
      <c r="D776" s="138">
        <v>3.2097000000000002</v>
      </c>
      <c r="E776" s="138">
        <v>4.0312999999999999</v>
      </c>
      <c r="F776" s="133">
        <v>10.8</v>
      </c>
      <c r="G776" s="133">
        <v>0</v>
      </c>
      <c r="H776" s="133">
        <v>0</v>
      </c>
      <c r="I776" s="133">
        <v>0</v>
      </c>
    </row>
    <row r="777" spans="1:9">
      <c r="A777" s="145">
        <v>29182219</v>
      </c>
      <c r="B777" s="117" t="s">
        <v>6491</v>
      </c>
      <c r="C777" s="118"/>
      <c r="D777" s="136">
        <v>3.05</v>
      </c>
      <c r="E777" s="136">
        <v>3.05</v>
      </c>
      <c r="F777" s="133">
        <v>0</v>
      </c>
      <c r="G777" s="133">
        <v>0</v>
      </c>
      <c r="H777" s="133">
        <v>2.1</v>
      </c>
      <c r="I777" s="133">
        <v>9.65</v>
      </c>
    </row>
    <row r="778" spans="1:9">
      <c r="A778" s="130">
        <v>29182220</v>
      </c>
      <c r="B778" s="117" t="s">
        <v>6492</v>
      </c>
      <c r="C778" s="118"/>
      <c r="D778" s="138">
        <v>5.9645000000000001</v>
      </c>
      <c r="E778" s="138">
        <v>5.9645000000000001</v>
      </c>
      <c r="F778" s="133">
        <v>0</v>
      </c>
      <c r="G778" s="133">
        <v>0</v>
      </c>
      <c r="H778" s="133">
        <v>2.1</v>
      </c>
      <c r="I778" s="133">
        <v>9.65</v>
      </c>
    </row>
    <row r="779" spans="1:9">
      <c r="A779" s="145">
        <v>29182300</v>
      </c>
      <c r="B779" s="117" t="s">
        <v>6493</v>
      </c>
      <c r="C779" s="118"/>
      <c r="D779" s="136">
        <v>2.8593000000000002</v>
      </c>
      <c r="E779" s="136">
        <v>5.8990999999999998</v>
      </c>
      <c r="F779" s="133">
        <v>10.8</v>
      </c>
      <c r="G779" s="133">
        <v>0</v>
      </c>
      <c r="H779" s="142" t="s">
        <v>121</v>
      </c>
      <c r="I779" s="142" t="s">
        <v>121</v>
      </c>
    </row>
    <row r="780" spans="1:9">
      <c r="A780" s="130">
        <v>29182922</v>
      </c>
      <c r="B780" s="117" t="s">
        <v>6494</v>
      </c>
      <c r="C780" s="118"/>
      <c r="D780" s="138">
        <v>5.1599000000000004</v>
      </c>
      <c r="E780" s="138">
        <v>5.3605</v>
      </c>
      <c r="F780" s="133">
        <v>10.8</v>
      </c>
      <c r="G780" s="133">
        <v>0</v>
      </c>
      <c r="H780" s="133">
        <v>2.1</v>
      </c>
      <c r="I780" s="133">
        <v>9.65</v>
      </c>
    </row>
    <row r="781" spans="1:9">
      <c r="A781" s="130">
        <v>29182923</v>
      </c>
      <c r="B781" s="117" t="s">
        <v>6495</v>
      </c>
      <c r="C781" s="118"/>
      <c r="D781" s="138">
        <v>5.7476000000000003</v>
      </c>
      <c r="E781" s="138">
        <v>6.4417999999999997</v>
      </c>
      <c r="F781" s="133">
        <v>10.8</v>
      </c>
      <c r="G781" s="133">
        <v>0</v>
      </c>
      <c r="H781" s="133">
        <v>2.1</v>
      </c>
      <c r="I781" s="133">
        <v>9.65</v>
      </c>
    </row>
    <row r="782" spans="1:9">
      <c r="A782" s="145">
        <v>29182929</v>
      </c>
      <c r="B782" s="117" t="s">
        <v>6496</v>
      </c>
      <c r="C782" s="118"/>
      <c r="D782" s="136">
        <v>3.7130999999999998</v>
      </c>
      <c r="E782" s="136">
        <v>4.0570000000000004</v>
      </c>
      <c r="F782" s="133">
        <v>0</v>
      </c>
      <c r="G782" s="133">
        <v>0</v>
      </c>
      <c r="H782" s="133">
        <v>2.1</v>
      </c>
      <c r="I782" s="133">
        <v>9.65</v>
      </c>
    </row>
    <row r="783" spans="1:9">
      <c r="A783" s="130">
        <v>29182930</v>
      </c>
      <c r="B783" s="117" t="s">
        <v>6497</v>
      </c>
      <c r="C783" s="118"/>
      <c r="D783" s="138">
        <v>11.6</v>
      </c>
      <c r="E783" s="138">
        <v>11.6675</v>
      </c>
      <c r="F783" s="133">
        <v>0</v>
      </c>
      <c r="G783" s="133">
        <v>0</v>
      </c>
      <c r="H783" s="133">
        <v>2.1</v>
      </c>
      <c r="I783" s="133">
        <v>9.65</v>
      </c>
    </row>
    <row r="784" spans="1:9">
      <c r="A784" s="145">
        <v>29182940</v>
      </c>
      <c r="B784" s="117" t="s">
        <v>6498</v>
      </c>
      <c r="C784" s="118"/>
      <c r="D784" s="136">
        <v>2.75</v>
      </c>
      <c r="E784" s="136">
        <v>3.6707999999999998</v>
      </c>
      <c r="F784" s="133">
        <v>0</v>
      </c>
      <c r="G784" s="133">
        <v>0</v>
      </c>
      <c r="H784" s="133">
        <v>2.1</v>
      </c>
      <c r="I784" s="133">
        <v>9.65</v>
      </c>
    </row>
    <row r="785" spans="1:9">
      <c r="A785" s="145">
        <v>29182950</v>
      </c>
      <c r="B785" s="117" t="s">
        <v>6499</v>
      </c>
      <c r="C785" s="118"/>
      <c r="D785" s="136">
        <v>2.6269999999999998</v>
      </c>
      <c r="E785" s="136">
        <v>3.0112999999999999</v>
      </c>
      <c r="F785" s="133">
        <v>0</v>
      </c>
      <c r="G785" s="133">
        <v>0</v>
      </c>
      <c r="H785" s="133">
        <v>2.1</v>
      </c>
      <c r="I785" s="133">
        <v>9.65</v>
      </c>
    </row>
    <row r="786" spans="1:9">
      <c r="A786" s="145">
        <v>29182990</v>
      </c>
      <c r="B786" s="117" t="s">
        <v>6500</v>
      </c>
      <c r="C786" s="118"/>
      <c r="D786" s="136">
        <v>2.9</v>
      </c>
      <c r="E786" s="136">
        <v>5.9085000000000001</v>
      </c>
      <c r="F786" s="133">
        <v>0</v>
      </c>
      <c r="G786" s="133">
        <v>0</v>
      </c>
      <c r="H786" s="142" t="s">
        <v>121</v>
      </c>
      <c r="I786" s="142" t="s">
        <v>121</v>
      </c>
    </row>
    <row r="787" spans="1:9">
      <c r="A787" s="130">
        <v>29183010</v>
      </c>
      <c r="B787" s="117" t="s">
        <v>6501</v>
      </c>
      <c r="C787" s="118"/>
      <c r="D787" s="138">
        <v>84.27</v>
      </c>
      <c r="E787" s="138">
        <v>100.0401</v>
      </c>
      <c r="F787" s="133">
        <v>0</v>
      </c>
      <c r="G787" s="133">
        <v>0</v>
      </c>
      <c r="H787" s="133">
        <v>0</v>
      </c>
      <c r="I787" s="133">
        <v>0</v>
      </c>
    </row>
    <row r="788" spans="1:9" ht="27">
      <c r="A788" s="130">
        <v>29183039</v>
      </c>
      <c r="B788" s="139" t="s">
        <v>6502</v>
      </c>
      <c r="C788" s="140"/>
      <c r="D788" s="138">
        <v>1.1153</v>
      </c>
      <c r="E788" s="138">
        <v>1.2062999999999999</v>
      </c>
      <c r="F788" s="133">
        <v>0</v>
      </c>
      <c r="G788" s="133">
        <v>0</v>
      </c>
      <c r="H788" s="133">
        <v>2.1</v>
      </c>
      <c r="I788" s="133">
        <v>9.65</v>
      </c>
    </row>
    <row r="789" spans="1:9">
      <c r="A789" s="145">
        <v>29183090</v>
      </c>
      <c r="B789" s="117" t="s">
        <v>6503</v>
      </c>
      <c r="C789" s="118"/>
      <c r="D789" s="136">
        <v>1.0670999999999999</v>
      </c>
      <c r="E789" s="136">
        <v>3.1682999999999999</v>
      </c>
      <c r="F789" s="133">
        <v>0</v>
      </c>
      <c r="G789" s="133">
        <v>0</v>
      </c>
      <c r="H789" s="142" t="s">
        <v>121</v>
      </c>
      <c r="I789" s="142" t="s">
        <v>121</v>
      </c>
    </row>
    <row r="790" spans="1:9" ht="27">
      <c r="A790" s="130">
        <v>29189911</v>
      </c>
      <c r="B790" s="139" t="s">
        <v>6504</v>
      </c>
      <c r="C790" s="140"/>
      <c r="D790" s="138">
        <v>9.5914999999999999</v>
      </c>
      <c r="E790" s="138">
        <v>10.216699999999999</v>
      </c>
      <c r="F790" s="133">
        <v>0</v>
      </c>
      <c r="G790" s="133">
        <v>0</v>
      </c>
      <c r="H790" s="133">
        <v>2.1</v>
      </c>
      <c r="I790" s="133">
        <v>9.65</v>
      </c>
    </row>
    <row r="791" spans="1:9">
      <c r="A791" s="145">
        <v>29189912</v>
      </c>
      <c r="B791" s="117" t="s">
        <v>6505</v>
      </c>
      <c r="C791" s="118"/>
      <c r="D791" s="136">
        <v>1.7442</v>
      </c>
      <c r="E791" s="136">
        <v>1.8078000000000001</v>
      </c>
      <c r="F791" s="133">
        <v>12.6</v>
      </c>
      <c r="G791" s="133">
        <v>0</v>
      </c>
      <c r="H791" s="133">
        <v>2.1</v>
      </c>
      <c r="I791" s="133">
        <v>9.65</v>
      </c>
    </row>
    <row r="792" spans="1:9" ht="27">
      <c r="A792" s="130">
        <v>29189919</v>
      </c>
      <c r="B792" s="139" t="s">
        <v>6506</v>
      </c>
      <c r="C792" s="140"/>
      <c r="D792" s="138">
        <v>5.8323999999999998</v>
      </c>
      <c r="E792" s="138">
        <v>6.2007000000000003</v>
      </c>
      <c r="F792" s="133">
        <v>0</v>
      </c>
      <c r="G792" s="133">
        <v>0</v>
      </c>
      <c r="H792" s="133">
        <v>2.1</v>
      </c>
      <c r="I792" s="133">
        <v>9.65</v>
      </c>
    </row>
    <row r="793" spans="1:9">
      <c r="A793" s="145">
        <v>29189999</v>
      </c>
      <c r="B793" s="117" t="s">
        <v>6507</v>
      </c>
      <c r="C793" s="118"/>
      <c r="D793" s="136">
        <v>5.7081999999999997</v>
      </c>
      <c r="E793" s="136">
        <v>22.4054</v>
      </c>
      <c r="F793" s="133">
        <v>0</v>
      </c>
      <c r="G793" s="133">
        <v>0</v>
      </c>
      <c r="H793" s="142" t="s">
        <v>121</v>
      </c>
      <c r="I793" s="142" t="s">
        <v>121</v>
      </c>
    </row>
    <row r="794" spans="1:9" ht="27">
      <c r="A794" s="130">
        <v>29199010</v>
      </c>
      <c r="B794" s="139" t="s">
        <v>6508</v>
      </c>
      <c r="C794" s="140"/>
      <c r="D794" s="138">
        <v>2.7484999999999999</v>
      </c>
      <c r="E794" s="138">
        <v>2.8046000000000002</v>
      </c>
      <c r="F794" s="133">
        <v>0</v>
      </c>
      <c r="G794" s="133">
        <v>0</v>
      </c>
      <c r="H794" s="133">
        <v>2.1</v>
      </c>
      <c r="I794" s="133">
        <v>9.65</v>
      </c>
    </row>
    <row r="795" spans="1:9">
      <c r="A795" s="130">
        <v>29199040</v>
      </c>
      <c r="B795" s="117" t="s">
        <v>6509</v>
      </c>
      <c r="C795" s="118"/>
      <c r="D795" s="138">
        <v>2.9788000000000001</v>
      </c>
      <c r="E795" s="138">
        <v>3.4011999999999998</v>
      </c>
      <c r="F795" s="133">
        <v>10.8</v>
      </c>
      <c r="G795" s="133">
        <v>0</v>
      </c>
      <c r="H795" s="133">
        <v>2.1</v>
      </c>
      <c r="I795" s="133">
        <v>9.65</v>
      </c>
    </row>
    <row r="796" spans="1:9">
      <c r="A796" s="130">
        <v>29199060</v>
      </c>
      <c r="B796" s="117" t="s">
        <v>6510</v>
      </c>
      <c r="C796" s="118"/>
      <c r="D796" s="138">
        <v>26.772400000000001</v>
      </c>
      <c r="E796" s="138">
        <v>26.990600000000001</v>
      </c>
      <c r="F796" s="133">
        <v>0</v>
      </c>
      <c r="G796" s="133">
        <v>0</v>
      </c>
      <c r="H796" s="133">
        <v>2.1</v>
      </c>
      <c r="I796" s="133">
        <v>9.65</v>
      </c>
    </row>
    <row r="797" spans="1:9" ht="27">
      <c r="A797" s="130">
        <v>29199090</v>
      </c>
      <c r="B797" s="139" t="s">
        <v>6511</v>
      </c>
      <c r="C797" s="140"/>
      <c r="D797" s="138">
        <v>1.2132000000000001</v>
      </c>
      <c r="E797" s="138">
        <v>1.9171</v>
      </c>
      <c r="F797" s="133">
        <v>0</v>
      </c>
      <c r="G797" s="133">
        <v>0</v>
      </c>
      <c r="H797" s="142" t="s">
        <v>121</v>
      </c>
      <c r="I797" s="142" t="s">
        <v>121</v>
      </c>
    </row>
    <row r="798" spans="1:9">
      <c r="A798" s="145">
        <v>29201990</v>
      </c>
      <c r="B798" s="117" t="s">
        <v>6512</v>
      </c>
      <c r="C798" s="118"/>
      <c r="D798" s="136">
        <v>1.4530000000000001</v>
      </c>
      <c r="E798" s="136">
        <v>1.9770000000000001</v>
      </c>
      <c r="F798" s="133">
        <v>0</v>
      </c>
      <c r="G798" s="133">
        <v>0</v>
      </c>
      <c r="H798" s="133">
        <v>2.1</v>
      </c>
      <c r="I798" s="133">
        <v>9.65</v>
      </c>
    </row>
    <row r="799" spans="1:9" ht="27">
      <c r="A799" s="130">
        <v>29202910</v>
      </c>
      <c r="B799" s="139" t="s">
        <v>6513</v>
      </c>
      <c r="C799" s="140"/>
      <c r="D799" s="138">
        <v>2.6714000000000002</v>
      </c>
      <c r="E799" s="138">
        <v>2.7273000000000001</v>
      </c>
      <c r="F799" s="133">
        <v>10.8</v>
      </c>
      <c r="G799" s="133">
        <v>0</v>
      </c>
      <c r="H799" s="133">
        <v>2.1</v>
      </c>
      <c r="I799" s="133">
        <v>9.65</v>
      </c>
    </row>
    <row r="800" spans="1:9">
      <c r="A800" s="130">
        <v>29202940</v>
      </c>
      <c r="B800" s="117" t="s">
        <v>6514</v>
      </c>
      <c r="C800" s="118"/>
      <c r="D800" s="138">
        <v>49.881999999999998</v>
      </c>
      <c r="E800" s="138">
        <v>49.881999999999998</v>
      </c>
      <c r="F800" s="133">
        <v>0</v>
      </c>
      <c r="G800" s="133">
        <v>0</v>
      </c>
      <c r="H800" s="133">
        <v>2.1</v>
      </c>
      <c r="I800" s="133">
        <v>9.65</v>
      </c>
    </row>
    <row r="801" spans="1:9">
      <c r="A801" s="130">
        <v>29202950</v>
      </c>
      <c r="B801" s="117" t="s">
        <v>6515</v>
      </c>
      <c r="C801" s="118"/>
      <c r="D801" s="138">
        <v>2.35</v>
      </c>
      <c r="E801" s="138">
        <v>3.4426000000000001</v>
      </c>
      <c r="F801" s="133">
        <v>0</v>
      </c>
      <c r="G801" s="133">
        <v>0</v>
      </c>
      <c r="H801" s="133">
        <v>2.1</v>
      </c>
      <c r="I801" s="133">
        <v>9.65</v>
      </c>
    </row>
    <row r="802" spans="1:9">
      <c r="A802" s="130">
        <v>29202990</v>
      </c>
      <c r="B802" s="117" t="s">
        <v>5820</v>
      </c>
      <c r="C802" s="118"/>
      <c r="D802" s="138">
        <v>2.7930999999999999</v>
      </c>
      <c r="E802" s="138">
        <v>3.2444999999999999</v>
      </c>
      <c r="F802" s="133">
        <v>0</v>
      </c>
      <c r="G802" s="133">
        <v>0</v>
      </c>
      <c r="H802" s="133">
        <v>2.1</v>
      </c>
      <c r="I802" s="133">
        <v>9.65</v>
      </c>
    </row>
    <row r="803" spans="1:9">
      <c r="A803" s="145">
        <v>29209039</v>
      </c>
      <c r="B803" s="117" t="s">
        <v>6516</v>
      </c>
      <c r="C803" s="118"/>
      <c r="D803" s="136">
        <v>1.0934999999999999</v>
      </c>
      <c r="E803" s="136">
        <v>1.7031000000000001</v>
      </c>
      <c r="F803" s="133">
        <v>0</v>
      </c>
      <c r="G803" s="133">
        <v>0</v>
      </c>
      <c r="H803" s="133">
        <v>2.1</v>
      </c>
      <c r="I803" s="133">
        <v>9.65</v>
      </c>
    </row>
    <row r="804" spans="1:9" ht="27">
      <c r="A804" s="130">
        <v>29209041</v>
      </c>
      <c r="B804" s="139" t="s">
        <v>6517</v>
      </c>
      <c r="C804" s="140"/>
      <c r="D804" s="138">
        <v>2.83</v>
      </c>
      <c r="E804" s="138">
        <v>2.83</v>
      </c>
      <c r="F804" s="133">
        <v>0</v>
      </c>
      <c r="G804" s="133">
        <v>0</v>
      </c>
      <c r="H804" s="133">
        <v>2.1</v>
      </c>
      <c r="I804" s="133">
        <v>9.65</v>
      </c>
    </row>
    <row r="805" spans="1:9">
      <c r="A805" s="145">
        <v>29209049</v>
      </c>
      <c r="B805" s="117" t="s">
        <v>6518</v>
      </c>
      <c r="C805" s="118"/>
      <c r="D805" s="136">
        <v>2.46</v>
      </c>
      <c r="E805" s="136">
        <v>2.46</v>
      </c>
      <c r="F805" s="133">
        <v>0</v>
      </c>
      <c r="G805" s="133">
        <v>0</v>
      </c>
      <c r="H805" s="133">
        <v>2.1</v>
      </c>
      <c r="I805" s="133">
        <v>9.65</v>
      </c>
    </row>
    <row r="806" spans="1:9">
      <c r="A806" s="130">
        <v>29209051</v>
      </c>
      <c r="B806" s="117" t="s">
        <v>6519</v>
      </c>
      <c r="C806" s="118"/>
      <c r="D806" s="138">
        <v>1.5767</v>
      </c>
      <c r="E806" s="138">
        <v>2.2669000000000001</v>
      </c>
      <c r="F806" s="133">
        <v>10.8</v>
      </c>
      <c r="G806" s="133">
        <v>0</v>
      </c>
      <c r="H806" s="133">
        <v>2.1</v>
      </c>
      <c r="I806" s="133">
        <v>9.65</v>
      </c>
    </row>
    <row r="807" spans="1:9">
      <c r="A807" s="145">
        <v>29209059</v>
      </c>
      <c r="B807" s="117" t="s">
        <v>6520</v>
      </c>
      <c r="C807" s="118"/>
      <c r="D807" s="136">
        <v>24</v>
      </c>
      <c r="E807" s="136">
        <v>24</v>
      </c>
      <c r="F807" s="133">
        <v>0</v>
      </c>
      <c r="G807" s="133">
        <v>0</v>
      </c>
      <c r="H807" s="133">
        <v>2.1</v>
      </c>
      <c r="I807" s="133">
        <v>9.65</v>
      </c>
    </row>
    <row r="808" spans="1:9">
      <c r="A808" s="145">
        <v>29209090</v>
      </c>
      <c r="B808" s="117" t="s">
        <v>6521</v>
      </c>
      <c r="C808" s="118"/>
      <c r="D808" s="136">
        <v>0.67069999999999996</v>
      </c>
      <c r="E808" s="136">
        <v>1.1393</v>
      </c>
      <c r="F808" s="133">
        <v>0</v>
      </c>
      <c r="G808" s="133">
        <v>0</v>
      </c>
      <c r="H808" s="133">
        <v>2.1</v>
      </c>
      <c r="I808" s="133">
        <v>9.65</v>
      </c>
    </row>
    <row r="809" spans="1:9">
      <c r="A809" s="130">
        <v>29211112</v>
      </c>
      <c r="B809" s="117" t="s">
        <v>6522</v>
      </c>
      <c r="C809" s="118"/>
      <c r="D809" s="138">
        <v>27.01</v>
      </c>
      <c r="E809" s="138">
        <v>84.871399999999994</v>
      </c>
      <c r="F809" s="133">
        <v>0</v>
      </c>
      <c r="G809" s="133">
        <v>0</v>
      </c>
      <c r="H809" s="133">
        <v>2.1</v>
      </c>
      <c r="I809" s="133">
        <v>9.65</v>
      </c>
    </row>
    <row r="810" spans="1:9">
      <c r="A810" s="130">
        <v>29211129</v>
      </c>
      <c r="B810" s="117" t="s">
        <v>6523</v>
      </c>
      <c r="C810" s="118"/>
      <c r="D810" s="138">
        <v>2.73</v>
      </c>
      <c r="E810" s="138">
        <v>3.3233000000000001</v>
      </c>
      <c r="F810" s="133">
        <v>0</v>
      </c>
      <c r="G810" s="133">
        <v>0</v>
      </c>
      <c r="H810" s="133">
        <v>2.1</v>
      </c>
      <c r="I810" s="133">
        <v>9.65</v>
      </c>
    </row>
    <row r="811" spans="1:9">
      <c r="A811" s="130">
        <v>29211139</v>
      </c>
      <c r="B811" s="117" t="s">
        <v>6524</v>
      </c>
      <c r="C811" s="118"/>
      <c r="D811" s="138">
        <v>12</v>
      </c>
      <c r="E811" s="138">
        <v>12</v>
      </c>
      <c r="F811" s="133">
        <v>0</v>
      </c>
      <c r="G811" s="133">
        <v>0</v>
      </c>
      <c r="H811" s="133">
        <v>2.1</v>
      </c>
      <c r="I811" s="133">
        <v>9.65</v>
      </c>
    </row>
    <row r="812" spans="1:9">
      <c r="A812" s="130">
        <v>29211911</v>
      </c>
      <c r="B812" s="117" t="s">
        <v>6525</v>
      </c>
      <c r="C812" s="118"/>
      <c r="D812" s="138">
        <v>2.9538000000000002</v>
      </c>
      <c r="E812" s="138">
        <v>2.9538000000000002</v>
      </c>
      <c r="F812" s="133">
        <v>0</v>
      </c>
      <c r="G812" s="133">
        <v>0</v>
      </c>
      <c r="H812" s="133">
        <v>2.1</v>
      </c>
      <c r="I812" s="133">
        <v>9.65</v>
      </c>
    </row>
    <row r="813" spans="1:9">
      <c r="A813" s="130">
        <v>29211912</v>
      </c>
      <c r="B813" s="117" t="s">
        <v>6526</v>
      </c>
      <c r="C813" s="118"/>
      <c r="D813" s="138">
        <v>1.9291</v>
      </c>
      <c r="E813" s="138">
        <v>2.1985000000000001</v>
      </c>
      <c r="F813" s="133">
        <v>0</v>
      </c>
      <c r="G813" s="133">
        <v>0</v>
      </c>
      <c r="H813" s="133">
        <v>2.1</v>
      </c>
      <c r="I813" s="133">
        <v>9.65</v>
      </c>
    </row>
    <row r="814" spans="1:9">
      <c r="A814" s="130">
        <v>29211915</v>
      </c>
      <c r="B814" s="117" t="s">
        <v>6527</v>
      </c>
      <c r="C814" s="118"/>
      <c r="D814" s="138">
        <v>2.0356000000000001</v>
      </c>
      <c r="E814" s="138">
        <v>2.0562</v>
      </c>
      <c r="F814" s="133">
        <v>0</v>
      </c>
      <c r="G814" s="133">
        <v>0</v>
      </c>
      <c r="H814" s="133">
        <v>2.1</v>
      </c>
      <c r="I814" s="133">
        <v>9.65</v>
      </c>
    </row>
    <row r="815" spans="1:9" ht="27">
      <c r="A815" s="130">
        <v>29211919</v>
      </c>
      <c r="B815" s="139" t="s">
        <v>6528</v>
      </c>
      <c r="C815" s="140"/>
      <c r="D815" s="138">
        <v>1.8412999999999999</v>
      </c>
      <c r="E815" s="138">
        <v>3.323</v>
      </c>
      <c r="F815" s="133">
        <v>0</v>
      </c>
      <c r="G815" s="133">
        <v>0</v>
      </c>
      <c r="H815" s="142" t="s">
        <v>121</v>
      </c>
      <c r="I815" s="142" t="s">
        <v>121</v>
      </c>
    </row>
    <row r="816" spans="1:9">
      <c r="A816" s="130">
        <v>29211922</v>
      </c>
      <c r="B816" s="117" t="s">
        <v>6529</v>
      </c>
      <c r="C816" s="118"/>
      <c r="D816" s="138">
        <v>2.1501999999999999</v>
      </c>
      <c r="E816" s="138">
        <v>2.1501999999999999</v>
      </c>
      <c r="F816" s="133">
        <v>0</v>
      </c>
      <c r="G816" s="133">
        <v>0</v>
      </c>
      <c r="H816" s="133">
        <v>2.1</v>
      </c>
      <c r="I816" s="133">
        <v>9.65</v>
      </c>
    </row>
    <row r="817" spans="1:9" ht="27">
      <c r="A817" s="130">
        <v>29211923</v>
      </c>
      <c r="B817" s="139" t="s">
        <v>6530</v>
      </c>
      <c r="C817" s="140"/>
      <c r="D817" s="138">
        <v>1.7578</v>
      </c>
      <c r="E817" s="138">
        <v>1.8229</v>
      </c>
      <c r="F817" s="133">
        <v>0</v>
      </c>
      <c r="G817" s="133">
        <v>0</v>
      </c>
      <c r="H817" s="133">
        <v>2.1</v>
      </c>
      <c r="I817" s="133">
        <v>9.65</v>
      </c>
    </row>
    <row r="818" spans="1:9">
      <c r="A818" s="130">
        <v>29211941</v>
      </c>
      <c r="B818" s="117" t="s">
        <v>6531</v>
      </c>
      <c r="C818" s="118"/>
      <c r="D818" s="138">
        <v>4.7188999999999997</v>
      </c>
      <c r="E818" s="138">
        <v>5.2507000000000001</v>
      </c>
      <c r="F818" s="133">
        <v>0</v>
      </c>
      <c r="G818" s="133">
        <v>0</v>
      </c>
      <c r="H818" s="133">
        <v>2.1</v>
      </c>
      <c r="I818" s="133">
        <v>9.65</v>
      </c>
    </row>
    <row r="819" spans="1:9">
      <c r="A819" s="145">
        <v>29211949</v>
      </c>
      <c r="B819" s="117" t="s">
        <v>6532</v>
      </c>
      <c r="C819" s="118"/>
      <c r="D819" s="136">
        <v>2.8765000000000001</v>
      </c>
      <c r="E819" s="136">
        <v>2.968</v>
      </c>
      <c r="F819" s="133">
        <v>0</v>
      </c>
      <c r="G819" s="133">
        <v>0</v>
      </c>
      <c r="H819" s="133">
        <v>2.1</v>
      </c>
      <c r="I819" s="133">
        <v>9.65</v>
      </c>
    </row>
    <row r="820" spans="1:9" ht="27">
      <c r="A820" s="130">
        <v>29211999</v>
      </c>
      <c r="B820" s="139" t="s">
        <v>6533</v>
      </c>
      <c r="C820" s="140"/>
      <c r="D820" s="138">
        <v>1.8023</v>
      </c>
      <c r="E820" s="138">
        <v>2.2078000000000002</v>
      </c>
      <c r="F820" s="133">
        <v>0</v>
      </c>
      <c r="G820" s="133">
        <v>0</v>
      </c>
      <c r="H820" s="142" t="s">
        <v>121</v>
      </c>
      <c r="I820" s="142" t="s">
        <v>121</v>
      </c>
    </row>
    <row r="821" spans="1:9">
      <c r="A821" s="130">
        <v>29212100</v>
      </c>
      <c r="B821" s="117" t="s">
        <v>6534</v>
      </c>
      <c r="C821" s="118"/>
      <c r="D821" s="138">
        <v>2.3285</v>
      </c>
      <c r="E821" s="138">
        <v>3.5708000000000002</v>
      </c>
      <c r="F821" s="133">
        <v>0</v>
      </c>
      <c r="G821" s="133">
        <v>0</v>
      </c>
      <c r="H821" s="133">
        <v>2.1</v>
      </c>
      <c r="I821" s="133">
        <v>9.65</v>
      </c>
    </row>
    <row r="822" spans="1:9" ht="27">
      <c r="A822" s="130">
        <v>29212200</v>
      </c>
      <c r="B822" s="139" t="s">
        <v>6535</v>
      </c>
      <c r="C822" s="140"/>
      <c r="D822" s="138">
        <v>8.3983000000000008</v>
      </c>
      <c r="E822" s="138">
        <v>5.1143999999999998</v>
      </c>
      <c r="F822" s="133">
        <v>20</v>
      </c>
      <c r="G822" s="133">
        <v>0</v>
      </c>
      <c r="H822" s="133">
        <v>2.1</v>
      </c>
      <c r="I822" s="133">
        <v>9.65</v>
      </c>
    </row>
    <row r="823" spans="1:9">
      <c r="A823" s="130">
        <v>29212920</v>
      </c>
      <c r="B823" s="117" t="s">
        <v>6536</v>
      </c>
      <c r="C823" s="118"/>
      <c r="D823" s="138">
        <v>7.2346000000000004</v>
      </c>
      <c r="E823" s="138">
        <v>7.2346000000000004</v>
      </c>
      <c r="F823" s="133">
        <v>0</v>
      </c>
      <c r="G823" s="133">
        <v>0</v>
      </c>
      <c r="H823" s="133">
        <v>2.1</v>
      </c>
      <c r="I823" s="133">
        <v>9.65</v>
      </c>
    </row>
    <row r="824" spans="1:9" ht="27">
      <c r="A824" s="130">
        <v>29212990</v>
      </c>
      <c r="B824" s="139" t="s">
        <v>6537</v>
      </c>
      <c r="C824" s="140"/>
      <c r="D824" s="138">
        <v>2.2757999999999998</v>
      </c>
      <c r="E824" s="138">
        <v>3.3485</v>
      </c>
      <c r="F824" s="133">
        <v>0</v>
      </c>
      <c r="G824" s="133">
        <v>0</v>
      </c>
      <c r="H824" s="142" t="s">
        <v>121</v>
      </c>
      <c r="I824" s="142" t="s">
        <v>121</v>
      </c>
    </row>
    <row r="825" spans="1:9">
      <c r="A825" s="130">
        <v>29213011</v>
      </c>
      <c r="B825" s="117" t="s">
        <v>6538</v>
      </c>
      <c r="C825" s="118"/>
      <c r="D825" s="138">
        <v>1.8858999999999999</v>
      </c>
      <c r="E825" s="138">
        <v>1.9461999999999999</v>
      </c>
      <c r="F825" s="133">
        <v>12.6</v>
      </c>
      <c r="G825" s="133">
        <v>0</v>
      </c>
      <c r="H825" s="133">
        <v>2.1</v>
      </c>
      <c r="I825" s="133">
        <v>9.65</v>
      </c>
    </row>
    <row r="826" spans="1:9">
      <c r="A826" s="130">
        <v>29213012</v>
      </c>
      <c r="B826" s="117" t="s">
        <v>6539</v>
      </c>
      <c r="C826" s="118"/>
      <c r="D826" s="138">
        <v>1.9825999999999999</v>
      </c>
      <c r="E826" s="138">
        <v>2.3527</v>
      </c>
      <c r="F826" s="133">
        <v>10.8</v>
      </c>
      <c r="G826" s="133">
        <v>0</v>
      </c>
      <c r="H826" s="133">
        <v>2.1</v>
      </c>
      <c r="I826" s="133">
        <v>9.65</v>
      </c>
    </row>
    <row r="827" spans="1:9">
      <c r="A827" s="145">
        <v>29213019</v>
      </c>
      <c r="B827" s="117" t="s">
        <v>6540</v>
      </c>
      <c r="C827" s="118"/>
      <c r="D827" s="136">
        <v>1.9748000000000001</v>
      </c>
      <c r="E827" s="136">
        <v>2.0518000000000001</v>
      </c>
      <c r="F827" s="133">
        <v>0</v>
      </c>
      <c r="G827" s="133">
        <v>0</v>
      </c>
      <c r="H827" s="133">
        <v>2.1</v>
      </c>
      <c r="I827" s="133">
        <v>9.65</v>
      </c>
    </row>
    <row r="828" spans="1:9">
      <c r="A828" s="145">
        <v>29213090</v>
      </c>
      <c r="B828" s="117" t="s">
        <v>6541</v>
      </c>
      <c r="C828" s="118"/>
      <c r="D828" s="136">
        <v>2.1419000000000001</v>
      </c>
      <c r="E828" s="136">
        <v>4.6824000000000003</v>
      </c>
      <c r="F828" s="133">
        <v>0</v>
      </c>
      <c r="G828" s="133">
        <v>0</v>
      </c>
      <c r="H828" s="142" t="s">
        <v>121</v>
      </c>
      <c r="I828" s="142" t="s">
        <v>121</v>
      </c>
    </row>
    <row r="829" spans="1:9">
      <c r="A829" s="130">
        <v>29214100</v>
      </c>
      <c r="B829" s="117" t="s">
        <v>6542</v>
      </c>
      <c r="C829" s="118"/>
      <c r="D829" s="138">
        <v>1.6348</v>
      </c>
      <c r="E829" s="138">
        <v>1.7323</v>
      </c>
      <c r="F829" s="133">
        <v>10.8</v>
      </c>
      <c r="G829" s="133">
        <v>0</v>
      </c>
      <c r="H829" s="133">
        <v>2.1</v>
      </c>
      <c r="I829" s="133">
        <v>9.65</v>
      </c>
    </row>
    <row r="830" spans="1:9">
      <c r="A830" s="130">
        <v>29214211</v>
      </c>
      <c r="B830" s="117" t="s">
        <v>6543</v>
      </c>
      <c r="C830" s="118"/>
      <c r="D830" s="138">
        <v>1.2423999999999999</v>
      </c>
      <c r="E830" s="138">
        <v>1.3380000000000001</v>
      </c>
      <c r="F830" s="133">
        <v>0</v>
      </c>
      <c r="G830" s="133">
        <v>0</v>
      </c>
      <c r="H830" s="133">
        <v>2.1</v>
      </c>
      <c r="I830" s="133">
        <v>9.65</v>
      </c>
    </row>
    <row r="831" spans="1:9" ht="27">
      <c r="A831" s="130">
        <v>29214219</v>
      </c>
      <c r="B831" s="139" t="s">
        <v>6544</v>
      </c>
      <c r="C831" s="140"/>
      <c r="D831" s="138">
        <v>2.4514</v>
      </c>
      <c r="E831" s="138">
        <v>2.4529000000000001</v>
      </c>
      <c r="F831" s="133">
        <v>0</v>
      </c>
      <c r="G831" s="133">
        <v>0</v>
      </c>
      <c r="H831" s="133">
        <v>2.1</v>
      </c>
      <c r="I831" s="133">
        <v>9.65</v>
      </c>
    </row>
    <row r="832" spans="1:9">
      <c r="A832" s="145">
        <v>29214229</v>
      </c>
      <c r="B832" s="117" t="s">
        <v>6545</v>
      </c>
      <c r="C832" s="118"/>
      <c r="D832" s="136">
        <v>2.4767999999999999</v>
      </c>
      <c r="E832" s="136">
        <v>2.6120999999999999</v>
      </c>
      <c r="F832" s="133">
        <v>0</v>
      </c>
      <c r="G832" s="133">
        <v>0</v>
      </c>
      <c r="H832" s="142" t="s">
        <v>121</v>
      </c>
      <c r="I832" s="142" t="s">
        <v>121</v>
      </c>
    </row>
    <row r="833" spans="1:9" ht="27">
      <c r="A833" s="130">
        <v>29214239</v>
      </c>
      <c r="B833" s="139" t="s">
        <v>6546</v>
      </c>
      <c r="C833" s="140"/>
      <c r="D833" s="138">
        <v>2.7307000000000001</v>
      </c>
      <c r="E833" s="138">
        <v>2.8233000000000001</v>
      </c>
      <c r="F833" s="133">
        <v>0</v>
      </c>
      <c r="G833" s="133">
        <v>0</v>
      </c>
      <c r="H833" s="133">
        <v>2.1</v>
      </c>
      <c r="I833" s="133">
        <v>9.65</v>
      </c>
    </row>
    <row r="834" spans="1:9">
      <c r="A834" s="145">
        <v>29214290</v>
      </c>
      <c r="B834" s="117" t="s">
        <v>6547</v>
      </c>
      <c r="C834" s="118"/>
      <c r="D834" s="136">
        <v>2.1377999999999999</v>
      </c>
      <c r="E834" s="136">
        <v>2.3439000000000001</v>
      </c>
      <c r="F834" s="133">
        <v>0</v>
      </c>
      <c r="G834" s="133">
        <v>0</v>
      </c>
      <c r="H834" s="133">
        <v>2.1</v>
      </c>
      <c r="I834" s="133">
        <v>9.65</v>
      </c>
    </row>
    <row r="835" spans="1:9" ht="27">
      <c r="A835" s="130">
        <v>29214500</v>
      </c>
      <c r="B835" s="139" t="s">
        <v>6548</v>
      </c>
      <c r="C835" s="140"/>
      <c r="D835" s="138">
        <v>8.0446000000000009</v>
      </c>
      <c r="E835" s="138">
        <v>8.1517999999999997</v>
      </c>
      <c r="F835" s="133">
        <v>0</v>
      </c>
      <c r="G835" s="133">
        <v>0</v>
      </c>
      <c r="H835" s="133">
        <v>2.1</v>
      </c>
      <c r="I835" s="133">
        <v>9.65</v>
      </c>
    </row>
    <row r="836" spans="1:9">
      <c r="A836" s="130">
        <v>29214921</v>
      </c>
      <c r="B836" s="117" t="s">
        <v>6549</v>
      </c>
      <c r="C836" s="118"/>
      <c r="D836" s="138">
        <v>3.8645999999999998</v>
      </c>
      <c r="E836" s="138">
        <v>3.8792</v>
      </c>
      <c r="F836" s="133">
        <v>0</v>
      </c>
      <c r="G836" s="133">
        <v>0</v>
      </c>
      <c r="H836" s="133">
        <v>2.1</v>
      </c>
      <c r="I836" s="133">
        <v>9.65</v>
      </c>
    </row>
    <row r="837" spans="1:9" ht="27">
      <c r="A837" s="130">
        <v>29214929</v>
      </c>
      <c r="B837" s="139" t="s">
        <v>6550</v>
      </c>
      <c r="C837" s="140"/>
      <c r="D837" s="138">
        <v>6.3</v>
      </c>
      <c r="E837" s="138">
        <v>6.3</v>
      </c>
      <c r="F837" s="133">
        <v>0</v>
      </c>
      <c r="G837" s="133">
        <v>0</v>
      </c>
      <c r="H837" s="133">
        <v>2.1</v>
      </c>
      <c r="I837" s="133">
        <v>9.65</v>
      </c>
    </row>
    <row r="838" spans="1:9">
      <c r="A838" s="145">
        <v>29214990</v>
      </c>
      <c r="B838" s="117" t="s">
        <v>6551</v>
      </c>
      <c r="C838" s="118"/>
      <c r="D838" s="136">
        <v>3.032</v>
      </c>
      <c r="E838" s="136">
        <v>23.732700000000001</v>
      </c>
      <c r="F838" s="133">
        <v>0</v>
      </c>
      <c r="G838" s="133">
        <v>0</v>
      </c>
      <c r="H838" s="142" t="s">
        <v>121</v>
      </c>
      <c r="I838" s="142" t="s">
        <v>121</v>
      </c>
    </row>
    <row r="839" spans="1:9" ht="27">
      <c r="A839" s="130">
        <v>29215111</v>
      </c>
      <c r="B839" s="139" t="s">
        <v>6552</v>
      </c>
      <c r="C839" s="140"/>
      <c r="D839" s="138">
        <v>3.5223</v>
      </c>
      <c r="E839" s="138">
        <v>3.5223</v>
      </c>
      <c r="F839" s="133">
        <v>0</v>
      </c>
      <c r="G839" s="133">
        <v>0</v>
      </c>
      <c r="H839" s="133">
        <v>2.1</v>
      </c>
      <c r="I839" s="133">
        <v>9.65</v>
      </c>
    </row>
    <row r="840" spans="1:9">
      <c r="A840" s="130">
        <v>29215119</v>
      </c>
      <c r="B840" s="117" t="s">
        <v>6553</v>
      </c>
      <c r="C840" s="118"/>
      <c r="D840" s="138">
        <v>6.8761999999999999</v>
      </c>
      <c r="E840" s="138">
        <v>13.229799999999999</v>
      </c>
      <c r="F840" s="133">
        <v>0</v>
      </c>
      <c r="G840" s="133">
        <v>0</v>
      </c>
      <c r="H840" s="133">
        <v>2.1</v>
      </c>
      <c r="I840" s="133">
        <v>9.65</v>
      </c>
    </row>
    <row r="841" spans="1:9" ht="27">
      <c r="A841" s="130">
        <v>29215120</v>
      </c>
      <c r="B841" s="139" t="s">
        <v>6554</v>
      </c>
      <c r="C841" s="140"/>
      <c r="D841" s="138">
        <v>17.1191</v>
      </c>
      <c r="E841" s="138">
        <v>9.7857000000000003</v>
      </c>
      <c r="F841" s="133">
        <v>0</v>
      </c>
      <c r="G841" s="133">
        <v>0</v>
      </c>
      <c r="H841" s="133">
        <v>2.1</v>
      </c>
      <c r="I841" s="133">
        <v>9.65</v>
      </c>
    </row>
    <row r="842" spans="1:9">
      <c r="A842" s="130">
        <v>29215131</v>
      </c>
      <c r="B842" s="117" t="s">
        <v>6555</v>
      </c>
      <c r="C842" s="118"/>
      <c r="D842" s="138">
        <v>5.2519</v>
      </c>
      <c r="E842" s="138">
        <v>5.2519</v>
      </c>
      <c r="F842" s="133">
        <v>10.8</v>
      </c>
      <c r="G842" s="133">
        <v>0</v>
      </c>
      <c r="H842" s="133">
        <v>2.1</v>
      </c>
      <c r="I842" s="133">
        <v>9.65</v>
      </c>
    </row>
    <row r="843" spans="1:9" ht="27">
      <c r="A843" s="130">
        <v>29215132</v>
      </c>
      <c r="B843" s="139" t="s">
        <v>6556</v>
      </c>
      <c r="C843" s="140"/>
      <c r="D843" s="138">
        <v>3.1852999999999998</v>
      </c>
      <c r="E843" s="138">
        <v>3.9134000000000002</v>
      </c>
      <c r="F843" s="133">
        <v>0</v>
      </c>
      <c r="G843" s="133">
        <v>0</v>
      </c>
      <c r="H843" s="133">
        <v>2.1</v>
      </c>
      <c r="I843" s="133">
        <v>9.65</v>
      </c>
    </row>
    <row r="844" spans="1:9">
      <c r="A844" s="130">
        <v>29215133</v>
      </c>
      <c r="B844" s="117" t="s">
        <v>6557</v>
      </c>
      <c r="C844" s="118"/>
      <c r="D844" s="138">
        <v>2.5891999999999999</v>
      </c>
      <c r="E844" s="138">
        <v>2.9895999999999998</v>
      </c>
      <c r="F844" s="133">
        <v>0</v>
      </c>
      <c r="G844" s="133">
        <v>0</v>
      </c>
      <c r="H844" s="133">
        <v>2.1</v>
      </c>
      <c r="I844" s="133">
        <v>9.65</v>
      </c>
    </row>
    <row r="845" spans="1:9" ht="27">
      <c r="A845" s="130">
        <v>29215139</v>
      </c>
      <c r="B845" s="139" t="s">
        <v>6558</v>
      </c>
      <c r="C845" s="140"/>
      <c r="D845" s="138">
        <v>91.593999999999994</v>
      </c>
      <c r="E845" s="138">
        <v>91.593999999999994</v>
      </c>
      <c r="F845" s="133">
        <v>0</v>
      </c>
      <c r="G845" s="133">
        <v>0</v>
      </c>
      <c r="H845" s="133">
        <v>2.1</v>
      </c>
      <c r="I845" s="133">
        <v>9.65</v>
      </c>
    </row>
    <row r="846" spans="1:9">
      <c r="A846" s="130">
        <v>29215190</v>
      </c>
      <c r="B846" s="117" t="s">
        <v>6559</v>
      </c>
      <c r="C846" s="118"/>
      <c r="D846" s="138">
        <v>4.7031000000000001</v>
      </c>
      <c r="E846" s="138">
        <v>7.2462999999999997</v>
      </c>
      <c r="F846" s="133">
        <v>0</v>
      </c>
      <c r="G846" s="133">
        <v>0</v>
      </c>
      <c r="H846" s="133">
        <v>2.1</v>
      </c>
      <c r="I846" s="133">
        <v>9.65</v>
      </c>
    </row>
    <row r="847" spans="1:9">
      <c r="A847" s="130">
        <v>29215911</v>
      </c>
      <c r="B847" s="117" t="s">
        <v>6560</v>
      </c>
      <c r="C847" s="118"/>
      <c r="D847" s="138">
        <v>2.3089</v>
      </c>
      <c r="E847" s="138">
        <v>2.3089</v>
      </c>
      <c r="F847" s="133">
        <v>0</v>
      </c>
      <c r="G847" s="133">
        <v>0</v>
      </c>
      <c r="H847" s="133">
        <v>2.1</v>
      </c>
      <c r="I847" s="133">
        <v>9.65</v>
      </c>
    </row>
    <row r="848" spans="1:9">
      <c r="A848" s="145">
        <v>29215921</v>
      </c>
      <c r="B848" s="117" t="s">
        <v>6561</v>
      </c>
      <c r="C848" s="118"/>
      <c r="D848" s="136">
        <v>3.43</v>
      </c>
      <c r="E848" s="136">
        <v>3.9628000000000001</v>
      </c>
      <c r="F848" s="133">
        <v>10.8</v>
      </c>
      <c r="G848" s="133">
        <v>0</v>
      </c>
      <c r="H848" s="133">
        <v>2.1</v>
      </c>
      <c r="I848" s="133">
        <v>9.65</v>
      </c>
    </row>
    <row r="849" spans="1:9" ht="27">
      <c r="A849" s="130">
        <v>29215929</v>
      </c>
      <c r="B849" s="139" t="s">
        <v>6562</v>
      </c>
      <c r="C849" s="140"/>
      <c r="D849" s="138">
        <v>2.855</v>
      </c>
      <c r="E849" s="138">
        <v>2.855</v>
      </c>
      <c r="F849" s="133">
        <v>0</v>
      </c>
      <c r="G849" s="133">
        <v>0</v>
      </c>
      <c r="H849" s="133">
        <v>2.1</v>
      </c>
      <c r="I849" s="133">
        <v>9.65</v>
      </c>
    </row>
    <row r="850" spans="1:9">
      <c r="A850" s="145">
        <v>29215990</v>
      </c>
      <c r="B850" s="117" t="s">
        <v>6563</v>
      </c>
      <c r="C850" s="118"/>
      <c r="D850" s="136">
        <v>2.6930000000000001</v>
      </c>
      <c r="E850" s="136">
        <v>3.4384999999999999</v>
      </c>
      <c r="F850" s="133">
        <v>0</v>
      </c>
      <c r="G850" s="133">
        <v>0</v>
      </c>
      <c r="H850" s="142" t="s">
        <v>121</v>
      </c>
      <c r="I850" s="142" t="s">
        <v>121</v>
      </c>
    </row>
    <row r="851" spans="1:9" ht="27">
      <c r="A851" s="130">
        <v>29221100</v>
      </c>
      <c r="B851" s="139" t="s">
        <v>6564</v>
      </c>
      <c r="C851" s="140"/>
      <c r="D851" s="138">
        <v>1.1576</v>
      </c>
      <c r="E851" s="138">
        <v>1.2955000000000001</v>
      </c>
      <c r="F851" s="133">
        <v>20</v>
      </c>
      <c r="G851" s="133">
        <v>0</v>
      </c>
      <c r="H851" s="133">
        <v>2.1</v>
      </c>
      <c r="I851" s="133">
        <v>9.65</v>
      </c>
    </row>
    <row r="852" spans="1:9">
      <c r="A852" s="130">
        <v>29221200</v>
      </c>
      <c r="B852" s="117" t="s">
        <v>6565</v>
      </c>
      <c r="C852" s="118"/>
      <c r="D852" s="138">
        <v>1.1374</v>
      </c>
      <c r="E852" s="138">
        <v>1.2464</v>
      </c>
      <c r="F852" s="133">
        <v>12.6</v>
      </c>
      <c r="G852" s="133">
        <v>0</v>
      </c>
      <c r="H852" s="133">
        <v>2.1</v>
      </c>
      <c r="I852" s="133">
        <v>9.65</v>
      </c>
    </row>
    <row r="853" spans="1:9">
      <c r="A853" s="130">
        <v>29221911</v>
      </c>
      <c r="B853" s="117" t="s">
        <v>6566</v>
      </c>
      <c r="C853" s="118"/>
      <c r="D853" s="138">
        <v>3.2793000000000001</v>
      </c>
      <c r="E853" s="138">
        <v>3.5055000000000001</v>
      </c>
      <c r="F853" s="133">
        <v>0</v>
      </c>
      <c r="G853" s="133">
        <v>0</v>
      </c>
      <c r="H853" s="133">
        <v>2.1</v>
      </c>
      <c r="I853" s="133">
        <v>9.65</v>
      </c>
    </row>
    <row r="854" spans="1:9">
      <c r="A854" s="145">
        <v>29221919</v>
      </c>
      <c r="B854" s="117" t="s">
        <v>6567</v>
      </c>
      <c r="C854" s="118"/>
      <c r="D854" s="136">
        <v>1.0501</v>
      </c>
      <c r="E854" s="136">
        <v>1.1369</v>
      </c>
      <c r="F854" s="133">
        <v>0</v>
      </c>
      <c r="G854" s="133">
        <v>0</v>
      </c>
      <c r="H854" s="142" t="s">
        <v>121</v>
      </c>
      <c r="I854" s="142" t="s">
        <v>121</v>
      </c>
    </row>
    <row r="855" spans="1:9">
      <c r="A855" s="130">
        <v>29221929</v>
      </c>
      <c r="B855" s="117" t="s">
        <v>6568</v>
      </c>
      <c r="C855" s="118"/>
      <c r="D855" s="138">
        <v>51.298499999999997</v>
      </c>
      <c r="E855" s="138">
        <v>51.298499999999997</v>
      </c>
      <c r="F855" s="133">
        <v>0</v>
      </c>
      <c r="G855" s="133">
        <v>0</v>
      </c>
      <c r="H855" s="142" t="s">
        <v>121</v>
      </c>
      <c r="I855" s="142" t="s">
        <v>121</v>
      </c>
    </row>
    <row r="856" spans="1:9">
      <c r="A856" s="130">
        <v>29221931</v>
      </c>
      <c r="B856" s="117" t="s">
        <v>6569</v>
      </c>
      <c r="C856" s="118"/>
      <c r="D856" s="138">
        <v>73.032499999999999</v>
      </c>
      <c r="E856" s="138">
        <v>73.032499999999999</v>
      </c>
      <c r="F856" s="133">
        <v>0</v>
      </c>
      <c r="G856" s="133">
        <v>0</v>
      </c>
      <c r="H856" s="133">
        <v>0</v>
      </c>
      <c r="I856" s="133">
        <v>0</v>
      </c>
    </row>
    <row r="857" spans="1:9">
      <c r="A857" s="145">
        <v>29221951</v>
      </c>
      <c r="B857" s="117" t="s">
        <v>6570</v>
      </c>
      <c r="C857" s="118"/>
      <c r="D857" s="136">
        <v>2.1202000000000001</v>
      </c>
      <c r="E857" s="136">
        <v>2.3106</v>
      </c>
      <c r="F857" s="133">
        <v>0</v>
      </c>
      <c r="G857" s="133">
        <v>0</v>
      </c>
      <c r="H857" s="133">
        <v>2.1</v>
      </c>
      <c r="I857" s="133">
        <v>9.65</v>
      </c>
    </row>
    <row r="858" spans="1:9">
      <c r="A858" s="130">
        <v>29221995</v>
      </c>
      <c r="B858" s="117" t="s">
        <v>6571</v>
      </c>
      <c r="C858" s="118"/>
      <c r="D858" s="138">
        <v>360.44470000000001</v>
      </c>
      <c r="E858" s="138">
        <v>360.47640000000001</v>
      </c>
      <c r="F858" s="133">
        <v>12.6</v>
      </c>
      <c r="G858" s="133">
        <v>0</v>
      </c>
      <c r="H858" s="133">
        <v>2.1</v>
      </c>
      <c r="I858" s="133">
        <v>9.65</v>
      </c>
    </row>
    <row r="859" spans="1:9">
      <c r="A859" s="130">
        <v>29221996</v>
      </c>
      <c r="B859" s="117" t="s">
        <v>6572</v>
      </c>
      <c r="C859" s="118"/>
      <c r="D859" s="138">
        <v>38.358899999999998</v>
      </c>
      <c r="E859" s="138">
        <v>39.310499999999998</v>
      </c>
      <c r="F859" s="133">
        <v>10.8</v>
      </c>
      <c r="G859" s="133">
        <v>0</v>
      </c>
      <c r="H859" s="133">
        <v>2.1</v>
      </c>
      <c r="I859" s="133">
        <v>9.65</v>
      </c>
    </row>
    <row r="860" spans="1:9" ht="27">
      <c r="A860" s="130">
        <v>29221999</v>
      </c>
      <c r="B860" s="139" t="s">
        <v>6573</v>
      </c>
      <c r="C860" s="140"/>
      <c r="D860" s="138">
        <v>5.8895</v>
      </c>
      <c r="E860" s="138">
        <v>12.283200000000001</v>
      </c>
      <c r="F860" s="133">
        <v>0</v>
      </c>
      <c r="G860" s="133">
        <v>0</v>
      </c>
      <c r="H860" s="142" t="s">
        <v>121</v>
      </c>
      <c r="I860" s="142" t="s">
        <v>121</v>
      </c>
    </row>
    <row r="861" spans="1:9">
      <c r="A861" s="145">
        <v>29222100</v>
      </c>
      <c r="B861" s="117" t="s">
        <v>6574</v>
      </c>
      <c r="C861" s="118"/>
      <c r="D861" s="136">
        <v>1.6</v>
      </c>
      <c r="E861" s="136">
        <v>2.8965000000000001</v>
      </c>
      <c r="F861" s="133">
        <v>0</v>
      </c>
      <c r="G861" s="133">
        <v>0</v>
      </c>
      <c r="H861" s="133">
        <v>2.1</v>
      </c>
      <c r="I861" s="133">
        <v>9.65</v>
      </c>
    </row>
    <row r="862" spans="1:9" ht="27">
      <c r="A862" s="130">
        <v>29222911</v>
      </c>
      <c r="B862" s="139" t="s">
        <v>6575</v>
      </c>
      <c r="C862" s="140"/>
      <c r="D862" s="138">
        <v>8.7926000000000002</v>
      </c>
      <c r="E862" s="138">
        <v>11.069699999999999</v>
      </c>
      <c r="F862" s="133">
        <v>0</v>
      </c>
      <c r="G862" s="133">
        <v>0</v>
      </c>
      <c r="H862" s="133">
        <v>2.1</v>
      </c>
      <c r="I862" s="133">
        <v>9.65</v>
      </c>
    </row>
    <row r="863" spans="1:9">
      <c r="A863" s="145">
        <v>29222919</v>
      </c>
      <c r="B863" s="117" t="s">
        <v>6576</v>
      </c>
      <c r="C863" s="118"/>
      <c r="D863" s="136">
        <v>2.1833999999999998</v>
      </c>
      <c r="E863" s="136">
        <v>4.9602000000000004</v>
      </c>
      <c r="F863" s="133">
        <v>0</v>
      </c>
      <c r="G863" s="133">
        <v>0</v>
      </c>
      <c r="H863" s="133">
        <v>2.1</v>
      </c>
      <c r="I863" s="133">
        <v>9.65</v>
      </c>
    </row>
    <row r="864" spans="1:9" ht="27">
      <c r="A864" s="130">
        <v>29222920</v>
      </c>
      <c r="B864" s="139" t="s">
        <v>6577</v>
      </c>
      <c r="C864" s="140"/>
      <c r="D864" s="138">
        <v>9.1349999999999998</v>
      </c>
      <c r="E864" s="138">
        <v>9.4749999999999996</v>
      </c>
      <c r="F864" s="133">
        <v>0</v>
      </c>
      <c r="G864" s="133">
        <v>0</v>
      </c>
      <c r="H864" s="133">
        <v>2.1</v>
      </c>
      <c r="I864" s="133">
        <v>9.65</v>
      </c>
    </row>
    <row r="865" spans="1:9">
      <c r="A865" s="145">
        <v>29222990</v>
      </c>
      <c r="B865" s="117" t="s">
        <v>6578</v>
      </c>
      <c r="C865" s="118"/>
      <c r="D865" s="136">
        <v>1.9069</v>
      </c>
      <c r="E865" s="136">
        <v>4.6917999999999997</v>
      </c>
      <c r="F865" s="133">
        <v>0</v>
      </c>
      <c r="G865" s="133">
        <v>0</v>
      </c>
      <c r="H865" s="142" t="s">
        <v>121</v>
      </c>
      <c r="I865" s="142" t="s">
        <v>121</v>
      </c>
    </row>
    <row r="866" spans="1:9" ht="27">
      <c r="A866" s="130">
        <v>29223910</v>
      </c>
      <c r="B866" s="139" t="s">
        <v>6579</v>
      </c>
      <c r="C866" s="140"/>
      <c r="D866" s="138">
        <v>5.8</v>
      </c>
      <c r="E866" s="138">
        <v>5.8</v>
      </c>
      <c r="F866" s="133">
        <v>0</v>
      </c>
      <c r="G866" s="133">
        <v>0</v>
      </c>
      <c r="H866" s="133">
        <v>2.1</v>
      </c>
      <c r="I866" s="133">
        <v>9.65</v>
      </c>
    </row>
    <row r="867" spans="1:9">
      <c r="A867" s="130">
        <v>29223990</v>
      </c>
      <c r="B867" s="117" t="s">
        <v>6580</v>
      </c>
      <c r="C867" s="118"/>
      <c r="D867" s="138">
        <v>14.72</v>
      </c>
      <c r="E867" s="138">
        <v>119.89109999999999</v>
      </c>
      <c r="F867" s="133">
        <v>0</v>
      </c>
      <c r="G867" s="133">
        <v>0</v>
      </c>
      <c r="H867" s="142" t="s">
        <v>121</v>
      </c>
      <c r="I867" s="142" t="s">
        <v>121</v>
      </c>
    </row>
    <row r="868" spans="1:9">
      <c r="A868" s="130">
        <v>29224110</v>
      </c>
      <c r="B868" s="117" t="s">
        <v>6581</v>
      </c>
      <c r="C868" s="118"/>
      <c r="D868" s="138">
        <v>1.1706000000000001</v>
      </c>
      <c r="E868" s="138">
        <v>1.3636999999999999</v>
      </c>
      <c r="F868" s="133">
        <v>10.8</v>
      </c>
      <c r="G868" s="133">
        <v>0</v>
      </c>
      <c r="H868" s="133">
        <v>2.1</v>
      </c>
      <c r="I868" s="133">
        <v>9.65</v>
      </c>
    </row>
    <row r="869" spans="1:9">
      <c r="A869" s="130">
        <v>29224190</v>
      </c>
      <c r="B869" s="117" t="s">
        <v>6582</v>
      </c>
      <c r="C869" s="118"/>
      <c r="D869" s="138">
        <v>1.1299999999999999</v>
      </c>
      <c r="E869" s="138">
        <v>1.2501</v>
      </c>
      <c r="F869" s="133">
        <v>10.8</v>
      </c>
      <c r="G869" s="133">
        <v>0</v>
      </c>
      <c r="H869" s="133">
        <v>2.1</v>
      </c>
      <c r="I869" s="133">
        <v>9.65</v>
      </c>
    </row>
    <row r="870" spans="1:9">
      <c r="A870" s="130">
        <v>29224210</v>
      </c>
      <c r="B870" s="117" t="s">
        <v>6583</v>
      </c>
      <c r="C870" s="118"/>
      <c r="D870" s="138">
        <v>2.0388000000000002</v>
      </c>
      <c r="E870" s="138">
        <v>2.4634999999999998</v>
      </c>
      <c r="F870" s="133">
        <v>0</v>
      </c>
      <c r="G870" s="133">
        <v>0</v>
      </c>
      <c r="H870" s="133">
        <v>2.1</v>
      </c>
      <c r="I870" s="133">
        <v>9.65</v>
      </c>
    </row>
    <row r="871" spans="1:9">
      <c r="A871" s="130">
        <v>29224220</v>
      </c>
      <c r="B871" s="117" t="s">
        <v>6584</v>
      </c>
      <c r="C871" s="118"/>
      <c r="D871" s="138">
        <v>0.84650000000000003</v>
      </c>
      <c r="E871" s="138">
        <v>1.0813999999999999</v>
      </c>
      <c r="F871" s="133">
        <v>7.2</v>
      </c>
      <c r="G871" s="133">
        <v>0</v>
      </c>
      <c r="H871" s="133">
        <v>2.1</v>
      </c>
      <c r="I871" s="133">
        <v>9.65</v>
      </c>
    </row>
    <row r="872" spans="1:9">
      <c r="A872" s="130">
        <v>29224910</v>
      </c>
      <c r="B872" s="117" t="s">
        <v>6585</v>
      </c>
      <c r="C872" s="118"/>
      <c r="D872" s="138">
        <v>1.7310000000000001</v>
      </c>
      <c r="E872" s="138">
        <v>2.9626000000000001</v>
      </c>
      <c r="F872" s="133">
        <v>0</v>
      </c>
      <c r="G872" s="133">
        <v>0</v>
      </c>
      <c r="H872" s="133">
        <v>2.1</v>
      </c>
      <c r="I872" s="133">
        <v>9.65</v>
      </c>
    </row>
    <row r="873" spans="1:9" ht="27">
      <c r="A873" s="130">
        <v>29224920</v>
      </c>
      <c r="B873" s="139" t="s">
        <v>6586</v>
      </c>
      <c r="C873" s="140"/>
      <c r="D873" s="138">
        <v>0.99470000000000003</v>
      </c>
      <c r="E873" s="138">
        <v>2.0162</v>
      </c>
      <c r="F873" s="133">
        <v>10.8</v>
      </c>
      <c r="G873" s="133">
        <v>0</v>
      </c>
      <c r="H873" s="133">
        <v>2.1</v>
      </c>
      <c r="I873" s="133">
        <v>9.65</v>
      </c>
    </row>
    <row r="874" spans="1:9">
      <c r="A874" s="130">
        <v>29224940</v>
      </c>
      <c r="B874" s="117" t="s">
        <v>6587</v>
      </c>
      <c r="C874" s="118"/>
      <c r="D874" s="138">
        <v>0.95</v>
      </c>
      <c r="E874" s="138">
        <v>1.2358</v>
      </c>
      <c r="F874" s="133">
        <v>10.8</v>
      </c>
      <c r="G874" s="133">
        <v>0</v>
      </c>
      <c r="H874" s="133">
        <v>2.1</v>
      </c>
      <c r="I874" s="133">
        <v>9.65</v>
      </c>
    </row>
    <row r="875" spans="1:9">
      <c r="A875" s="145">
        <v>29224959</v>
      </c>
      <c r="B875" s="117" t="s">
        <v>6588</v>
      </c>
      <c r="C875" s="118"/>
      <c r="D875" s="136">
        <v>12.5</v>
      </c>
      <c r="E875" s="136">
        <v>7.8034999999999997</v>
      </c>
      <c r="F875" s="133">
        <v>0</v>
      </c>
      <c r="G875" s="133">
        <v>0</v>
      </c>
      <c r="H875" s="133">
        <v>2.1</v>
      </c>
      <c r="I875" s="133">
        <v>9.65</v>
      </c>
    </row>
    <row r="876" spans="1:9">
      <c r="A876" s="130">
        <v>29224961</v>
      </c>
      <c r="B876" s="117" t="s">
        <v>6589</v>
      </c>
      <c r="C876" s="118"/>
      <c r="D876" s="138">
        <v>15.371499999999999</v>
      </c>
      <c r="E876" s="138">
        <v>15.7705</v>
      </c>
      <c r="F876" s="133">
        <v>12.6</v>
      </c>
      <c r="G876" s="133">
        <v>0</v>
      </c>
      <c r="H876" s="133">
        <v>0</v>
      </c>
      <c r="I876" s="133">
        <v>0</v>
      </c>
    </row>
    <row r="877" spans="1:9">
      <c r="A877" s="130">
        <v>29224964</v>
      </c>
      <c r="B877" s="117" t="s">
        <v>6590</v>
      </c>
      <c r="C877" s="118"/>
      <c r="D877" s="138">
        <v>29.2636</v>
      </c>
      <c r="E877" s="138">
        <v>29.761500000000002</v>
      </c>
      <c r="F877" s="133">
        <v>12.6</v>
      </c>
      <c r="G877" s="133">
        <v>0</v>
      </c>
      <c r="H877" s="133">
        <v>0</v>
      </c>
      <c r="I877" s="133">
        <v>0</v>
      </c>
    </row>
    <row r="878" spans="1:9">
      <c r="A878" s="145">
        <v>29224990</v>
      </c>
      <c r="B878" s="117" t="s">
        <v>6591</v>
      </c>
      <c r="C878" s="118"/>
      <c r="D878" s="136">
        <v>2.0634999999999999</v>
      </c>
      <c r="E878" s="136">
        <v>3.492</v>
      </c>
      <c r="F878" s="133">
        <v>0</v>
      </c>
      <c r="G878" s="133">
        <v>0</v>
      </c>
      <c r="H878" s="142" t="s">
        <v>121</v>
      </c>
      <c r="I878" s="142" t="s">
        <v>121</v>
      </c>
    </row>
    <row r="879" spans="1:9" ht="27">
      <c r="A879" s="130">
        <v>29225019</v>
      </c>
      <c r="B879" s="139" t="s">
        <v>6592</v>
      </c>
      <c r="C879" s="140"/>
      <c r="D879" s="138">
        <v>2.218</v>
      </c>
      <c r="E879" s="138">
        <v>2.2366000000000001</v>
      </c>
      <c r="F879" s="133">
        <v>0</v>
      </c>
      <c r="G879" s="133">
        <v>0</v>
      </c>
      <c r="H879" s="142" t="s">
        <v>121</v>
      </c>
      <c r="I879" s="142" t="s">
        <v>121</v>
      </c>
    </row>
    <row r="880" spans="1:9">
      <c r="A880" s="130">
        <v>29225032</v>
      </c>
      <c r="B880" s="117" t="s">
        <v>6593</v>
      </c>
      <c r="C880" s="118"/>
      <c r="D880" s="138">
        <v>74.000900000000001</v>
      </c>
      <c r="E880" s="138">
        <v>74.374300000000005</v>
      </c>
      <c r="F880" s="133">
        <v>0</v>
      </c>
      <c r="G880" s="133">
        <v>0</v>
      </c>
      <c r="H880" s="133">
        <v>0</v>
      </c>
      <c r="I880" s="133">
        <v>0</v>
      </c>
    </row>
    <row r="881" spans="1:9">
      <c r="A881" s="130">
        <v>29225039</v>
      </c>
      <c r="B881" s="117" t="s">
        <v>6594</v>
      </c>
      <c r="C881" s="118"/>
      <c r="D881" s="138">
        <v>6.63</v>
      </c>
      <c r="E881" s="138">
        <v>7.2199</v>
      </c>
      <c r="F881" s="133">
        <v>0</v>
      </c>
      <c r="G881" s="133">
        <v>0</v>
      </c>
      <c r="H881" s="142" t="s">
        <v>121</v>
      </c>
      <c r="I881" s="142" t="s">
        <v>121</v>
      </c>
    </row>
    <row r="882" spans="1:9">
      <c r="A882" s="130">
        <v>29225099</v>
      </c>
      <c r="B882" s="117" t="s">
        <v>6595</v>
      </c>
      <c r="C882" s="118"/>
      <c r="D882" s="138">
        <v>1.35</v>
      </c>
      <c r="E882" s="138">
        <v>1.5912999999999999</v>
      </c>
      <c r="F882" s="133">
        <v>10.8</v>
      </c>
      <c r="G882" s="133">
        <v>0</v>
      </c>
      <c r="H882" s="142" t="s">
        <v>121</v>
      </c>
      <c r="I882" s="142" t="s">
        <v>121</v>
      </c>
    </row>
    <row r="883" spans="1:9">
      <c r="A883" s="130">
        <v>29231000</v>
      </c>
      <c r="B883" s="117" t="s">
        <v>6596</v>
      </c>
      <c r="C883" s="118"/>
      <c r="D883" s="138">
        <v>0.68300000000000005</v>
      </c>
      <c r="E883" s="138">
        <v>0.76980000000000004</v>
      </c>
      <c r="F883" s="133">
        <v>0</v>
      </c>
      <c r="G883" s="133">
        <v>0</v>
      </c>
      <c r="H883" s="142" t="s">
        <v>121</v>
      </c>
      <c r="I883" s="142" t="s">
        <v>121</v>
      </c>
    </row>
    <row r="884" spans="1:9">
      <c r="A884" s="130">
        <v>29232000</v>
      </c>
      <c r="B884" s="117" t="s">
        <v>6597</v>
      </c>
      <c r="C884" s="118"/>
      <c r="D884" s="138">
        <v>30</v>
      </c>
      <c r="E884" s="138">
        <v>68.278499999999994</v>
      </c>
      <c r="F884" s="133">
        <v>10.8</v>
      </c>
      <c r="G884" s="133">
        <v>0</v>
      </c>
      <c r="H884" s="142" t="s">
        <v>121</v>
      </c>
      <c r="I884" s="142" t="s">
        <v>121</v>
      </c>
    </row>
    <row r="885" spans="1:9">
      <c r="A885" s="130">
        <v>29239010</v>
      </c>
      <c r="B885" s="117" t="s">
        <v>6598</v>
      </c>
      <c r="C885" s="118"/>
      <c r="D885" s="138">
        <v>1.0859000000000001</v>
      </c>
      <c r="E885" s="138">
        <v>1.3066</v>
      </c>
      <c r="F885" s="133">
        <v>10.8</v>
      </c>
      <c r="G885" s="133">
        <v>0</v>
      </c>
      <c r="H885" s="142" t="s">
        <v>121</v>
      </c>
      <c r="I885" s="142" t="s">
        <v>121</v>
      </c>
    </row>
    <row r="886" spans="1:9" ht="27">
      <c r="A886" s="130">
        <v>29239020</v>
      </c>
      <c r="B886" s="139" t="s">
        <v>6599</v>
      </c>
      <c r="C886" s="140"/>
      <c r="D886" s="138">
        <v>6.9391999999999996</v>
      </c>
      <c r="E886" s="138">
        <v>6.9391999999999996</v>
      </c>
      <c r="F886" s="133">
        <v>0</v>
      </c>
      <c r="G886" s="133">
        <v>0</v>
      </c>
      <c r="H886" s="142" t="s">
        <v>121</v>
      </c>
      <c r="I886" s="142" t="s">
        <v>121</v>
      </c>
    </row>
    <row r="887" spans="1:9">
      <c r="A887" s="130">
        <v>29239030</v>
      </c>
      <c r="B887" s="117" t="s">
        <v>6600</v>
      </c>
      <c r="C887" s="118"/>
      <c r="D887" s="138">
        <v>1.54</v>
      </c>
      <c r="E887" s="138">
        <v>1.54</v>
      </c>
      <c r="F887" s="133">
        <v>0</v>
      </c>
      <c r="G887" s="133">
        <v>0</v>
      </c>
      <c r="H887" s="133">
        <v>2.1</v>
      </c>
      <c r="I887" s="133">
        <v>9.65</v>
      </c>
    </row>
    <row r="888" spans="1:9" ht="27">
      <c r="A888" s="130">
        <v>29239040</v>
      </c>
      <c r="B888" s="139" t="s">
        <v>6601</v>
      </c>
      <c r="C888" s="140"/>
      <c r="D888" s="138">
        <v>15.4602</v>
      </c>
      <c r="E888" s="138">
        <v>16.072800000000001</v>
      </c>
      <c r="F888" s="133">
        <v>10.8</v>
      </c>
      <c r="G888" s="133">
        <v>0</v>
      </c>
      <c r="H888" s="133">
        <v>2.1</v>
      </c>
      <c r="I888" s="133">
        <v>9.65</v>
      </c>
    </row>
    <row r="889" spans="1:9">
      <c r="A889" s="145">
        <v>29239050</v>
      </c>
      <c r="B889" s="117" t="s">
        <v>6602</v>
      </c>
      <c r="C889" s="118"/>
      <c r="D889" s="136">
        <v>1.421</v>
      </c>
      <c r="E889" s="136">
        <v>1.7000999999999999</v>
      </c>
      <c r="F889" s="133">
        <v>10.8</v>
      </c>
      <c r="G889" s="133">
        <v>0</v>
      </c>
      <c r="H889" s="142" t="s">
        <v>121</v>
      </c>
      <c r="I889" s="142" t="s">
        <v>121</v>
      </c>
    </row>
    <row r="890" spans="1:9" ht="27">
      <c r="A890" s="130">
        <v>29239090</v>
      </c>
      <c r="B890" s="139" t="s">
        <v>6603</v>
      </c>
      <c r="C890" s="140"/>
      <c r="D890" s="138">
        <v>1.1551</v>
      </c>
      <c r="E890" s="138">
        <v>1.9655</v>
      </c>
      <c r="F890" s="133">
        <v>0</v>
      </c>
      <c r="G890" s="133">
        <v>0</v>
      </c>
      <c r="H890" s="142" t="s">
        <v>121</v>
      </c>
      <c r="I890" s="142" t="s">
        <v>121</v>
      </c>
    </row>
    <row r="891" spans="1:9">
      <c r="A891" s="130">
        <v>29241919</v>
      </c>
      <c r="B891" s="117" t="s">
        <v>6604</v>
      </c>
      <c r="C891" s="118"/>
      <c r="D891" s="138">
        <v>8.9625000000000004</v>
      </c>
      <c r="E891" s="138">
        <v>8.9625000000000004</v>
      </c>
      <c r="F891" s="133">
        <v>0</v>
      </c>
      <c r="G891" s="133">
        <v>0</v>
      </c>
      <c r="H891" s="133">
        <v>2.1</v>
      </c>
      <c r="I891" s="133">
        <v>9.65</v>
      </c>
    </row>
    <row r="892" spans="1:9">
      <c r="A892" s="130">
        <v>29241922</v>
      </c>
      <c r="B892" s="117" t="s">
        <v>6605</v>
      </c>
      <c r="C892" s="118"/>
      <c r="D892" s="138">
        <v>0.75619999999999998</v>
      </c>
      <c r="E892" s="138">
        <v>1.0011000000000001</v>
      </c>
      <c r="F892" s="133">
        <v>0</v>
      </c>
      <c r="G892" s="133">
        <v>0</v>
      </c>
      <c r="H892" s="133">
        <v>2.1</v>
      </c>
      <c r="I892" s="133">
        <v>9.65</v>
      </c>
    </row>
    <row r="893" spans="1:9">
      <c r="A893" s="145">
        <v>29241929</v>
      </c>
      <c r="B893" s="117" t="s">
        <v>6606</v>
      </c>
      <c r="C893" s="118"/>
      <c r="D893" s="136">
        <v>0.84260000000000002</v>
      </c>
      <c r="E893" s="136">
        <v>0.98519999999999996</v>
      </c>
      <c r="F893" s="133">
        <v>0</v>
      </c>
      <c r="G893" s="133">
        <v>0</v>
      </c>
      <c r="H893" s="142" t="s">
        <v>121</v>
      </c>
      <c r="I893" s="142" t="s">
        <v>121</v>
      </c>
    </row>
    <row r="894" spans="1:9">
      <c r="A894" s="130">
        <v>29241931</v>
      </c>
      <c r="B894" s="117" t="s">
        <v>6607</v>
      </c>
      <c r="C894" s="118"/>
      <c r="D894" s="138">
        <v>0.66700000000000004</v>
      </c>
      <c r="E894" s="138">
        <v>0.79290000000000005</v>
      </c>
      <c r="F894" s="133">
        <v>0</v>
      </c>
      <c r="G894" s="133">
        <v>0</v>
      </c>
      <c r="H894" s="133">
        <v>2.1</v>
      </c>
      <c r="I894" s="133">
        <v>9.65</v>
      </c>
    </row>
    <row r="895" spans="1:9">
      <c r="A895" s="130">
        <v>29241932</v>
      </c>
      <c r="B895" s="117" t="s">
        <v>6608</v>
      </c>
      <c r="C895" s="118"/>
      <c r="D895" s="138">
        <v>3.2406000000000001</v>
      </c>
      <c r="E895" s="138">
        <v>3.2406000000000001</v>
      </c>
      <c r="F895" s="133">
        <v>0</v>
      </c>
      <c r="G895" s="133">
        <v>0</v>
      </c>
      <c r="H895" s="133">
        <v>2.1</v>
      </c>
      <c r="I895" s="133">
        <v>9.65</v>
      </c>
    </row>
    <row r="896" spans="1:9">
      <c r="A896" s="130">
        <v>29241939</v>
      </c>
      <c r="B896" s="117" t="s">
        <v>6609</v>
      </c>
      <c r="C896" s="118"/>
      <c r="D896" s="138">
        <v>0.7571</v>
      </c>
      <c r="E896" s="138">
        <v>4.3392999999999997</v>
      </c>
      <c r="F896" s="133">
        <v>0</v>
      </c>
      <c r="G896" s="133">
        <v>0</v>
      </c>
      <c r="H896" s="133">
        <v>2.1</v>
      </c>
      <c r="I896" s="133">
        <v>9.65</v>
      </c>
    </row>
    <row r="897" spans="1:9" ht="27">
      <c r="A897" s="130">
        <v>29241993</v>
      </c>
      <c r="B897" s="139" t="s">
        <v>6610</v>
      </c>
      <c r="C897" s="140"/>
      <c r="D897" s="138">
        <v>1.7045999999999999</v>
      </c>
      <c r="E897" s="138">
        <v>1.7897000000000001</v>
      </c>
      <c r="F897" s="133">
        <v>12.6</v>
      </c>
      <c r="G897" s="133">
        <v>0</v>
      </c>
      <c r="H897" s="133">
        <v>2.1</v>
      </c>
      <c r="I897" s="133">
        <v>9.65</v>
      </c>
    </row>
    <row r="898" spans="1:9">
      <c r="A898" s="145">
        <v>29241999</v>
      </c>
      <c r="B898" s="117" t="s">
        <v>6611</v>
      </c>
      <c r="C898" s="118"/>
      <c r="D898" s="136">
        <v>2.6412</v>
      </c>
      <c r="E898" s="136">
        <v>6.3566000000000003</v>
      </c>
      <c r="F898" s="133">
        <v>0</v>
      </c>
      <c r="G898" s="133">
        <v>0</v>
      </c>
      <c r="H898" s="142" t="s">
        <v>121</v>
      </c>
      <c r="I898" s="142" t="s">
        <v>121</v>
      </c>
    </row>
    <row r="899" spans="1:9">
      <c r="A899" s="130">
        <v>29242120</v>
      </c>
      <c r="B899" s="117" t="s">
        <v>6612</v>
      </c>
      <c r="C899" s="118"/>
      <c r="D899" s="138">
        <v>4.82</v>
      </c>
      <c r="E899" s="138">
        <v>5.0312000000000001</v>
      </c>
      <c r="F899" s="133">
        <v>12.6</v>
      </c>
      <c r="G899" s="133">
        <v>0</v>
      </c>
      <c r="H899" s="133">
        <v>2.1</v>
      </c>
      <c r="I899" s="133">
        <v>9.65</v>
      </c>
    </row>
    <row r="900" spans="1:9">
      <c r="A900" s="130">
        <v>29242190</v>
      </c>
      <c r="B900" s="117" t="s">
        <v>6613</v>
      </c>
      <c r="C900" s="118"/>
      <c r="D900" s="138">
        <v>2.0583999999999998</v>
      </c>
      <c r="E900" s="138">
        <v>6.5740999999999996</v>
      </c>
      <c r="F900" s="133">
        <v>0</v>
      </c>
      <c r="G900" s="133">
        <v>0</v>
      </c>
      <c r="H900" s="142" t="s">
        <v>121</v>
      </c>
      <c r="I900" s="142" t="s">
        <v>121</v>
      </c>
    </row>
    <row r="901" spans="1:9">
      <c r="A901" s="130">
        <v>29242913</v>
      </c>
      <c r="B901" s="117" t="s">
        <v>6614</v>
      </c>
      <c r="C901" s="118"/>
      <c r="D901" s="138">
        <v>4</v>
      </c>
      <c r="E901" s="138">
        <v>6.0891000000000002</v>
      </c>
      <c r="F901" s="133">
        <v>12.6</v>
      </c>
      <c r="G901" s="133">
        <v>0</v>
      </c>
      <c r="H901" s="133">
        <v>0</v>
      </c>
      <c r="I901" s="133">
        <v>0</v>
      </c>
    </row>
    <row r="902" spans="1:9">
      <c r="A902" s="130">
        <v>29242919</v>
      </c>
      <c r="B902" s="117" t="s">
        <v>6615</v>
      </c>
      <c r="C902" s="118"/>
      <c r="D902" s="138">
        <v>2.3250000000000002</v>
      </c>
      <c r="E902" s="138">
        <v>2.8477999999999999</v>
      </c>
      <c r="F902" s="133">
        <v>0</v>
      </c>
      <c r="G902" s="133">
        <v>0</v>
      </c>
      <c r="H902" s="133">
        <v>2.1</v>
      </c>
      <c r="I902" s="133">
        <v>9.65</v>
      </c>
    </row>
    <row r="903" spans="1:9">
      <c r="A903" s="145">
        <v>29242920</v>
      </c>
      <c r="B903" s="117" t="s">
        <v>6616</v>
      </c>
      <c r="C903" s="118"/>
      <c r="D903" s="136">
        <v>3.6522999999999999</v>
      </c>
      <c r="E903" s="136">
        <v>4.3653000000000004</v>
      </c>
      <c r="F903" s="133">
        <v>0</v>
      </c>
      <c r="G903" s="133">
        <v>0</v>
      </c>
      <c r="H903" s="133">
        <v>2.1</v>
      </c>
      <c r="I903" s="133">
        <v>9.65</v>
      </c>
    </row>
    <row r="904" spans="1:9">
      <c r="A904" s="130">
        <v>29242931</v>
      </c>
      <c r="B904" s="117" t="s">
        <v>6617</v>
      </c>
      <c r="C904" s="118"/>
      <c r="D904" s="138">
        <v>8.5327000000000002</v>
      </c>
      <c r="E904" s="138">
        <v>8.5594999999999999</v>
      </c>
      <c r="F904" s="133">
        <v>0</v>
      </c>
      <c r="G904" s="133">
        <v>0</v>
      </c>
      <c r="H904" s="133">
        <v>2.1</v>
      </c>
      <c r="I904" s="133">
        <v>9.65</v>
      </c>
    </row>
    <row r="905" spans="1:9">
      <c r="A905" s="130">
        <v>29242932</v>
      </c>
      <c r="B905" s="117" t="s">
        <v>6618</v>
      </c>
      <c r="C905" s="118"/>
      <c r="D905" s="138">
        <v>25.491900000000001</v>
      </c>
      <c r="E905" s="138">
        <v>27.95</v>
      </c>
      <c r="F905" s="133">
        <v>0</v>
      </c>
      <c r="G905" s="133">
        <v>0</v>
      </c>
      <c r="H905" s="133">
        <v>2.1</v>
      </c>
      <c r="I905" s="133">
        <v>9.65</v>
      </c>
    </row>
    <row r="906" spans="1:9">
      <c r="A906" s="130">
        <v>29242949</v>
      </c>
      <c r="B906" s="117" t="s">
        <v>6619</v>
      </c>
      <c r="C906" s="118"/>
      <c r="D906" s="138">
        <v>5.4745999999999997</v>
      </c>
      <c r="E906" s="138">
        <v>5.4768999999999997</v>
      </c>
      <c r="F906" s="133">
        <v>0</v>
      </c>
      <c r="G906" s="133">
        <v>0</v>
      </c>
      <c r="H906" s="142" t="s">
        <v>121</v>
      </c>
      <c r="I906" s="142" t="s">
        <v>121</v>
      </c>
    </row>
    <row r="907" spans="1:9">
      <c r="A907" s="130">
        <v>29242962</v>
      </c>
      <c r="B907" s="117" t="s">
        <v>6620</v>
      </c>
      <c r="C907" s="118"/>
      <c r="D907" s="138">
        <v>103.68</v>
      </c>
      <c r="E907" s="138">
        <v>106.6541</v>
      </c>
      <c r="F907" s="133">
        <v>12.6</v>
      </c>
      <c r="G907" s="133">
        <v>0</v>
      </c>
      <c r="H907" s="133">
        <v>0</v>
      </c>
      <c r="I907" s="133">
        <v>0</v>
      </c>
    </row>
    <row r="908" spans="1:9">
      <c r="A908" s="130">
        <v>29242991</v>
      </c>
      <c r="B908" s="117" t="s">
        <v>6621</v>
      </c>
      <c r="C908" s="118"/>
      <c r="D908" s="138">
        <v>9.2799999999999994</v>
      </c>
      <c r="E908" s="138">
        <v>10.748699999999999</v>
      </c>
      <c r="F908" s="133">
        <v>0</v>
      </c>
      <c r="G908" s="133">
        <v>0</v>
      </c>
      <c r="H908" s="133">
        <v>2.1</v>
      </c>
      <c r="I908" s="133">
        <v>9.65</v>
      </c>
    </row>
    <row r="909" spans="1:9">
      <c r="A909" s="130">
        <v>29242992</v>
      </c>
      <c r="B909" s="117" t="s">
        <v>6622</v>
      </c>
      <c r="C909" s="118"/>
      <c r="D909" s="138">
        <v>14.574299999999999</v>
      </c>
      <c r="E909" s="138">
        <v>15.312900000000001</v>
      </c>
      <c r="F909" s="133">
        <v>0</v>
      </c>
      <c r="G909" s="133">
        <v>0</v>
      </c>
      <c r="H909" s="133">
        <v>2.1</v>
      </c>
      <c r="I909" s="133">
        <v>9.65</v>
      </c>
    </row>
    <row r="910" spans="1:9">
      <c r="A910" s="130">
        <v>29242994</v>
      </c>
      <c r="B910" s="117" t="s">
        <v>6623</v>
      </c>
      <c r="C910" s="118"/>
      <c r="D910" s="138">
        <v>23.492799999999999</v>
      </c>
      <c r="E910" s="138">
        <v>23.492799999999999</v>
      </c>
      <c r="F910" s="133">
        <v>0</v>
      </c>
      <c r="G910" s="133">
        <v>0</v>
      </c>
      <c r="H910" s="133">
        <v>2.1</v>
      </c>
      <c r="I910" s="133">
        <v>9.65</v>
      </c>
    </row>
    <row r="911" spans="1:9">
      <c r="A911" s="130">
        <v>29242995</v>
      </c>
      <c r="B911" s="117" t="s">
        <v>6624</v>
      </c>
      <c r="C911" s="118"/>
      <c r="D911" s="138">
        <v>30.2211</v>
      </c>
      <c r="E911" s="138">
        <v>30.2211</v>
      </c>
      <c r="F911" s="133">
        <v>0</v>
      </c>
      <c r="G911" s="133">
        <v>0</v>
      </c>
      <c r="H911" s="133">
        <v>2.1</v>
      </c>
      <c r="I911" s="133">
        <v>9.65</v>
      </c>
    </row>
    <row r="912" spans="1:9">
      <c r="A912" s="145">
        <v>29242999</v>
      </c>
      <c r="B912" s="117" t="s">
        <v>6625</v>
      </c>
      <c r="C912" s="118"/>
      <c r="D912" s="136">
        <v>5.6444000000000001</v>
      </c>
      <c r="E912" s="136">
        <v>9.1997999999999998</v>
      </c>
      <c r="F912" s="133">
        <v>0</v>
      </c>
      <c r="G912" s="133">
        <v>0</v>
      </c>
      <c r="H912" s="142" t="s">
        <v>121</v>
      </c>
      <c r="I912" s="142" t="s">
        <v>121</v>
      </c>
    </row>
    <row r="913" spans="1:9" ht="27">
      <c r="A913" s="130">
        <v>29251100</v>
      </c>
      <c r="B913" s="139" t="s">
        <v>6626</v>
      </c>
      <c r="C913" s="140"/>
      <c r="D913" s="138">
        <v>4.7</v>
      </c>
      <c r="E913" s="138">
        <v>6.5210999999999997</v>
      </c>
      <c r="F913" s="133">
        <v>12.6</v>
      </c>
      <c r="G913" s="133">
        <v>0</v>
      </c>
      <c r="H913" s="133">
        <v>2.1</v>
      </c>
      <c r="I913" s="133">
        <v>9.65</v>
      </c>
    </row>
    <row r="914" spans="1:9">
      <c r="A914" s="130">
        <v>29251990</v>
      </c>
      <c r="B914" s="117" t="s">
        <v>6627</v>
      </c>
      <c r="C914" s="118"/>
      <c r="D914" s="138">
        <v>4.16</v>
      </c>
      <c r="E914" s="138">
        <v>7.5690999999999997</v>
      </c>
      <c r="F914" s="133">
        <v>0</v>
      </c>
      <c r="G914" s="133">
        <v>0</v>
      </c>
      <c r="H914" s="142" t="s">
        <v>121</v>
      </c>
      <c r="I914" s="142" t="s">
        <v>121</v>
      </c>
    </row>
    <row r="915" spans="1:9">
      <c r="A915" s="130">
        <v>29252911</v>
      </c>
      <c r="B915" s="117" t="s">
        <v>6628</v>
      </c>
      <c r="C915" s="118"/>
      <c r="D915" s="138">
        <v>5.3</v>
      </c>
      <c r="E915" s="138">
        <v>6.5768000000000004</v>
      </c>
      <c r="F915" s="133">
        <v>0</v>
      </c>
      <c r="G915" s="133">
        <v>0</v>
      </c>
      <c r="H915" s="133">
        <v>0</v>
      </c>
      <c r="I915" s="133">
        <v>0</v>
      </c>
    </row>
    <row r="916" spans="1:9" ht="27">
      <c r="A916" s="130">
        <v>29252919</v>
      </c>
      <c r="B916" s="139" t="s">
        <v>6629</v>
      </c>
      <c r="C916" s="140"/>
      <c r="D916" s="138">
        <v>4.8056999999999999</v>
      </c>
      <c r="E916" s="138">
        <v>5.9981</v>
      </c>
      <c r="F916" s="133">
        <v>0</v>
      </c>
      <c r="G916" s="133">
        <v>0</v>
      </c>
      <c r="H916" s="142" t="s">
        <v>121</v>
      </c>
      <c r="I916" s="142" t="s">
        <v>121</v>
      </c>
    </row>
    <row r="917" spans="1:9">
      <c r="A917" s="130">
        <v>29252921</v>
      </c>
      <c r="B917" s="117" t="s">
        <v>6630</v>
      </c>
      <c r="C917" s="118"/>
      <c r="D917" s="138">
        <v>3.3921000000000001</v>
      </c>
      <c r="E917" s="138">
        <v>3.5682999999999998</v>
      </c>
      <c r="F917" s="133">
        <v>0</v>
      </c>
      <c r="G917" s="133">
        <v>0</v>
      </c>
      <c r="H917" s="133">
        <v>2.1</v>
      </c>
      <c r="I917" s="133">
        <v>9.65</v>
      </c>
    </row>
    <row r="918" spans="1:9">
      <c r="A918" s="130">
        <v>29252922</v>
      </c>
      <c r="B918" s="117" t="s">
        <v>6631</v>
      </c>
      <c r="C918" s="118"/>
      <c r="D918" s="138">
        <v>3.5089000000000001</v>
      </c>
      <c r="E918" s="138">
        <v>3.9497</v>
      </c>
      <c r="F918" s="133">
        <v>0</v>
      </c>
      <c r="G918" s="133">
        <v>0</v>
      </c>
      <c r="H918" s="133">
        <v>2.1</v>
      </c>
      <c r="I918" s="133">
        <v>9.65</v>
      </c>
    </row>
    <row r="919" spans="1:9">
      <c r="A919" s="130">
        <v>29252923</v>
      </c>
      <c r="B919" s="117" t="s">
        <v>6632</v>
      </c>
      <c r="C919" s="118"/>
      <c r="D919" s="138">
        <v>3.8475999999999999</v>
      </c>
      <c r="E919" s="138">
        <v>4.0251999999999999</v>
      </c>
      <c r="F919" s="133">
        <v>10.8</v>
      </c>
      <c r="G919" s="133">
        <v>0</v>
      </c>
      <c r="H919" s="133">
        <v>2.1</v>
      </c>
      <c r="I919" s="133">
        <v>9.65</v>
      </c>
    </row>
    <row r="920" spans="1:9">
      <c r="A920" s="145">
        <v>29252929</v>
      </c>
      <c r="B920" s="117" t="s">
        <v>6633</v>
      </c>
      <c r="C920" s="118"/>
      <c r="D920" s="136">
        <v>4.2423999999999999</v>
      </c>
      <c r="E920" s="136">
        <v>5.7972999999999999</v>
      </c>
      <c r="F920" s="133">
        <v>0</v>
      </c>
      <c r="G920" s="133">
        <v>0</v>
      </c>
      <c r="H920" s="142" t="s">
        <v>121</v>
      </c>
      <c r="I920" s="142" t="s">
        <v>121</v>
      </c>
    </row>
    <row r="921" spans="1:9">
      <c r="A921" s="130">
        <v>29252930</v>
      </c>
      <c r="B921" s="117" t="s">
        <v>6634</v>
      </c>
      <c r="C921" s="118"/>
      <c r="D921" s="138">
        <v>15.92</v>
      </c>
      <c r="E921" s="138">
        <v>15.776899999999999</v>
      </c>
      <c r="F921" s="133">
        <v>10.8</v>
      </c>
      <c r="G921" s="133">
        <v>0</v>
      </c>
      <c r="H921" s="133">
        <v>2.1</v>
      </c>
      <c r="I921" s="133">
        <v>9.65</v>
      </c>
    </row>
    <row r="922" spans="1:9" ht="27">
      <c r="A922" s="130">
        <v>29252950</v>
      </c>
      <c r="B922" s="139" t="s">
        <v>6635</v>
      </c>
      <c r="C922" s="140"/>
      <c r="D922" s="138">
        <v>17.47</v>
      </c>
      <c r="E922" s="138">
        <v>17.47</v>
      </c>
      <c r="F922" s="133">
        <v>0</v>
      </c>
      <c r="G922" s="133">
        <v>0</v>
      </c>
      <c r="H922" s="133">
        <v>2.1</v>
      </c>
      <c r="I922" s="133">
        <v>9.65</v>
      </c>
    </row>
    <row r="923" spans="1:9">
      <c r="A923" s="130">
        <v>29252990</v>
      </c>
      <c r="B923" s="117" t="s">
        <v>6636</v>
      </c>
      <c r="C923" s="118"/>
      <c r="D923" s="138">
        <v>4.2480000000000002</v>
      </c>
      <c r="E923" s="138">
        <v>6.6738</v>
      </c>
      <c r="F923" s="133">
        <v>0</v>
      </c>
      <c r="G923" s="133">
        <v>0</v>
      </c>
      <c r="H923" s="142" t="s">
        <v>121</v>
      </c>
      <c r="I923" s="142" t="s">
        <v>121</v>
      </c>
    </row>
    <row r="924" spans="1:9">
      <c r="A924" s="130">
        <v>29261000</v>
      </c>
      <c r="B924" s="117" t="s">
        <v>6637</v>
      </c>
      <c r="C924" s="118"/>
      <c r="D924" s="138">
        <v>1.4228000000000001</v>
      </c>
      <c r="E924" s="138">
        <v>1.4990000000000001</v>
      </c>
      <c r="F924" s="133">
        <v>0</v>
      </c>
      <c r="G924" s="133">
        <v>0</v>
      </c>
      <c r="H924" s="133">
        <v>2.1</v>
      </c>
      <c r="I924" s="133">
        <v>9.65</v>
      </c>
    </row>
    <row r="925" spans="1:9">
      <c r="A925" s="130">
        <v>29262000</v>
      </c>
      <c r="B925" s="117" t="s">
        <v>6638</v>
      </c>
      <c r="C925" s="118"/>
      <c r="D925" s="138">
        <v>1.5072000000000001</v>
      </c>
      <c r="E925" s="138">
        <v>1.6460999999999999</v>
      </c>
      <c r="F925" s="133">
        <v>0</v>
      </c>
      <c r="G925" s="133">
        <v>0</v>
      </c>
      <c r="H925" s="133">
        <v>2.1</v>
      </c>
      <c r="I925" s="133">
        <v>9.65</v>
      </c>
    </row>
    <row r="926" spans="1:9">
      <c r="A926" s="130">
        <v>29269019</v>
      </c>
      <c r="B926" s="117" t="s">
        <v>6639</v>
      </c>
      <c r="C926" s="118"/>
      <c r="D926" s="138">
        <v>7.1402999999999999</v>
      </c>
      <c r="E926" s="138">
        <v>17.014600000000002</v>
      </c>
      <c r="F926" s="133">
        <v>0</v>
      </c>
      <c r="G926" s="133">
        <v>0</v>
      </c>
      <c r="H926" s="133">
        <v>2.1</v>
      </c>
      <c r="I926" s="133">
        <v>9.65</v>
      </c>
    </row>
    <row r="927" spans="1:9">
      <c r="A927" s="130">
        <v>29269022</v>
      </c>
      <c r="B927" s="117" t="s">
        <v>6640</v>
      </c>
      <c r="C927" s="118"/>
      <c r="D927" s="138">
        <v>41.889600000000002</v>
      </c>
      <c r="E927" s="138">
        <v>41.4465</v>
      </c>
      <c r="F927" s="133">
        <v>0</v>
      </c>
      <c r="G927" s="133">
        <v>0</v>
      </c>
      <c r="H927" s="133">
        <v>2.1</v>
      </c>
      <c r="I927" s="133">
        <v>9.65</v>
      </c>
    </row>
    <row r="928" spans="1:9">
      <c r="A928" s="130">
        <v>29269023</v>
      </c>
      <c r="B928" s="117" t="s">
        <v>6641</v>
      </c>
      <c r="C928" s="118"/>
      <c r="D928" s="138">
        <v>9.4971999999999994</v>
      </c>
      <c r="E928" s="138">
        <v>11.47</v>
      </c>
      <c r="F928" s="133">
        <v>12.6</v>
      </c>
      <c r="G928" s="133">
        <v>0</v>
      </c>
      <c r="H928" s="133">
        <v>2.1</v>
      </c>
      <c r="I928" s="133">
        <v>9.65</v>
      </c>
    </row>
    <row r="929" spans="1:9">
      <c r="A929" s="130">
        <v>29269024</v>
      </c>
      <c r="B929" s="117" t="s">
        <v>6642</v>
      </c>
      <c r="C929" s="118"/>
      <c r="D929" s="138">
        <v>55.0976</v>
      </c>
      <c r="E929" s="138">
        <v>58.860100000000003</v>
      </c>
      <c r="F929" s="133">
        <v>0</v>
      </c>
      <c r="G929" s="133">
        <v>0</v>
      </c>
      <c r="H929" s="133">
        <v>2.1</v>
      </c>
      <c r="I929" s="133">
        <v>9.65</v>
      </c>
    </row>
    <row r="930" spans="1:9">
      <c r="A930" s="130">
        <v>29269026</v>
      </c>
      <c r="B930" s="117" t="s">
        <v>6643</v>
      </c>
      <c r="C930" s="118"/>
      <c r="D930" s="138">
        <v>17.117000000000001</v>
      </c>
      <c r="E930" s="138">
        <v>17.266500000000001</v>
      </c>
      <c r="F930" s="133">
        <v>0</v>
      </c>
      <c r="G930" s="133">
        <v>0</v>
      </c>
      <c r="H930" s="133">
        <v>2.1</v>
      </c>
      <c r="I930" s="133">
        <v>9.65</v>
      </c>
    </row>
    <row r="931" spans="1:9">
      <c r="A931" s="145">
        <v>29269029</v>
      </c>
      <c r="B931" s="117" t="s">
        <v>6644</v>
      </c>
      <c r="C931" s="118"/>
      <c r="D931" s="136">
        <v>15.7965</v>
      </c>
      <c r="E931" s="136">
        <v>16.0747</v>
      </c>
      <c r="F931" s="133">
        <v>0</v>
      </c>
      <c r="G931" s="133">
        <v>0</v>
      </c>
      <c r="H931" s="133">
        <v>2.1</v>
      </c>
      <c r="I931" s="133">
        <v>9.65</v>
      </c>
    </row>
    <row r="932" spans="1:9">
      <c r="A932" s="130">
        <v>29269095</v>
      </c>
      <c r="B932" s="117" t="s">
        <v>6645</v>
      </c>
      <c r="C932" s="118"/>
      <c r="D932" s="138">
        <v>2.1646999999999998</v>
      </c>
      <c r="E932" s="138">
        <v>2.7019000000000002</v>
      </c>
      <c r="F932" s="133">
        <v>0</v>
      </c>
      <c r="G932" s="133">
        <v>0</v>
      </c>
      <c r="H932" s="133">
        <v>2.1</v>
      </c>
      <c r="I932" s="133">
        <v>9.65</v>
      </c>
    </row>
    <row r="933" spans="1:9" ht="27">
      <c r="A933" s="130">
        <v>29269096</v>
      </c>
      <c r="B933" s="139" t="s">
        <v>6646</v>
      </c>
      <c r="C933" s="140"/>
      <c r="D933" s="138">
        <v>4.4725000000000001</v>
      </c>
      <c r="E933" s="138">
        <v>6.3238000000000003</v>
      </c>
      <c r="F933" s="133">
        <v>10.8</v>
      </c>
      <c r="G933" s="133">
        <v>0</v>
      </c>
      <c r="H933" s="133">
        <v>2.1</v>
      </c>
      <c r="I933" s="133">
        <v>9.65</v>
      </c>
    </row>
    <row r="934" spans="1:9">
      <c r="A934" s="130">
        <v>29269099</v>
      </c>
      <c r="B934" s="117" t="s">
        <v>6647</v>
      </c>
      <c r="C934" s="118"/>
      <c r="D934" s="138">
        <v>2.3386</v>
      </c>
      <c r="E934" s="138">
        <v>8.8924000000000003</v>
      </c>
      <c r="F934" s="133">
        <v>0</v>
      </c>
      <c r="G934" s="133">
        <v>0</v>
      </c>
      <c r="H934" s="142" t="s">
        <v>121</v>
      </c>
      <c r="I934" s="142" t="s">
        <v>121</v>
      </c>
    </row>
    <row r="935" spans="1:9">
      <c r="A935" s="130">
        <v>29270021</v>
      </c>
      <c r="B935" s="117" t="s">
        <v>6648</v>
      </c>
      <c r="C935" s="118"/>
      <c r="D935" s="138">
        <v>2.2429000000000001</v>
      </c>
      <c r="E935" s="138">
        <v>2.6175999999999999</v>
      </c>
      <c r="F935" s="133">
        <v>12.6</v>
      </c>
      <c r="G935" s="133">
        <v>0</v>
      </c>
      <c r="H935" s="133">
        <v>2.1</v>
      </c>
      <c r="I935" s="133">
        <v>9.65</v>
      </c>
    </row>
    <row r="936" spans="1:9">
      <c r="A936" s="130">
        <v>29270029</v>
      </c>
      <c r="B936" s="117" t="s">
        <v>6649</v>
      </c>
      <c r="C936" s="118"/>
      <c r="D936" s="138">
        <v>21.0291</v>
      </c>
      <c r="E936" s="138">
        <v>21.305900000000001</v>
      </c>
      <c r="F936" s="133">
        <v>0</v>
      </c>
      <c r="G936" s="133">
        <v>0</v>
      </c>
      <c r="H936" s="133">
        <v>2.1</v>
      </c>
      <c r="I936" s="133">
        <v>9.65</v>
      </c>
    </row>
    <row r="937" spans="1:9">
      <c r="A937" s="130">
        <v>29280011</v>
      </c>
      <c r="B937" s="117" t="s">
        <v>6650</v>
      </c>
      <c r="C937" s="118"/>
      <c r="D937" s="138">
        <v>1.7678</v>
      </c>
      <c r="E937" s="138">
        <v>2.1985000000000001</v>
      </c>
      <c r="F937" s="133">
        <v>0</v>
      </c>
      <c r="G937" s="133">
        <v>0</v>
      </c>
      <c r="H937" s="133">
        <v>2.1</v>
      </c>
      <c r="I937" s="133">
        <v>9.65</v>
      </c>
    </row>
    <row r="938" spans="1:9" ht="27">
      <c r="A938" s="130">
        <v>29280019</v>
      </c>
      <c r="B938" s="139" t="s">
        <v>6651</v>
      </c>
      <c r="C938" s="140"/>
      <c r="D938" s="138">
        <v>7.3955000000000002</v>
      </c>
      <c r="E938" s="138">
        <v>7.4339000000000004</v>
      </c>
      <c r="F938" s="133">
        <v>0</v>
      </c>
      <c r="G938" s="133">
        <v>0</v>
      </c>
      <c r="H938" s="133">
        <v>2.1</v>
      </c>
      <c r="I938" s="133">
        <v>9.65</v>
      </c>
    </row>
    <row r="939" spans="1:9">
      <c r="A939" s="130">
        <v>29280090</v>
      </c>
      <c r="B939" s="117" t="s">
        <v>6652</v>
      </c>
      <c r="C939" s="118"/>
      <c r="D939" s="138">
        <v>5.9172000000000002</v>
      </c>
      <c r="E939" s="138">
        <v>6.0629999999999997</v>
      </c>
      <c r="F939" s="133">
        <v>0</v>
      </c>
      <c r="G939" s="133">
        <v>0</v>
      </c>
      <c r="H939" s="142" t="s">
        <v>121</v>
      </c>
      <c r="I939" s="142" t="s">
        <v>121</v>
      </c>
    </row>
    <row r="940" spans="1:9">
      <c r="A940" s="130">
        <v>29291010</v>
      </c>
      <c r="B940" s="117" t="s">
        <v>6653</v>
      </c>
      <c r="C940" s="118"/>
      <c r="D940" s="138">
        <v>2.1309999999999998</v>
      </c>
      <c r="E940" s="138">
        <v>2.3155999999999999</v>
      </c>
      <c r="F940" s="133">
        <v>0</v>
      </c>
      <c r="G940" s="133">
        <v>0</v>
      </c>
      <c r="H940" s="133">
        <v>2.1</v>
      </c>
      <c r="I940" s="133">
        <v>9.65</v>
      </c>
    </row>
    <row r="941" spans="1:9">
      <c r="A941" s="130">
        <v>29291021</v>
      </c>
      <c r="B941" s="117" t="s">
        <v>6654</v>
      </c>
      <c r="C941" s="118"/>
      <c r="D941" s="138">
        <v>1.8783000000000001</v>
      </c>
      <c r="E941" s="138">
        <v>1.9718</v>
      </c>
      <c r="F941" s="133">
        <v>2</v>
      </c>
      <c r="G941" s="133">
        <v>0</v>
      </c>
      <c r="H941" s="133">
        <v>2.1</v>
      </c>
      <c r="I941" s="133">
        <v>9.65</v>
      </c>
    </row>
    <row r="942" spans="1:9">
      <c r="A942" s="145">
        <v>29291029</v>
      </c>
      <c r="B942" s="117" t="s">
        <v>6655</v>
      </c>
      <c r="C942" s="118"/>
      <c r="D942" s="136">
        <v>2.37</v>
      </c>
      <c r="E942" s="136">
        <v>2.37</v>
      </c>
      <c r="F942" s="133">
        <v>12.6</v>
      </c>
      <c r="G942" s="133">
        <v>0</v>
      </c>
      <c r="H942" s="133">
        <v>2.1</v>
      </c>
      <c r="I942" s="133">
        <v>9.65</v>
      </c>
    </row>
    <row r="943" spans="1:9" ht="27">
      <c r="A943" s="130">
        <v>29291030</v>
      </c>
      <c r="B943" s="139" t="s">
        <v>6656</v>
      </c>
      <c r="C943" s="140"/>
      <c r="D943" s="138">
        <v>4.274</v>
      </c>
      <c r="E943" s="138">
        <v>4.3893000000000004</v>
      </c>
      <c r="F943" s="133">
        <v>0</v>
      </c>
      <c r="G943" s="133">
        <v>0</v>
      </c>
      <c r="H943" s="133">
        <v>2.1</v>
      </c>
      <c r="I943" s="133">
        <v>9.65</v>
      </c>
    </row>
    <row r="944" spans="1:9">
      <c r="A944" s="130">
        <v>29291090</v>
      </c>
      <c r="B944" s="117" t="s">
        <v>6657</v>
      </c>
      <c r="C944" s="118"/>
      <c r="D944" s="138">
        <v>3.3130999999999999</v>
      </c>
      <c r="E944" s="138">
        <v>4.2784000000000004</v>
      </c>
      <c r="F944" s="133">
        <v>0</v>
      </c>
      <c r="G944" s="133">
        <v>0</v>
      </c>
      <c r="H944" s="133">
        <v>2.1</v>
      </c>
      <c r="I944" s="133">
        <v>9.65</v>
      </c>
    </row>
    <row r="945" spans="1:9" ht="27">
      <c r="A945" s="130">
        <v>29299011</v>
      </c>
      <c r="B945" s="139" t="s">
        <v>6658</v>
      </c>
      <c r="C945" s="140"/>
      <c r="D945" s="138">
        <v>2.3248000000000002</v>
      </c>
      <c r="E945" s="138">
        <v>2.6570999999999998</v>
      </c>
      <c r="F945" s="133">
        <v>0</v>
      </c>
      <c r="G945" s="133">
        <v>0</v>
      </c>
      <c r="H945" s="133">
        <v>2.1</v>
      </c>
      <c r="I945" s="133">
        <v>9.65</v>
      </c>
    </row>
    <row r="946" spans="1:9">
      <c r="A946" s="145">
        <v>29299019</v>
      </c>
      <c r="B946" s="117" t="s">
        <v>6659</v>
      </c>
      <c r="C946" s="118"/>
      <c r="D946" s="136">
        <v>70</v>
      </c>
      <c r="E946" s="136">
        <v>70</v>
      </c>
      <c r="F946" s="133">
        <v>0</v>
      </c>
      <c r="G946" s="133">
        <v>0</v>
      </c>
      <c r="H946" s="133">
        <v>2.1</v>
      </c>
      <c r="I946" s="133">
        <v>9.65</v>
      </c>
    </row>
    <row r="947" spans="1:9" ht="27">
      <c r="A947" s="130">
        <v>29299090</v>
      </c>
      <c r="B947" s="139" t="s">
        <v>6660</v>
      </c>
      <c r="C947" s="140"/>
      <c r="D947" s="138">
        <v>10.6861</v>
      </c>
      <c r="E947" s="138">
        <v>12.931699999999999</v>
      </c>
      <c r="F947" s="133">
        <v>0</v>
      </c>
      <c r="G947" s="133">
        <v>0</v>
      </c>
      <c r="H947" s="133">
        <v>2.1</v>
      </c>
      <c r="I947" s="133">
        <v>9.65</v>
      </c>
    </row>
    <row r="948" spans="1:9">
      <c r="A948" s="130">
        <v>29302011</v>
      </c>
      <c r="B948" s="117" t="s">
        <v>6661</v>
      </c>
      <c r="C948" s="118"/>
      <c r="D948" s="138">
        <v>2.5017</v>
      </c>
      <c r="E948" s="138">
        <v>2.5316000000000001</v>
      </c>
      <c r="F948" s="133">
        <v>0</v>
      </c>
      <c r="G948" s="133">
        <v>0</v>
      </c>
      <c r="H948" s="133">
        <v>2.1</v>
      </c>
      <c r="I948" s="133">
        <v>9.65</v>
      </c>
    </row>
    <row r="949" spans="1:9">
      <c r="A949" s="130">
        <v>29302012</v>
      </c>
      <c r="B949" s="117" t="s">
        <v>6662</v>
      </c>
      <c r="C949" s="118"/>
      <c r="D949" s="138">
        <v>8.7668999999999997</v>
      </c>
      <c r="E949" s="138">
        <v>26.0303</v>
      </c>
      <c r="F949" s="133">
        <v>0</v>
      </c>
      <c r="G949" s="133">
        <v>0</v>
      </c>
      <c r="H949" s="133">
        <v>2.1</v>
      </c>
      <c r="I949" s="133">
        <v>9.65</v>
      </c>
    </row>
    <row r="950" spans="1:9">
      <c r="A950" s="130">
        <v>29302019</v>
      </c>
      <c r="B950" s="117" t="s">
        <v>6663</v>
      </c>
      <c r="C950" s="118"/>
      <c r="D950" s="138">
        <v>13.8048</v>
      </c>
      <c r="E950" s="138">
        <v>13.914999999999999</v>
      </c>
      <c r="F950" s="133">
        <v>0</v>
      </c>
      <c r="G950" s="133">
        <v>0</v>
      </c>
      <c r="H950" s="142" t="s">
        <v>121</v>
      </c>
      <c r="I950" s="142" t="s">
        <v>121</v>
      </c>
    </row>
    <row r="951" spans="1:9">
      <c r="A951" s="145">
        <v>29302021</v>
      </c>
      <c r="B951" s="117" t="s">
        <v>6664</v>
      </c>
      <c r="C951" s="118"/>
      <c r="D951" s="136">
        <v>0.94489999999999996</v>
      </c>
      <c r="E951" s="136">
        <v>2.2065999999999999</v>
      </c>
      <c r="F951" s="133">
        <v>10.8</v>
      </c>
      <c r="G951" s="133">
        <v>0</v>
      </c>
      <c r="H951" s="133">
        <v>2.1</v>
      </c>
      <c r="I951" s="133">
        <v>9.65</v>
      </c>
    </row>
    <row r="952" spans="1:9">
      <c r="A952" s="130">
        <v>29302022</v>
      </c>
      <c r="B952" s="117" t="s">
        <v>6665</v>
      </c>
      <c r="C952" s="118"/>
      <c r="D952" s="138">
        <v>1.9887999999999999</v>
      </c>
      <c r="E952" s="138">
        <v>2.1760000000000002</v>
      </c>
      <c r="F952" s="133">
        <v>10.8</v>
      </c>
      <c r="G952" s="133">
        <v>0</v>
      </c>
      <c r="H952" s="133">
        <v>2.1</v>
      </c>
      <c r="I952" s="133">
        <v>9.65</v>
      </c>
    </row>
    <row r="953" spans="1:9">
      <c r="A953" s="130">
        <v>29302023</v>
      </c>
      <c r="B953" s="117" t="s">
        <v>6666</v>
      </c>
      <c r="C953" s="118"/>
      <c r="D953" s="138">
        <v>2.2898000000000001</v>
      </c>
      <c r="E953" s="138">
        <v>2.4954000000000001</v>
      </c>
      <c r="F953" s="133">
        <v>10.8</v>
      </c>
      <c r="G953" s="133">
        <v>0</v>
      </c>
      <c r="H953" s="133">
        <v>2.1</v>
      </c>
      <c r="I953" s="133">
        <v>9.65</v>
      </c>
    </row>
    <row r="954" spans="1:9">
      <c r="A954" s="130">
        <v>29302029</v>
      </c>
      <c r="B954" s="117" t="s">
        <v>6667</v>
      </c>
      <c r="C954" s="118"/>
      <c r="D954" s="138">
        <v>2.2521</v>
      </c>
      <c r="E954" s="138">
        <v>4.8686999999999996</v>
      </c>
      <c r="F954" s="133">
        <v>0</v>
      </c>
      <c r="G954" s="133">
        <v>0</v>
      </c>
      <c r="H954" s="133">
        <v>2.1</v>
      </c>
      <c r="I954" s="133">
        <v>9.65</v>
      </c>
    </row>
    <row r="955" spans="1:9">
      <c r="A955" s="145">
        <v>29303011</v>
      </c>
      <c r="B955" s="117" t="s">
        <v>6668</v>
      </c>
      <c r="C955" s="118"/>
      <c r="D955" s="136">
        <v>2.8327</v>
      </c>
      <c r="E955" s="136">
        <v>3.5234999999999999</v>
      </c>
      <c r="F955" s="133">
        <v>0</v>
      </c>
      <c r="G955" s="133">
        <v>0</v>
      </c>
      <c r="H955" s="133">
        <v>2.1</v>
      </c>
      <c r="I955" s="133">
        <v>9.65</v>
      </c>
    </row>
    <row r="956" spans="1:9">
      <c r="A956" s="130">
        <v>29303021</v>
      </c>
      <c r="B956" s="117" t="s">
        <v>6669</v>
      </c>
      <c r="C956" s="118"/>
      <c r="D956" s="138">
        <v>1.5662</v>
      </c>
      <c r="E956" s="138">
        <v>1.7830999999999999</v>
      </c>
      <c r="F956" s="133">
        <v>10.8</v>
      </c>
      <c r="G956" s="133">
        <v>0</v>
      </c>
      <c r="H956" s="133">
        <v>2.1</v>
      </c>
      <c r="I956" s="133">
        <v>9.65</v>
      </c>
    </row>
    <row r="957" spans="1:9">
      <c r="A957" s="145">
        <v>29303029</v>
      </c>
      <c r="B957" s="117" t="s">
        <v>6670</v>
      </c>
      <c r="C957" s="118"/>
      <c r="D957" s="136">
        <v>4.2992999999999997</v>
      </c>
      <c r="E957" s="136">
        <v>18.328800000000001</v>
      </c>
      <c r="F957" s="133">
        <v>0</v>
      </c>
      <c r="G957" s="133">
        <v>0</v>
      </c>
      <c r="H957" s="133">
        <v>2.1</v>
      </c>
      <c r="I957" s="133">
        <v>9.65</v>
      </c>
    </row>
    <row r="958" spans="1:9" ht="27">
      <c r="A958" s="130">
        <v>29303090</v>
      </c>
      <c r="B958" s="139" t="s">
        <v>6671</v>
      </c>
      <c r="C958" s="140"/>
      <c r="D958" s="138">
        <v>3.2587999999999999</v>
      </c>
      <c r="E958" s="138">
        <v>3.9062999999999999</v>
      </c>
      <c r="F958" s="133">
        <v>0</v>
      </c>
      <c r="G958" s="133">
        <v>0</v>
      </c>
      <c r="H958" s="133">
        <v>2.1</v>
      </c>
      <c r="I958" s="133">
        <v>9.65</v>
      </c>
    </row>
    <row r="959" spans="1:9">
      <c r="A959" s="145">
        <v>29304010</v>
      </c>
      <c r="B959" s="117" t="s">
        <v>6672</v>
      </c>
      <c r="C959" s="118"/>
      <c r="D959" s="136">
        <v>3.4182000000000001</v>
      </c>
      <c r="E959" s="136">
        <v>3.7048999999999999</v>
      </c>
      <c r="F959" s="133">
        <v>0</v>
      </c>
      <c r="G959" s="133">
        <v>0</v>
      </c>
      <c r="H959" s="142" t="s">
        <v>121</v>
      </c>
      <c r="I959" s="142" t="s">
        <v>121</v>
      </c>
    </row>
    <row r="960" spans="1:9">
      <c r="A960" s="130">
        <v>29304090</v>
      </c>
      <c r="B960" s="117" t="s">
        <v>6673</v>
      </c>
      <c r="C960" s="118"/>
      <c r="D960" s="138">
        <v>1.6907000000000001</v>
      </c>
      <c r="E960" s="138">
        <v>1.7490000000000001</v>
      </c>
      <c r="F960" s="133">
        <v>0</v>
      </c>
      <c r="G960" s="133">
        <v>0</v>
      </c>
      <c r="H960" s="142" t="s">
        <v>121</v>
      </c>
      <c r="I960" s="142" t="s">
        <v>121</v>
      </c>
    </row>
    <row r="961" spans="1:9">
      <c r="A961" s="130">
        <v>29309011</v>
      </c>
      <c r="B961" s="117" t="s">
        <v>6674</v>
      </c>
      <c r="C961" s="118"/>
      <c r="D961" s="138">
        <v>3.7711000000000001</v>
      </c>
      <c r="E961" s="138">
        <v>4.0970000000000004</v>
      </c>
      <c r="F961" s="133">
        <v>0</v>
      </c>
      <c r="G961" s="133">
        <v>0</v>
      </c>
      <c r="H961" s="133">
        <v>2.1</v>
      </c>
      <c r="I961" s="133">
        <v>9.65</v>
      </c>
    </row>
    <row r="962" spans="1:9">
      <c r="A962" s="130">
        <v>29309012</v>
      </c>
      <c r="B962" s="117" t="s">
        <v>6675</v>
      </c>
      <c r="C962" s="118"/>
      <c r="D962" s="138">
        <v>8.7989999999999995</v>
      </c>
      <c r="E962" s="138">
        <v>11.1683</v>
      </c>
      <c r="F962" s="133">
        <v>0</v>
      </c>
      <c r="G962" s="133">
        <v>0</v>
      </c>
      <c r="H962" s="133">
        <v>2.1</v>
      </c>
      <c r="I962" s="133">
        <v>9.65</v>
      </c>
    </row>
    <row r="963" spans="1:9" ht="27">
      <c r="A963" s="130">
        <v>29309019</v>
      </c>
      <c r="B963" s="139" t="s">
        <v>6676</v>
      </c>
      <c r="C963" s="140"/>
      <c r="D963" s="138">
        <v>8.0471000000000004</v>
      </c>
      <c r="E963" s="138">
        <v>8.6880000000000006</v>
      </c>
      <c r="F963" s="133">
        <v>0</v>
      </c>
      <c r="G963" s="133">
        <v>0</v>
      </c>
      <c r="H963" s="142" t="s">
        <v>121</v>
      </c>
      <c r="I963" s="142" t="s">
        <v>121</v>
      </c>
    </row>
    <row r="964" spans="1:9">
      <c r="A964" s="130">
        <v>29309021</v>
      </c>
      <c r="B964" s="117" t="s">
        <v>6677</v>
      </c>
      <c r="C964" s="118"/>
      <c r="D964" s="138">
        <v>1.8793</v>
      </c>
      <c r="E964" s="138">
        <v>1.9738</v>
      </c>
      <c r="F964" s="133">
        <v>0</v>
      </c>
      <c r="G964" s="133">
        <v>0</v>
      </c>
      <c r="H964" s="133">
        <v>2.1</v>
      </c>
      <c r="I964" s="133">
        <v>9.65</v>
      </c>
    </row>
    <row r="965" spans="1:9">
      <c r="A965" s="130">
        <v>29309022</v>
      </c>
      <c r="B965" s="117" t="s">
        <v>6678</v>
      </c>
      <c r="C965" s="118"/>
      <c r="D965" s="138">
        <v>4.8531000000000004</v>
      </c>
      <c r="E965" s="138">
        <v>4.9798999999999998</v>
      </c>
      <c r="F965" s="133">
        <v>0</v>
      </c>
      <c r="G965" s="133">
        <v>0</v>
      </c>
      <c r="H965" s="133">
        <v>2.1</v>
      </c>
      <c r="I965" s="133">
        <v>9.65</v>
      </c>
    </row>
    <row r="966" spans="1:9" ht="27">
      <c r="A966" s="130">
        <v>29309029</v>
      </c>
      <c r="B966" s="139" t="s">
        <v>6679</v>
      </c>
      <c r="C966" s="140"/>
      <c r="D966" s="138">
        <v>2.3761999999999999</v>
      </c>
      <c r="E966" s="138">
        <v>6.0427</v>
      </c>
      <c r="F966" s="133">
        <v>0</v>
      </c>
      <c r="G966" s="133">
        <v>0</v>
      </c>
      <c r="H966" s="133">
        <v>2.1</v>
      </c>
      <c r="I966" s="133">
        <v>9.65</v>
      </c>
    </row>
    <row r="967" spans="1:9">
      <c r="A967" s="130">
        <v>29309032</v>
      </c>
      <c r="B967" s="117" t="s">
        <v>6680</v>
      </c>
      <c r="C967" s="118"/>
      <c r="D967" s="138">
        <v>30.942799999999998</v>
      </c>
      <c r="E967" s="138">
        <v>30.942799999999998</v>
      </c>
      <c r="F967" s="133">
        <v>0</v>
      </c>
      <c r="G967" s="133">
        <v>0</v>
      </c>
      <c r="H967" s="133">
        <v>2.1</v>
      </c>
      <c r="I967" s="133">
        <v>9.65</v>
      </c>
    </row>
    <row r="968" spans="1:9">
      <c r="A968" s="145">
        <v>29309034</v>
      </c>
      <c r="B968" s="117" t="s">
        <v>6681</v>
      </c>
      <c r="C968" s="118"/>
      <c r="D968" s="136">
        <v>1.0731999999999999</v>
      </c>
      <c r="E968" s="136">
        <v>1.208</v>
      </c>
      <c r="F968" s="133">
        <v>0</v>
      </c>
      <c r="G968" s="133">
        <v>0</v>
      </c>
      <c r="H968" s="133">
        <v>2.1</v>
      </c>
      <c r="I968" s="133">
        <v>9.65</v>
      </c>
    </row>
    <row r="969" spans="1:9">
      <c r="A969" s="130">
        <v>29309035</v>
      </c>
      <c r="B969" s="117" t="s">
        <v>6682</v>
      </c>
      <c r="C969" s="118"/>
      <c r="D969" s="138">
        <v>8.8346</v>
      </c>
      <c r="E969" s="138">
        <v>9.1594999999999995</v>
      </c>
      <c r="F969" s="133">
        <v>0</v>
      </c>
      <c r="G969" s="133">
        <v>0</v>
      </c>
      <c r="H969" s="133">
        <v>2.1</v>
      </c>
      <c r="I969" s="133">
        <v>9.65</v>
      </c>
    </row>
    <row r="970" spans="1:9">
      <c r="A970" s="145">
        <v>29309039</v>
      </c>
      <c r="B970" s="117" t="s">
        <v>6683</v>
      </c>
      <c r="C970" s="118"/>
      <c r="D970" s="136">
        <v>3.1172</v>
      </c>
      <c r="E970" s="136">
        <v>11.290699999999999</v>
      </c>
      <c r="F970" s="133">
        <v>0</v>
      </c>
      <c r="G970" s="133">
        <v>0</v>
      </c>
      <c r="H970" s="142" t="s">
        <v>121</v>
      </c>
      <c r="I970" s="142" t="s">
        <v>121</v>
      </c>
    </row>
    <row r="971" spans="1:9" ht="27">
      <c r="A971" s="130">
        <v>29309049</v>
      </c>
      <c r="B971" s="139" t="s">
        <v>6684</v>
      </c>
      <c r="C971" s="140"/>
      <c r="D971" s="138">
        <v>5.09</v>
      </c>
      <c r="E971" s="138">
        <v>21.617699999999999</v>
      </c>
      <c r="F971" s="133">
        <v>0</v>
      </c>
      <c r="G971" s="133">
        <v>0</v>
      </c>
      <c r="H971" s="133">
        <v>2.1</v>
      </c>
      <c r="I971" s="133">
        <v>9.65</v>
      </c>
    </row>
    <row r="972" spans="1:9">
      <c r="A972" s="145">
        <v>29309059</v>
      </c>
      <c r="B972" s="117" t="s">
        <v>6685</v>
      </c>
      <c r="C972" s="118"/>
      <c r="D972" s="136">
        <v>3.7570000000000001</v>
      </c>
      <c r="E972" s="136">
        <v>4.6919000000000004</v>
      </c>
      <c r="F972" s="133">
        <v>0</v>
      </c>
      <c r="G972" s="133">
        <v>0</v>
      </c>
      <c r="H972" s="133">
        <v>2.1</v>
      </c>
      <c r="I972" s="133">
        <v>9.65</v>
      </c>
    </row>
    <row r="973" spans="1:9">
      <c r="A973" s="130">
        <v>29309061</v>
      </c>
      <c r="B973" s="117" t="s">
        <v>6686</v>
      </c>
      <c r="C973" s="118"/>
      <c r="D973" s="138">
        <v>5.7904999999999998</v>
      </c>
      <c r="E973" s="138">
        <v>6.2683</v>
      </c>
      <c r="F973" s="133">
        <v>10.8</v>
      </c>
      <c r="G973" s="133">
        <v>0</v>
      </c>
      <c r="H973" s="133">
        <v>2.1</v>
      </c>
      <c r="I973" s="133">
        <v>9.65</v>
      </c>
    </row>
    <row r="974" spans="1:9">
      <c r="A974" s="130">
        <v>29309079</v>
      </c>
      <c r="B974" s="117" t="s">
        <v>6687</v>
      </c>
      <c r="C974" s="118"/>
      <c r="D974" s="138">
        <v>2.5914999999999999</v>
      </c>
      <c r="E974" s="138">
        <v>11.589600000000001</v>
      </c>
      <c r="F974" s="133">
        <v>0</v>
      </c>
      <c r="G974" s="133">
        <v>0</v>
      </c>
      <c r="H974" s="142" t="s">
        <v>121</v>
      </c>
      <c r="I974" s="142" t="s">
        <v>121</v>
      </c>
    </row>
    <row r="975" spans="1:9">
      <c r="A975" s="130">
        <v>29309091</v>
      </c>
      <c r="B975" s="117" t="s">
        <v>6688</v>
      </c>
      <c r="C975" s="118"/>
      <c r="D975" s="138">
        <v>3.8773</v>
      </c>
      <c r="E975" s="138">
        <v>3.8784000000000001</v>
      </c>
      <c r="F975" s="133">
        <v>0</v>
      </c>
      <c r="G975" s="133">
        <v>0</v>
      </c>
      <c r="H975" s="133">
        <v>2.1</v>
      </c>
      <c r="I975" s="133">
        <v>9.65</v>
      </c>
    </row>
    <row r="976" spans="1:9" ht="27">
      <c r="A976" s="130">
        <v>29309098</v>
      </c>
      <c r="B976" s="139" t="s">
        <v>6689</v>
      </c>
      <c r="C976" s="140"/>
      <c r="D976" s="138">
        <v>1.65</v>
      </c>
      <c r="E976" s="138">
        <v>2.1652</v>
      </c>
      <c r="F976" s="133">
        <v>10.8</v>
      </c>
      <c r="G976" s="133">
        <v>0</v>
      </c>
      <c r="H976" s="133">
        <v>2.1</v>
      </c>
      <c r="I976" s="133">
        <v>9.65</v>
      </c>
    </row>
    <row r="977" spans="1:9">
      <c r="A977" s="145">
        <v>29309099</v>
      </c>
      <c r="B977" s="117" t="s">
        <v>6690</v>
      </c>
      <c r="C977" s="118"/>
      <c r="D977" s="136">
        <v>3.0670999999999999</v>
      </c>
      <c r="E977" s="136">
        <v>5.1767000000000003</v>
      </c>
      <c r="F977" s="133">
        <v>0</v>
      </c>
      <c r="G977" s="133">
        <v>0</v>
      </c>
      <c r="H977" s="142" t="s">
        <v>121</v>
      </c>
      <c r="I977" s="142" t="s">
        <v>121</v>
      </c>
    </row>
    <row r="978" spans="1:9" ht="27">
      <c r="A978" s="130">
        <v>29314800</v>
      </c>
      <c r="B978" s="139" t="s">
        <v>6691</v>
      </c>
      <c r="C978" s="140"/>
      <c r="D978" s="138">
        <v>0.87229999999999996</v>
      </c>
      <c r="E978" s="138">
        <v>1.7295</v>
      </c>
      <c r="F978" s="133">
        <v>10.8</v>
      </c>
      <c r="G978" s="133">
        <v>0</v>
      </c>
      <c r="H978" s="142" t="s">
        <v>121</v>
      </c>
      <c r="I978" s="142" t="s">
        <v>121</v>
      </c>
    </row>
    <row r="979" spans="1:9">
      <c r="A979" s="145">
        <v>29314911</v>
      </c>
      <c r="B979" s="117" t="s">
        <v>6692</v>
      </c>
      <c r="C979" s="118"/>
      <c r="D979" s="136">
        <v>0.86880000000000002</v>
      </c>
      <c r="E979" s="136">
        <v>1.1214999999999999</v>
      </c>
      <c r="F979" s="133">
        <v>10.8</v>
      </c>
      <c r="G979" s="133">
        <v>0</v>
      </c>
      <c r="H979" s="133">
        <v>2.1</v>
      </c>
      <c r="I979" s="133">
        <v>9.65</v>
      </c>
    </row>
    <row r="980" spans="1:9">
      <c r="A980" s="130">
        <v>29314913</v>
      </c>
      <c r="B980" s="117" t="s">
        <v>6693</v>
      </c>
      <c r="C980" s="118"/>
      <c r="D980" s="138">
        <v>1.6981999999999999</v>
      </c>
      <c r="E980" s="138">
        <v>1.7495000000000001</v>
      </c>
      <c r="F980" s="133">
        <v>12.6</v>
      </c>
      <c r="G980" s="133">
        <v>0</v>
      </c>
      <c r="H980" s="133">
        <v>2.1</v>
      </c>
      <c r="I980" s="133">
        <v>9.65</v>
      </c>
    </row>
    <row r="981" spans="1:9">
      <c r="A981" s="130">
        <v>29314914</v>
      </c>
      <c r="B981" s="117" t="s">
        <v>6694</v>
      </c>
      <c r="C981" s="118"/>
      <c r="D981" s="138">
        <v>3.8003999999999998</v>
      </c>
      <c r="E981" s="138">
        <v>3.8649</v>
      </c>
      <c r="F981" s="133">
        <v>3.8</v>
      </c>
      <c r="G981" s="133">
        <v>0</v>
      </c>
      <c r="H981" s="133">
        <v>2.1</v>
      </c>
      <c r="I981" s="133">
        <v>9.65</v>
      </c>
    </row>
    <row r="982" spans="1:9">
      <c r="A982" s="130">
        <v>29314915</v>
      </c>
      <c r="B982" s="117" t="s">
        <v>6695</v>
      </c>
      <c r="C982" s="118"/>
      <c r="D982" s="138">
        <v>7.8727</v>
      </c>
      <c r="E982" s="138">
        <v>8.1981000000000002</v>
      </c>
      <c r="F982" s="133">
        <v>0</v>
      </c>
      <c r="G982" s="133">
        <v>0</v>
      </c>
      <c r="H982" s="133">
        <v>2.1</v>
      </c>
      <c r="I982" s="133">
        <v>9.65</v>
      </c>
    </row>
    <row r="983" spans="1:9">
      <c r="A983" s="130">
        <v>29314990</v>
      </c>
      <c r="B983" s="117" t="s">
        <v>5820</v>
      </c>
      <c r="C983" s="118"/>
      <c r="D983" s="138">
        <v>1.0007999999999999</v>
      </c>
      <c r="E983" s="138">
        <v>1.4038999999999999</v>
      </c>
      <c r="F983" s="133">
        <v>10.8</v>
      </c>
      <c r="G983" s="133">
        <v>0</v>
      </c>
      <c r="H983" s="133">
        <v>2.1</v>
      </c>
      <c r="I983" s="133">
        <v>9.65</v>
      </c>
    </row>
    <row r="984" spans="1:9">
      <c r="A984" s="130">
        <v>29315400</v>
      </c>
      <c r="B984" s="117" t="s">
        <v>6696</v>
      </c>
      <c r="C984" s="118"/>
      <c r="D984" s="138">
        <v>2.9655999999999998</v>
      </c>
      <c r="E984" s="138">
        <v>3.6928999999999998</v>
      </c>
      <c r="F984" s="133">
        <v>10.8</v>
      </c>
      <c r="G984" s="133">
        <v>0</v>
      </c>
      <c r="H984" s="133">
        <v>2.1</v>
      </c>
      <c r="I984" s="133">
        <v>9.65</v>
      </c>
    </row>
    <row r="985" spans="1:9">
      <c r="A985" s="130">
        <v>29315999</v>
      </c>
      <c r="B985" s="117" t="s">
        <v>5820</v>
      </c>
      <c r="C985" s="118"/>
      <c r="D985" s="138">
        <v>1.0826</v>
      </c>
      <c r="E985" s="138">
        <v>1.1875</v>
      </c>
      <c r="F985" s="133">
        <v>10.8</v>
      </c>
      <c r="G985" s="133">
        <v>0</v>
      </c>
      <c r="H985" s="142" t="s">
        <v>121</v>
      </c>
      <c r="I985" s="142" t="s">
        <v>121</v>
      </c>
    </row>
    <row r="986" spans="1:9">
      <c r="A986" s="130">
        <v>29319029</v>
      </c>
      <c r="B986" s="117" t="s">
        <v>6697</v>
      </c>
      <c r="C986" s="118"/>
      <c r="D986" s="138">
        <v>2.3509000000000002</v>
      </c>
      <c r="E986" s="138">
        <v>3.2942999999999998</v>
      </c>
      <c r="F986" s="133">
        <v>0</v>
      </c>
      <c r="G986" s="133">
        <v>0</v>
      </c>
      <c r="H986" s="133">
        <v>2.1</v>
      </c>
      <c r="I986" s="133">
        <v>9.65</v>
      </c>
    </row>
    <row r="987" spans="1:9">
      <c r="A987" s="145">
        <v>29319046</v>
      </c>
      <c r="B987" s="117" t="s">
        <v>6698</v>
      </c>
      <c r="C987" s="118"/>
      <c r="D987" s="136">
        <v>8.5592000000000006</v>
      </c>
      <c r="E987" s="136">
        <v>8.9873999999999992</v>
      </c>
      <c r="F987" s="133">
        <v>10.8</v>
      </c>
      <c r="G987" s="133">
        <v>0</v>
      </c>
      <c r="H987" s="133">
        <v>2.1</v>
      </c>
      <c r="I987" s="133">
        <v>9.65</v>
      </c>
    </row>
    <row r="988" spans="1:9">
      <c r="A988" s="145">
        <v>29319049</v>
      </c>
      <c r="B988" s="117" t="s">
        <v>6699</v>
      </c>
      <c r="C988" s="118"/>
      <c r="D988" s="136">
        <v>7.0896999999999997</v>
      </c>
      <c r="E988" s="136">
        <v>10.4572</v>
      </c>
      <c r="F988" s="133">
        <v>0</v>
      </c>
      <c r="G988" s="133">
        <v>0</v>
      </c>
      <c r="H988" s="133">
        <v>2.1</v>
      </c>
      <c r="I988" s="133">
        <v>9.65</v>
      </c>
    </row>
    <row r="989" spans="1:9">
      <c r="A989" s="130">
        <v>29319059</v>
      </c>
      <c r="B989" s="117" t="s">
        <v>6700</v>
      </c>
      <c r="C989" s="118"/>
      <c r="D989" s="138">
        <v>33.1355</v>
      </c>
      <c r="E989" s="138">
        <v>33.140599999999999</v>
      </c>
      <c r="F989" s="133">
        <v>0</v>
      </c>
      <c r="G989" s="133">
        <v>0</v>
      </c>
      <c r="H989" s="142" t="s">
        <v>121</v>
      </c>
      <c r="I989" s="142" t="s">
        <v>121</v>
      </c>
    </row>
    <row r="990" spans="1:9">
      <c r="A990" s="145">
        <v>29319090</v>
      </c>
      <c r="B990" s="117" t="s">
        <v>6701</v>
      </c>
      <c r="C990" s="118"/>
      <c r="D990" s="136">
        <v>1.0663</v>
      </c>
      <c r="E990" s="136">
        <v>1.7937000000000001</v>
      </c>
      <c r="F990" s="133">
        <v>0</v>
      </c>
      <c r="G990" s="133">
        <v>0</v>
      </c>
      <c r="H990" s="133">
        <v>2.1</v>
      </c>
      <c r="I990" s="133">
        <v>9.65</v>
      </c>
    </row>
    <row r="991" spans="1:9">
      <c r="A991" s="130">
        <v>29321100</v>
      </c>
      <c r="B991" s="117" t="s">
        <v>6702</v>
      </c>
      <c r="C991" s="118"/>
      <c r="D991" s="138">
        <v>1.7392000000000001</v>
      </c>
      <c r="E991" s="138">
        <v>1.8528</v>
      </c>
      <c r="F991" s="133">
        <v>0</v>
      </c>
      <c r="G991" s="133">
        <v>0</v>
      </c>
      <c r="H991" s="133">
        <v>2.1</v>
      </c>
      <c r="I991" s="133">
        <v>9.65</v>
      </c>
    </row>
    <row r="992" spans="1:9">
      <c r="A992" s="130">
        <v>29321200</v>
      </c>
      <c r="B992" s="117" t="s">
        <v>6703</v>
      </c>
      <c r="C992" s="118"/>
      <c r="D992" s="138">
        <v>1.4319</v>
      </c>
      <c r="E992" s="138">
        <v>1.7629999999999999</v>
      </c>
      <c r="F992" s="133">
        <v>10.8</v>
      </c>
      <c r="G992" s="133">
        <v>0</v>
      </c>
      <c r="H992" s="133">
        <v>2.1</v>
      </c>
      <c r="I992" s="133">
        <v>9.65</v>
      </c>
    </row>
    <row r="993" spans="1:9">
      <c r="A993" s="130">
        <v>29321310</v>
      </c>
      <c r="B993" s="117" t="s">
        <v>6704</v>
      </c>
      <c r="C993" s="118"/>
      <c r="D993" s="138">
        <v>1.1509</v>
      </c>
      <c r="E993" s="138">
        <v>1.2321</v>
      </c>
      <c r="F993" s="133">
        <v>10.8</v>
      </c>
      <c r="G993" s="133">
        <v>0</v>
      </c>
      <c r="H993" s="133">
        <v>2.1</v>
      </c>
      <c r="I993" s="133">
        <v>9.65</v>
      </c>
    </row>
    <row r="994" spans="1:9">
      <c r="A994" s="130">
        <v>29321400</v>
      </c>
      <c r="B994" s="117" t="s">
        <v>6705</v>
      </c>
      <c r="C994" s="118"/>
      <c r="D994" s="138">
        <v>16.161200000000001</v>
      </c>
      <c r="E994" s="138">
        <v>18.685700000000001</v>
      </c>
      <c r="F994" s="133">
        <v>0</v>
      </c>
      <c r="G994" s="133">
        <v>0</v>
      </c>
      <c r="H994" s="142" t="s">
        <v>121</v>
      </c>
      <c r="I994" s="142" t="s">
        <v>121</v>
      </c>
    </row>
    <row r="995" spans="1:9">
      <c r="A995" s="145">
        <v>29321990</v>
      </c>
      <c r="B995" s="117" t="s">
        <v>6706</v>
      </c>
      <c r="C995" s="118"/>
      <c r="D995" s="136">
        <v>38.598799999999997</v>
      </c>
      <c r="E995" s="136">
        <v>48.9084</v>
      </c>
      <c r="F995" s="133">
        <v>0</v>
      </c>
      <c r="G995" s="133">
        <v>0</v>
      </c>
      <c r="H995" s="142" t="s">
        <v>121</v>
      </c>
      <c r="I995" s="142" t="s">
        <v>121</v>
      </c>
    </row>
    <row r="996" spans="1:9">
      <c r="A996" s="130">
        <v>29322000</v>
      </c>
      <c r="B996" s="117" t="s">
        <v>6707</v>
      </c>
      <c r="C996" s="118"/>
      <c r="D996" s="138">
        <v>2.4863</v>
      </c>
      <c r="E996" s="138">
        <v>12.677099999999999</v>
      </c>
      <c r="F996" s="133">
        <v>0</v>
      </c>
      <c r="G996" s="133">
        <v>0</v>
      </c>
      <c r="H996" s="142" t="s">
        <v>121</v>
      </c>
      <c r="I996" s="142" t="s">
        <v>121</v>
      </c>
    </row>
    <row r="997" spans="1:9">
      <c r="A997" s="130">
        <v>29329300</v>
      </c>
      <c r="B997" s="117" t="s">
        <v>6708</v>
      </c>
      <c r="C997" s="118"/>
      <c r="D997" s="138">
        <v>15.931100000000001</v>
      </c>
      <c r="E997" s="138">
        <v>16.917000000000002</v>
      </c>
      <c r="F997" s="133">
        <v>10.8</v>
      </c>
      <c r="G997" s="133">
        <v>0</v>
      </c>
      <c r="H997" s="133">
        <v>2.1</v>
      </c>
      <c r="I997" s="133">
        <v>9.65</v>
      </c>
    </row>
    <row r="998" spans="1:9">
      <c r="A998" s="130">
        <v>29329911</v>
      </c>
      <c r="B998" s="117" t="s">
        <v>6709</v>
      </c>
      <c r="C998" s="118"/>
      <c r="D998" s="138">
        <v>7.1844000000000001</v>
      </c>
      <c r="E998" s="138">
        <v>8.3416999999999994</v>
      </c>
      <c r="F998" s="133">
        <v>10.8</v>
      </c>
      <c r="G998" s="133">
        <v>0</v>
      </c>
      <c r="H998" s="133">
        <v>2.1</v>
      </c>
      <c r="I998" s="133">
        <v>9.65</v>
      </c>
    </row>
    <row r="999" spans="1:9">
      <c r="A999" s="130">
        <v>29329991</v>
      </c>
      <c r="B999" s="117" t="s">
        <v>6710</v>
      </c>
      <c r="C999" s="118"/>
      <c r="D999" s="138">
        <v>145.05000000000001</v>
      </c>
      <c r="E999" s="138">
        <v>145.05000000000001</v>
      </c>
      <c r="F999" s="133">
        <v>12.6</v>
      </c>
      <c r="G999" s="133">
        <v>0</v>
      </c>
      <c r="H999" s="133">
        <v>0</v>
      </c>
      <c r="I999" s="133">
        <v>0</v>
      </c>
    </row>
    <row r="1000" spans="1:9" ht="27">
      <c r="A1000" s="130">
        <v>29329992</v>
      </c>
      <c r="B1000" s="139" t="s">
        <v>6711</v>
      </c>
      <c r="C1000" s="140"/>
      <c r="D1000" s="138">
        <v>6.21</v>
      </c>
      <c r="E1000" s="138">
        <v>7.4101999999999997</v>
      </c>
      <c r="F1000" s="133">
        <v>0</v>
      </c>
      <c r="G1000" s="133">
        <v>0</v>
      </c>
      <c r="H1000" s="133">
        <v>2.1</v>
      </c>
      <c r="I1000" s="133">
        <v>9.65</v>
      </c>
    </row>
    <row r="1001" spans="1:9">
      <c r="A1001" s="130">
        <v>29329994</v>
      </c>
      <c r="B1001" s="117" t="s">
        <v>6712</v>
      </c>
      <c r="C1001" s="118"/>
      <c r="D1001" s="138">
        <v>13.854699999999999</v>
      </c>
      <c r="E1001" s="138">
        <v>14.4178</v>
      </c>
      <c r="F1001" s="133">
        <v>0</v>
      </c>
      <c r="G1001" s="133">
        <v>0</v>
      </c>
      <c r="H1001" s="133">
        <v>2.1</v>
      </c>
      <c r="I1001" s="133">
        <v>9.65</v>
      </c>
    </row>
    <row r="1002" spans="1:9">
      <c r="A1002" s="130">
        <v>29329999</v>
      </c>
      <c r="B1002" s="117" t="s">
        <v>6713</v>
      </c>
      <c r="C1002" s="118"/>
      <c r="D1002" s="138">
        <v>5.0483000000000002</v>
      </c>
      <c r="E1002" s="138">
        <v>12.158899999999999</v>
      </c>
      <c r="F1002" s="133">
        <v>0</v>
      </c>
      <c r="G1002" s="133">
        <v>0</v>
      </c>
      <c r="H1002" s="142" t="s">
        <v>121</v>
      </c>
      <c r="I1002" s="142" t="s">
        <v>121</v>
      </c>
    </row>
    <row r="1003" spans="1:9">
      <c r="A1003" s="130">
        <v>29331111</v>
      </c>
      <c r="B1003" s="117" t="s">
        <v>6714</v>
      </c>
      <c r="C1003" s="118"/>
      <c r="D1003" s="138">
        <v>11.253299999999999</v>
      </c>
      <c r="E1003" s="138">
        <v>13.2074</v>
      </c>
      <c r="F1003" s="133">
        <v>0</v>
      </c>
      <c r="G1003" s="133">
        <v>0</v>
      </c>
      <c r="H1003" s="133">
        <v>0</v>
      </c>
      <c r="I1003" s="133">
        <v>0</v>
      </c>
    </row>
    <row r="1004" spans="1:9">
      <c r="A1004" s="145">
        <v>29331190</v>
      </c>
      <c r="B1004" s="117" t="s">
        <v>6715</v>
      </c>
      <c r="C1004" s="118"/>
      <c r="D1004" s="136">
        <v>12.1898</v>
      </c>
      <c r="E1004" s="136">
        <v>11.548</v>
      </c>
      <c r="F1004" s="133">
        <v>0</v>
      </c>
      <c r="G1004" s="133">
        <v>0</v>
      </c>
      <c r="H1004" s="142" t="s">
        <v>121</v>
      </c>
      <c r="I1004" s="142" t="s">
        <v>121</v>
      </c>
    </row>
    <row r="1005" spans="1:9">
      <c r="A1005" s="130">
        <v>29331919</v>
      </c>
      <c r="B1005" s="117" t="s">
        <v>6716</v>
      </c>
      <c r="C1005" s="118"/>
      <c r="D1005" s="138">
        <v>51.3</v>
      </c>
      <c r="E1005" s="138">
        <v>51.420099999999998</v>
      </c>
      <c r="F1005" s="133">
        <v>0</v>
      </c>
      <c r="G1005" s="133">
        <v>0</v>
      </c>
      <c r="H1005" s="142" t="s">
        <v>121</v>
      </c>
      <c r="I1005" s="142" t="s">
        <v>121</v>
      </c>
    </row>
    <row r="1006" spans="1:9">
      <c r="A1006" s="145">
        <v>29331990</v>
      </c>
      <c r="B1006" s="117" t="s">
        <v>6717</v>
      </c>
      <c r="C1006" s="118"/>
      <c r="D1006" s="136">
        <v>52.189100000000003</v>
      </c>
      <c r="E1006" s="136">
        <v>91.141599999999997</v>
      </c>
      <c r="F1006" s="133">
        <v>0</v>
      </c>
      <c r="G1006" s="133">
        <v>0</v>
      </c>
      <c r="H1006" s="142" t="s">
        <v>121</v>
      </c>
      <c r="I1006" s="142" t="s">
        <v>121</v>
      </c>
    </row>
    <row r="1007" spans="1:9">
      <c r="A1007" s="130">
        <v>29332190</v>
      </c>
      <c r="B1007" s="117" t="s">
        <v>6718</v>
      </c>
      <c r="C1007" s="118"/>
      <c r="D1007" s="138">
        <v>1.7839</v>
      </c>
      <c r="E1007" s="138">
        <v>2.0173999999999999</v>
      </c>
      <c r="F1007" s="133">
        <v>0</v>
      </c>
      <c r="G1007" s="133">
        <v>0</v>
      </c>
      <c r="H1007" s="142" t="s">
        <v>121</v>
      </c>
      <c r="I1007" s="142" t="s">
        <v>121</v>
      </c>
    </row>
    <row r="1008" spans="1:9">
      <c r="A1008" s="130">
        <v>29332912</v>
      </c>
      <c r="B1008" s="117" t="s">
        <v>6719</v>
      </c>
      <c r="C1008" s="118"/>
      <c r="D1008" s="138">
        <v>9.1620000000000008</v>
      </c>
      <c r="E1008" s="138">
        <v>14.042</v>
      </c>
      <c r="F1008" s="133">
        <v>12.6</v>
      </c>
      <c r="G1008" s="133">
        <v>0</v>
      </c>
      <c r="H1008" s="142" t="s">
        <v>121</v>
      </c>
      <c r="I1008" s="142" t="s">
        <v>121</v>
      </c>
    </row>
    <row r="1009" spans="1:9">
      <c r="A1009" s="130">
        <v>29332913</v>
      </c>
      <c r="B1009" s="117" t="s">
        <v>6720</v>
      </c>
      <c r="C1009" s="118"/>
      <c r="D1009" s="138">
        <v>28.227599999999999</v>
      </c>
      <c r="E1009" s="138">
        <v>28.485399999999998</v>
      </c>
      <c r="F1009" s="133">
        <v>12.6</v>
      </c>
      <c r="G1009" s="133">
        <v>0</v>
      </c>
      <c r="H1009" s="133">
        <v>0</v>
      </c>
      <c r="I1009" s="133">
        <v>0</v>
      </c>
    </row>
    <row r="1010" spans="1:9" ht="27">
      <c r="A1010" s="130">
        <v>29332919</v>
      </c>
      <c r="B1010" s="139" t="s">
        <v>6721</v>
      </c>
      <c r="C1010" s="140"/>
      <c r="D1010" s="138">
        <v>37.519500000000001</v>
      </c>
      <c r="E1010" s="138">
        <v>38.145800000000001</v>
      </c>
      <c r="F1010" s="133">
        <v>0</v>
      </c>
      <c r="G1010" s="133">
        <v>0</v>
      </c>
      <c r="H1010" s="142" t="s">
        <v>121</v>
      </c>
      <c r="I1010" s="142" t="s">
        <v>121</v>
      </c>
    </row>
    <row r="1011" spans="1:9">
      <c r="A1011" s="130">
        <v>29332921</v>
      </c>
      <c r="B1011" s="117" t="s">
        <v>6722</v>
      </c>
      <c r="C1011" s="118"/>
      <c r="D1011" s="138">
        <v>49.5</v>
      </c>
      <c r="E1011" s="138">
        <v>49.5</v>
      </c>
      <c r="F1011" s="133">
        <v>12.6</v>
      </c>
      <c r="G1011" s="133">
        <v>0</v>
      </c>
      <c r="H1011" s="133">
        <v>0</v>
      </c>
      <c r="I1011" s="133">
        <v>0</v>
      </c>
    </row>
    <row r="1012" spans="1:9" ht="27">
      <c r="A1012" s="130">
        <v>29332922</v>
      </c>
      <c r="B1012" s="139" t="s">
        <v>6723</v>
      </c>
      <c r="C1012" s="140"/>
      <c r="D1012" s="138">
        <v>30.452100000000002</v>
      </c>
      <c r="E1012" s="138">
        <v>33.907600000000002</v>
      </c>
      <c r="F1012" s="133">
        <v>12.6</v>
      </c>
      <c r="G1012" s="133">
        <v>0</v>
      </c>
      <c r="H1012" s="133">
        <v>0</v>
      </c>
      <c r="I1012" s="133">
        <v>0</v>
      </c>
    </row>
    <row r="1013" spans="1:9">
      <c r="A1013" s="130">
        <v>29332924</v>
      </c>
      <c r="B1013" s="117" t="s">
        <v>6724</v>
      </c>
      <c r="C1013" s="118"/>
      <c r="D1013" s="138">
        <v>50</v>
      </c>
      <c r="E1013" s="138">
        <v>50</v>
      </c>
      <c r="F1013" s="133">
        <v>0</v>
      </c>
      <c r="G1013" s="133">
        <v>0</v>
      </c>
      <c r="H1013" s="133">
        <v>0</v>
      </c>
      <c r="I1013" s="133">
        <v>0</v>
      </c>
    </row>
    <row r="1014" spans="1:9">
      <c r="A1014" s="130">
        <v>29332925</v>
      </c>
      <c r="B1014" s="117" t="s">
        <v>6725</v>
      </c>
      <c r="C1014" s="118"/>
      <c r="D1014" s="138">
        <v>35.982399999999998</v>
      </c>
      <c r="E1014" s="138">
        <v>35.982399999999998</v>
      </c>
      <c r="F1014" s="133">
        <v>0</v>
      </c>
      <c r="G1014" s="133">
        <v>0</v>
      </c>
      <c r="H1014" s="133">
        <v>0</v>
      </c>
      <c r="I1014" s="133">
        <v>0</v>
      </c>
    </row>
    <row r="1015" spans="1:9">
      <c r="A1015" s="130">
        <v>29332929</v>
      </c>
      <c r="B1015" s="117" t="s">
        <v>6726</v>
      </c>
      <c r="C1015" s="118"/>
      <c r="D1015" s="138">
        <v>12.9848</v>
      </c>
      <c r="E1015" s="138">
        <v>14.092499999999999</v>
      </c>
      <c r="F1015" s="133">
        <v>0</v>
      </c>
      <c r="G1015" s="133">
        <v>0</v>
      </c>
      <c r="H1015" s="142" t="s">
        <v>121</v>
      </c>
      <c r="I1015" s="142" t="s">
        <v>121</v>
      </c>
    </row>
    <row r="1016" spans="1:9" ht="27">
      <c r="A1016" s="130">
        <v>29332930</v>
      </c>
      <c r="B1016" s="139" t="s">
        <v>6727</v>
      </c>
      <c r="C1016" s="140"/>
      <c r="D1016" s="138">
        <v>25.002800000000001</v>
      </c>
      <c r="E1016" s="138">
        <v>25.0029</v>
      </c>
      <c r="F1016" s="133">
        <v>0</v>
      </c>
      <c r="G1016" s="133">
        <v>0</v>
      </c>
      <c r="H1016" s="142" t="s">
        <v>121</v>
      </c>
      <c r="I1016" s="142" t="s">
        <v>121</v>
      </c>
    </row>
    <row r="1017" spans="1:9">
      <c r="A1017" s="130">
        <v>29332991</v>
      </c>
      <c r="B1017" s="117" t="s">
        <v>6728</v>
      </c>
      <c r="C1017" s="118"/>
      <c r="D1017" s="138">
        <v>6.2489999999999997</v>
      </c>
      <c r="E1017" s="138">
        <v>8.0760000000000005</v>
      </c>
      <c r="F1017" s="133">
        <v>0</v>
      </c>
      <c r="G1017" s="133">
        <v>0</v>
      </c>
      <c r="H1017" s="142" t="s">
        <v>121</v>
      </c>
      <c r="I1017" s="142" t="s">
        <v>121</v>
      </c>
    </row>
    <row r="1018" spans="1:9">
      <c r="A1018" s="130">
        <v>29332992</v>
      </c>
      <c r="B1018" s="117" t="s">
        <v>6729</v>
      </c>
      <c r="C1018" s="118"/>
      <c r="D1018" s="138">
        <v>27.4133</v>
      </c>
      <c r="E1018" s="138">
        <v>29.3658</v>
      </c>
      <c r="F1018" s="133">
        <v>0</v>
      </c>
      <c r="G1018" s="133">
        <v>0</v>
      </c>
      <c r="H1018" s="142" t="s">
        <v>121</v>
      </c>
      <c r="I1018" s="142" t="s">
        <v>121</v>
      </c>
    </row>
    <row r="1019" spans="1:9">
      <c r="A1019" s="145">
        <v>29332999</v>
      </c>
      <c r="B1019" s="117" t="s">
        <v>6730</v>
      </c>
      <c r="C1019" s="118"/>
      <c r="D1019" s="136">
        <v>4.1119000000000003</v>
      </c>
      <c r="E1019" s="136">
        <v>35.877099999999999</v>
      </c>
      <c r="F1019" s="133">
        <v>0</v>
      </c>
      <c r="G1019" s="133">
        <v>0</v>
      </c>
      <c r="H1019" s="142" t="s">
        <v>121</v>
      </c>
      <c r="I1019" s="142" t="s">
        <v>121</v>
      </c>
    </row>
    <row r="1020" spans="1:9">
      <c r="A1020" s="130">
        <v>29333110</v>
      </c>
      <c r="B1020" s="117" t="s">
        <v>6731</v>
      </c>
      <c r="C1020" s="118"/>
      <c r="D1020" s="138">
        <v>63.5</v>
      </c>
      <c r="E1020" s="138">
        <v>63.5</v>
      </c>
      <c r="F1020" s="133">
        <v>0</v>
      </c>
      <c r="G1020" s="133">
        <v>0</v>
      </c>
      <c r="H1020" s="133">
        <v>2.1</v>
      </c>
      <c r="I1020" s="133">
        <v>9.65</v>
      </c>
    </row>
    <row r="1021" spans="1:9">
      <c r="A1021" s="130">
        <v>29333120</v>
      </c>
      <c r="B1021" s="117" t="s">
        <v>6732</v>
      </c>
      <c r="C1021" s="118"/>
      <c r="D1021" s="138">
        <v>17.546299999999999</v>
      </c>
      <c r="E1021" s="138">
        <v>42.081400000000002</v>
      </c>
      <c r="F1021" s="133">
        <v>0</v>
      </c>
      <c r="G1021" s="133">
        <v>0</v>
      </c>
      <c r="H1021" s="133">
        <v>2.1</v>
      </c>
      <c r="I1021" s="133">
        <v>9.65</v>
      </c>
    </row>
    <row r="1022" spans="1:9">
      <c r="A1022" s="130">
        <v>29333200</v>
      </c>
      <c r="B1022" s="117" t="s">
        <v>6733</v>
      </c>
      <c r="C1022" s="118"/>
      <c r="D1022" s="138">
        <v>7.8952</v>
      </c>
      <c r="E1022" s="138">
        <v>7.9691999999999998</v>
      </c>
      <c r="F1022" s="133">
        <v>0</v>
      </c>
      <c r="G1022" s="133">
        <v>0</v>
      </c>
      <c r="H1022" s="133">
        <v>2.1</v>
      </c>
      <c r="I1022" s="133">
        <v>9.65</v>
      </c>
    </row>
    <row r="1023" spans="1:9">
      <c r="A1023" s="145">
        <v>29333919</v>
      </c>
      <c r="B1023" s="117" t="s">
        <v>6734</v>
      </c>
      <c r="C1023" s="118"/>
      <c r="D1023" s="136">
        <v>22.3567</v>
      </c>
      <c r="E1023" s="136">
        <v>48.420200000000001</v>
      </c>
      <c r="F1023" s="133">
        <v>0</v>
      </c>
      <c r="G1023" s="133">
        <v>0</v>
      </c>
      <c r="H1023" s="142" t="s">
        <v>121</v>
      </c>
      <c r="I1023" s="142" t="s">
        <v>121</v>
      </c>
    </row>
    <row r="1024" spans="1:9">
      <c r="A1024" s="130">
        <v>29333921</v>
      </c>
      <c r="B1024" s="117" t="s">
        <v>6735</v>
      </c>
      <c r="C1024" s="118"/>
      <c r="D1024" s="138">
        <v>12.227499999999999</v>
      </c>
      <c r="E1024" s="138">
        <v>13.3178</v>
      </c>
      <c r="F1024" s="133">
        <v>0</v>
      </c>
      <c r="G1024" s="133">
        <v>0</v>
      </c>
      <c r="H1024" s="133">
        <v>2.1</v>
      </c>
      <c r="I1024" s="133">
        <v>9.65</v>
      </c>
    </row>
    <row r="1025" spans="1:9">
      <c r="A1025" s="130">
        <v>29333922</v>
      </c>
      <c r="B1025" s="117" t="s">
        <v>6736</v>
      </c>
      <c r="C1025" s="118"/>
      <c r="D1025" s="138">
        <v>4.6741000000000001</v>
      </c>
      <c r="E1025" s="138">
        <v>4.8688000000000002</v>
      </c>
      <c r="F1025" s="133">
        <v>0</v>
      </c>
      <c r="G1025" s="133">
        <v>0</v>
      </c>
      <c r="H1025" s="133">
        <v>2.1</v>
      </c>
      <c r="I1025" s="133">
        <v>9.65</v>
      </c>
    </row>
    <row r="1026" spans="1:9">
      <c r="A1026" s="145">
        <v>29333929</v>
      </c>
      <c r="B1026" s="117" t="s">
        <v>6737</v>
      </c>
      <c r="C1026" s="118"/>
      <c r="D1026" s="136">
        <v>5.72</v>
      </c>
      <c r="E1026" s="136">
        <v>26.175999999999998</v>
      </c>
      <c r="F1026" s="133">
        <v>0</v>
      </c>
      <c r="G1026" s="133">
        <v>0</v>
      </c>
      <c r="H1026" s="142" t="s">
        <v>121</v>
      </c>
      <c r="I1026" s="142" t="s">
        <v>121</v>
      </c>
    </row>
    <row r="1027" spans="1:9">
      <c r="A1027" s="130">
        <v>29333939</v>
      </c>
      <c r="B1027" s="117" t="s">
        <v>5820</v>
      </c>
      <c r="C1027" s="118"/>
      <c r="D1027" s="138">
        <v>4.9869000000000003</v>
      </c>
      <c r="E1027" s="138">
        <v>15.716100000000001</v>
      </c>
      <c r="F1027" s="133">
        <v>0</v>
      </c>
      <c r="G1027" s="133">
        <v>0</v>
      </c>
      <c r="H1027" s="142" t="s">
        <v>121</v>
      </c>
      <c r="I1027" s="142" t="s">
        <v>121</v>
      </c>
    </row>
    <row r="1028" spans="1:9">
      <c r="A1028" s="130">
        <v>29333948</v>
      </c>
      <c r="B1028" s="117" t="s">
        <v>6738</v>
      </c>
      <c r="C1028" s="118"/>
      <c r="D1028" s="138">
        <v>47.8</v>
      </c>
      <c r="E1028" s="138">
        <v>47.8005</v>
      </c>
      <c r="F1028" s="133">
        <v>10.8</v>
      </c>
      <c r="G1028" s="133">
        <v>0</v>
      </c>
      <c r="H1028" s="133">
        <v>0</v>
      </c>
      <c r="I1028" s="133">
        <v>0</v>
      </c>
    </row>
    <row r="1029" spans="1:9">
      <c r="A1029" s="145">
        <v>29333949</v>
      </c>
      <c r="B1029" s="117" t="s">
        <v>6739</v>
      </c>
      <c r="C1029" s="118"/>
      <c r="D1029" s="136">
        <v>10.7151</v>
      </c>
      <c r="E1029" s="136">
        <v>13.205500000000001</v>
      </c>
      <c r="F1029" s="133">
        <v>0</v>
      </c>
      <c r="G1029" s="133">
        <v>0</v>
      </c>
      <c r="H1029" s="142" t="s">
        <v>121</v>
      </c>
      <c r="I1029" s="142" t="s">
        <v>121</v>
      </c>
    </row>
    <row r="1030" spans="1:9" ht="27">
      <c r="A1030" s="130">
        <v>29333989</v>
      </c>
      <c r="B1030" s="139" t="s">
        <v>6740</v>
      </c>
      <c r="C1030" s="140"/>
      <c r="D1030" s="138">
        <v>7.5964999999999998</v>
      </c>
      <c r="E1030" s="138">
        <v>11.8972</v>
      </c>
      <c r="F1030" s="133">
        <v>0</v>
      </c>
      <c r="G1030" s="133">
        <v>0</v>
      </c>
      <c r="H1030" s="142" t="s">
        <v>121</v>
      </c>
      <c r="I1030" s="142" t="s">
        <v>121</v>
      </c>
    </row>
    <row r="1031" spans="1:9">
      <c r="A1031" s="145">
        <v>29333999</v>
      </c>
      <c r="B1031" s="117" t="s">
        <v>6741</v>
      </c>
      <c r="C1031" s="118"/>
      <c r="D1031" s="136">
        <v>5.3705999999999996</v>
      </c>
      <c r="E1031" s="136">
        <v>65.864999999999995</v>
      </c>
      <c r="F1031" s="133">
        <v>0</v>
      </c>
      <c r="G1031" s="133">
        <v>0</v>
      </c>
      <c r="H1031" s="142" t="s">
        <v>121</v>
      </c>
      <c r="I1031" s="142" t="s">
        <v>121</v>
      </c>
    </row>
    <row r="1032" spans="1:9" ht="27">
      <c r="A1032" s="130">
        <v>29334919</v>
      </c>
      <c r="B1032" s="139" t="s">
        <v>6742</v>
      </c>
      <c r="C1032" s="140"/>
      <c r="D1032" s="138">
        <v>5.7695999999999996</v>
      </c>
      <c r="E1032" s="138">
        <v>5.9462999999999999</v>
      </c>
      <c r="F1032" s="133">
        <v>0</v>
      </c>
      <c r="G1032" s="133">
        <v>0</v>
      </c>
      <c r="H1032" s="142" t="s">
        <v>121</v>
      </c>
      <c r="I1032" s="142" t="s">
        <v>121</v>
      </c>
    </row>
    <row r="1033" spans="1:9">
      <c r="A1033" s="145">
        <v>29334990</v>
      </c>
      <c r="B1033" s="117" t="s">
        <v>6743</v>
      </c>
      <c r="C1033" s="118"/>
      <c r="D1033" s="136">
        <v>5.6977000000000002</v>
      </c>
      <c r="E1033" s="136">
        <v>8.7234999999999996</v>
      </c>
      <c r="F1033" s="133">
        <v>0</v>
      </c>
      <c r="G1033" s="133">
        <v>0</v>
      </c>
      <c r="H1033" s="142" t="s">
        <v>121</v>
      </c>
      <c r="I1033" s="142" t="s">
        <v>121</v>
      </c>
    </row>
    <row r="1034" spans="1:9">
      <c r="A1034" s="145">
        <v>29335200</v>
      </c>
      <c r="B1034" s="117" t="s">
        <v>6744</v>
      </c>
      <c r="C1034" s="118"/>
      <c r="D1034" s="136">
        <v>6.7359</v>
      </c>
      <c r="E1034" s="136">
        <v>6.7359</v>
      </c>
      <c r="F1034" s="133">
        <v>0</v>
      </c>
      <c r="G1034" s="133">
        <v>0</v>
      </c>
      <c r="H1034" s="133">
        <v>2.1</v>
      </c>
      <c r="I1034" s="133">
        <v>9.65</v>
      </c>
    </row>
    <row r="1035" spans="1:9">
      <c r="A1035" s="130">
        <v>29335340</v>
      </c>
      <c r="B1035" s="117" t="s">
        <v>6745</v>
      </c>
      <c r="C1035" s="118"/>
      <c r="D1035" s="138">
        <v>65.0595</v>
      </c>
      <c r="E1035" s="138">
        <v>65.0595</v>
      </c>
      <c r="F1035" s="133">
        <v>12.6</v>
      </c>
      <c r="G1035" s="133">
        <v>0</v>
      </c>
      <c r="H1035" s="142" t="s">
        <v>121</v>
      </c>
      <c r="I1035" s="142" t="s">
        <v>121</v>
      </c>
    </row>
    <row r="1036" spans="1:9">
      <c r="A1036" s="145">
        <v>29335400</v>
      </c>
      <c r="B1036" s="117" t="s">
        <v>6746</v>
      </c>
      <c r="C1036" s="118"/>
      <c r="D1036" s="136">
        <v>201.70670000000001</v>
      </c>
      <c r="E1036" s="136">
        <v>204.83680000000001</v>
      </c>
      <c r="F1036" s="133">
        <v>0</v>
      </c>
      <c r="G1036" s="133">
        <v>0</v>
      </c>
      <c r="H1036" s="142" t="s">
        <v>121</v>
      </c>
      <c r="I1036" s="142" t="s">
        <v>121</v>
      </c>
    </row>
    <row r="1037" spans="1:9">
      <c r="A1037" s="130">
        <v>29335912</v>
      </c>
      <c r="B1037" s="117" t="s">
        <v>6747</v>
      </c>
      <c r="C1037" s="118"/>
      <c r="D1037" s="138">
        <v>62.136400000000002</v>
      </c>
      <c r="E1037" s="138">
        <v>78.863699999999994</v>
      </c>
      <c r="F1037" s="133">
        <v>12.6</v>
      </c>
      <c r="G1037" s="133">
        <v>0</v>
      </c>
      <c r="H1037" s="133">
        <v>0</v>
      </c>
      <c r="I1037" s="133">
        <v>0</v>
      </c>
    </row>
    <row r="1038" spans="1:9" ht="27">
      <c r="A1038" s="130">
        <v>29335913</v>
      </c>
      <c r="B1038" s="139" t="s">
        <v>6748</v>
      </c>
      <c r="C1038" s="140"/>
      <c r="D1038" s="138">
        <v>26.0732</v>
      </c>
      <c r="E1038" s="138">
        <v>27.617699999999999</v>
      </c>
      <c r="F1038" s="133">
        <v>0</v>
      </c>
      <c r="G1038" s="133">
        <v>0</v>
      </c>
      <c r="H1038" s="142" t="s">
        <v>121</v>
      </c>
      <c r="I1038" s="142" t="s">
        <v>121</v>
      </c>
    </row>
    <row r="1039" spans="1:9">
      <c r="A1039" s="130">
        <v>29335915</v>
      </c>
      <c r="B1039" s="117" t="s">
        <v>6749</v>
      </c>
      <c r="C1039" s="118"/>
      <c r="D1039" s="138">
        <v>20.5443</v>
      </c>
      <c r="E1039" s="138">
        <v>22.435199999999998</v>
      </c>
      <c r="F1039" s="133">
        <v>10.8</v>
      </c>
      <c r="G1039" s="133">
        <v>0</v>
      </c>
      <c r="H1039" s="142" t="s">
        <v>121</v>
      </c>
      <c r="I1039" s="142" t="s">
        <v>121</v>
      </c>
    </row>
    <row r="1040" spans="1:9" ht="27">
      <c r="A1040" s="130">
        <v>29335919</v>
      </c>
      <c r="B1040" s="139" t="s">
        <v>6750</v>
      </c>
      <c r="C1040" s="140"/>
      <c r="D1040" s="138">
        <v>10.912599999999999</v>
      </c>
      <c r="E1040" s="138">
        <v>21.7685</v>
      </c>
      <c r="F1040" s="133">
        <v>0</v>
      </c>
      <c r="G1040" s="133">
        <v>0</v>
      </c>
      <c r="H1040" s="142" t="s">
        <v>121</v>
      </c>
      <c r="I1040" s="142" t="s">
        <v>121</v>
      </c>
    </row>
    <row r="1041" spans="1:9">
      <c r="A1041" s="145">
        <v>29335929</v>
      </c>
      <c r="B1041" s="117" t="s">
        <v>6751</v>
      </c>
      <c r="C1041" s="118"/>
      <c r="D1041" s="136">
        <v>398.75420000000003</v>
      </c>
      <c r="E1041" s="136">
        <v>395.75940000000003</v>
      </c>
      <c r="F1041" s="133">
        <v>0</v>
      </c>
      <c r="G1041" s="133">
        <v>0</v>
      </c>
      <c r="H1041" s="142" t="s">
        <v>121</v>
      </c>
      <c r="I1041" s="142" t="s">
        <v>121</v>
      </c>
    </row>
    <row r="1042" spans="1:9">
      <c r="A1042" s="130">
        <v>29335932</v>
      </c>
      <c r="B1042" s="117" t="s">
        <v>6752</v>
      </c>
      <c r="C1042" s="118"/>
      <c r="D1042" s="138">
        <v>7.12</v>
      </c>
      <c r="E1042" s="138">
        <v>7.8726000000000003</v>
      </c>
      <c r="F1042" s="133">
        <v>0</v>
      </c>
      <c r="G1042" s="133">
        <v>0</v>
      </c>
      <c r="H1042" s="133">
        <v>2.1</v>
      </c>
      <c r="I1042" s="133">
        <v>9.65</v>
      </c>
    </row>
    <row r="1043" spans="1:9">
      <c r="A1043" s="145">
        <v>29335939</v>
      </c>
      <c r="B1043" s="117" t="s">
        <v>6753</v>
      </c>
      <c r="C1043" s="118"/>
      <c r="D1043" s="136">
        <v>28.731100000000001</v>
      </c>
      <c r="E1043" s="136">
        <v>30.152000000000001</v>
      </c>
      <c r="F1043" s="133">
        <v>0</v>
      </c>
      <c r="G1043" s="133">
        <v>0</v>
      </c>
      <c r="H1043" s="142" t="s">
        <v>121</v>
      </c>
      <c r="I1043" s="142" t="s">
        <v>121</v>
      </c>
    </row>
    <row r="1044" spans="1:9">
      <c r="A1044" s="130">
        <v>29335941</v>
      </c>
      <c r="B1044" s="117" t="s">
        <v>6754</v>
      </c>
      <c r="C1044" s="118"/>
      <c r="D1044" s="138">
        <v>26.713100000000001</v>
      </c>
      <c r="E1044" s="138">
        <v>27.4956</v>
      </c>
      <c r="F1044" s="133">
        <v>12.6</v>
      </c>
      <c r="G1044" s="133">
        <v>0</v>
      </c>
      <c r="H1044" s="133">
        <v>0</v>
      </c>
      <c r="I1044" s="133">
        <v>0</v>
      </c>
    </row>
    <row r="1045" spans="1:9">
      <c r="A1045" s="130">
        <v>29335942</v>
      </c>
      <c r="B1045" s="117" t="s">
        <v>6755</v>
      </c>
      <c r="C1045" s="118"/>
      <c r="D1045" s="138">
        <v>43.535200000000003</v>
      </c>
      <c r="E1045" s="138">
        <v>59.236199999999997</v>
      </c>
      <c r="F1045" s="133">
        <v>0</v>
      </c>
      <c r="G1045" s="133">
        <v>0</v>
      </c>
      <c r="H1045" s="133">
        <v>0</v>
      </c>
      <c r="I1045" s="133">
        <v>0</v>
      </c>
    </row>
    <row r="1046" spans="1:9">
      <c r="A1046" s="130">
        <v>29335944</v>
      </c>
      <c r="B1046" s="117" t="s">
        <v>6756</v>
      </c>
      <c r="C1046" s="118"/>
      <c r="D1046" s="138">
        <v>8.4362999999999992</v>
      </c>
      <c r="E1046" s="138">
        <v>8.4362999999999992</v>
      </c>
      <c r="F1046" s="133">
        <v>12.6</v>
      </c>
      <c r="G1046" s="133">
        <v>0</v>
      </c>
      <c r="H1046" s="133">
        <v>2.1</v>
      </c>
      <c r="I1046" s="133">
        <v>9.65</v>
      </c>
    </row>
    <row r="1047" spans="1:9">
      <c r="A1047" s="130">
        <v>29335949</v>
      </c>
      <c r="B1047" s="117" t="s">
        <v>6757</v>
      </c>
      <c r="C1047" s="118"/>
      <c r="D1047" s="138">
        <v>20.9635</v>
      </c>
      <c r="E1047" s="138">
        <v>33.648899999999998</v>
      </c>
      <c r="F1047" s="133">
        <v>0</v>
      </c>
      <c r="G1047" s="133">
        <v>0</v>
      </c>
      <c r="H1047" s="142" t="s">
        <v>121</v>
      </c>
      <c r="I1047" s="142" t="s">
        <v>121</v>
      </c>
    </row>
    <row r="1048" spans="1:9" ht="27">
      <c r="A1048" s="130">
        <v>29335999</v>
      </c>
      <c r="B1048" s="139" t="s">
        <v>6758</v>
      </c>
      <c r="C1048" s="140"/>
      <c r="D1048" s="138">
        <v>79.880799999999994</v>
      </c>
      <c r="E1048" s="138">
        <v>5.8052000000000001</v>
      </c>
      <c r="F1048" s="133">
        <v>0</v>
      </c>
      <c r="G1048" s="133">
        <v>0</v>
      </c>
      <c r="H1048" s="142" t="s">
        <v>121</v>
      </c>
      <c r="I1048" s="142" t="s">
        <v>121</v>
      </c>
    </row>
    <row r="1049" spans="1:9">
      <c r="A1049" s="130">
        <v>29336100</v>
      </c>
      <c r="B1049" s="117" t="s">
        <v>6759</v>
      </c>
      <c r="C1049" s="118"/>
      <c r="D1049" s="138">
        <v>0.91700000000000004</v>
      </c>
      <c r="E1049" s="138">
        <v>1.0407</v>
      </c>
      <c r="F1049" s="133">
        <v>0</v>
      </c>
      <c r="G1049" s="133">
        <v>0</v>
      </c>
      <c r="H1049" s="133">
        <v>2.1</v>
      </c>
      <c r="I1049" s="133">
        <v>9.65</v>
      </c>
    </row>
    <row r="1050" spans="1:9">
      <c r="A1050" s="145">
        <v>29336911</v>
      </c>
      <c r="B1050" s="117" t="s">
        <v>6760</v>
      </c>
      <c r="C1050" s="118"/>
      <c r="D1050" s="136">
        <v>1.5034000000000001</v>
      </c>
      <c r="E1050" s="136">
        <v>2.2549000000000001</v>
      </c>
      <c r="F1050" s="133">
        <v>0</v>
      </c>
      <c r="G1050" s="133">
        <v>0</v>
      </c>
      <c r="H1050" s="133">
        <v>2.1</v>
      </c>
      <c r="I1050" s="133">
        <v>9.65</v>
      </c>
    </row>
    <row r="1051" spans="1:9">
      <c r="A1051" s="130">
        <v>29336913</v>
      </c>
      <c r="B1051" s="117" t="s">
        <v>6761</v>
      </c>
      <c r="C1051" s="118"/>
      <c r="D1051" s="138">
        <v>3.3877999999999999</v>
      </c>
      <c r="E1051" s="138">
        <v>3.5356999999999998</v>
      </c>
      <c r="F1051" s="133">
        <v>0</v>
      </c>
      <c r="G1051" s="133">
        <v>0</v>
      </c>
      <c r="H1051" s="133">
        <v>2.1</v>
      </c>
      <c r="I1051" s="133">
        <v>9.65</v>
      </c>
    </row>
    <row r="1052" spans="1:9">
      <c r="A1052" s="130">
        <v>29336919</v>
      </c>
      <c r="B1052" s="117" t="s">
        <v>6762</v>
      </c>
      <c r="C1052" s="118"/>
      <c r="D1052" s="138">
        <v>0.81200000000000006</v>
      </c>
      <c r="E1052" s="138">
        <v>1.1418999999999999</v>
      </c>
      <c r="F1052" s="133">
        <v>0</v>
      </c>
      <c r="G1052" s="133">
        <v>0</v>
      </c>
      <c r="H1052" s="142" t="s">
        <v>121</v>
      </c>
      <c r="I1052" s="142" t="s">
        <v>121</v>
      </c>
    </row>
    <row r="1053" spans="1:9">
      <c r="A1053" s="130">
        <v>29336921</v>
      </c>
      <c r="B1053" s="117" t="s">
        <v>6763</v>
      </c>
      <c r="C1053" s="118"/>
      <c r="D1053" s="138">
        <v>1.6314</v>
      </c>
      <c r="E1053" s="138">
        <v>1.6455</v>
      </c>
      <c r="F1053" s="133">
        <v>12.6</v>
      </c>
      <c r="G1053" s="133">
        <v>0</v>
      </c>
      <c r="H1053" s="133">
        <v>2.1</v>
      </c>
      <c r="I1053" s="133">
        <v>9.65</v>
      </c>
    </row>
    <row r="1054" spans="1:9">
      <c r="A1054" s="130">
        <v>29336922</v>
      </c>
      <c r="B1054" s="117" t="s">
        <v>6764</v>
      </c>
      <c r="C1054" s="118"/>
      <c r="D1054" s="138">
        <v>12.566700000000001</v>
      </c>
      <c r="E1054" s="138">
        <v>13.641</v>
      </c>
      <c r="F1054" s="133">
        <v>0</v>
      </c>
      <c r="G1054" s="133">
        <v>0</v>
      </c>
      <c r="H1054" s="133">
        <v>2.1</v>
      </c>
      <c r="I1054" s="133">
        <v>9.65</v>
      </c>
    </row>
    <row r="1055" spans="1:9">
      <c r="A1055" s="130">
        <v>29336923</v>
      </c>
      <c r="B1055" s="117" t="s">
        <v>6765</v>
      </c>
      <c r="C1055" s="118"/>
      <c r="D1055" s="138">
        <v>11.7578</v>
      </c>
      <c r="E1055" s="138">
        <v>10.303599999999999</v>
      </c>
      <c r="F1055" s="133">
        <v>0</v>
      </c>
      <c r="G1055" s="133">
        <v>0</v>
      </c>
      <c r="H1055" s="133">
        <v>2.1</v>
      </c>
      <c r="I1055" s="133">
        <v>9.65</v>
      </c>
    </row>
    <row r="1056" spans="1:9">
      <c r="A1056" s="145">
        <v>29336929</v>
      </c>
      <c r="B1056" s="117" t="s">
        <v>6766</v>
      </c>
      <c r="C1056" s="118"/>
      <c r="D1056" s="136">
        <v>2.1265999999999998</v>
      </c>
      <c r="E1056" s="136">
        <v>4.5868000000000002</v>
      </c>
      <c r="F1056" s="133">
        <v>0</v>
      </c>
      <c r="G1056" s="133">
        <v>0</v>
      </c>
      <c r="H1056" s="133">
        <v>2.1</v>
      </c>
      <c r="I1056" s="133">
        <v>9.65</v>
      </c>
    </row>
    <row r="1057" spans="1:9">
      <c r="A1057" s="130">
        <v>29336991</v>
      </c>
      <c r="B1057" s="117" t="s">
        <v>6767</v>
      </c>
      <c r="C1057" s="118"/>
      <c r="D1057" s="138">
        <v>4.7285000000000004</v>
      </c>
      <c r="E1057" s="138">
        <v>5.3616000000000001</v>
      </c>
      <c r="F1057" s="133">
        <v>0</v>
      </c>
      <c r="G1057" s="133">
        <v>0</v>
      </c>
      <c r="H1057" s="133">
        <v>2.1</v>
      </c>
      <c r="I1057" s="133">
        <v>9.65</v>
      </c>
    </row>
    <row r="1058" spans="1:9" ht="27">
      <c r="A1058" s="130">
        <v>29336999</v>
      </c>
      <c r="B1058" s="139" t="s">
        <v>6768</v>
      </c>
      <c r="C1058" s="140"/>
      <c r="D1058" s="138">
        <v>2.0438999999999998</v>
      </c>
      <c r="E1058" s="138">
        <v>4.4055999999999997</v>
      </c>
      <c r="F1058" s="133">
        <v>0</v>
      </c>
      <c r="G1058" s="133">
        <v>0</v>
      </c>
      <c r="H1058" s="142" t="s">
        <v>121</v>
      </c>
      <c r="I1058" s="142" t="s">
        <v>121</v>
      </c>
    </row>
    <row r="1059" spans="1:9">
      <c r="A1059" s="130">
        <v>29337100</v>
      </c>
      <c r="B1059" s="117" t="s">
        <v>6769</v>
      </c>
      <c r="C1059" s="118"/>
      <c r="D1059" s="138">
        <v>1.7314000000000001</v>
      </c>
      <c r="E1059" s="138">
        <v>1.7619</v>
      </c>
      <c r="F1059" s="133">
        <v>0</v>
      </c>
      <c r="G1059" s="133">
        <v>0</v>
      </c>
      <c r="H1059" s="133">
        <v>2.1</v>
      </c>
      <c r="I1059" s="133">
        <v>9.65</v>
      </c>
    </row>
    <row r="1060" spans="1:9">
      <c r="A1060" s="130">
        <v>29337910</v>
      </c>
      <c r="B1060" s="117" t="s">
        <v>6770</v>
      </c>
      <c r="C1060" s="118"/>
      <c r="D1060" s="138">
        <v>14.1</v>
      </c>
      <c r="E1060" s="138">
        <v>14.415900000000001</v>
      </c>
      <c r="F1060" s="133">
        <v>0</v>
      </c>
      <c r="G1060" s="133">
        <v>0</v>
      </c>
      <c r="H1060" s="133">
        <v>0</v>
      </c>
      <c r="I1060" s="133">
        <v>0</v>
      </c>
    </row>
    <row r="1061" spans="1:9">
      <c r="A1061" s="130">
        <v>29337990</v>
      </c>
      <c r="B1061" s="117" t="s">
        <v>6771</v>
      </c>
      <c r="C1061" s="118"/>
      <c r="D1061" s="138">
        <v>1.8935999999999999</v>
      </c>
      <c r="E1061" s="138">
        <v>5.6657000000000002</v>
      </c>
      <c r="F1061" s="133">
        <v>0</v>
      </c>
      <c r="G1061" s="133">
        <v>0</v>
      </c>
      <c r="H1061" s="142" t="s">
        <v>121</v>
      </c>
      <c r="I1061" s="142" t="s">
        <v>121</v>
      </c>
    </row>
    <row r="1062" spans="1:9">
      <c r="A1062" s="145">
        <v>29339919</v>
      </c>
      <c r="B1062" s="117" t="s">
        <v>6772</v>
      </c>
      <c r="C1062" s="118"/>
      <c r="D1062" s="136">
        <v>8.6105</v>
      </c>
      <c r="E1062" s="136">
        <v>9.3615999999999993</v>
      </c>
      <c r="F1062" s="133">
        <v>10.8</v>
      </c>
      <c r="G1062" s="133">
        <v>0</v>
      </c>
      <c r="H1062" s="142" t="s">
        <v>121</v>
      </c>
      <c r="I1062" s="142" t="s">
        <v>121</v>
      </c>
    </row>
    <row r="1063" spans="1:9" ht="27">
      <c r="A1063" s="130">
        <v>29339920</v>
      </c>
      <c r="B1063" s="139" t="s">
        <v>6773</v>
      </c>
      <c r="C1063" s="140"/>
      <c r="D1063" s="138">
        <v>49.597099999999998</v>
      </c>
      <c r="E1063" s="138">
        <v>60.272500000000001</v>
      </c>
      <c r="F1063" s="133">
        <v>0</v>
      </c>
      <c r="G1063" s="133">
        <v>0</v>
      </c>
      <c r="H1063" s="142" t="s">
        <v>121</v>
      </c>
      <c r="I1063" s="142" t="s">
        <v>121</v>
      </c>
    </row>
    <row r="1064" spans="1:9">
      <c r="A1064" s="130">
        <v>29339932</v>
      </c>
      <c r="B1064" s="117" t="s">
        <v>6774</v>
      </c>
      <c r="C1064" s="118"/>
      <c r="D1064" s="138">
        <v>58.782600000000002</v>
      </c>
      <c r="E1064" s="138">
        <v>68.1374</v>
      </c>
      <c r="F1064" s="133">
        <v>12.6</v>
      </c>
      <c r="G1064" s="133">
        <v>0</v>
      </c>
      <c r="H1064" s="133">
        <v>0</v>
      </c>
      <c r="I1064" s="133">
        <v>0</v>
      </c>
    </row>
    <row r="1065" spans="1:9">
      <c r="A1065" s="130">
        <v>29339946</v>
      </c>
      <c r="B1065" s="117" t="s">
        <v>6775</v>
      </c>
      <c r="C1065" s="118"/>
      <c r="D1065" s="138">
        <v>134.185</v>
      </c>
      <c r="E1065" s="138">
        <v>135.4966</v>
      </c>
      <c r="F1065" s="133">
        <v>12.6</v>
      </c>
      <c r="G1065" s="133">
        <v>0</v>
      </c>
      <c r="H1065" s="133">
        <v>0</v>
      </c>
      <c r="I1065" s="133">
        <v>0</v>
      </c>
    </row>
    <row r="1066" spans="1:9">
      <c r="A1066" s="145">
        <v>29339949</v>
      </c>
      <c r="B1066" s="117" t="s">
        <v>6776</v>
      </c>
      <c r="C1066" s="118"/>
      <c r="D1066" s="136">
        <v>10.6694</v>
      </c>
      <c r="E1066" s="136">
        <v>23.954799999999999</v>
      </c>
      <c r="F1066" s="133">
        <v>0</v>
      </c>
      <c r="G1066" s="133">
        <v>0</v>
      </c>
      <c r="H1066" s="142" t="s">
        <v>121</v>
      </c>
      <c r="I1066" s="142" t="s">
        <v>121</v>
      </c>
    </row>
    <row r="1067" spans="1:9">
      <c r="A1067" s="130">
        <v>29339953</v>
      </c>
      <c r="B1067" s="117" t="s">
        <v>6777</v>
      </c>
      <c r="C1067" s="118"/>
      <c r="D1067" s="138">
        <v>15.340299999999999</v>
      </c>
      <c r="E1067" s="138">
        <v>19.168600000000001</v>
      </c>
      <c r="F1067" s="133">
        <v>12.6</v>
      </c>
      <c r="G1067" s="133">
        <v>0</v>
      </c>
      <c r="H1067" s="142" t="s">
        <v>121</v>
      </c>
      <c r="I1067" s="142" t="s">
        <v>121</v>
      </c>
    </row>
    <row r="1068" spans="1:9">
      <c r="A1068" s="130">
        <v>29339954</v>
      </c>
      <c r="B1068" s="117" t="s">
        <v>6778</v>
      </c>
      <c r="C1068" s="118"/>
      <c r="D1068" s="138">
        <v>60</v>
      </c>
      <c r="E1068" s="138">
        <v>60</v>
      </c>
      <c r="F1068" s="133">
        <v>12.6</v>
      </c>
      <c r="G1068" s="133">
        <v>0</v>
      </c>
      <c r="H1068" s="133">
        <v>0</v>
      </c>
      <c r="I1068" s="133">
        <v>0</v>
      </c>
    </row>
    <row r="1069" spans="1:9">
      <c r="A1069" s="130">
        <v>29339955</v>
      </c>
      <c r="B1069" s="117" t="s">
        <v>6779</v>
      </c>
      <c r="C1069" s="118"/>
      <c r="D1069" s="138">
        <v>85.76</v>
      </c>
      <c r="E1069" s="138">
        <v>88.3917</v>
      </c>
      <c r="F1069" s="133">
        <v>12.6</v>
      </c>
      <c r="G1069" s="133">
        <v>0</v>
      </c>
      <c r="H1069" s="133">
        <v>2.1</v>
      </c>
      <c r="I1069" s="133">
        <v>9.65</v>
      </c>
    </row>
    <row r="1070" spans="1:9">
      <c r="A1070" s="130">
        <v>29339956</v>
      </c>
      <c r="B1070" s="117" t="s">
        <v>6780</v>
      </c>
      <c r="C1070" s="118"/>
      <c r="D1070" s="138">
        <v>27.936299999999999</v>
      </c>
      <c r="E1070" s="138">
        <v>51.760199999999998</v>
      </c>
      <c r="F1070" s="133">
        <v>12.6</v>
      </c>
      <c r="G1070" s="133">
        <v>0</v>
      </c>
      <c r="H1070" s="133">
        <v>2.1</v>
      </c>
      <c r="I1070" s="133">
        <v>9.65</v>
      </c>
    </row>
    <row r="1071" spans="1:9" ht="27">
      <c r="A1071" s="130">
        <v>29339959</v>
      </c>
      <c r="B1071" s="139" t="s">
        <v>6781</v>
      </c>
      <c r="C1071" s="140"/>
      <c r="D1071" s="138">
        <v>5.0709</v>
      </c>
      <c r="E1071" s="138">
        <v>11.966799999999999</v>
      </c>
      <c r="F1071" s="133">
        <v>0</v>
      </c>
      <c r="G1071" s="133">
        <v>0</v>
      </c>
      <c r="H1071" s="142" t="s">
        <v>121</v>
      </c>
      <c r="I1071" s="142" t="s">
        <v>121</v>
      </c>
    </row>
    <row r="1072" spans="1:9">
      <c r="A1072" s="130">
        <v>29339961</v>
      </c>
      <c r="B1072" s="117" t="s">
        <v>6782</v>
      </c>
      <c r="C1072" s="118"/>
      <c r="D1072" s="138">
        <v>29.104800000000001</v>
      </c>
      <c r="E1072" s="138">
        <v>29.417100000000001</v>
      </c>
      <c r="F1072" s="133">
        <v>0</v>
      </c>
      <c r="G1072" s="133">
        <v>0</v>
      </c>
      <c r="H1072" s="133">
        <v>2.1</v>
      </c>
      <c r="I1072" s="133">
        <v>9.65</v>
      </c>
    </row>
    <row r="1073" spans="1:9">
      <c r="A1073" s="145">
        <v>29339969</v>
      </c>
      <c r="B1073" s="117" t="s">
        <v>6783</v>
      </c>
      <c r="C1073" s="118"/>
      <c r="D1073" s="136">
        <v>3.2456</v>
      </c>
      <c r="E1073" s="136">
        <v>17.314399999999999</v>
      </c>
      <c r="F1073" s="133">
        <v>0</v>
      </c>
      <c r="G1073" s="133">
        <v>0</v>
      </c>
      <c r="H1073" s="142" t="s">
        <v>121</v>
      </c>
      <c r="I1073" s="142" t="s">
        <v>121</v>
      </c>
    </row>
    <row r="1074" spans="1:9" ht="27">
      <c r="A1074" s="130">
        <v>29339999</v>
      </c>
      <c r="B1074" s="139" t="s">
        <v>6784</v>
      </c>
      <c r="C1074" s="140"/>
      <c r="D1074" s="138">
        <v>4.9992999999999999</v>
      </c>
      <c r="E1074" s="138">
        <v>16.511099999999999</v>
      </c>
      <c r="F1074" s="133">
        <v>0</v>
      </c>
      <c r="G1074" s="133">
        <v>0</v>
      </c>
      <c r="H1074" s="142" t="s">
        <v>121</v>
      </c>
      <c r="I1074" s="142" t="s">
        <v>121</v>
      </c>
    </row>
    <row r="1075" spans="1:9">
      <c r="A1075" s="130">
        <v>29341030</v>
      </c>
      <c r="B1075" s="117" t="s">
        <v>6785</v>
      </c>
      <c r="C1075" s="118"/>
      <c r="D1075" s="138">
        <v>53.744</v>
      </c>
      <c r="E1075" s="138">
        <v>55.045000000000002</v>
      </c>
      <c r="F1075" s="133">
        <v>0</v>
      </c>
      <c r="G1075" s="133">
        <v>0</v>
      </c>
      <c r="H1075" s="133">
        <v>0</v>
      </c>
      <c r="I1075" s="133">
        <v>0</v>
      </c>
    </row>
    <row r="1076" spans="1:9" ht="27">
      <c r="A1076" s="130">
        <v>29341090</v>
      </c>
      <c r="B1076" s="139" t="s">
        <v>6786</v>
      </c>
      <c r="C1076" s="140"/>
      <c r="D1076" s="138">
        <v>9.5434000000000001</v>
      </c>
      <c r="E1076" s="138">
        <v>47.65</v>
      </c>
      <c r="F1076" s="133">
        <v>0</v>
      </c>
      <c r="G1076" s="133">
        <v>0</v>
      </c>
      <c r="H1076" s="142" t="s">
        <v>121</v>
      </c>
      <c r="I1076" s="142" t="s">
        <v>121</v>
      </c>
    </row>
    <row r="1077" spans="1:9">
      <c r="A1077" s="145">
        <v>29342010</v>
      </c>
      <c r="B1077" s="117" t="s">
        <v>6787</v>
      </c>
      <c r="C1077" s="118"/>
      <c r="D1077" s="136">
        <v>1.9272</v>
      </c>
      <c r="E1077" s="136">
        <v>3.133</v>
      </c>
      <c r="F1077" s="133">
        <v>12.6</v>
      </c>
      <c r="G1077" s="133">
        <v>0</v>
      </c>
      <c r="H1077" s="133">
        <v>2.1</v>
      </c>
      <c r="I1077" s="133">
        <v>9.65</v>
      </c>
    </row>
    <row r="1078" spans="1:9" ht="27">
      <c r="A1078" s="130">
        <v>29342020</v>
      </c>
      <c r="B1078" s="139" t="s">
        <v>6788</v>
      </c>
      <c r="C1078" s="140"/>
      <c r="D1078" s="138">
        <v>2.3201999999999998</v>
      </c>
      <c r="E1078" s="138">
        <v>2.6918000000000002</v>
      </c>
      <c r="F1078" s="133">
        <v>12.6</v>
      </c>
      <c r="G1078" s="133">
        <v>0</v>
      </c>
      <c r="H1078" s="133">
        <v>2.1</v>
      </c>
      <c r="I1078" s="133">
        <v>9.65</v>
      </c>
    </row>
    <row r="1079" spans="1:9">
      <c r="A1079" s="130">
        <v>29342031</v>
      </c>
      <c r="B1079" s="117" t="s">
        <v>6789</v>
      </c>
      <c r="C1079" s="118"/>
      <c r="D1079" s="138">
        <v>2.7677</v>
      </c>
      <c r="E1079" s="138">
        <v>3.1004</v>
      </c>
      <c r="F1079" s="133">
        <v>0</v>
      </c>
      <c r="G1079" s="133">
        <v>0</v>
      </c>
      <c r="H1079" s="133">
        <v>2.1</v>
      </c>
      <c r="I1079" s="133">
        <v>9.65</v>
      </c>
    </row>
    <row r="1080" spans="1:9" ht="27">
      <c r="A1080" s="130">
        <v>29342032</v>
      </c>
      <c r="B1080" s="139" t="s">
        <v>6790</v>
      </c>
      <c r="C1080" s="140"/>
      <c r="D1080" s="138">
        <v>2.5324</v>
      </c>
      <c r="E1080" s="138">
        <v>2.8645</v>
      </c>
      <c r="F1080" s="133">
        <v>0</v>
      </c>
      <c r="G1080" s="133">
        <v>0</v>
      </c>
      <c r="H1080" s="133">
        <v>2.1</v>
      </c>
      <c r="I1080" s="133">
        <v>9.65</v>
      </c>
    </row>
    <row r="1081" spans="1:9">
      <c r="A1081" s="145">
        <v>29342033</v>
      </c>
      <c r="B1081" s="117" t="s">
        <v>6791</v>
      </c>
      <c r="C1081" s="118"/>
      <c r="D1081" s="136">
        <v>3.2593000000000001</v>
      </c>
      <c r="E1081" s="136">
        <v>3.6554000000000002</v>
      </c>
      <c r="F1081" s="133">
        <v>12.6</v>
      </c>
      <c r="G1081" s="133">
        <v>0</v>
      </c>
      <c r="H1081" s="133">
        <v>2.1</v>
      </c>
      <c r="I1081" s="133">
        <v>9.65</v>
      </c>
    </row>
    <row r="1082" spans="1:9" ht="27">
      <c r="A1082" s="130">
        <v>29342034</v>
      </c>
      <c r="B1082" s="139" t="s">
        <v>6792</v>
      </c>
      <c r="C1082" s="140"/>
      <c r="D1082" s="138">
        <v>3.1265999999999998</v>
      </c>
      <c r="E1082" s="138">
        <v>3.524</v>
      </c>
      <c r="F1082" s="133">
        <v>12.6</v>
      </c>
      <c r="G1082" s="133">
        <v>0</v>
      </c>
      <c r="H1082" s="133">
        <v>2.1</v>
      </c>
      <c r="I1082" s="133">
        <v>9.65</v>
      </c>
    </row>
    <row r="1083" spans="1:9">
      <c r="A1083" s="145">
        <v>29342039</v>
      </c>
      <c r="B1083" s="117" t="s">
        <v>6793</v>
      </c>
      <c r="C1083" s="118"/>
      <c r="D1083" s="136">
        <v>10.3703</v>
      </c>
      <c r="E1083" s="136">
        <v>10.4337</v>
      </c>
      <c r="F1083" s="133">
        <v>12.6</v>
      </c>
      <c r="G1083" s="133">
        <v>0</v>
      </c>
      <c r="H1083" s="133">
        <v>2.1</v>
      </c>
      <c r="I1083" s="133">
        <v>9.65</v>
      </c>
    </row>
    <row r="1084" spans="1:9" ht="27">
      <c r="A1084" s="130">
        <v>29342090</v>
      </c>
      <c r="B1084" s="139" t="s">
        <v>6794</v>
      </c>
      <c r="C1084" s="140"/>
      <c r="D1084" s="138">
        <v>7.3673999999999999</v>
      </c>
      <c r="E1084" s="138">
        <v>8.1029999999999998</v>
      </c>
      <c r="F1084" s="133">
        <v>0</v>
      </c>
      <c r="G1084" s="133">
        <v>0</v>
      </c>
      <c r="H1084" s="142" t="s">
        <v>121</v>
      </c>
      <c r="I1084" s="142" t="s">
        <v>121</v>
      </c>
    </row>
    <row r="1085" spans="1:9">
      <c r="A1085" s="145">
        <v>29343090</v>
      </c>
      <c r="B1085" s="117" t="s">
        <v>6795</v>
      </c>
      <c r="C1085" s="118"/>
      <c r="D1085" s="136">
        <v>19.5001</v>
      </c>
      <c r="E1085" s="136">
        <v>103.7842</v>
      </c>
      <c r="F1085" s="133">
        <v>0</v>
      </c>
      <c r="G1085" s="133">
        <v>0</v>
      </c>
      <c r="H1085" s="142" t="s">
        <v>121</v>
      </c>
      <c r="I1085" s="142" t="s">
        <v>121</v>
      </c>
    </row>
    <row r="1086" spans="1:9" ht="27">
      <c r="A1086" s="130">
        <v>29349911</v>
      </c>
      <c r="B1086" s="139" t="s">
        <v>6796</v>
      </c>
      <c r="C1086" s="140"/>
      <c r="D1086" s="138">
        <v>2.1326000000000001</v>
      </c>
      <c r="E1086" s="138">
        <v>23.342400000000001</v>
      </c>
      <c r="F1086" s="133">
        <v>0</v>
      </c>
      <c r="G1086" s="133">
        <v>0</v>
      </c>
      <c r="H1086" s="133">
        <v>2.1</v>
      </c>
      <c r="I1086" s="133">
        <v>9.65</v>
      </c>
    </row>
    <row r="1087" spans="1:9">
      <c r="A1087" s="130">
        <v>29349915</v>
      </c>
      <c r="B1087" s="117" t="s">
        <v>6797</v>
      </c>
      <c r="C1087" s="118"/>
      <c r="D1087" s="138">
        <v>2.8605999999999998</v>
      </c>
      <c r="E1087" s="138">
        <v>3.1943000000000001</v>
      </c>
      <c r="F1087" s="133">
        <v>12.6</v>
      </c>
      <c r="G1087" s="133">
        <v>0</v>
      </c>
      <c r="H1087" s="133">
        <v>2.1</v>
      </c>
      <c r="I1087" s="133">
        <v>9.65</v>
      </c>
    </row>
    <row r="1088" spans="1:9">
      <c r="A1088" s="145">
        <v>29349919</v>
      </c>
      <c r="B1088" s="117" t="s">
        <v>6798</v>
      </c>
      <c r="C1088" s="118"/>
      <c r="D1088" s="136">
        <v>6.0860000000000003</v>
      </c>
      <c r="E1088" s="136">
        <v>55.054400000000001</v>
      </c>
      <c r="F1088" s="133">
        <v>0</v>
      </c>
      <c r="G1088" s="133">
        <v>0</v>
      </c>
      <c r="H1088" s="142" t="s">
        <v>121</v>
      </c>
      <c r="I1088" s="142" t="s">
        <v>121</v>
      </c>
    </row>
    <row r="1089" spans="1:9">
      <c r="A1089" s="145">
        <v>29349929</v>
      </c>
      <c r="B1089" s="117" t="s">
        <v>6799</v>
      </c>
      <c r="C1089" s="118"/>
      <c r="D1089" s="136">
        <v>82.799099999999996</v>
      </c>
      <c r="E1089" s="136">
        <v>84.091399999999993</v>
      </c>
      <c r="F1089" s="133">
        <v>0</v>
      </c>
      <c r="G1089" s="133">
        <v>0</v>
      </c>
      <c r="H1089" s="142" t="s">
        <v>121</v>
      </c>
      <c r="I1089" s="142" t="s">
        <v>121</v>
      </c>
    </row>
    <row r="1090" spans="1:9">
      <c r="A1090" s="130">
        <v>29349935</v>
      </c>
      <c r="B1090" s="117" t="s">
        <v>6800</v>
      </c>
      <c r="C1090" s="118"/>
      <c r="D1090" s="138">
        <v>11.0237</v>
      </c>
      <c r="E1090" s="138">
        <v>11.184100000000001</v>
      </c>
      <c r="F1090" s="133">
        <v>0</v>
      </c>
      <c r="G1090" s="133">
        <v>0</v>
      </c>
      <c r="H1090" s="133">
        <v>2.1</v>
      </c>
      <c r="I1090" s="133">
        <v>9.65</v>
      </c>
    </row>
    <row r="1091" spans="1:9" ht="27">
      <c r="A1091" s="130">
        <v>29349939</v>
      </c>
      <c r="B1091" s="139" t="s">
        <v>6801</v>
      </c>
      <c r="C1091" s="140"/>
      <c r="D1091" s="138">
        <v>11.9902</v>
      </c>
      <c r="E1091" s="138">
        <v>32.782899999999998</v>
      </c>
      <c r="F1091" s="133">
        <v>0</v>
      </c>
      <c r="G1091" s="133">
        <v>0</v>
      </c>
      <c r="H1091" s="142" t="s">
        <v>121</v>
      </c>
      <c r="I1091" s="142" t="s">
        <v>121</v>
      </c>
    </row>
    <row r="1092" spans="1:9">
      <c r="A1092" s="130">
        <v>29349949</v>
      </c>
      <c r="B1092" s="117" t="s">
        <v>6802</v>
      </c>
      <c r="C1092" s="118"/>
      <c r="D1092" s="138">
        <v>9.6999999999999993</v>
      </c>
      <c r="E1092" s="138">
        <v>22.656600000000001</v>
      </c>
      <c r="F1092" s="133">
        <v>0</v>
      </c>
      <c r="G1092" s="133">
        <v>0</v>
      </c>
      <c r="H1092" s="142" t="s">
        <v>121</v>
      </c>
      <c r="I1092" s="142" t="s">
        <v>121</v>
      </c>
    </row>
    <row r="1093" spans="1:9">
      <c r="A1093" s="130">
        <v>29349951</v>
      </c>
      <c r="B1093" s="117" t="s">
        <v>6803</v>
      </c>
      <c r="C1093" s="118"/>
      <c r="D1093" s="138">
        <v>13.638500000000001</v>
      </c>
      <c r="E1093" s="138">
        <v>14.5266</v>
      </c>
      <c r="F1093" s="133">
        <v>0</v>
      </c>
      <c r="G1093" s="133">
        <v>0</v>
      </c>
      <c r="H1093" s="133">
        <v>2.1</v>
      </c>
      <c r="I1093" s="133">
        <v>9.65</v>
      </c>
    </row>
    <row r="1094" spans="1:9">
      <c r="A1094" s="130">
        <v>29349953</v>
      </c>
      <c r="B1094" s="117" t="s">
        <v>6804</v>
      </c>
      <c r="C1094" s="118"/>
      <c r="D1094" s="138">
        <v>30.546600000000002</v>
      </c>
      <c r="E1094" s="138">
        <v>58.508499999999998</v>
      </c>
      <c r="F1094" s="133">
        <v>0</v>
      </c>
      <c r="G1094" s="133">
        <v>0</v>
      </c>
      <c r="H1094" s="142" t="s">
        <v>121</v>
      </c>
      <c r="I1094" s="142" t="s">
        <v>121</v>
      </c>
    </row>
    <row r="1095" spans="1:9" ht="27">
      <c r="A1095" s="130">
        <v>29349969</v>
      </c>
      <c r="B1095" s="139" t="s">
        <v>6805</v>
      </c>
      <c r="C1095" s="140"/>
      <c r="D1095" s="138">
        <v>27.92</v>
      </c>
      <c r="E1095" s="138">
        <v>31.159400000000002</v>
      </c>
      <c r="F1095" s="133">
        <v>0</v>
      </c>
      <c r="G1095" s="133">
        <v>0</v>
      </c>
      <c r="H1095" s="142" t="s">
        <v>121</v>
      </c>
      <c r="I1095" s="142" t="s">
        <v>121</v>
      </c>
    </row>
    <row r="1096" spans="1:9">
      <c r="A1096" s="130">
        <v>29349993</v>
      </c>
      <c r="B1096" s="117" t="s">
        <v>6806</v>
      </c>
      <c r="C1096" s="118"/>
      <c r="D1096" s="138">
        <v>102.76949999999999</v>
      </c>
      <c r="E1096" s="138">
        <v>104.68049999999999</v>
      </c>
      <c r="F1096" s="133">
        <v>10.8</v>
      </c>
      <c r="G1096" s="133">
        <v>0</v>
      </c>
      <c r="H1096" s="133">
        <v>0</v>
      </c>
      <c r="I1096" s="133">
        <v>0</v>
      </c>
    </row>
    <row r="1097" spans="1:9">
      <c r="A1097" s="130">
        <v>29349999</v>
      </c>
      <c r="B1097" s="117" t="s">
        <v>6807</v>
      </c>
      <c r="C1097" s="118"/>
      <c r="D1097" s="138">
        <v>4.5336999999999996</v>
      </c>
      <c r="E1097" s="138">
        <v>16.8508</v>
      </c>
      <c r="F1097" s="133">
        <v>0</v>
      </c>
      <c r="G1097" s="133">
        <v>0</v>
      </c>
      <c r="H1097" s="142" t="s">
        <v>121</v>
      </c>
      <c r="I1097" s="142" t="s">
        <v>121</v>
      </c>
    </row>
    <row r="1098" spans="1:9">
      <c r="A1098" s="130">
        <v>29359011</v>
      </c>
      <c r="B1098" s="117" t="s">
        <v>6808</v>
      </c>
      <c r="C1098" s="118"/>
      <c r="D1098" s="138">
        <v>19.807500000000001</v>
      </c>
      <c r="E1098" s="138">
        <v>19.8231</v>
      </c>
      <c r="F1098" s="133">
        <v>12.6</v>
      </c>
      <c r="G1098" s="133">
        <v>0</v>
      </c>
      <c r="H1098" s="133">
        <v>0</v>
      </c>
      <c r="I1098" s="133">
        <v>0</v>
      </c>
    </row>
    <row r="1099" spans="1:9">
      <c r="A1099" s="130">
        <v>29359013</v>
      </c>
      <c r="B1099" s="117" t="s">
        <v>6809</v>
      </c>
      <c r="C1099" s="118"/>
      <c r="D1099" s="138">
        <v>83</v>
      </c>
      <c r="E1099" s="138">
        <v>83</v>
      </c>
      <c r="F1099" s="133">
        <v>0</v>
      </c>
      <c r="G1099" s="133">
        <v>0</v>
      </c>
      <c r="H1099" s="133">
        <v>0</v>
      </c>
      <c r="I1099" s="133">
        <v>0</v>
      </c>
    </row>
    <row r="1100" spans="1:9" ht="27">
      <c r="A1100" s="130">
        <v>29359015</v>
      </c>
      <c r="B1100" s="139" t="s">
        <v>6810</v>
      </c>
      <c r="C1100" s="140"/>
      <c r="D1100" s="138">
        <v>9.3589000000000002</v>
      </c>
      <c r="E1100" s="138">
        <v>9.4271999999999991</v>
      </c>
      <c r="F1100" s="133">
        <v>0</v>
      </c>
      <c r="G1100" s="133">
        <v>0</v>
      </c>
      <c r="H1100" s="133">
        <v>2.1</v>
      </c>
      <c r="I1100" s="133">
        <v>9.65</v>
      </c>
    </row>
    <row r="1101" spans="1:9">
      <c r="A1101" s="130">
        <v>29359019</v>
      </c>
      <c r="B1101" s="117" t="s">
        <v>6002</v>
      </c>
      <c r="C1101" s="118"/>
      <c r="D1101" s="138">
        <v>19.040400000000002</v>
      </c>
      <c r="E1101" s="138">
        <v>26.933299999999999</v>
      </c>
      <c r="F1101" s="133">
        <v>0</v>
      </c>
      <c r="G1101" s="133">
        <v>0</v>
      </c>
      <c r="H1101" s="142" t="s">
        <v>121</v>
      </c>
      <c r="I1101" s="142" t="s">
        <v>121</v>
      </c>
    </row>
    <row r="1102" spans="1:9">
      <c r="A1102" s="130">
        <v>29359022</v>
      </c>
      <c r="B1102" s="117" t="s">
        <v>6811</v>
      </c>
      <c r="C1102" s="118"/>
      <c r="D1102" s="138">
        <v>32.19</v>
      </c>
      <c r="E1102" s="138">
        <v>32.19</v>
      </c>
      <c r="F1102" s="133">
        <v>12.6</v>
      </c>
      <c r="G1102" s="133">
        <v>0</v>
      </c>
      <c r="H1102" s="133">
        <v>0</v>
      </c>
      <c r="I1102" s="133">
        <v>0</v>
      </c>
    </row>
    <row r="1103" spans="1:9">
      <c r="A1103" s="130">
        <v>29359023</v>
      </c>
      <c r="B1103" s="117" t="s">
        <v>6812</v>
      </c>
      <c r="C1103" s="118"/>
      <c r="D1103" s="138">
        <v>53.322600000000001</v>
      </c>
      <c r="E1103" s="138">
        <v>53.322600000000001</v>
      </c>
      <c r="F1103" s="133">
        <v>10.8</v>
      </c>
      <c r="G1103" s="133">
        <v>0</v>
      </c>
      <c r="H1103" s="133">
        <v>0</v>
      </c>
      <c r="I1103" s="133">
        <v>0</v>
      </c>
    </row>
    <row r="1104" spans="1:9">
      <c r="A1104" s="130">
        <v>29359025</v>
      </c>
      <c r="B1104" s="117" t="s">
        <v>6813</v>
      </c>
      <c r="C1104" s="118"/>
      <c r="D1104" s="138">
        <v>11.788</v>
      </c>
      <c r="E1104" s="138">
        <v>11.9756</v>
      </c>
      <c r="F1104" s="133">
        <v>12.6</v>
      </c>
      <c r="G1104" s="133">
        <v>0</v>
      </c>
      <c r="H1104" s="133">
        <v>0</v>
      </c>
      <c r="I1104" s="133">
        <v>0</v>
      </c>
    </row>
    <row r="1105" spans="1:9">
      <c r="A1105" s="130">
        <v>29359029</v>
      </c>
      <c r="B1105" s="117" t="s">
        <v>6002</v>
      </c>
      <c r="C1105" s="118"/>
      <c r="D1105" s="138">
        <v>22</v>
      </c>
      <c r="E1105" s="138">
        <v>26.0425</v>
      </c>
      <c r="F1105" s="133">
        <v>0</v>
      </c>
      <c r="G1105" s="133">
        <v>0</v>
      </c>
      <c r="H1105" s="142" t="s">
        <v>121</v>
      </c>
      <c r="I1105" s="142" t="s">
        <v>121</v>
      </c>
    </row>
    <row r="1106" spans="1:9">
      <c r="A1106" s="130">
        <v>29359093</v>
      </c>
      <c r="B1106" s="117" t="s">
        <v>6814</v>
      </c>
      <c r="C1106" s="118"/>
      <c r="D1106" s="138">
        <v>2.0432000000000001</v>
      </c>
      <c r="E1106" s="138">
        <v>2.4405999999999999</v>
      </c>
      <c r="F1106" s="133">
        <v>12.6</v>
      </c>
      <c r="G1106" s="133">
        <v>0</v>
      </c>
      <c r="H1106" s="133">
        <v>2.1</v>
      </c>
      <c r="I1106" s="133">
        <v>9.65</v>
      </c>
    </row>
    <row r="1107" spans="1:9">
      <c r="A1107" s="130">
        <v>29359099</v>
      </c>
      <c r="B1107" s="117" t="s">
        <v>6002</v>
      </c>
      <c r="C1107" s="118"/>
      <c r="D1107" s="138">
        <v>17.3094</v>
      </c>
      <c r="E1107" s="138">
        <v>35.218699999999998</v>
      </c>
      <c r="F1107" s="133">
        <v>0</v>
      </c>
      <c r="G1107" s="133">
        <v>0</v>
      </c>
      <c r="H1107" s="142" t="s">
        <v>121</v>
      </c>
      <c r="I1107" s="142" t="s">
        <v>121</v>
      </c>
    </row>
    <row r="1108" spans="1:9">
      <c r="A1108" s="130">
        <v>29362111</v>
      </c>
      <c r="B1108" s="117" t="s">
        <v>6815</v>
      </c>
      <c r="C1108" s="118"/>
      <c r="D1108" s="138">
        <v>33.299999999999997</v>
      </c>
      <c r="E1108" s="138">
        <v>33.299999999999997</v>
      </c>
      <c r="F1108" s="133">
        <v>0</v>
      </c>
      <c r="G1108" s="133">
        <v>0</v>
      </c>
      <c r="H1108" s="133">
        <v>0</v>
      </c>
      <c r="I1108" s="133">
        <v>0</v>
      </c>
    </row>
    <row r="1109" spans="1:9">
      <c r="A1109" s="130">
        <v>29362112</v>
      </c>
      <c r="B1109" s="117" t="s">
        <v>6816</v>
      </c>
      <c r="C1109" s="118"/>
      <c r="D1109" s="138">
        <v>16.0822</v>
      </c>
      <c r="E1109" s="138">
        <v>17.335799999999999</v>
      </c>
      <c r="F1109" s="133">
        <v>0</v>
      </c>
      <c r="G1109" s="133">
        <v>0</v>
      </c>
      <c r="H1109" s="133">
        <v>0</v>
      </c>
      <c r="I1109" s="133">
        <v>0</v>
      </c>
    </row>
    <row r="1110" spans="1:9">
      <c r="A1110" s="130">
        <v>29362113</v>
      </c>
      <c r="B1110" s="117" t="s">
        <v>6817</v>
      </c>
      <c r="C1110" s="118"/>
      <c r="D1110" s="138">
        <v>17.820799999999998</v>
      </c>
      <c r="E1110" s="138">
        <v>28.2363</v>
      </c>
      <c r="F1110" s="133">
        <v>0</v>
      </c>
      <c r="G1110" s="133">
        <v>0</v>
      </c>
      <c r="H1110" s="133">
        <v>0</v>
      </c>
      <c r="I1110" s="133">
        <v>0</v>
      </c>
    </row>
    <row r="1111" spans="1:9">
      <c r="A1111" s="130">
        <v>29362190</v>
      </c>
      <c r="B1111" s="117" t="s">
        <v>6818</v>
      </c>
      <c r="C1111" s="118"/>
      <c r="D1111" s="138">
        <v>453.15359999999998</v>
      </c>
      <c r="E1111" s="138">
        <v>467.12099999999998</v>
      </c>
      <c r="F1111" s="133">
        <v>0</v>
      </c>
      <c r="G1111" s="133">
        <v>0</v>
      </c>
      <c r="H1111" s="142" t="s">
        <v>121</v>
      </c>
      <c r="I1111" s="142" t="s">
        <v>121</v>
      </c>
    </row>
    <row r="1112" spans="1:9">
      <c r="A1112" s="130">
        <v>29362210</v>
      </c>
      <c r="B1112" s="117" t="s">
        <v>6819</v>
      </c>
      <c r="C1112" s="118"/>
      <c r="D1112" s="138">
        <v>16.7</v>
      </c>
      <c r="E1112" s="138">
        <v>21.591200000000001</v>
      </c>
      <c r="F1112" s="133">
        <v>0</v>
      </c>
      <c r="G1112" s="133">
        <v>0</v>
      </c>
      <c r="H1112" s="133">
        <v>0</v>
      </c>
      <c r="I1112" s="133">
        <v>0</v>
      </c>
    </row>
    <row r="1113" spans="1:9">
      <c r="A1113" s="130">
        <v>29362220</v>
      </c>
      <c r="B1113" s="117" t="s">
        <v>6820</v>
      </c>
      <c r="C1113" s="118"/>
      <c r="D1113" s="138">
        <v>11.151199999999999</v>
      </c>
      <c r="E1113" s="138">
        <v>13.4474</v>
      </c>
      <c r="F1113" s="133">
        <v>0</v>
      </c>
      <c r="G1113" s="133">
        <v>0</v>
      </c>
      <c r="H1113" s="133">
        <v>0</v>
      </c>
      <c r="I1113" s="133">
        <v>0</v>
      </c>
    </row>
    <row r="1114" spans="1:9">
      <c r="A1114" s="130">
        <v>29362290</v>
      </c>
      <c r="B1114" s="117" t="s">
        <v>6821</v>
      </c>
      <c r="C1114" s="118"/>
      <c r="D1114" s="138">
        <v>53.991700000000002</v>
      </c>
      <c r="E1114" s="138">
        <v>79.141300000000001</v>
      </c>
      <c r="F1114" s="133">
        <v>0</v>
      </c>
      <c r="G1114" s="133">
        <v>0</v>
      </c>
      <c r="H1114" s="142" t="s">
        <v>121</v>
      </c>
      <c r="I1114" s="142" t="s">
        <v>121</v>
      </c>
    </row>
    <row r="1115" spans="1:9">
      <c r="A1115" s="130">
        <v>29362310</v>
      </c>
      <c r="B1115" s="117" t="s">
        <v>6822</v>
      </c>
      <c r="C1115" s="118"/>
      <c r="D1115" s="138">
        <v>10.547000000000001</v>
      </c>
      <c r="E1115" s="138">
        <v>12.855399999999999</v>
      </c>
      <c r="F1115" s="133">
        <v>0</v>
      </c>
      <c r="G1115" s="133">
        <v>0</v>
      </c>
      <c r="H1115" s="133">
        <v>0</v>
      </c>
      <c r="I1115" s="133">
        <v>0</v>
      </c>
    </row>
    <row r="1116" spans="1:9">
      <c r="A1116" s="130">
        <v>29362320</v>
      </c>
      <c r="B1116" s="117" t="s">
        <v>6823</v>
      </c>
      <c r="C1116" s="118"/>
      <c r="D1116" s="138">
        <v>111.17829999999999</v>
      </c>
      <c r="E1116" s="138">
        <v>110.12730000000001</v>
      </c>
      <c r="F1116" s="133">
        <v>0</v>
      </c>
      <c r="G1116" s="133">
        <v>0</v>
      </c>
      <c r="H1116" s="133">
        <v>0</v>
      </c>
      <c r="I1116" s="133">
        <v>0</v>
      </c>
    </row>
    <row r="1117" spans="1:9">
      <c r="A1117" s="130">
        <v>29362410</v>
      </c>
      <c r="B1117" s="117" t="s">
        <v>6824</v>
      </c>
      <c r="C1117" s="118"/>
      <c r="D1117" s="138">
        <v>6.9157000000000002</v>
      </c>
      <c r="E1117" s="138">
        <v>10.0311</v>
      </c>
      <c r="F1117" s="133">
        <v>0</v>
      </c>
      <c r="G1117" s="133">
        <v>0</v>
      </c>
      <c r="H1117" s="133">
        <v>0</v>
      </c>
      <c r="I1117" s="133">
        <v>0</v>
      </c>
    </row>
    <row r="1118" spans="1:9">
      <c r="A1118" s="130">
        <v>29362490</v>
      </c>
      <c r="B1118" s="117" t="s">
        <v>6825</v>
      </c>
      <c r="C1118" s="118"/>
      <c r="D1118" s="138">
        <v>11.319699999999999</v>
      </c>
      <c r="E1118" s="138">
        <v>13.222</v>
      </c>
      <c r="F1118" s="133">
        <v>0</v>
      </c>
      <c r="G1118" s="133">
        <v>0</v>
      </c>
      <c r="H1118" s="142" t="s">
        <v>121</v>
      </c>
      <c r="I1118" s="142" t="s">
        <v>121</v>
      </c>
    </row>
    <row r="1119" spans="1:9">
      <c r="A1119" s="130">
        <v>29362510</v>
      </c>
      <c r="B1119" s="117" t="s">
        <v>6826</v>
      </c>
      <c r="C1119" s="118"/>
      <c r="D1119" s="138">
        <v>14.008699999999999</v>
      </c>
      <c r="E1119" s="138">
        <v>14.008699999999999</v>
      </c>
      <c r="F1119" s="133">
        <v>0</v>
      </c>
      <c r="G1119" s="133">
        <v>0</v>
      </c>
      <c r="H1119" s="142" t="s">
        <v>121</v>
      </c>
      <c r="I1119" s="142" t="s">
        <v>121</v>
      </c>
    </row>
    <row r="1120" spans="1:9" ht="27">
      <c r="A1120" s="130">
        <v>29362520</v>
      </c>
      <c r="B1120" s="139" t="s">
        <v>6827</v>
      </c>
      <c r="C1120" s="140"/>
      <c r="D1120" s="138">
        <v>12.1965</v>
      </c>
      <c r="E1120" s="138">
        <v>15.3644</v>
      </c>
      <c r="F1120" s="133">
        <v>0</v>
      </c>
      <c r="G1120" s="133">
        <v>0</v>
      </c>
      <c r="H1120" s="133">
        <v>0</v>
      </c>
      <c r="I1120" s="133">
        <v>0</v>
      </c>
    </row>
    <row r="1121" spans="1:9">
      <c r="A1121" s="145">
        <v>29362590</v>
      </c>
      <c r="B1121" s="117" t="s">
        <v>6828</v>
      </c>
      <c r="C1121" s="118"/>
      <c r="D1121" s="136">
        <v>115.2747</v>
      </c>
      <c r="E1121" s="136">
        <v>137.36250000000001</v>
      </c>
      <c r="F1121" s="133">
        <v>0</v>
      </c>
      <c r="G1121" s="133">
        <v>0</v>
      </c>
      <c r="H1121" s="142" t="s">
        <v>121</v>
      </c>
      <c r="I1121" s="142" t="s">
        <v>121</v>
      </c>
    </row>
    <row r="1122" spans="1:9" ht="27">
      <c r="A1122" s="130">
        <v>29362610</v>
      </c>
      <c r="B1122" s="139" t="s">
        <v>6829</v>
      </c>
      <c r="C1122" s="140"/>
      <c r="D1122" s="138">
        <v>458.4905</v>
      </c>
      <c r="E1122" s="138">
        <v>1678.1747</v>
      </c>
      <c r="F1122" s="133">
        <v>12.6</v>
      </c>
      <c r="G1122" s="133">
        <v>0</v>
      </c>
      <c r="H1122" s="133">
        <v>0</v>
      </c>
      <c r="I1122" s="133">
        <v>0</v>
      </c>
    </row>
    <row r="1123" spans="1:9">
      <c r="A1123" s="130">
        <v>29362620</v>
      </c>
      <c r="B1123" s="117" t="s">
        <v>6830</v>
      </c>
      <c r="C1123" s="118"/>
      <c r="D1123" s="136">
        <v>7250</v>
      </c>
      <c r="E1123" s="136">
        <v>7250</v>
      </c>
      <c r="F1123" s="133">
        <v>0</v>
      </c>
      <c r="G1123" s="133">
        <v>0</v>
      </c>
      <c r="H1123" s="133">
        <v>0</v>
      </c>
      <c r="I1123" s="133">
        <v>0</v>
      </c>
    </row>
    <row r="1124" spans="1:9">
      <c r="A1124" s="130">
        <v>29362690</v>
      </c>
      <c r="B1124" s="117" t="s">
        <v>6831</v>
      </c>
      <c r="C1124" s="118"/>
      <c r="D1124" s="136">
        <v>1265.703</v>
      </c>
      <c r="E1124" s="136">
        <v>1748.1922</v>
      </c>
      <c r="F1124" s="133">
        <v>0</v>
      </c>
      <c r="G1124" s="133">
        <v>0</v>
      </c>
      <c r="H1124" s="133">
        <v>2.1</v>
      </c>
      <c r="I1124" s="133">
        <v>9.65</v>
      </c>
    </row>
    <row r="1125" spans="1:9" ht="27">
      <c r="A1125" s="130">
        <v>29362710</v>
      </c>
      <c r="B1125" s="139" t="s">
        <v>6832</v>
      </c>
      <c r="C1125" s="140"/>
      <c r="D1125" s="138">
        <v>1.8428</v>
      </c>
      <c r="E1125" s="138">
        <v>2.4026000000000001</v>
      </c>
      <c r="F1125" s="133">
        <v>0</v>
      </c>
      <c r="G1125" s="133">
        <v>0</v>
      </c>
      <c r="H1125" s="133">
        <v>0</v>
      </c>
      <c r="I1125" s="133">
        <v>0</v>
      </c>
    </row>
    <row r="1126" spans="1:9">
      <c r="A1126" s="130">
        <v>29362720</v>
      </c>
      <c r="B1126" s="117" t="s">
        <v>6833</v>
      </c>
      <c r="C1126" s="118"/>
      <c r="D1126" s="138">
        <v>2.2031999999999998</v>
      </c>
      <c r="E1126" s="138">
        <v>2.8431999999999999</v>
      </c>
      <c r="F1126" s="133">
        <v>0</v>
      </c>
      <c r="G1126" s="133">
        <v>0</v>
      </c>
      <c r="H1126" s="133">
        <v>0</v>
      </c>
      <c r="I1126" s="133">
        <v>0</v>
      </c>
    </row>
    <row r="1127" spans="1:9" ht="27">
      <c r="A1127" s="130">
        <v>29362790</v>
      </c>
      <c r="B1127" s="139" t="s">
        <v>6834</v>
      </c>
      <c r="C1127" s="140"/>
      <c r="D1127" s="138">
        <v>1.2992999999999999</v>
      </c>
      <c r="E1127" s="138">
        <v>1.8486</v>
      </c>
      <c r="F1127" s="133">
        <v>0</v>
      </c>
      <c r="G1127" s="133">
        <v>0</v>
      </c>
      <c r="H1127" s="142" t="s">
        <v>121</v>
      </c>
      <c r="I1127" s="142" t="s">
        <v>121</v>
      </c>
    </row>
    <row r="1128" spans="1:9">
      <c r="A1128" s="145">
        <v>29362811</v>
      </c>
      <c r="B1128" s="117" t="s">
        <v>6835</v>
      </c>
      <c r="C1128" s="118"/>
      <c r="D1128" s="136">
        <v>11.9864</v>
      </c>
      <c r="E1128" s="136">
        <v>36.376399999999997</v>
      </c>
      <c r="F1128" s="133">
        <v>0</v>
      </c>
      <c r="G1128" s="133">
        <v>0</v>
      </c>
      <c r="H1128" s="133">
        <v>0</v>
      </c>
      <c r="I1128" s="133">
        <v>0</v>
      </c>
    </row>
    <row r="1129" spans="1:9" ht="27">
      <c r="A1129" s="130">
        <v>29362812</v>
      </c>
      <c r="B1129" s="139" t="s">
        <v>6836</v>
      </c>
      <c r="C1129" s="140"/>
      <c r="D1129" s="138">
        <v>5.3552999999999997</v>
      </c>
      <c r="E1129" s="138">
        <v>7.2651000000000003</v>
      </c>
      <c r="F1129" s="133">
        <v>0</v>
      </c>
      <c r="G1129" s="133">
        <v>0</v>
      </c>
      <c r="H1129" s="133">
        <v>0</v>
      </c>
      <c r="I1129" s="133">
        <v>0</v>
      </c>
    </row>
    <row r="1130" spans="1:9">
      <c r="A1130" s="130">
        <v>29362890</v>
      </c>
      <c r="B1130" s="117" t="s">
        <v>6837</v>
      </c>
      <c r="C1130" s="118"/>
      <c r="D1130" s="138">
        <v>14.438000000000001</v>
      </c>
      <c r="E1130" s="138">
        <v>21.916</v>
      </c>
      <c r="F1130" s="133">
        <v>0</v>
      </c>
      <c r="G1130" s="133">
        <v>0</v>
      </c>
      <c r="H1130" s="133">
        <v>2.1</v>
      </c>
      <c r="I1130" s="133">
        <v>9.65</v>
      </c>
    </row>
    <row r="1131" spans="1:9" ht="27">
      <c r="A1131" s="130">
        <v>29362911</v>
      </c>
      <c r="B1131" s="139" t="s">
        <v>6838</v>
      </c>
      <c r="C1131" s="140"/>
      <c r="D1131" s="138">
        <v>21.886399999999998</v>
      </c>
      <c r="E1131" s="138">
        <v>24.5443</v>
      </c>
      <c r="F1131" s="133">
        <v>0</v>
      </c>
      <c r="G1131" s="133">
        <v>0</v>
      </c>
      <c r="H1131" s="142" t="s">
        <v>121</v>
      </c>
      <c r="I1131" s="142" t="s">
        <v>121</v>
      </c>
    </row>
    <row r="1132" spans="1:9">
      <c r="A1132" s="130">
        <v>29362919</v>
      </c>
      <c r="B1132" s="117" t="s">
        <v>6839</v>
      </c>
      <c r="C1132" s="118"/>
      <c r="D1132" s="138">
        <v>278.13499999999999</v>
      </c>
      <c r="E1132" s="138">
        <v>59.059100000000001</v>
      </c>
      <c r="F1132" s="133">
        <v>0</v>
      </c>
      <c r="G1132" s="133">
        <v>0</v>
      </c>
      <c r="H1132" s="142" t="s">
        <v>121</v>
      </c>
      <c r="I1132" s="142" t="s">
        <v>121</v>
      </c>
    </row>
    <row r="1133" spans="1:9" ht="27">
      <c r="A1133" s="130">
        <v>29362921</v>
      </c>
      <c r="B1133" s="139" t="s">
        <v>6840</v>
      </c>
      <c r="C1133" s="140"/>
      <c r="D1133" s="138">
        <v>7.72</v>
      </c>
      <c r="E1133" s="138">
        <v>11.8607</v>
      </c>
      <c r="F1133" s="133">
        <v>0</v>
      </c>
      <c r="G1133" s="133">
        <v>0</v>
      </c>
      <c r="H1133" s="133">
        <v>0</v>
      </c>
      <c r="I1133" s="133">
        <v>0</v>
      </c>
    </row>
    <row r="1134" spans="1:9">
      <c r="A1134" s="130">
        <v>29362929</v>
      </c>
      <c r="B1134" s="117" t="s">
        <v>6841</v>
      </c>
      <c r="C1134" s="118"/>
      <c r="D1134" s="138">
        <v>422</v>
      </c>
      <c r="E1134" s="138">
        <v>422</v>
      </c>
      <c r="F1134" s="133">
        <v>0</v>
      </c>
      <c r="G1134" s="133">
        <v>0</v>
      </c>
      <c r="H1134" s="142" t="s">
        <v>121</v>
      </c>
      <c r="I1134" s="142" t="s">
        <v>121</v>
      </c>
    </row>
    <row r="1135" spans="1:9" ht="27">
      <c r="A1135" s="130">
        <v>29362931</v>
      </c>
      <c r="B1135" s="139" t="s">
        <v>6842</v>
      </c>
      <c r="C1135" s="140"/>
      <c r="D1135" s="138">
        <v>121.48050000000001</v>
      </c>
      <c r="E1135" s="138">
        <v>147.92850000000001</v>
      </c>
      <c r="F1135" s="133">
        <v>0</v>
      </c>
      <c r="G1135" s="133">
        <v>0</v>
      </c>
      <c r="H1135" s="133">
        <v>0</v>
      </c>
      <c r="I1135" s="133">
        <v>0</v>
      </c>
    </row>
    <row r="1136" spans="1:9">
      <c r="A1136" s="145">
        <v>29362940</v>
      </c>
      <c r="B1136" s="117" t="s">
        <v>6843</v>
      </c>
      <c r="C1136" s="118"/>
      <c r="D1136" s="136">
        <v>78.002600000000001</v>
      </c>
      <c r="E1136" s="136">
        <v>297.11919999999998</v>
      </c>
      <c r="F1136" s="133">
        <v>0</v>
      </c>
      <c r="G1136" s="133">
        <v>0</v>
      </c>
      <c r="H1136" s="142" t="s">
        <v>121</v>
      </c>
      <c r="I1136" s="142" t="s">
        <v>121</v>
      </c>
    </row>
    <row r="1137" spans="1:9" ht="27">
      <c r="A1137" s="130">
        <v>29362951</v>
      </c>
      <c r="B1137" s="139" t="s">
        <v>6844</v>
      </c>
      <c r="C1137" s="140"/>
      <c r="D1137" s="138">
        <v>3.8214000000000001</v>
      </c>
      <c r="E1137" s="138">
        <v>4.1756000000000002</v>
      </c>
      <c r="F1137" s="133">
        <v>0</v>
      </c>
      <c r="G1137" s="133">
        <v>0</v>
      </c>
      <c r="H1137" s="133">
        <v>0</v>
      </c>
      <c r="I1137" s="133">
        <v>0</v>
      </c>
    </row>
    <row r="1138" spans="1:9">
      <c r="A1138" s="130">
        <v>29362952</v>
      </c>
      <c r="B1138" s="117" t="s">
        <v>6845</v>
      </c>
      <c r="C1138" s="118"/>
      <c r="D1138" s="138">
        <v>4.4481000000000002</v>
      </c>
      <c r="E1138" s="138">
        <v>9.0515000000000008</v>
      </c>
      <c r="F1138" s="133">
        <v>0</v>
      </c>
      <c r="G1138" s="133">
        <v>0</v>
      </c>
      <c r="H1138" s="133">
        <v>0</v>
      </c>
      <c r="I1138" s="133">
        <v>0</v>
      </c>
    </row>
    <row r="1139" spans="1:9">
      <c r="A1139" s="130">
        <v>29362959</v>
      </c>
      <c r="B1139" s="117" t="s">
        <v>6846</v>
      </c>
      <c r="C1139" s="118"/>
      <c r="D1139" s="138">
        <v>46.374299999999998</v>
      </c>
      <c r="E1139" s="138">
        <v>40.357199999999999</v>
      </c>
      <c r="F1139" s="133">
        <v>12.6</v>
      </c>
      <c r="G1139" s="133">
        <v>0</v>
      </c>
      <c r="H1139" s="142" t="s">
        <v>121</v>
      </c>
      <c r="I1139" s="142" t="s">
        <v>121</v>
      </c>
    </row>
    <row r="1140" spans="1:9">
      <c r="A1140" s="145">
        <v>29362990</v>
      </c>
      <c r="B1140" s="117" t="s">
        <v>6847</v>
      </c>
      <c r="C1140" s="118"/>
      <c r="D1140" s="136">
        <v>471.78019999999998</v>
      </c>
      <c r="E1140" s="136">
        <v>532.33169999999996</v>
      </c>
      <c r="F1140" s="133">
        <v>0</v>
      </c>
      <c r="G1140" s="133">
        <v>0</v>
      </c>
      <c r="H1140" s="133">
        <v>2.1</v>
      </c>
      <c r="I1140" s="133">
        <v>9.65</v>
      </c>
    </row>
    <row r="1141" spans="1:9">
      <c r="A1141" s="145">
        <v>29369000</v>
      </c>
      <c r="B1141" s="117" t="s">
        <v>6848</v>
      </c>
      <c r="C1141" s="118"/>
      <c r="D1141" s="136">
        <v>20.258900000000001</v>
      </c>
      <c r="E1141" s="136">
        <v>20.533999999999999</v>
      </c>
      <c r="F1141" s="133">
        <v>0</v>
      </c>
      <c r="G1141" s="133">
        <v>0</v>
      </c>
      <c r="H1141" s="142" t="s">
        <v>121</v>
      </c>
      <c r="I1141" s="142" t="s">
        <v>121</v>
      </c>
    </row>
    <row r="1142" spans="1:9">
      <c r="A1142" s="130">
        <v>29372130</v>
      </c>
      <c r="B1142" s="117" t="s">
        <v>6849</v>
      </c>
      <c r="C1142" s="118"/>
      <c r="D1142" s="138">
        <v>353.5</v>
      </c>
      <c r="E1142" s="138">
        <v>353.5</v>
      </c>
      <c r="F1142" s="133">
        <v>0</v>
      </c>
      <c r="G1142" s="133">
        <v>0</v>
      </c>
      <c r="H1142" s="133">
        <v>0</v>
      </c>
      <c r="I1142" s="133">
        <v>0</v>
      </c>
    </row>
    <row r="1143" spans="1:9">
      <c r="A1143" s="130">
        <v>29372210</v>
      </c>
      <c r="B1143" s="117" t="s">
        <v>6850</v>
      </c>
      <c r="C1143" s="118"/>
      <c r="D1143" s="138">
        <v>699.99249999999995</v>
      </c>
      <c r="E1143" s="138">
        <v>700.05</v>
      </c>
      <c r="F1143" s="133">
        <v>0</v>
      </c>
      <c r="G1143" s="133">
        <v>0</v>
      </c>
      <c r="H1143" s="142" t="s">
        <v>121</v>
      </c>
      <c r="I1143" s="142" t="s">
        <v>121</v>
      </c>
    </row>
    <row r="1144" spans="1:9">
      <c r="A1144" s="130">
        <v>29372290</v>
      </c>
      <c r="B1144" s="117" t="s">
        <v>6851</v>
      </c>
      <c r="C1144" s="118"/>
      <c r="D1144" s="138">
        <v>1159.4190000000001</v>
      </c>
      <c r="E1144" s="138">
        <v>1038.9907000000001</v>
      </c>
      <c r="F1144" s="133">
        <v>0</v>
      </c>
      <c r="G1144" s="133">
        <v>0</v>
      </c>
      <c r="H1144" s="142" t="s">
        <v>121</v>
      </c>
      <c r="I1144" s="142" t="s">
        <v>121</v>
      </c>
    </row>
    <row r="1145" spans="1:9" ht="27">
      <c r="A1145" s="130">
        <v>29372399</v>
      </c>
      <c r="B1145" s="139" t="s">
        <v>6852</v>
      </c>
      <c r="C1145" s="140"/>
      <c r="D1145" s="138">
        <v>102.44840000000001</v>
      </c>
      <c r="E1145" s="138">
        <v>159.19489999999999</v>
      </c>
      <c r="F1145" s="133">
        <v>0</v>
      </c>
      <c r="G1145" s="133">
        <v>0</v>
      </c>
      <c r="H1145" s="142" t="s">
        <v>121</v>
      </c>
      <c r="I1145" s="142" t="s">
        <v>121</v>
      </c>
    </row>
    <row r="1146" spans="1:9">
      <c r="A1146" s="130">
        <v>29372950</v>
      </c>
      <c r="B1146" s="117" t="s">
        <v>6853</v>
      </c>
      <c r="C1146" s="118"/>
      <c r="D1146" s="138">
        <v>200.5</v>
      </c>
      <c r="E1146" s="138">
        <v>203.2244</v>
      </c>
      <c r="F1146" s="133">
        <v>12.6</v>
      </c>
      <c r="G1146" s="133">
        <v>0</v>
      </c>
      <c r="H1146" s="133">
        <v>0</v>
      </c>
      <c r="I1146" s="133">
        <v>0</v>
      </c>
    </row>
    <row r="1147" spans="1:9">
      <c r="A1147" s="145">
        <v>29372990</v>
      </c>
      <c r="B1147" s="117" t="s">
        <v>6854</v>
      </c>
      <c r="C1147" s="118"/>
      <c r="D1147" s="136">
        <v>152.5</v>
      </c>
      <c r="E1147" s="136">
        <v>167.86920000000001</v>
      </c>
      <c r="F1147" s="133">
        <v>0</v>
      </c>
      <c r="G1147" s="133">
        <v>0</v>
      </c>
      <c r="H1147" s="142" t="s">
        <v>121</v>
      </c>
      <c r="I1147" s="142" t="s">
        <v>121</v>
      </c>
    </row>
    <row r="1148" spans="1:9" ht="27">
      <c r="A1148" s="130">
        <v>29379090</v>
      </c>
      <c r="B1148" s="139" t="s">
        <v>6855</v>
      </c>
      <c r="C1148" s="140"/>
      <c r="D1148" s="138">
        <v>61.340200000000003</v>
      </c>
      <c r="E1148" s="138">
        <v>84.250500000000002</v>
      </c>
      <c r="F1148" s="133">
        <v>0</v>
      </c>
      <c r="G1148" s="133">
        <v>0</v>
      </c>
      <c r="H1148" s="142" t="s">
        <v>121</v>
      </c>
      <c r="I1148" s="142" t="s">
        <v>121</v>
      </c>
    </row>
    <row r="1149" spans="1:9">
      <c r="A1149" s="130">
        <v>29381000</v>
      </c>
      <c r="B1149" s="117" t="s">
        <v>6856</v>
      </c>
      <c r="C1149" s="118"/>
      <c r="D1149" s="138">
        <v>36.691600000000001</v>
      </c>
      <c r="E1149" s="138">
        <v>38.460500000000003</v>
      </c>
      <c r="F1149" s="133">
        <v>10.8</v>
      </c>
      <c r="G1149" s="133">
        <v>0</v>
      </c>
      <c r="H1149" s="142" t="s">
        <v>121</v>
      </c>
      <c r="I1149" s="142" t="s">
        <v>121</v>
      </c>
    </row>
    <row r="1150" spans="1:9">
      <c r="A1150" s="130">
        <v>29389020</v>
      </c>
      <c r="B1150" s="117" t="s">
        <v>6857</v>
      </c>
      <c r="C1150" s="118"/>
      <c r="D1150" s="138">
        <v>12.2506</v>
      </c>
      <c r="E1150" s="138">
        <v>31.907499999999999</v>
      </c>
      <c r="F1150" s="133">
        <v>12.6</v>
      </c>
      <c r="G1150" s="133">
        <v>0</v>
      </c>
      <c r="H1150" s="133">
        <v>2.1</v>
      </c>
      <c r="I1150" s="133">
        <v>9.65</v>
      </c>
    </row>
    <row r="1151" spans="1:9">
      <c r="A1151" s="145">
        <v>29389090</v>
      </c>
      <c r="B1151" s="117" t="s">
        <v>6858</v>
      </c>
      <c r="C1151" s="118"/>
      <c r="D1151" s="136">
        <v>27.499500000000001</v>
      </c>
      <c r="E1151" s="136">
        <v>49.4938</v>
      </c>
      <c r="F1151" s="133">
        <v>0</v>
      </c>
      <c r="G1151" s="133">
        <v>0</v>
      </c>
      <c r="H1151" s="142" t="s">
        <v>121</v>
      </c>
      <c r="I1151" s="142" t="s">
        <v>121</v>
      </c>
    </row>
    <row r="1152" spans="1:9">
      <c r="A1152" s="130">
        <v>29393010</v>
      </c>
      <c r="B1152" s="117" t="s">
        <v>6859</v>
      </c>
      <c r="C1152" s="118"/>
      <c r="D1152" s="138">
        <v>8.9384999999999994</v>
      </c>
      <c r="E1152" s="138">
        <v>11.230499999999999</v>
      </c>
      <c r="F1152" s="133">
        <v>0</v>
      </c>
      <c r="G1152" s="133">
        <v>0</v>
      </c>
      <c r="H1152" s="133">
        <v>2.1</v>
      </c>
      <c r="I1152" s="133">
        <v>9.65</v>
      </c>
    </row>
    <row r="1153" spans="1:9" ht="27">
      <c r="A1153" s="130">
        <v>29395990</v>
      </c>
      <c r="B1153" s="139" t="s">
        <v>6860</v>
      </c>
      <c r="C1153" s="140"/>
      <c r="D1153" s="138">
        <v>80.010000000000005</v>
      </c>
      <c r="E1153" s="138">
        <v>80.45</v>
      </c>
      <c r="F1153" s="133">
        <v>0</v>
      </c>
      <c r="G1153" s="133">
        <v>0</v>
      </c>
      <c r="H1153" s="142" t="s">
        <v>121</v>
      </c>
      <c r="I1153" s="142" t="s">
        <v>121</v>
      </c>
    </row>
    <row r="1154" spans="1:9">
      <c r="A1154" s="130">
        <v>29397990</v>
      </c>
      <c r="B1154" s="117" t="s">
        <v>5820</v>
      </c>
      <c r="C1154" s="118"/>
      <c r="D1154" s="138">
        <v>65</v>
      </c>
      <c r="E1154" s="138">
        <v>65</v>
      </c>
      <c r="F1154" s="133">
        <v>0</v>
      </c>
      <c r="G1154" s="133">
        <v>0</v>
      </c>
      <c r="H1154" s="142" t="s">
        <v>121</v>
      </c>
      <c r="I1154" s="142" t="s">
        <v>121</v>
      </c>
    </row>
    <row r="1155" spans="1:9">
      <c r="A1155" s="145">
        <v>29400019</v>
      </c>
      <c r="B1155" s="117" t="s">
        <v>6861</v>
      </c>
      <c r="C1155" s="118"/>
      <c r="D1155" s="136">
        <v>1.33</v>
      </c>
      <c r="E1155" s="136">
        <v>3.0503999999999998</v>
      </c>
      <c r="F1155" s="133">
        <v>0</v>
      </c>
      <c r="G1155" s="133">
        <v>0</v>
      </c>
      <c r="H1155" s="133">
        <v>2.1</v>
      </c>
      <c r="I1155" s="133">
        <v>9.65</v>
      </c>
    </row>
    <row r="1156" spans="1:9">
      <c r="A1156" s="130">
        <v>29400021</v>
      </c>
      <c r="B1156" s="117" t="s">
        <v>6862</v>
      </c>
      <c r="C1156" s="118"/>
      <c r="D1156" s="138">
        <v>81.5</v>
      </c>
      <c r="E1156" s="138">
        <v>123.02630000000001</v>
      </c>
      <c r="F1156" s="133">
        <v>10.8</v>
      </c>
      <c r="G1156" s="133">
        <v>0</v>
      </c>
      <c r="H1156" s="133">
        <v>2.1</v>
      </c>
      <c r="I1156" s="133">
        <v>9.65</v>
      </c>
    </row>
    <row r="1157" spans="1:9">
      <c r="A1157" s="130">
        <v>29400093</v>
      </c>
      <c r="B1157" s="117" t="s">
        <v>6863</v>
      </c>
      <c r="C1157" s="118"/>
      <c r="D1157" s="138">
        <v>0.69740000000000002</v>
      </c>
      <c r="E1157" s="138">
        <v>1.337</v>
      </c>
      <c r="F1157" s="133">
        <v>12.6</v>
      </c>
      <c r="G1157" s="133">
        <v>0</v>
      </c>
      <c r="H1157" s="133">
        <v>2.1</v>
      </c>
      <c r="I1157" s="133">
        <v>9.65</v>
      </c>
    </row>
    <row r="1158" spans="1:9">
      <c r="A1158" s="145">
        <v>29400099</v>
      </c>
      <c r="B1158" s="117" t="s">
        <v>6864</v>
      </c>
      <c r="C1158" s="118"/>
      <c r="D1158" s="136">
        <v>2.7225999999999999</v>
      </c>
      <c r="E1158" s="136">
        <v>3.899</v>
      </c>
      <c r="F1158" s="133">
        <v>0</v>
      </c>
      <c r="G1158" s="133">
        <v>0</v>
      </c>
      <c r="H1158" s="142" t="s">
        <v>121</v>
      </c>
      <c r="I1158" s="142" t="s">
        <v>121</v>
      </c>
    </row>
    <row r="1159" spans="1:9">
      <c r="A1159" s="130">
        <v>29411010</v>
      </c>
      <c r="B1159" s="117" t="s">
        <v>6865</v>
      </c>
      <c r="C1159" s="118"/>
      <c r="D1159" s="138">
        <v>35.700000000000003</v>
      </c>
      <c r="E1159" s="138">
        <v>35.700000000000003</v>
      </c>
      <c r="F1159" s="133">
        <v>0</v>
      </c>
      <c r="G1159" s="133">
        <v>0</v>
      </c>
      <c r="H1159" s="142" t="s">
        <v>121</v>
      </c>
      <c r="I1159" s="142" t="s">
        <v>121</v>
      </c>
    </row>
    <row r="1160" spans="1:9">
      <c r="A1160" s="130">
        <v>29411020</v>
      </c>
      <c r="B1160" s="117" t="s">
        <v>6866</v>
      </c>
      <c r="C1160" s="118"/>
      <c r="D1160" s="138">
        <v>30.935300000000002</v>
      </c>
      <c r="E1160" s="138">
        <v>32.4328</v>
      </c>
      <c r="F1160" s="133">
        <v>0</v>
      </c>
      <c r="G1160" s="133">
        <v>0</v>
      </c>
      <c r="H1160" s="142" t="s">
        <v>121</v>
      </c>
      <c r="I1160" s="142" t="s">
        <v>121</v>
      </c>
    </row>
    <row r="1161" spans="1:9">
      <c r="A1161" s="130">
        <v>29411031</v>
      </c>
      <c r="B1161" s="117" t="s">
        <v>6867</v>
      </c>
      <c r="C1161" s="118"/>
      <c r="D1161" s="138">
        <v>41.578299999999999</v>
      </c>
      <c r="E1161" s="138">
        <v>43.287799999999997</v>
      </c>
      <c r="F1161" s="133">
        <v>0</v>
      </c>
      <c r="G1161" s="133">
        <v>0</v>
      </c>
      <c r="H1161" s="142" t="s">
        <v>121</v>
      </c>
      <c r="I1161" s="142" t="s">
        <v>121</v>
      </c>
    </row>
    <row r="1162" spans="1:9">
      <c r="A1162" s="130">
        <v>29411041</v>
      </c>
      <c r="B1162" s="117" t="s">
        <v>6868</v>
      </c>
      <c r="C1162" s="118"/>
      <c r="D1162" s="138">
        <v>36.395899999999997</v>
      </c>
      <c r="E1162" s="138">
        <v>42.286799999999999</v>
      </c>
      <c r="F1162" s="133">
        <v>0</v>
      </c>
      <c r="G1162" s="133">
        <v>0</v>
      </c>
      <c r="H1162" s="142" t="s">
        <v>121</v>
      </c>
      <c r="I1162" s="142" t="s">
        <v>121</v>
      </c>
    </row>
    <row r="1163" spans="1:9">
      <c r="A1163" s="130">
        <v>29411042</v>
      </c>
      <c r="B1163" s="117" t="s">
        <v>6869</v>
      </c>
      <c r="C1163" s="118"/>
      <c r="D1163" s="138">
        <v>50.017200000000003</v>
      </c>
      <c r="E1163" s="138">
        <v>55.538200000000003</v>
      </c>
      <c r="F1163" s="133">
        <v>12.6</v>
      </c>
      <c r="G1163" s="133">
        <v>0</v>
      </c>
      <c r="H1163" s="133">
        <v>0</v>
      </c>
      <c r="I1163" s="133">
        <v>0</v>
      </c>
    </row>
    <row r="1164" spans="1:9">
      <c r="A1164" s="130">
        <v>29411043</v>
      </c>
      <c r="B1164" s="117" t="s">
        <v>6870</v>
      </c>
      <c r="C1164" s="118"/>
      <c r="D1164" s="138">
        <v>31.8504</v>
      </c>
      <c r="E1164" s="138">
        <v>37.393700000000003</v>
      </c>
      <c r="F1164" s="133">
        <v>0</v>
      </c>
      <c r="G1164" s="133">
        <v>0</v>
      </c>
      <c r="H1164" s="142" t="s">
        <v>121</v>
      </c>
      <c r="I1164" s="142" t="s">
        <v>121</v>
      </c>
    </row>
    <row r="1165" spans="1:9">
      <c r="A1165" s="130">
        <v>29411049</v>
      </c>
      <c r="B1165" s="117" t="s">
        <v>6871</v>
      </c>
      <c r="C1165" s="118"/>
      <c r="D1165" s="138">
        <v>52.183100000000003</v>
      </c>
      <c r="E1165" s="138">
        <v>244.88509999999999</v>
      </c>
      <c r="F1165" s="133">
        <v>0</v>
      </c>
      <c r="G1165" s="133">
        <v>0</v>
      </c>
      <c r="H1165" s="142" t="s">
        <v>121</v>
      </c>
      <c r="I1165" s="142" t="s">
        <v>121</v>
      </c>
    </row>
    <row r="1166" spans="1:9">
      <c r="A1166" s="130">
        <v>29412010</v>
      </c>
      <c r="B1166" s="117" t="s">
        <v>6872</v>
      </c>
      <c r="C1166" s="118"/>
      <c r="D1166" s="138">
        <v>27.527100000000001</v>
      </c>
      <c r="E1166" s="138">
        <v>32.466099999999997</v>
      </c>
      <c r="F1166" s="133">
        <v>0</v>
      </c>
      <c r="G1166" s="133">
        <v>0</v>
      </c>
      <c r="H1166" s="142" t="s">
        <v>121</v>
      </c>
      <c r="I1166" s="142" t="s">
        <v>121</v>
      </c>
    </row>
    <row r="1167" spans="1:9">
      <c r="A1167" s="145">
        <v>29412090</v>
      </c>
      <c r="B1167" s="117" t="s">
        <v>6873</v>
      </c>
      <c r="C1167" s="118"/>
      <c r="D1167" s="136">
        <v>29.5</v>
      </c>
      <c r="E1167" s="136">
        <v>30.960899999999999</v>
      </c>
      <c r="F1167" s="133">
        <v>0</v>
      </c>
      <c r="G1167" s="133">
        <v>0</v>
      </c>
      <c r="H1167" s="142" t="s">
        <v>121</v>
      </c>
      <c r="I1167" s="142" t="s">
        <v>121</v>
      </c>
    </row>
    <row r="1168" spans="1:9">
      <c r="A1168" s="130">
        <v>29413010</v>
      </c>
      <c r="B1168" s="117" t="s">
        <v>6874</v>
      </c>
      <c r="C1168" s="118"/>
      <c r="D1168" s="138">
        <v>30.0045</v>
      </c>
      <c r="E1168" s="138">
        <v>35.479900000000001</v>
      </c>
      <c r="F1168" s="133">
        <v>0</v>
      </c>
      <c r="G1168" s="133">
        <v>0</v>
      </c>
      <c r="H1168" s="133">
        <v>0</v>
      </c>
      <c r="I1168" s="133">
        <v>0</v>
      </c>
    </row>
    <row r="1169" spans="1:9">
      <c r="A1169" s="130">
        <v>29413020</v>
      </c>
      <c r="B1169" s="117" t="s">
        <v>6875</v>
      </c>
      <c r="C1169" s="118"/>
      <c r="D1169" s="138">
        <v>8.6194000000000006</v>
      </c>
      <c r="E1169" s="138">
        <v>9.5337999999999994</v>
      </c>
      <c r="F1169" s="133">
        <v>0</v>
      </c>
      <c r="G1169" s="133">
        <v>0</v>
      </c>
      <c r="H1169" s="133">
        <v>0</v>
      </c>
      <c r="I1169" s="133">
        <v>0</v>
      </c>
    </row>
    <row r="1170" spans="1:9" ht="27">
      <c r="A1170" s="130">
        <v>29413090</v>
      </c>
      <c r="B1170" s="139" t="s">
        <v>6876</v>
      </c>
      <c r="C1170" s="140"/>
      <c r="D1170" s="138">
        <v>20.507400000000001</v>
      </c>
      <c r="E1170" s="138">
        <v>38.525199999999998</v>
      </c>
      <c r="F1170" s="133">
        <v>0</v>
      </c>
      <c r="G1170" s="133">
        <v>0</v>
      </c>
      <c r="H1170" s="142" t="s">
        <v>121</v>
      </c>
      <c r="I1170" s="142" t="s">
        <v>121</v>
      </c>
    </row>
    <row r="1171" spans="1:9">
      <c r="A1171" s="130">
        <v>29414011</v>
      </c>
      <c r="B1171" s="117" t="s">
        <v>6877</v>
      </c>
      <c r="C1171" s="118"/>
      <c r="D1171" s="138">
        <v>29.53</v>
      </c>
      <c r="E1171" s="138">
        <v>29.53</v>
      </c>
      <c r="F1171" s="133">
        <v>0</v>
      </c>
      <c r="G1171" s="133">
        <v>0</v>
      </c>
      <c r="H1171" s="142" t="s">
        <v>121</v>
      </c>
      <c r="I1171" s="142" t="s">
        <v>121</v>
      </c>
    </row>
    <row r="1172" spans="1:9" ht="27">
      <c r="A1172" s="130">
        <v>29414090</v>
      </c>
      <c r="B1172" s="139" t="s">
        <v>6878</v>
      </c>
      <c r="C1172" s="140"/>
      <c r="D1172" s="138">
        <v>23.5518</v>
      </c>
      <c r="E1172" s="138">
        <v>29.2759</v>
      </c>
      <c r="F1172" s="133">
        <v>0</v>
      </c>
      <c r="G1172" s="133">
        <v>0</v>
      </c>
      <c r="H1172" s="142" t="s">
        <v>121</v>
      </c>
      <c r="I1172" s="142" t="s">
        <v>121</v>
      </c>
    </row>
    <row r="1173" spans="1:9">
      <c r="A1173" s="130">
        <v>29415010</v>
      </c>
      <c r="B1173" s="117" t="s">
        <v>6879</v>
      </c>
      <c r="C1173" s="118"/>
      <c r="D1173" s="138">
        <v>195</v>
      </c>
      <c r="E1173" s="138">
        <v>195</v>
      </c>
      <c r="F1173" s="133">
        <v>0</v>
      </c>
      <c r="G1173" s="133">
        <v>0</v>
      </c>
      <c r="H1173" s="133">
        <v>0</v>
      </c>
      <c r="I1173" s="133">
        <v>0</v>
      </c>
    </row>
    <row r="1174" spans="1:9">
      <c r="A1174" s="130">
        <v>29419021</v>
      </c>
      <c r="B1174" s="117" t="s">
        <v>6880</v>
      </c>
      <c r="C1174" s="118"/>
      <c r="D1174" s="138">
        <v>29.4038</v>
      </c>
      <c r="E1174" s="138">
        <v>33.372199999999999</v>
      </c>
      <c r="F1174" s="133">
        <v>0</v>
      </c>
      <c r="G1174" s="133">
        <v>0</v>
      </c>
      <c r="H1174" s="133">
        <v>0</v>
      </c>
      <c r="I1174" s="133">
        <v>0</v>
      </c>
    </row>
    <row r="1175" spans="1:9">
      <c r="A1175" s="130">
        <v>29419022</v>
      </c>
      <c r="B1175" s="117" t="s">
        <v>6881</v>
      </c>
      <c r="C1175" s="118"/>
      <c r="D1175" s="138">
        <v>324.47460000000001</v>
      </c>
      <c r="E1175" s="138">
        <v>329.20929999999998</v>
      </c>
      <c r="F1175" s="133">
        <v>0</v>
      </c>
      <c r="G1175" s="133">
        <v>0</v>
      </c>
      <c r="H1175" s="133">
        <v>0</v>
      </c>
      <c r="I1175" s="133">
        <v>0</v>
      </c>
    </row>
    <row r="1176" spans="1:9">
      <c r="A1176" s="145">
        <v>29419029</v>
      </c>
      <c r="B1176" s="117" t="s">
        <v>6882</v>
      </c>
      <c r="C1176" s="118"/>
      <c r="D1176" s="136">
        <v>93</v>
      </c>
      <c r="E1176" s="136">
        <v>96.9392</v>
      </c>
      <c r="F1176" s="133">
        <v>0</v>
      </c>
      <c r="G1176" s="133">
        <v>0</v>
      </c>
      <c r="H1176" s="142" t="s">
        <v>121</v>
      </c>
      <c r="I1176" s="142" t="s">
        <v>121</v>
      </c>
    </row>
    <row r="1177" spans="1:9">
      <c r="A1177" s="130">
        <v>29419031</v>
      </c>
      <c r="B1177" s="117" t="s">
        <v>6883</v>
      </c>
      <c r="C1177" s="118"/>
      <c r="D1177" s="138">
        <v>109.3222</v>
      </c>
      <c r="E1177" s="138">
        <v>111.2676</v>
      </c>
      <c r="F1177" s="133">
        <v>0</v>
      </c>
      <c r="G1177" s="133">
        <v>0</v>
      </c>
      <c r="H1177" s="142" t="s">
        <v>121</v>
      </c>
      <c r="I1177" s="142" t="s">
        <v>121</v>
      </c>
    </row>
    <row r="1178" spans="1:9">
      <c r="A1178" s="145">
        <v>29419032</v>
      </c>
      <c r="B1178" s="117" t="s">
        <v>6884</v>
      </c>
      <c r="C1178" s="118"/>
      <c r="D1178" s="136">
        <v>176.5</v>
      </c>
      <c r="E1178" s="136">
        <v>176.5</v>
      </c>
      <c r="F1178" s="133">
        <v>0</v>
      </c>
      <c r="G1178" s="133">
        <v>0</v>
      </c>
      <c r="H1178" s="142" t="s">
        <v>121</v>
      </c>
      <c r="I1178" s="142" t="s">
        <v>121</v>
      </c>
    </row>
    <row r="1179" spans="1:9">
      <c r="A1179" s="145">
        <v>29419033</v>
      </c>
      <c r="B1179" s="117" t="s">
        <v>6885</v>
      </c>
      <c r="C1179" s="118"/>
      <c r="D1179" s="136">
        <v>57.548000000000002</v>
      </c>
      <c r="E1179" s="136">
        <v>62.246899999999997</v>
      </c>
      <c r="F1179" s="133">
        <v>12.6</v>
      </c>
      <c r="G1179" s="133">
        <v>0</v>
      </c>
      <c r="H1179" s="142" t="s">
        <v>121</v>
      </c>
      <c r="I1179" s="142" t="s">
        <v>121</v>
      </c>
    </row>
    <row r="1180" spans="1:9">
      <c r="A1180" s="130">
        <v>29419039</v>
      </c>
      <c r="B1180" s="117" t="s">
        <v>6886</v>
      </c>
      <c r="C1180" s="118"/>
      <c r="D1180" s="138">
        <v>109.06</v>
      </c>
      <c r="E1180" s="138">
        <v>127.66370000000001</v>
      </c>
      <c r="F1180" s="133">
        <v>0</v>
      </c>
      <c r="G1180" s="133">
        <v>0</v>
      </c>
      <c r="H1180" s="142" t="s">
        <v>121</v>
      </c>
      <c r="I1180" s="142" t="s">
        <v>121</v>
      </c>
    </row>
    <row r="1181" spans="1:9">
      <c r="A1181" s="130">
        <v>29419041</v>
      </c>
      <c r="B1181" s="117" t="s">
        <v>6887</v>
      </c>
      <c r="C1181" s="118"/>
      <c r="D1181" s="138">
        <v>9.1677</v>
      </c>
      <c r="E1181" s="138">
        <v>11.629300000000001</v>
      </c>
      <c r="F1181" s="133">
        <v>0</v>
      </c>
      <c r="G1181" s="133">
        <v>0</v>
      </c>
      <c r="H1181" s="133">
        <v>0</v>
      </c>
      <c r="I1181" s="133">
        <v>0</v>
      </c>
    </row>
    <row r="1182" spans="1:9" ht="27">
      <c r="A1182" s="130">
        <v>29419043</v>
      </c>
      <c r="B1182" s="139" t="s">
        <v>6888</v>
      </c>
      <c r="C1182" s="140"/>
      <c r="D1182" s="138">
        <v>88.779899999999998</v>
      </c>
      <c r="E1182" s="138">
        <v>91.056600000000003</v>
      </c>
      <c r="F1182" s="133">
        <v>12.6</v>
      </c>
      <c r="G1182" s="133">
        <v>0</v>
      </c>
      <c r="H1182" s="142" t="s">
        <v>121</v>
      </c>
      <c r="I1182" s="142" t="s">
        <v>121</v>
      </c>
    </row>
    <row r="1183" spans="1:9">
      <c r="A1183" s="145">
        <v>29419049</v>
      </c>
      <c r="B1183" s="117" t="s">
        <v>6889</v>
      </c>
      <c r="C1183" s="118"/>
      <c r="D1183" s="136">
        <v>50.916899999999998</v>
      </c>
      <c r="E1183" s="136">
        <v>56.01</v>
      </c>
      <c r="F1183" s="133">
        <v>0</v>
      </c>
      <c r="G1183" s="133">
        <v>0</v>
      </c>
      <c r="H1183" s="142" t="s">
        <v>121</v>
      </c>
      <c r="I1183" s="142" t="s">
        <v>121</v>
      </c>
    </row>
    <row r="1184" spans="1:9" ht="27">
      <c r="A1184" s="130">
        <v>29419059</v>
      </c>
      <c r="B1184" s="139" t="s">
        <v>6890</v>
      </c>
      <c r="C1184" s="140"/>
      <c r="D1184" s="138">
        <v>29.379100000000001</v>
      </c>
      <c r="E1184" s="138">
        <v>40.278199999999998</v>
      </c>
      <c r="F1184" s="133">
        <v>0</v>
      </c>
      <c r="G1184" s="133">
        <v>0</v>
      </c>
      <c r="H1184" s="142" t="s">
        <v>121</v>
      </c>
      <c r="I1184" s="142" t="s">
        <v>121</v>
      </c>
    </row>
    <row r="1185" spans="1:9">
      <c r="A1185" s="130">
        <v>29419071</v>
      </c>
      <c r="B1185" s="117" t="s">
        <v>6891</v>
      </c>
      <c r="C1185" s="118"/>
      <c r="D1185" s="138">
        <v>6.4888000000000003</v>
      </c>
      <c r="E1185" s="138">
        <v>8.7708999999999993</v>
      </c>
      <c r="F1185" s="133">
        <v>0</v>
      </c>
      <c r="G1185" s="133">
        <v>0</v>
      </c>
      <c r="H1185" s="133">
        <v>2.1</v>
      </c>
      <c r="I1185" s="133">
        <v>9.65</v>
      </c>
    </row>
    <row r="1186" spans="1:9">
      <c r="A1186" s="130">
        <v>29419082</v>
      </c>
      <c r="B1186" s="117" t="s">
        <v>6892</v>
      </c>
      <c r="C1186" s="118"/>
      <c r="D1186" s="138">
        <v>12.745100000000001</v>
      </c>
      <c r="E1186" s="138">
        <v>12.852600000000001</v>
      </c>
      <c r="F1186" s="133">
        <v>0</v>
      </c>
      <c r="G1186" s="133">
        <v>0</v>
      </c>
      <c r="H1186" s="133">
        <v>2.1</v>
      </c>
      <c r="I1186" s="133">
        <v>9.65</v>
      </c>
    </row>
    <row r="1187" spans="1:9">
      <c r="A1187" s="130">
        <v>29419089</v>
      </c>
      <c r="B1187" s="117" t="s">
        <v>6893</v>
      </c>
      <c r="C1187" s="118"/>
      <c r="D1187" s="138">
        <v>480</v>
      </c>
      <c r="E1187" s="138">
        <v>480</v>
      </c>
      <c r="F1187" s="133">
        <v>0</v>
      </c>
      <c r="G1187" s="133">
        <v>0</v>
      </c>
      <c r="H1187" s="142" t="s">
        <v>121</v>
      </c>
      <c r="I1187" s="142" t="s">
        <v>121</v>
      </c>
    </row>
    <row r="1188" spans="1:9">
      <c r="A1188" s="130">
        <v>29419091</v>
      </c>
      <c r="B1188" s="117" t="s">
        <v>6894</v>
      </c>
      <c r="C1188" s="118"/>
      <c r="D1188" s="138">
        <v>78.005799999999994</v>
      </c>
      <c r="E1188" s="138">
        <v>78.682599999999994</v>
      </c>
      <c r="F1188" s="133">
        <v>0</v>
      </c>
      <c r="G1188" s="133">
        <v>0</v>
      </c>
      <c r="H1188" s="142" t="s">
        <v>121</v>
      </c>
      <c r="I1188" s="142" t="s">
        <v>121</v>
      </c>
    </row>
    <row r="1189" spans="1:9">
      <c r="A1189" s="130">
        <v>29419092</v>
      </c>
      <c r="B1189" s="117" t="s">
        <v>6895</v>
      </c>
      <c r="C1189" s="118"/>
      <c r="D1189" s="138">
        <v>17.380199999999999</v>
      </c>
      <c r="E1189" s="138">
        <v>18.486899999999999</v>
      </c>
      <c r="F1189" s="133">
        <v>0</v>
      </c>
      <c r="G1189" s="133">
        <v>0</v>
      </c>
      <c r="H1189" s="133">
        <v>2.1</v>
      </c>
      <c r="I1189" s="133">
        <v>9.65</v>
      </c>
    </row>
    <row r="1190" spans="1:9">
      <c r="A1190" s="130">
        <v>29419099</v>
      </c>
      <c r="B1190" s="117" t="s">
        <v>6896</v>
      </c>
      <c r="C1190" s="118"/>
      <c r="D1190" s="138">
        <v>66.3</v>
      </c>
      <c r="E1190" s="138">
        <v>76.561599999999999</v>
      </c>
      <c r="F1190" s="133">
        <v>0</v>
      </c>
      <c r="G1190" s="133">
        <v>0</v>
      </c>
      <c r="H1190" s="142" t="s">
        <v>121</v>
      </c>
      <c r="I1190" s="142" t="s">
        <v>121</v>
      </c>
    </row>
    <row r="1191" spans="1:9">
      <c r="A1191" s="130">
        <v>29420000</v>
      </c>
      <c r="B1191" s="117" t="s">
        <v>6897</v>
      </c>
      <c r="C1191" s="118"/>
      <c r="D1191" s="138">
        <v>2.431</v>
      </c>
      <c r="E1191" s="138">
        <v>3.6234999999999999</v>
      </c>
      <c r="F1191" s="133">
        <v>0</v>
      </c>
      <c r="G1191" s="133">
        <v>0</v>
      </c>
      <c r="H1191" s="142" t="s">
        <v>121</v>
      </c>
      <c r="I1191" s="142" t="s">
        <v>121</v>
      </c>
    </row>
    <row r="1192" spans="1:9">
      <c r="A1192" s="130">
        <v>30021219</v>
      </c>
      <c r="B1192" s="117" t="s">
        <v>5820</v>
      </c>
      <c r="C1192" s="118"/>
      <c r="D1192" s="138">
        <v>18.130199999999999</v>
      </c>
      <c r="E1192" s="138">
        <v>23.480599999999999</v>
      </c>
      <c r="F1192" s="133">
        <v>0</v>
      </c>
      <c r="G1192" s="133">
        <v>0</v>
      </c>
      <c r="H1192" s="133">
        <v>0</v>
      </c>
      <c r="I1192" s="133">
        <v>0</v>
      </c>
    </row>
    <row r="1193" spans="1:9">
      <c r="A1193" s="130">
        <v>30021229</v>
      </c>
      <c r="B1193" s="117" t="s">
        <v>5820</v>
      </c>
      <c r="C1193" s="118"/>
      <c r="D1193" s="138">
        <v>13.8329</v>
      </c>
      <c r="E1193" s="138">
        <v>20.578299999999999</v>
      </c>
      <c r="F1193" s="133">
        <v>0</v>
      </c>
      <c r="G1193" s="133">
        <v>0</v>
      </c>
      <c r="H1193" s="133">
        <v>0</v>
      </c>
      <c r="I1193" s="133">
        <v>0</v>
      </c>
    </row>
    <row r="1194" spans="1:9">
      <c r="A1194" s="130">
        <v>30021590</v>
      </c>
      <c r="B1194" s="117" t="s">
        <v>5820</v>
      </c>
      <c r="C1194" s="118"/>
      <c r="D1194" s="138">
        <v>17.757200000000001</v>
      </c>
      <c r="E1194" s="138">
        <v>43.883499999999998</v>
      </c>
      <c r="F1194" s="133">
        <v>0</v>
      </c>
      <c r="G1194" s="133">
        <v>0</v>
      </c>
      <c r="H1194" s="133">
        <v>0</v>
      </c>
      <c r="I1194" s="133">
        <v>0</v>
      </c>
    </row>
    <row r="1195" spans="1:9">
      <c r="A1195" s="130">
        <v>30024991</v>
      </c>
      <c r="B1195" s="117" t="s">
        <v>6898</v>
      </c>
      <c r="C1195" s="118"/>
      <c r="D1195" s="138">
        <v>6.7129000000000003</v>
      </c>
      <c r="E1195" s="138">
        <v>10.6471</v>
      </c>
      <c r="F1195" s="133">
        <v>3.6</v>
      </c>
      <c r="G1195" s="133">
        <v>0</v>
      </c>
      <c r="H1195" s="133">
        <v>2.1</v>
      </c>
      <c r="I1195" s="133">
        <v>9.65</v>
      </c>
    </row>
    <row r="1196" spans="1:9">
      <c r="A1196" s="130">
        <v>30024999</v>
      </c>
      <c r="B1196" s="117" t="s">
        <v>5820</v>
      </c>
      <c r="C1196" s="118"/>
      <c r="D1196" s="138">
        <v>1.4772000000000001</v>
      </c>
      <c r="E1196" s="138">
        <v>1.4772000000000001</v>
      </c>
      <c r="F1196" s="133">
        <v>7.2</v>
      </c>
      <c r="G1196" s="133">
        <v>0</v>
      </c>
      <c r="H1196" s="133">
        <v>0</v>
      </c>
      <c r="I1196" s="133">
        <v>0</v>
      </c>
    </row>
    <row r="1197" spans="1:9">
      <c r="A1197" s="130">
        <v>30029000</v>
      </c>
      <c r="B1197" s="117" t="s">
        <v>5901</v>
      </c>
      <c r="C1197" s="118"/>
      <c r="D1197" s="138">
        <v>20.656400000000001</v>
      </c>
      <c r="E1197" s="138">
        <v>20.724699999999999</v>
      </c>
      <c r="F1197" s="133">
        <v>7.2</v>
      </c>
      <c r="G1197" s="133">
        <v>0</v>
      </c>
      <c r="H1197" s="133">
        <v>0</v>
      </c>
      <c r="I1197" s="133">
        <v>0</v>
      </c>
    </row>
    <row r="1198" spans="1:9" ht="27">
      <c r="A1198" s="130">
        <v>30031013</v>
      </c>
      <c r="B1198" s="139" t="s">
        <v>6899</v>
      </c>
      <c r="C1198" s="140"/>
      <c r="D1198" s="138">
        <v>75.020799999999994</v>
      </c>
      <c r="E1198" s="138">
        <v>75.756100000000004</v>
      </c>
      <c r="F1198" s="133">
        <v>12.6</v>
      </c>
      <c r="G1198" s="133">
        <v>0</v>
      </c>
      <c r="H1198" s="133">
        <v>0</v>
      </c>
      <c r="I1198" s="133">
        <v>0</v>
      </c>
    </row>
    <row r="1199" spans="1:9">
      <c r="A1199" s="145">
        <v>30031019</v>
      </c>
      <c r="B1199" s="117" t="s">
        <v>6900</v>
      </c>
      <c r="C1199" s="118"/>
      <c r="D1199" s="136">
        <v>184.9838</v>
      </c>
      <c r="E1199" s="136">
        <v>184.98580000000001</v>
      </c>
      <c r="F1199" s="133">
        <v>7.2</v>
      </c>
      <c r="G1199" s="133">
        <v>0</v>
      </c>
      <c r="H1199" s="133">
        <v>0</v>
      </c>
      <c r="I1199" s="133">
        <v>0</v>
      </c>
    </row>
    <row r="1200" spans="1:9" ht="27">
      <c r="A1200" s="130">
        <v>30032059</v>
      </c>
      <c r="B1200" s="139" t="s">
        <v>6901</v>
      </c>
      <c r="C1200" s="140"/>
      <c r="D1200" s="138">
        <v>194.64429999999999</v>
      </c>
      <c r="E1200" s="138">
        <v>194.64429999999999</v>
      </c>
      <c r="F1200" s="133">
        <v>7.2</v>
      </c>
      <c r="G1200" s="133">
        <v>0</v>
      </c>
      <c r="H1200" s="133">
        <v>0</v>
      </c>
      <c r="I1200" s="133">
        <v>0</v>
      </c>
    </row>
    <row r="1201" spans="1:9">
      <c r="A1201" s="145">
        <v>30032099</v>
      </c>
      <c r="B1201" s="117" t="s">
        <v>6902</v>
      </c>
      <c r="C1201" s="118"/>
      <c r="D1201" s="136">
        <v>223</v>
      </c>
      <c r="E1201" s="136">
        <v>223</v>
      </c>
      <c r="F1201" s="133">
        <v>7.2</v>
      </c>
      <c r="G1201" s="133">
        <v>0</v>
      </c>
      <c r="H1201" s="133">
        <v>0</v>
      </c>
      <c r="I1201" s="133">
        <v>0</v>
      </c>
    </row>
    <row r="1202" spans="1:9" ht="27">
      <c r="A1202" s="130">
        <v>30039031</v>
      </c>
      <c r="B1202" s="139" t="s">
        <v>6903</v>
      </c>
      <c r="C1202" s="140"/>
      <c r="D1202" s="138">
        <v>1.8781000000000001</v>
      </c>
      <c r="E1202" s="138">
        <v>1.9312</v>
      </c>
      <c r="F1202" s="133">
        <v>12.6</v>
      </c>
      <c r="G1202" s="133">
        <v>0</v>
      </c>
      <c r="H1202" s="133">
        <v>0</v>
      </c>
      <c r="I1202" s="133">
        <v>0</v>
      </c>
    </row>
    <row r="1203" spans="1:9">
      <c r="A1203" s="145">
        <v>30039034</v>
      </c>
      <c r="B1203" s="117" t="s">
        <v>6904</v>
      </c>
      <c r="C1203" s="118"/>
      <c r="D1203" s="136">
        <v>1.92</v>
      </c>
      <c r="E1203" s="136">
        <v>1.92</v>
      </c>
      <c r="F1203" s="133">
        <v>12.6</v>
      </c>
      <c r="G1203" s="133">
        <v>0</v>
      </c>
      <c r="H1203" s="133">
        <v>0</v>
      </c>
      <c r="I1203" s="133">
        <v>0</v>
      </c>
    </row>
    <row r="1204" spans="1:9" ht="27">
      <c r="A1204" s="130">
        <v>30039055</v>
      </c>
      <c r="B1204" s="139" t="s">
        <v>6905</v>
      </c>
      <c r="C1204" s="140"/>
      <c r="D1204" s="138">
        <v>6.1397000000000004</v>
      </c>
      <c r="E1204" s="138">
        <v>7.7835000000000001</v>
      </c>
      <c r="F1204" s="133">
        <v>12.6</v>
      </c>
      <c r="G1204" s="133">
        <v>0</v>
      </c>
      <c r="H1204" s="133">
        <v>0</v>
      </c>
      <c r="I1204" s="133">
        <v>0</v>
      </c>
    </row>
    <row r="1205" spans="1:9">
      <c r="A1205" s="145">
        <v>30039079</v>
      </c>
      <c r="B1205" s="117" t="s">
        <v>6906</v>
      </c>
      <c r="C1205" s="118"/>
      <c r="D1205" s="136">
        <v>14.605700000000001</v>
      </c>
      <c r="E1205" s="136">
        <v>14.959199999999999</v>
      </c>
      <c r="F1205" s="133">
        <v>7.2</v>
      </c>
      <c r="G1205" s="133">
        <v>0</v>
      </c>
      <c r="H1205" s="133">
        <v>0</v>
      </c>
      <c r="I1205" s="133">
        <v>0</v>
      </c>
    </row>
    <row r="1206" spans="1:9" ht="27">
      <c r="A1206" s="130">
        <v>30039096</v>
      </c>
      <c r="B1206" s="139" t="s">
        <v>6907</v>
      </c>
      <c r="C1206" s="140"/>
      <c r="D1206" s="138">
        <v>3.3729</v>
      </c>
      <c r="E1206" s="138">
        <v>6.3171999999999997</v>
      </c>
      <c r="F1206" s="133">
        <v>12.6</v>
      </c>
      <c r="G1206" s="133">
        <v>0</v>
      </c>
      <c r="H1206" s="133">
        <v>0</v>
      </c>
      <c r="I1206" s="133">
        <v>0</v>
      </c>
    </row>
    <row r="1207" spans="1:9" ht="27">
      <c r="A1207" s="145">
        <v>30039099</v>
      </c>
      <c r="B1207" s="139" t="s">
        <v>6908</v>
      </c>
      <c r="C1207" s="140"/>
      <c r="D1207" s="136">
        <v>6.8593999999999999</v>
      </c>
      <c r="E1207" s="136">
        <v>6.8593999999999999</v>
      </c>
      <c r="F1207" s="133">
        <v>7.2</v>
      </c>
      <c r="G1207" s="133">
        <v>0</v>
      </c>
      <c r="H1207" s="133">
        <v>0</v>
      </c>
      <c r="I1207" s="133">
        <v>0</v>
      </c>
    </row>
    <row r="1208" spans="1:9" ht="27">
      <c r="A1208" s="130">
        <v>30041019</v>
      </c>
      <c r="B1208" s="139" t="s">
        <v>6909</v>
      </c>
      <c r="C1208" s="140"/>
      <c r="D1208" s="138">
        <v>50.319600000000001</v>
      </c>
      <c r="E1208" s="138">
        <v>57.915700000000001</v>
      </c>
      <c r="F1208" s="133">
        <v>7.2</v>
      </c>
      <c r="G1208" s="133">
        <v>0</v>
      </c>
      <c r="H1208" s="133">
        <v>0</v>
      </c>
      <c r="I1208" s="133">
        <v>0</v>
      </c>
    </row>
    <row r="1209" spans="1:9">
      <c r="A1209" s="130">
        <v>30043100</v>
      </c>
      <c r="B1209" s="117" t="s">
        <v>6910</v>
      </c>
      <c r="C1209" s="118"/>
      <c r="D1209" s="138">
        <v>57.6066</v>
      </c>
      <c r="E1209" s="138">
        <v>57.6066</v>
      </c>
      <c r="F1209" s="133">
        <v>12.6</v>
      </c>
      <c r="G1209" s="133">
        <v>0</v>
      </c>
      <c r="H1209" s="133">
        <v>0</v>
      </c>
      <c r="I1209" s="133">
        <v>0</v>
      </c>
    </row>
    <row r="1210" spans="1:9" ht="27">
      <c r="A1210" s="130">
        <v>30043929</v>
      </c>
      <c r="B1210" s="139" t="s">
        <v>6911</v>
      </c>
      <c r="C1210" s="140"/>
      <c r="D1210" s="138">
        <v>57.161700000000003</v>
      </c>
      <c r="E1210" s="138">
        <v>76.483500000000006</v>
      </c>
      <c r="F1210" s="133">
        <v>7.2</v>
      </c>
      <c r="G1210" s="133">
        <v>0</v>
      </c>
      <c r="H1210" s="133">
        <v>0</v>
      </c>
      <c r="I1210" s="133">
        <v>0</v>
      </c>
    </row>
    <row r="1211" spans="1:9">
      <c r="A1211" s="145">
        <v>30043999</v>
      </c>
      <c r="B1211" s="117" t="s">
        <v>6912</v>
      </c>
      <c r="C1211" s="118"/>
      <c r="D1211" s="136">
        <v>555.39390000000003</v>
      </c>
      <c r="E1211" s="136">
        <v>560.88499999999999</v>
      </c>
      <c r="F1211" s="133">
        <v>7.2</v>
      </c>
      <c r="G1211" s="133">
        <v>0</v>
      </c>
      <c r="H1211" s="133">
        <v>0</v>
      </c>
      <c r="I1211" s="133">
        <v>0</v>
      </c>
    </row>
    <row r="1212" spans="1:9" ht="27">
      <c r="A1212" s="130">
        <v>30049039</v>
      </c>
      <c r="B1212" s="139" t="s">
        <v>6913</v>
      </c>
      <c r="C1212" s="140"/>
      <c r="D1212" s="136">
        <v>40921.165099999998</v>
      </c>
      <c r="E1212" s="136">
        <v>41268.717299999997</v>
      </c>
      <c r="F1212" s="133">
        <v>7.2</v>
      </c>
      <c r="G1212" s="133">
        <v>0</v>
      </c>
      <c r="H1212" s="133">
        <v>0</v>
      </c>
      <c r="I1212" s="133">
        <v>0</v>
      </c>
    </row>
    <row r="1213" spans="1:9">
      <c r="A1213" s="145">
        <v>30049069</v>
      </c>
      <c r="B1213" s="117" t="s">
        <v>6914</v>
      </c>
      <c r="C1213" s="118"/>
      <c r="D1213" s="136">
        <v>55.118600000000001</v>
      </c>
      <c r="E1213" s="136">
        <v>87.785200000000003</v>
      </c>
      <c r="F1213" s="133">
        <v>7.2</v>
      </c>
      <c r="G1213" s="133">
        <v>0</v>
      </c>
      <c r="H1213" s="133">
        <v>0</v>
      </c>
      <c r="I1213" s="133">
        <v>0</v>
      </c>
    </row>
    <row r="1214" spans="1:9" ht="27">
      <c r="A1214" s="130">
        <v>30049099</v>
      </c>
      <c r="B1214" s="139" t="s">
        <v>6915</v>
      </c>
      <c r="C1214" s="140"/>
      <c r="D1214" s="138">
        <v>152.68799999999999</v>
      </c>
      <c r="E1214" s="138">
        <v>290.83420000000001</v>
      </c>
      <c r="F1214" s="133">
        <v>7.2</v>
      </c>
      <c r="G1214" s="133">
        <v>0</v>
      </c>
      <c r="H1214" s="133">
        <v>0</v>
      </c>
      <c r="I1214" s="133">
        <v>0</v>
      </c>
    </row>
    <row r="1215" spans="1:9">
      <c r="A1215" s="145">
        <v>30051020</v>
      </c>
      <c r="B1215" s="117" t="s">
        <v>6916</v>
      </c>
      <c r="C1215" s="118"/>
      <c r="D1215" s="136">
        <v>6.4991000000000003</v>
      </c>
      <c r="E1215" s="136">
        <v>9.0623000000000005</v>
      </c>
      <c r="F1215" s="133">
        <v>10.8</v>
      </c>
      <c r="G1215" s="133">
        <v>0</v>
      </c>
      <c r="H1215" s="133">
        <v>2.1</v>
      </c>
      <c r="I1215" s="133">
        <v>9.65</v>
      </c>
    </row>
    <row r="1216" spans="1:9" ht="27">
      <c r="A1216" s="130">
        <v>30051030</v>
      </c>
      <c r="B1216" s="139" t="s">
        <v>6917</v>
      </c>
      <c r="C1216" s="140"/>
      <c r="D1216" s="138">
        <v>7.0286</v>
      </c>
      <c r="E1216" s="138">
        <v>7.0294999999999996</v>
      </c>
      <c r="F1216" s="133">
        <v>10.8</v>
      </c>
      <c r="G1216" s="133">
        <v>0</v>
      </c>
      <c r="H1216" s="133">
        <v>2.1</v>
      </c>
      <c r="I1216" s="133">
        <v>9.65</v>
      </c>
    </row>
    <row r="1217" spans="1:9">
      <c r="A1217" s="145">
        <v>30051050</v>
      </c>
      <c r="B1217" s="117" t="s">
        <v>6918</v>
      </c>
      <c r="C1217" s="118"/>
      <c r="D1217" s="136">
        <v>12.400600000000001</v>
      </c>
      <c r="E1217" s="136">
        <v>10.047000000000001</v>
      </c>
      <c r="F1217" s="133">
        <v>0</v>
      </c>
      <c r="G1217" s="133">
        <v>0</v>
      </c>
      <c r="H1217" s="133">
        <v>2.1</v>
      </c>
      <c r="I1217" s="133">
        <v>9.65</v>
      </c>
    </row>
    <row r="1218" spans="1:9" ht="27">
      <c r="A1218" s="130">
        <v>30051090</v>
      </c>
      <c r="B1218" s="139" t="s">
        <v>6919</v>
      </c>
      <c r="C1218" s="140"/>
      <c r="D1218" s="138">
        <v>5.6131000000000002</v>
      </c>
      <c r="E1218" s="138">
        <v>14.608499999999999</v>
      </c>
      <c r="F1218" s="133">
        <v>10.8</v>
      </c>
      <c r="G1218" s="133">
        <v>0</v>
      </c>
      <c r="H1218" s="133">
        <v>2.1</v>
      </c>
      <c r="I1218" s="133">
        <v>9.65</v>
      </c>
    </row>
    <row r="1219" spans="1:9">
      <c r="A1219" s="145">
        <v>30059020</v>
      </c>
      <c r="B1219" s="117" t="s">
        <v>6920</v>
      </c>
      <c r="C1219" s="118"/>
      <c r="D1219" s="136">
        <v>7.2916999999999996</v>
      </c>
      <c r="E1219" s="136">
        <v>8.9466000000000001</v>
      </c>
      <c r="F1219" s="133">
        <v>10.8</v>
      </c>
      <c r="G1219" s="133">
        <v>0</v>
      </c>
      <c r="H1219" s="133">
        <v>2.1</v>
      </c>
      <c r="I1219" s="133">
        <v>9.65</v>
      </c>
    </row>
    <row r="1220" spans="1:9" ht="27">
      <c r="A1220" s="130">
        <v>30059090</v>
      </c>
      <c r="B1220" s="139" t="s">
        <v>6921</v>
      </c>
      <c r="C1220" s="140"/>
      <c r="D1220" s="138">
        <v>4.1536999999999997</v>
      </c>
      <c r="E1220" s="138">
        <v>9.9269999999999996</v>
      </c>
      <c r="F1220" s="133">
        <v>10.8</v>
      </c>
      <c r="G1220" s="133">
        <v>0</v>
      </c>
      <c r="H1220" s="133">
        <v>2.1</v>
      </c>
      <c r="I1220" s="133">
        <v>9.65</v>
      </c>
    </row>
    <row r="1221" spans="1:9">
      <c r="A1221" s="145">
        <v>30061020</v>
      </c>
      <c r="B1221" s="117" t="s">
        <v>6922</v>
      </c>
      <c r="C1221" s="118"/>
      <c r="D1221" s="136">
        <v>95.715699999999998</v>
      </c>
      <c r="E1221" s="136">
        <v>95.715699999999998</v>
      </c>
      <c r="F1221" s="133">
        <v>0</v>
      </c>
      <c r="G1221" s="133">
        <v>0</v>
      </c>
      <c r="H1221" s="142" t="s">
        <v>121</v>
      </c>
      <c r="I1221" s="142" t="s">
        <v>121</v>
      </c>
    </row>
    <row r="1222" spans="1:9" ht="27">
      <c r="A1222" s="130">
        <v>30061090</v>
      </c>
      <c r="B1222" s="139" t="s">
        <v>6923</v>
      </c>
      <c r="C1222" s="140"/>
      <c r="D1222" s="138">
        <v>20.5703</v>
      </c>
      <c r="E1222" s="138">
        <v>34.133200000000002</v>
      </c>
      <c r="F1222" s="133">
        <v>10.8</v>
      </c>
      <c r="G1222" s="133">
        <v>0</v>
      </c>
      <c r="H1222" s="142" t="s">
        <v>121</v>
      </c>
      <c r="I1222" s="142" t="s">
        <v>121</v>
      </c>
    </row>
    <row r="1223" spans="1:9">
      <c r="A1223" s="145">
        <v>30063011</v>
      </c>
      <c r="B1223" s="117" t="s">
        <v>6924</v>
      </c>
      <c r="C1223" s="118"/>
      <c r="D1223" s="136">
        <v>19.802299999999999</v>
      </c>
      <c r="E1223" s="136">
        <v>21.959</v>
      </c>
      <c r="F1223" s="133">
        <v>0</v>
      </c>
      <c r="G1223" s="133">
        <v>0</v>
      </c>
      <c r="H1223" s="133">
        <v>0</v>
      </c>
      <c r="I1223" s="133">
        <v>0</v>
      </c>
    </row>
    <row r="1224" spans="1:9" ht="27">
      <c r="A1224" s="130">
        <v>30063012</v>
      </c>
      <c r="B1224" s="139" t="s">
        <v>6925</v>
      </c>
      <c r="C1224" s="140"/>
      <c r="D1224" s="138">
        <v>117.0106</v>
      </c>
      <c r="E1224" s="138">
        <v>117.0106</v>
      </c>
      <c r="F1224" s="133">
        <v>0</v>
      </c>
      <c r="G1224" s="133">
        <v>0</v>
      </c>
      <c r="H1224" s="133">
        <v>0</v>
      </c>
      <c r="I1224" s="133">
        <v>0</v>
      </c>
    </row>
    <row r="1225" spans="1:9">
      <c r="A1225" s="145">
        <v>30063019</v>
      </c>
      <c r="B1225" s="117" t="s">
        <v>6926</v>
      </c>
      <c r="C1225" s="118"/>
      <c r="D1225" s="136">
        <v>30.997800000000002</v>
      </c>
      <c r="E1225" s="136">
        <v>43.240699999999997</v>
      </c>
      <c r="F1225" s="133">
        <v>10.8</v>
      </c>
      <c r="G1225" s="133">
        <v>0</v>
      </c>
      <c r="H1225" s="133">
        <v>0</v>
      </c>
      <c r="I1225" s="133">
        <v>0</v>
      </c>
    </row>
    <row r="1226" spans="1:9">
      <c r="A1226" s="145">
        <v>30064012</v>
      </c>
      <c r="B1226" s="117" t="s">
        <v>6927</v>
      </c>
      <c r="C1226" s="118"/>
      <c r="D1226" s="136">
        <v>70.302800000000005</v>
      </c>
      <c r="E1226" s="136">
        <v>190.09100000000001</v>
      </c>
      <c r="F1226" s="133">
        <v>0</v>
      </c>
      <c r="G1226" s="133">
        <v>0</v>
      </c>
      <c r="H1226" s="142" t="s">
        <v>121</v>
      </c>
      <c r="I1226" s="142" t="s">
        <v>121</v>
      </c>
    </row>
    <row r="1227" spans="1:9" ht="27">
      <c r="A1227" s="130">
        <v>30067000</v>
      </c>
      <c r="B1227" s="117" t="s">
        <v>6928</v>
      </c>
      <c r="C1227" s="118"/>
      <c r="D1227" s="138">
        <v>114.5035</v>
      </c>
      <c r="E1227" s="138">
        <v>114.5364</v>
      </c>
      <c r="F1227" s="133">
        <v>12.6</v>
      </c>
      <c r="G1227" s="133">
        <v>0</v>
      </c>
      <c r="H1227" s="142" t="s">
        <v>121</v>
      </c>
      <c r="I1227" s="142" t="s">
        <v>121</v>
      </c>
    </row>
    <row r="1228" spans="1:9">
      <c r="A1228" s="130">
        <v>30069110</v>
      </c>
      <c r="B1228" s="117" t="s">
        <v>6929</v>
      </c>
      <c r="C1228" s="118"/>
      <c r="D1228" s="138">
        <v>20.3582</v>
      </c>
      <c r="E1228" s="138">
        <v>29.745799999999999</v>
      </c>
      <c r="F1228" s="133">
        <v>5.4</v>
      </c>
      <c r="G1228" s="133">
        <v>0</v>
      </c>
      <c r="H1228" s="142" t="s">
        <v>121</v>
      </c>
      <c r="I1228" s="142" t="s">
        <v>121</v>
      </c>
    </row>
    <row r="1229" spans="1:9" ht="27">
      <c r="A1229" s="130">
        <v>30069190</v>
      </c>
      <c r="B1229" s="139" t="s">
        <v>6930</v>
      </c>
      <c r="C1229" s="140"/>
      <c r="D1229" s="138">
        <v>37.630899999999997</v>
      </c>
      <c r="E1229" s="138">
        <v>37.384500000000003</v>
      </c>
      <c r="F1229" s="133">
        <v>16.2</v>
      </c>
      <c r="G1229" s="133">
        <v>0</v>
      </c>
      <c r="H1229" s="142" t="s">
        <v>121</v>
      </c>
      <c r="I1229" s="142" t="s">
        <v>121</v>
      </c>
    </row>
    <row r="1230" spans="1:9">
      <c r="A1230" s="145">
        <v>31010000</v>
      </c>
      <c r="B1230" s="117" t="s">
        <v>6931</v>
      </c>
      <c r="C1230" s="118"/>
      <c r="D1230" s="136">
        <v>0.81540000000000001</v>
      </c>
      <c r="E1230" s="136">
        <v>1.3381000000000001</v>
      </c>
      <c r="F1230" s="133">
        <v>3.6</v>
      </c>
      <c r="G1230" s="141" t="s">
        <v>119</v>
      </c>
      <c r="H1230" s="142">
        <v>0</v>
      </c>
      <c r="I1230" s="142">
        <v>0</v>
      </c>
    </row>
    <row r="1231" spans="1:9" ht="27">
      <c r="A1231" s="130">
        <v>31021010</v>
      </c>
      <c r="B1231" s="139" t="s">
        <v>6932</v>
      </c>
      <c r="C1231" s="140"/>
      <c r="D1231" s="138">
        <v>0.3614</v>
      </c>
      <c r="E1231" s="138">
        <v>0.39739999999999998</v>
      </c>
      <c r="F1231" s="142">
        <v>0</v>
      </c>
      <c r="G1231" s="142">
        <v>0</v>
      </c>
      <c r="H1231" s="142">
        <v>0</v>
      </c>
      <c r="I1231" s="142">
        <v>0</v>
      </c>
    </row>
    <row r="1232" spans="1:9">
      <c r="A1232" s="145">
        <v>31021090</v>
      </c>
      <c r="B1232" s="117" t="s">
        <v>6933</v>
      </c>
      <c r="C1232" s="118"/>
      <c r="D1232" s="136">
        <v>0.34360000000000002</v>
      </c>
      <c r="E1232" s="136">
        <v>0.34949999999999998</v>
      </c>
      <c r="F1232" s="133">
        <v>5.4</v>
      </c>
      <c r="G1232" s="141" t="s">
        <v>119</v>
      </c>
      <c r="H1232" s="142">
        <v>0</v>
      </c>
      <c r="I1232" s="142">
        <v>0</v>
      </c>
    </row>
    <row r="1233" spans="1:9">
      <c r="A1233" s="130">
        <v>31022100</v>
      </c>
      <c r="B1233" s="117" t="s">
        <v>6934</v>
      </c>
      <c r="C1233" s="118"/>
      <c r="D1233" s="138">
        <v>0.14549999999999999</v>
      </c>
      <c r="E1233" s="138">
        <v>0.1731</v>
      </c>
      <c r="F1233" s="142">
        <v>0</v>
      </c>
      <c r="G1233" s="141" t="s">
        <v>119</v>
      </c>
      <c r="H1233" s="142">
        <v>0</v>
      </c>
      <c r="I1233" s="142">
        <v>0</v>
      </c>
    </row>
    <row r="1234" spans="1:9" ht="27">
      <c r="A1234" s="130">
        <v>31022990</v>
      </c>
      <c r="B1234" s="139" t="s">
        <v>6935</v>
      </c>
      <c r="C1234" s="140"/>
      <c r="D1234" s="138">
        <v>0.21110000000000001</v>
      </c>
      <c r="E1234" s="138">
        <v>0.21110000000000001</v>
      </c>
      <c r="F1234" s="142">
        <v>0</v>
      </c>
      <c r="G1234" s="141" t="s">
        <v>119</v>
      </c>
      <c r="H1234" s="142">
        <v>0</v>
      </c>
      <c r="I1234" s="142">
        <v>0</v>
      </c>
    </row>
    <row r="1235" spans="1:9" ht="27">
      <c r="A1235" s="145">
        <v>31025011</v>
      </c>
      <c r="B1235" s="117" t="s">
        <v>6936</v>
      </c>
      <c r="C1235" s="118"/>
      <c r="D1235" s="136">
        <v>0.83830000000000005</v>
      </c>
      <c r="E1235" s="136">
        <v>0.89800000000000002</v>
      </c>
      <c r="F1235" s="142">
        <v>0</v>
      </c>
      <c r="G1235" s="141" t="s">
        <v>119</v>
      </c>
      <c r="H1235" s="142">
        <v>0</v>
      </c>
      <c r="I1235" s="142">
        <v>0</v>
      </c>
    </row>
    <row r="1236" spans="1:9" ht="27">
      <c r="A1236" s="130">
        <v>31025090</v>
      </c>
      <c r="B1236" s="139" t="s">
        <v>6937</v>
      </c>
      <c r="C1236" s="140"/>
      <c r="D1236" s="138">
        <v>0.57879999999999998</v>
      </c>
      <c r="E1236" s="138">
        <v>0.57879999999999998</v>
      </c>
      <c r="F1236" s="142">
        <v>0</v>
      </c>
      <c r="G1236" s="141" t="s">
        <v>119</v>
      </c>
      <c r="H1236" s="142">
        <v>0</v>
      </c>
      <c r="I1236" s="142">
        <v>0</v>
      </c>
    </row>
    <row r="1237" spans="1:9">
      <c r="A1237" s="145">
        <v>31026000</v>
      </c>
      <c r="B1237" s="117" t="s">
        <v>6938</v>
      </c>
      <c r="C1237" s="118"/>
      <c r="D1237" s="136">
        <v>0.2319</v>
      </c>
      <c r="E1237" s="136">
        <v>0.27850000000000003</v>
      </c>
      <c r="F1237" s="142">
        <v>0</v>
      </c>
      <c r="G1237" s="141" t="s">
        <v>119</v>
      </c>
      <c r="H1237" s="142">
        <v>0</v>
      </c>
      <c r="I1237" s="142">
        <v>0</v>
      </c>
    </row>
    <row r="1238" spans="1:9" ht="27">
      <c r="A1238" s="130">
        <v>31029000</v>
      </c>
      <c r="B1238" s="139" t="s">
        <v>6939</v>
      </c>
      <c r="C1238" s="140"/>
      <c r="D1238" s="138">
        <v>0.42899999999999999</v>
      </c>
      <c r="E1238" s="138">
        <v>0.77029999999999998</v>
      </c>
      <c r="F1238" s="142">
        <v>0</v>
      </c>
      <c r="G1238" s="141" t="s">
        <v>119</v>
      </c>
      <c r="H1238" s="142">
        <v>0</v>
      </c>
      <c r="I1238" s="142">
        <v>0</v>
      </c>
    </row>
    <row r="1239" spans="1:9" ht="27">
      <c r="A1239" s="145">
        <v>31031100</v>
      </c>
      <c r="B1239" s="117" t="s">
        <v>6940</v>
      </c>
      <c r="C1239" s="118"/>
      <c r="D1239" s="136">
        <v>0.30430000000000001</v>
      </c>
      <c r="E1239" s="136">
        <v>0.34639999999999999</v>
      </c>
      <c r="F1239" s="133">
        <v>5.4</v>
      </c>
      <c r="G1239" s="141" t="s">
        <v>119</v>
      </c>
      <c r="H1239" s="142">
        <v>0</v>
      </c>
      <c r="I1239" s="142">
        <v>0</v>
      </c>
    </row>
    <row r="1240" spans="1:9">
      <c r="A1240" s="130">
        <v>31031900</v>
      </c>
      <c r="B1240" s="117" t="s">
        <v>5759</v>
      </c>
      <c r="C1240" s="118"/>
      <c r="D1240" s="138">
        <v>0.15340000000000001</v>
      </c>
      <c r="E1240" s="138">
        <v>0.1593</v>
      </c>
      <c r="F1240" s="133">
        <v>5.4</v>
      </c>
      <c r="G1240" s="141" t="s">
        <v>119</v>
      </c>
      <c r="H1240" s="142">
        <v>0</v>
      </c>
      <c r="I1240" s="142">
        <v>0</v>
      </c>
    </row>
    <row r="1241" spans="1:9">
      <c r="A1241" s="145">
        <v>31039090</v>
      </c>
      <c r="B1241" s="117" t="s">
        <v>6941</v>
      </c>
      <c r="C1241" s="118"/>
      <c r="D1241" s="136">
        <v>0.13930000000000001</v>
      </c>
      <c r="E1241" s="136">
        <v>0.1623</v>
      </c>
      <c r="F1241" s="142">
        <v>0</v>
      </c>
      <c r="G1241" s="141" t="s">
        <v>119</v>
      </c>
      <c r="H1241" s="142">
        <v>0</v>
      </c>
      <c r="I1241" s="142">
        <v>0</v>
      </c>
    </row>
    <row r="1242" spans="1:9">
      <c r="A1242" s="130">
        <v>31042090</v>
      </c>
      <c r="B1242" s="117" t="s">
        <v>6942</v>
      </c>
      <c r="C1242" s="118"/>
      <c r="D1242" s="138">
        <v>0.71779999999999999</v>
      </c>
      <c r="E1242" s="138">
        <v>0.75560000000000005</v>
      </c>
      <c r="F1242" s="142">
        <v>0</v>
      </c>
      <c r="G1242" s="141" t="s">
        <v>119</v>
      </c>
      <c r="H1242" s="142">
        <v>0</v>
      </c>
      <c r="I1242" s="142">
        <v>0</v>
      </c>
    </row>
    <row r="1243" spans="1:9" ht="27">
      <c r="A1243" s="145">
        <v>31043010</v>
      </c>
      <c r="B1243" s="117" t="s">
        <v>6943</v>
      </c>
      <c r="C1243" s="118"/>
      <c r="D1243" s="136">
        <v>0.53069999999999995</v>
      </c>
      <c r="E1243" s="136">
        <v>0.53069999999999995</v>
      </c>
      <c r="F1243" s="142">
        <v>0</v>
      </c>
      <c r="G1243" s="141" t="s">
        <v>119</v>
      </c>
      <c r="H1243" s="142">
        <v>0</v>
      </c>
      <c r="I1243" s="142">
        <v>0</v>
      </c>
    </row>
    <row r="1244" spans="1:9">
      <c r="A1244" s="145">
        <v>31049090</v>
      </c>
      <c r="B1244" s="117" t="s">
        <v>6944</v>
      </c>
      <c r="C1244" s="118"/>
      <c r="D1244" s="136">
        <v>0.77829999999999999</v>
      </c>
      <c r="E1244" s="136">
        <v>1.6778999999999999</v>
      </c>
      <c r="F1244" s="142">
        <v>0</v>
      </c>
      <c r="G1244" s="141" t="s">
        <v>119</v>
      </c>
      <c r="H1244" s="142">
        <v>0</v>
      </c>
      <c r="I1244" s="142">
        <v>0</v>
      </c>
    </row>
    <row r="1245" spans="1:9">
      <c r="A1245" s="145">
        <v>31051000</v>
      </c>
      <c r="B1245" s="117" t="s">
        <v>6945</v>
      </c>
      <c r="C1245" s="118"/>
      <c r="D1245" s="136">
        <v>2.6202999999999999</v>
      </c>
      <c r="E1245" s="136">
        <v>3.2414999999999998</v>
      </c>
      <c r="F1245" s="133">
        <v>5.4</v>
      </c>
      <c r="G1245" s="141" t="s">
        <v>119</v>
      </c>
      <c r="H1245" s="142">
        <v>0</v>
      </c>
      <c r="I1245" s="142">
        <v>0</v>
      </c>
    </row>
    <row r="1246" spans="1:9">
      <c r="A1246" s="145">
        <v>31052000</v>
      </c>
      <c r="B1246" s="117" t="s">
        <v>6946</v>
      </c>
      <c r="C1246" s="118"/>
      <c r="D1246" s="136">
        <v>1.2934000000000001</v>
      </c>
      <c r="E1246" s="136">
        <v>0.88480000000000003</v>
      </c>
      <c r="F1246" s="142">
        <v>0</v>
      </c>
      <c r="G1246" s="141" t="s">
        <v>119</v>
      </c>
      <c r="H1246" s="142">
        <v>0</v>
      </c>
      <c r="I1246" s="142">
        <v>0</v>
      </c>
    </row>
    <row r="1247" spans="1:9">
      <c r="A1247" s="145">
        <v>31053000</v>
      </c>
      <c r="B1247" s="117" t="s">
        <v>6947</v>
      </c>
      <c r="C1247" s="118"/>
      <c r="D1247" s="136">
        <v>1.0521</v>
      </c>
      <c r="E1247" s="136">
        <v>1.0521</v>
      </c>
      <c r="F1247" s="142">
        <v>0</v>
      </c>
      <c r="G1247" s="141" t="s">
        <v>119</v>
      </c>
      <c r="H1247" s="142">
        <v>0</v>
      </c>
      <c r="I1247" s="142">
        <v>0</v>
      </c>
    </row>
    <row r="1248" spans="1:9" ht="27">
      <c r="A1248" s="145">
        <v>31054000</v>
      </c>
      <c r="B1248" s="117" t="s">
        <v>6948</v>
      </c>
      <c r="C1248" s="118"/>
      <c r="D1248" s="136">
        <v>0.50580000000000003</v>
      </c>
      <c r="E1248" s="136">
        <v>0.56640000000000001</v>
      </c>
      <c r="F1248" s="142">
        <v>0</v>
      </c>
      <c r="G1248" s="141" t="s">
        <v>119</v>
      </c>
      <c r="H1248" s="142">
        <v>0</v>
      </c>
      <c r="I1248" s="142">
        <v>0</v>
      </c>
    </row>
    <row r="1249" spans="1:9">
      <c r="A1249" s="145">
        <v>31055900</v>
      </c>
      <c r="B1249" s="117" t="s">
        <v>6949</v>
      </c>
      <c r="C1249" s="118"/>
      <c r="D1249" s="136">
        <v>0.3347</v>
      </c>
      <c r="E1249" s="136">
        <v>0.39019999999999999</v>
      </c>
      <c r="F1249" s="142">
        <v>0</v>
      </c>
      <c r="G1249" s="141" t="s">
        <v>119</v>
      </c>
      <c r="H1249" s="142">
        <v>0</v>
      </c>
      <c r="I1249" s="142">
        <v>0</v>
      </c>
    </row>
    <row r="1250" spans="1:9">
      <c r="A1250" s="145">
        <v>31056000</v>
      </c>
      <c r="B1250" s="117" t="s">
        <v>6950</v>
      </c>
      <c r="C1250" s="118"/>
      <c r="D1250" s="136">
        <v>1.1516999999999999</v>
      </c>
      <c r="E1250" s="136">
        <v>1.4337</v>
      </c>
      <c r="F1250" s="133">
        <v>3.6</v>
      </c>
      <c r="G1250" s="141" t="s">
        <v>119</v>
      </c>
      <c r="H1250" s="142">
        <v>0</v>
      </c>
      <c r="I1250" s="142">
        <v>0</v>
      </c>
    </row>
    <row r="1251" spans="1:9">
      <c r="A1251" s="145">
        <v>31059090</v>
      </c>
      <c r="B1251" s="117" t="s">
        <v>6951</v>
      </c>
      <c r="C1251" s="118"/>
      <c r="D1251" s="136">
        <v>1.9106000000000001</v>
      </c>
      <c r="E1251" s="136">
        <v>3.0003000000000002</v>
      </c>
      <c r="F1251" s="133">
        <v>3.6</v>
      </c>
      <c r="G1251" s="141" t="s">
        <v>119</v>
      </c>
      <c r="H1251" s="142">
        <v>0</v>
      </c>
      <c r="I1251" s="142">
        <v>0</v>
      </c>
    </row>
    <row r="1252" spans="1:9">
      <c r="A1252" s="130">
        <v>32019020</v>
      </c>
      <c r="B1252" s="117" t="s">
        <v>6952</v>
      </c>
      <c r="C1252" s="118"/>
      <c r="D1252" s="138">
        <v>34.165599999999998</v>
      </c>
      <c r="E1252" s="138">
        <v>34.165599999999998</v>
      </c>
      <c r="F1252" s="133">
        <v>9</v>
      </c>
      <c r="G1252" s="133">
        <v>0</v>
      </c>
      <c r="H1252" s="133">
        <v>2.1</v>
      </c>
      <c r="I1252" s="133">
        <v>9.65</v>
      </c>
    </row>
    <row r="1253" spans="1:9" ht="27">
      <c r="A1253" s="130">
        <v>32019090</v>
      </c>
      <c r="B1253" s="139" t="s">
        <v>6953</v>
      </c>
      <c r="C1253" s="140"/>
      <c r="D1253" s="138">
        <v>23</v>
      </c>
      <c r="E1253" s="138">
        <v>23</v>
      </c>
      <c r="F1253" s="133">
        <v>9</v>
      </c>
      <c r="G1253" s="133">
        <v>0</v>
      </c>
      <c r="H1253" s="133">
        <v>2.1</v>
      </c>
      <c r="I1253" s="133">
        <v>9.65</v>
      </c>
    </row>
    <row r="1254" spans="1:9" ht="27">
      <c r="A1254" s="130">
        <v>32021000</v>
      </c>
      <c r="B1254" s="139" t="s">
        <v>6954</v>
      </c>
      <c r="C1254" s="140"/>
      <c r="D1254" s="138">
        <v>0.67330000000000001</v>
      </c>
      <c r="E1254" s="138">
        <v>1.3354999999999999</v>
      </c>
      <c r="F1254" s="133">
        <v>9</v>
      </c>
      <c r="G1254" s="133">
        <v>0</v>
      </c>
      <c r="H1254" s="133">
        <v>2.1</v>
      </c>
      <c r="I1254" s="133">
        <v>9.65</v>
      </c>
    </row>
    <row r="1255" spans="1:9">
      <c r="A1255" s="145">
        <v>32029029</v>
      </c>
      <c r="B1255" s="117" t="s">
        <v>6955</v>
      </c>
      <c r="C1255" s="118"/>
      <c r="D1255" s="136">
        <v>1.6246</v>
      </c>
      <c r="E1255" s="136">
        <v>2.1604999999999999</v>
      </c>
      <c r="F1255" s="133">
        <v>9</v>
      </c>
      <c r="G1255" s="133">
        <v>0</v>
      </c>
      <c r="H1255" s="133">
        <v>2.1</v>
      </c>
      <c r="I1255" s="133">
        <v>9.65</v>
      </c>
    </row>
    <row r="1256" spans="1:9" ht="27">
      <c r="A1256" s="130">
        <v>32030019</v>
      </c>
      <c r="B1256" s="139" t="s">
        <v>6956</v>
      </c>
      <c r="C1256" s="140"/>
      <c r="D1256" s="138">
        <v>22.536799999999999</v>
      </c>
      <c r="E1256" s="138">
        <v>28.8766</v>
      </c>
      <c r="F1256" s="133">
        <v>9</v>
      </c>
      <c r="G1256" s="133">
        <v>0</v>
      </c>
      <c r="H1256" s="133">
        <v>2.1</v>
      </c>
      <c r="I1256" s="133">
        <v>9.65</v>
      </c>
    </row>
    <row r="1257" spans="1:9">
      <c r="A1257" s="145">
        <v>32030030</v>
      </c>
      <c r="B1257" s="117" t="s">
        <v>6957</v>
      </c>
      <c r="C1257" s="118"/>
      <c r="D1257" s="136">
        <v>4.9039999999999999</v>
      </c>
      <c r="E1257" s="136">
        <v>5.1985000000000001</v>
      </c>
      <c r="F1257" s="133">
        <v>9</v>
      </c>
      <c r="G1257" s="133">
        <v>0</v>
      </c>
      <c r="H1257" s="133">
        <v>2.1</v>
      </c>
      <c r="I1257" s="133">
        <v>9.65</v>
      </c>
    </row>
    <row r="1258" spans="1:9" ht="27">
      <c r="A1258" s="130">
        <v>32041100</v>
      </c>
      <c r="B1258" s="139" t="s">
        <v>6958</v>
      </c>
      <c r="C1258" s="140"/>
      <c r="D1258" s="138">
        <v>2.9434</v>
      </c>
      <c r="E1258" s="138">
        <v>4.2013999999999996</v>
      </c>
      <c r="F1258" s="133">
        <v>10.8</v>
      </c>
      <c r="G1258" s="133">
        <v>0</v>
      </c>
      <c r="H1258" s="133">
        <v>2.1</v>
      </c>
      <c r="I1258" s="133">
        <v>9.65</v>
      </c>
    </row>
    <row r="1259" spans="1:9">
      <c r="A1259" s="145">
        <v>32041210</v>
      </c>
      <c r="B1259" s="117" t="s">
        <v>6959</v>
      </c>
      <c r="C1259" s="118"/>
      <c r="D1259" s="136">
        <v>3.7410999999999999</v>
      </c>
      <c r="E1259" s="136">
        <v>6.1929999999999996</v>
      </c>
      <c r="F1259" s="133">
        <v>12.6</v>
      </c>
      <c r="G1259" s="133">
        <v>0</v>
      </c>
      <c r="H1259" s="133">
        <v>2.1</v>
      </c>
      <c r="I1259" s="133">
        <v>9.65</v>
      </c>
    </row>
    <row r="1260" spans="1:9" ht="27">
      <c r="A1260" s="130">
        <v>32041220</v>
      </c>
      <c r="B1260" s="139" t="s">
        <v>6960</v>
      </c>
      <c r="C1260" s="140"/>
      <c r="D1260" s="138">
        <v>24.873200000000001</v>
      </c>
      <c r="E1260" s="138">
        <v>24.873200000000001</v>
      </c>
      <c r="F1260" s="133">
        <v>10.8</v>
      </c>
      <c r="G1260" s="133">
        <v>0</v>
      </c>
      <c r="H1260" s="133">
        <v>2.1</v>
      </c>
      <c r="I1260" s="133">
        <v>9.65</v>
      </c>
    </row>
    <row r="1261" spans="1:9">
      <c r="A1261" s="130">
        <v>32041300</v>
      </c>
      <c r="B1261" s="117" t="s">
        <v>6961</v>
      </c>
      <c r="C1261" s="118"/>
      <c r="D1261" s="138">
        <v>2.0756999999999999</v>
      </c>
      <c r="E1261" s="138">
        <v>7.7812999999999999</v>
      </c>
      <c r="F1261" s="133">
        <v>12.6</v>
      </c>
      <c r="G1261" s="133">
        <v>0</v>
      </c>
      <c r="H1261" s="133">
        <v>2.1</v>
      </c>
      <c r="I1261" s="133">
        <v>9.65</v>
      </c>
    </row>
    <row r="1262" spans="1:9" ht="27">
      <c r="A1262" s="130">
        <v>32041400</v>
      </c>
      <c r="B1262" s="139" t="s">
        <v>6962</v>
      </c>
      <c r="C1262" s="140"/>
      <c r="D1262" s="138">
        <v>2.2307999999999999</v>
      </c>
      <c r="E1262" s="138">
        <v>4.2805999999999997</v>
      </c>
      <c r="F1262" s="133">
        <v>12.6</v>
      </c>
      <c r="G1262" s="133">
        <v>0</v>
      </c>
      <c r="H1262" s="133">
        <v>2.1</v>
      </c>
      <c r="I1262" s="133">
        <v>9.65</v>
      </c>
    </row>
    <row r="1263" spans="1:9">
      <c r="A1263" s="130">
        <v>32041510</v>
      </c>
      <c r="B1263" s="117" t="s">
        <v>6963</v>
      </c>
      <c r="C1263" s="118"/>
      <c r="D1263" s="138">
        <v>6.4893999999999998</v>
      </c>
      <c r="E1263" s="138">
        <v>6.6018999999999997</v>
      </c>
      <c r="F1263" s="133">
        <v>0</v>
      </c>
      <c r="G1263" s="133">
        <v>0</v>
      </c>
      <c r="H1263" s="133">
        <v>2.1</v>
      </c>
      <c r="I1263" s="133">
        <v>9.65</v>
      </c>
    </row>
    <row r="1264" spans="1:9">
      <c r="A1264" s="130">
        <v>32041520</v>
      </c>
      <c r="B1264" s="117" t="s">
        <v>6964</v>
      </c>
      <c r="C1264" s="118"/>
      <c r="D1264" s="138">
        <v>16.489100000000001</v>
      </c>
      <c r="E1264" s="138">
        <v>16.489100000000001</v>
      </c>
      <c r="F1264" s="133">
        <v>0</v>
      </c>
      <c r="G1264" s="133">
        <v>0</v>
      </c>
      <c r="H1264" s="133">
        <v>2.1</v>
      </c>
      <c r="I1264" s="133">
        <v>9.65</v>
      </c>
    </row>
    <row r="1265" spans="1:9">
      <c r="A1265" s="145">
        <v>32041590</v>
      </c>
      <c r="B1265" s="117" t="s">
        <v>6965</v>
      </c>
      <c r="C1265" s="118"/>
      <c r="D1265" s="136">
        <v>10.4991</v>
      </c>
      <c r="E1265" s="136">
        <v>18.065899999999999</v>
      </c>
      <c r="F1265" s="133">
        <v>12.6</v>
      </c>
      <c r="G1265" s="133">
        <v>0</v>
      </c>
      <c r="H1265" s="133">
        <v>2.1</v>
      </c>
      <c r="I1265" s="133">
        <v>9.65</v>
      </c>
    </row>
    <row r="1266" spans="1:9">
      <c r="A1266" s="130">
        <v>32041600</v>
      </c>
      <c r="B1266" s="117" t="s">
        <v>6966</v>
      </c>
      <c r="C1266" s="118"/>
      <c r="D1266" s="138">
        <v>3.9073000000000002</v>
      </c>
      <c r="E1266" s="138">
        <v>11.689299999999999</v>
      </c>
      <c r="F1266" s="133">
        <v>12.6</v>
      </c>
      <c r="G1266" s="133">
        <v>0</v>
      </c>
      <c r="H1266" s="133">
        <v>2.1</v>
      </c>
      <c r="I1266" s="133">
        <v>9.65</v>
      </c>
    </row>
    <row r="1267" spans="1:9">
      <c r="A1267" s="145">
        <v>32041700</v>
      </c>
      <c r="B1267" s="117" t="s">
        <v>6967</v>
      </c>
      <c r="C1267" s="118"/>
      <c r="D1267" s="136">
        <v>3.7725</v>
      </c>
      <c r="E1267" s="136">
        <v>6.6162999999999998</v>
      </c>
      <c r="F1267" s="133">
        <v>12.6</v>
      </c>
      <c r="G1267" s="133">
        <v>0</v>
      </c>
      <c r="H1267" s="133">
        <v>2.1</v>
      </c>
      <c r="I1267" s="133">
        <v>9.65</v>
      </c>
    </row>
    <row r="1268" spans="1:9">
      <c r="A1268" s="130">
        <v>32041810</v>
      </c>
      <c r="B1268" s="117" t="s">
        <v>6968</v>
      </c>
      <c r="C1268" s="118"/>
      <c r="D1268" s="138">
        <v>24.22</v>
      </c>
      <c r="E1268" s="138">
        <v>32.0884</v>
      </c>
      <c r="F1268" s="133">
        <v>0</v>
      </c>
      <c r="G1268" s="133">
        <v>0</v>
      </c>
      <c r="H1268" s="133">
        <v>2.1</v>
      </c>
      <c r="I1268" s="133">
        <v>9.65</v>
      </c>
    </row>
    <row r="1269" spans="1:9">
      <c r="A1269" s="145">
        <v>32041820</v>
      </c>
      <c r="B1269" s="117" t="s">
        <v>6969</v>
      </c>
      <c r="C1269" s="118"/>
      <c r="D1269" s="136">
        <v>17.373899999999999</v>
      </c>
      <c r="E1269" s="136">
        <v>21.4437</v>
      </c>
      <c r="F1269" s="133">
        <v>0</v>
      </c>
      <c r="G1269" s="133">
        <v>0</v>
      </c>
      <c r="H1269" s="133">
        <v>2.1</v>
      </c>
      <c r="I1269" s="133">
        <v>9.65</v>
      </c>
    </row>
    <row r="1270" spans="1:9">
      <c r="A1270" s="130">
        <v>32041890</v>
      </c>
      <c r="B1270" s="117" t="s">
        <v>6002</v>
      </c>
      <c r="C1270" s="118"/>
      <c r="D1270" s="138">
        <v>1.5169999999999999</v>
      </c>
      <c r="E1270" s="138">
        <v>1.5169999999999999</v>
      </c>
      <c r="F1270" s="133">
        <v>12.6</v>
      </c>
      <c r="G1270" s="133">
        <v>0</v>
      </c>
      <c r="H1270" s="133">
        <v>2.1</v>
      </c>
      <c r="I1270" s="133">
        <v>9.65</v>
      </c>
    </row>
    <row r="1271" spans="1:9" ht="27">
      <c r="A1271" s="130">
        <v>32041920</v>
      </c>
      <c r="B1271" s="139" t="s">
        <v>6970</v>
      </c>
      <c r="C1271" s="140"/>
      <c r="D1271" s="138">
        <v>9.6369000000000007</v>
      </c>
      <c r="E1271" s="138">
        <v>16.1084</v>
      </c>
      <c r="F1271" s="133">
        <v>12.6</v>
      </c>
      <c r="G1271" s="133">
        <v>0</v>
      </c>
      <c r="H1271" s="133">
        <v>2.1</v>
      </c>
      <c r="I1271" s="133">
        <v>9.65</v>
      </c>
    </row>
    <row r="1272" spans="1:9">
      <c r="A1272" s="130">
        <v>32041930</v>
      </c>
      <c r="B1272" s="117" t="s">
        <v>6971</v>
      </c>
      <c r="C1272" s="118"/>
      <c r="D1272" s="138">
        <v>37.398899999999998</v>
      </c>
      <c r="E1272" s="138">
        <v>37.411499999999997</v>
      </c>
      <c r="F1272" s="133">
        <v>12.6</v>
      </c>
      <c r="G1272" s="133">
        <v>0</v>
      </c>
      <c r="H1272" s="133">
        <v>2.1</v>
      </c>
      <c r="I1272" s="133">
        <v>9.65</v>
      </c>
    </row>
    <row r="1273" spans="1:9">
      <c r="A1273" s="145">
        <v>32041990</v>
      </c>
      <c r="B1273" s="117" t="s">
        <v>6972</v>
      </c>
      <c r="C1273" s="118"/>
      <c r="D1273" s="136">
        <v>1.2241</v>
      </c>
      <c r="E1273" s="136">
        <v>1.8857999999999999</v>
      </c>
      <c r="F1273" s="133">
        <v>12.6</v>
      </c>
      <c r="G1273" s="133">
        <v>0</v>
      </c>
      <c r="H1273" s="133">
        <v>2.1</v>
      </c>
      <c r="I1273" s="133">
        <v>9.65</v>
      </c>
    </row>
    <row r="1274" spans="1:9" ht="27">
      <c r="A1274" s="145">
        <v>32042011</v>
      </c>
      <c r="B1274" s="139" t="s">
        <v>6973</v>
      </c>
      <c r="C1274" s="140"/>
      <c r="D1274" s="136">
        <v>3.3671000000000002</v>
      </c>
      <c r="E1274" s="136">
        <v>3.8956</v>
      </c>
      <c r="F1274" s="133">
        <v>12.6</v>
      </c>
      <c r="G1274" s="133">
        <v>0</v>
      </c>
      <c r="H1274" s="133">
        <v>2.1</v>
      </c>
      <c r="I1274" s="133">
        <v>9.65</v>
      </c>
    </row>
    <row r="1275" spans="1:9">
      <c r="A1275" s="130">
        <v>32042019</v>
      </c>
      <c r="B1275" s="117" t="s">
        <v>6974</v>
      </c>
      <c r="C1275" s="118"/>
      <c r="D1275" s="138">
        <v>5.2</v>
      </c>
      <c r="E1275" s="138">
        <v>9.4427000000000003</v>
      </c>
      <c r="F1275" s="133">
        <v>12.6</v>
      </c>
      <c r="G1275" s="133">
        <v>0</v>
      </c>
      <c r="H1275" s="133">
        <v>2.1</v>
      </c>
      <c r="I1275" s="133">
        <v>9.65</v>
      </c>
    </row>
    <row r="1276" spans="1:9" ht="27">
      <c r="A1276" s="130">
        <v>32042090</v>
      </c>
      <c r="B1276" s="139" t="s">
        <v>6975</v>
      </c>
      <c r="C1276" s="140"/>
      <c r="D1276" s="138">
        <v>4.9569000000000001</v>
      </c>
      <c r="E1276" s="138">
        <v>10.405900000000001</v>
      </c>
      <c r="F1276" s="133">
        <v>12.6</v>
      </c>
      <c r="G1276" s="133">
        <v>0</v>
      </c>
      <c r="H1276" s="133">
        <v>2.1</v>
      </c>
      <c r="I1276" s="133">
        <v>9.65</v>
      </c>
    </row>
    <row r="1277" spans="1:9">
      <c r="A1277" s="130">
        <v>32049000</v>
      </c>
      <c r="B1277" s="117" t="s">
        <v>6976</v>
      </c>
      <c r="C1277" s="118"/>
      <c r="D1277" s="138">
        <v>6.6340000000000003</v>
      </c>
      <c r="E1277" s="138">
        <v>8.0795999999999992</v>
      </c>
      <c r="F1277" s="133">
        <v>12.6</v>
      </c>
      <c r="G1277" s="133">
        <v>0</v>
      </c>
      <c r="H1277" s="133">
        <v>2.1</v>
      </c>
      <c r="I1277" s="133">
        <v>9.65</v>
      </c>
    </row>
    <row r="1278" spans="1:9">
      <c r="A1278" s="130">
        <v>32061110</v>
      </c>
      <c r="B1278" s="117" t="s">
        <v>6977</v>
      </c>
      <c r="C1278" s="118"/>
      <c r="D1278" s="138">
        <v>2.12</v>
      </c>
      <c r="E1278" s="138">
        <v>2.2755999999999998</v>
      </c>
      <c r="F1278" s="133">
        <v>8</v>
      </c>
      <c r="G1278" s="133">
        <v>0</v>
      </c>
      <c r="H1278" s="133">
        <v>2.1</v>
      </c>
      <c r="I1278" s="133">
        <v>9.65</v>
      </c>
    </row>
    <row r="1279" spans="1:9">
      <c r="A1279" s="145">
        <v>32061120</v>
      </c>
      <c r="B1279" s="117" t="s">
        <v>6978</v>
      </c>
      <c r="C1279" s="118"/>
      <c r="D1279" s="136">
        <v>1.4910000000000001</v>
      </c>
      <c r="E1279" s="136">
        <v>1.9581</v>
      </c>
      <c r="F1279" s="133">
        <v>10.8</v>
      </c>
      <c r="G1279" s="133">
        <v>0</v>
      </c>
      <c r="H1279" s="133">
        <v>2.1</v>
      </c>
      <c r="I1279" s="133">
        <v>9.65</v>
      </c>
    </row>
    <row r="1280" spans="1:9" ht="27">
      <c r="A1280" s="130">
        <v>32061910</v>
      </c>
      <c r="B1280" s="139" t="s">
        <v>6979</v>
      </c>
      <c r="C1280" s="140"/>
      <c r="D1280" s="138">
        <v>3.1469999999999998</v>
      </c>
      <c r="E1280" s="138">
        <v>4.0833000000000004</v>
      </c>
      <c r="F1280" s="133">
        <v>0</v>
      </c>
      <c r="G1280" s="133">
        <v>0</v>
      </c>
      <c r="H1280" s="133">
        <v>2.1</v>
      </c>
      <c r="I1280" s="133">
        <v>9.65</v>
      </c>
    </row>
    <row r="1281" spans="1:9">
      <c r="A1281" s="145">
        <v>32061990</v>
      </c>
      <c r="B1281" s="117" t="s">
        <v>6980</v>
      </c>
      <c r="C1281" s="118"/>
      <c r="D1281" s="136">
        <v>6.375</v>
      </c>
      <c r="E1281" s="136">
        <v>8.9792000000000005</v>
      </c>
      <c r="F1281" s="133">
        <v>10.8</v>
      </c>
      <c r="G1281" s="133">
        <v>0</v>
      </c>
      <c r="H1281" s="133">
        <v>2.1</v>
      </c>
      <c r="I1281" s="133">
        <v>9.65</v>
      </c>
    </row>
    <row r="1282" spans="1:9" ht="27">
      <c r="A1282" s="130">
        <v>32062000</v>
      </c>
      <c r="B1282" s="139" t="s">
        <v>6981</v>
      </c>
      <c r="C1282" s="140"/>
      <c r="D1282" s="138">
        <v>2.1661999999999999</v>
      </c>
      <c r="E1282" s="138">
        <v>2.3711000000000002</v>
      </c>
      <c r="F1282" s="133">
        <v>10.8</v>
      </c>
      <c r="G1282" s="133">
        <v>0</v>
      </c>
      <c r="H1282" s="133">
        <v>2.1</v>
      </c>
      <c r="I1282" s="133">
        <v>9.65</v>
      </c>
    </row>
    <row r="1283" spans="1:9">
      <c r="A1283" s="130">
        <v>32064100</v>
      </c>
      <c r="B1283" s="117" t="s">
        <v>6982</v>
      </c>
      <c r="C1283" s="118"/>
      <c r="D1283" s="138">
        <v>2.085</v>
      </c>
      <c r="E1283" s="138">
        <v>6.0496999999999996</v>
      </c>
      <c r="F1283" s="133">
        <v>0</v>
      </c>
      <c r="G1283" s="133">
        <v>0</v>
      </c>
      <c r="H1283" s="133">
        <v>2.1</v>
      </c>
      <c r="I1283" s="133">
        <v>9.65</v>
      </c>
    </row>
    <row r="1284" spans="1:9" ht="27">
      <c r="A1284" s="130">
        <v>32064290</v>
      </c>
      <c r="B1284" s="139" t="s">
        <v>6983</v>
      </c>
      <c r="C1284" s="140"/>
      <c r="D1284" s="138">
        <v>27</v>
      </c>
      <c r="E1284" s="138">
        <v>27</v>
      </c>
      <c r="F1284" s="133">
        <v>10.8</v>
      </c>
      <c r="G1284" s="133">
        <v>0</v>
      </c>
      <c r="H1284" s="133">
        <v>2.1</v>
      </c>
      <c r="I1284" s="133">
        <v>9.65</v>
      </c>
    </row>
    <row r="1285" spans="1:9">
      <c r="A1285" s="145">
        <v>32064910</v>
      </c>
      <c r="B1285" s="117" t="s">
        <v>6984</v>
      </c>
      <c r="C1285" s="118"/>
      <c r="D1285" s="136">
        <v>21.7883</v>
      </c>
      <c r="E1285" s="136">
        <v>18.1111</v>
      </c>
      <c r="F1285" s="133">
        <v>10.8</v>
      </c>
      <c r="G1285" s="133">
        <v>0</v>
      </c>
      <c r="H1285" s="133">
        <v>2.1</v>
      </c>
      <c r="I1285" s="133">
        <v>9.65</v>
      </c>
    </row>
    <row r="1286" spans="1:9" ht="27">
      <c r="A1286" s="130">
        <v>32064920</v>
      </c>
      <c r="B1286" s="139" t="s">
        <v>6985</v>
      </c>
      <c r="C1286" s="140"/>
      <c r="D1286" s="138">
        <v>5.04</v>
      </c>
      <c r="E1286" s="138">
        <v>5.6553000000000004</v>
      </c>
      <c r="F1286" s="133">
        <v>10.8</v>
      </c>
      <c r="G1286" s="133">
        <v>0</v>
      </c>
      <c r="H1286" s="133">
        <v>2.1</v>
      </c>
      <c r="I1286" s="133">
        <v>9.65</v>
      </c>
    </row>
    <row r="1287" spans="1:9">
      <c r="A1287" s="145">
        <v>32064990</v>
      </c>
      <c r="B1287" s="117" t="s">
        <v>6986</v>
      </c>
      <c r="C1287" s="118"/>
      <c r="D1287" s="136">
        <v>0.73939999999999995</v>
      </c>
      <c r="E1287" s="136">
        <v>1.0303</v>
      </c>
      <c r="F1287" s="133">
        <v>10.8</v>
      </c>
      <c r="G1287" s="133">
        <v>0</v>
      </c>
      <c r="H1287" s="133">
        <v>2.1</v>
      </c>
      <c r="I1287" s="133">
        <v>9.65</v>
      </c>
    </row>
    <row r="1288" spans="1:9">
      <c r="A1288" s="145">
        <v>32065021</v>
      </c>
      <c r="B1288" s="117" t="s">
        <v>6987</v>
      </c>
      <c r="C1288" s="118"/>
      <c r="D1288" s="136">
        <v>19.0334</v>
      </c>
      <c r="E1288" s="136">
        <v>19.0334</v>
      </c>
      <c r="F1288" s="133">
        <v>0</v>
      </c>
      <c r="G1288" s="133">
        <v>0</v>
      </c>
      <c r="H1288" s="133">
        <v>2.1</v>
      </c>
      <c r="I1288" s="133">
        <v>9.65</v>
      </c>
    </row>
    <row r="1289" spans="1:9">
      <c r="A1289" s="145">
        <v>32065029</v>
      </c>
      <c r="B1289" s="117" t="s">
        <v>6988</v>
      </c>
      <c r="C1289" s="118"/>
      <c r="D1289" s="136">
        <v>13.9739</v>
      </c>
      <c r="E1289" s="136">
        <v>18.482299999999999</v>
      </c>
      <c r="F1289" s="133">
        <v>0</v>
      </c>
      <c r="G1289" s="133">
        <v>0</v>
      </c>
      <c r="H1289" s="133">
        <v>2.1</v>
      </c>
      <c r="I1289" s="133">
        <v>9.65</v>
      </c>
    </row>
    <row r="1290" spans="1:9">
      <c r="A1290" s="145">
        <v>32071090</v>
      </c>
      <c r="B1290" s="117" t="s">
        <v>6989</v>
      </c>
      <c r="C1290" s="118"/>
      <c r="D1290" s="136">
        <v>2.7345999999999999</v>
      </c>
      <c r="E1290" s="136">
        <v>4.7587000000000002</v>
      </c>
      <c r="F1290" s="133">
        <v>10.8</v>
      </c>
      <c r="G1290" s="133">
        <v>0</v>
      </c>
      <c r="H1290" s="133">
        <v>2.1</v>
      </c>
      <c r="I1290" s="133">
        <v>9.65</v>
      </c>
    </row>
    <row r="1291" spans="1:9">
      <c r="A1291" s="130">
        <v>32072010</v>
      </c>
      <c r="B1291" s="117" t="s">
        <v>6990</v>
      </c>
      <c r="C1291" s="118"/>
      <c r="D1291" s="138">
        <v>1.5525</v>
      </c>
      <c r="E1291" s="138">
        <v>3.0341999999999998</v>
      </c>
      <c r="F1291" s="133">
        <v>10.8</v>
      </c>
      <c r="G1291" s="133">
        <v>0</v>
      </c>
      <c r="H1291" s="133">
        <v>2.1</v>
      </c>
      <c r="I1291" s="133">
        <v>9.65</v>
      </c>
    </row>
    <row r="1292" spans="1:9" ht="27">
      <c r="A1292" s="130">
        <v>32072099</v>
      </c>
      <c r="B1292" s="139" t="s">
        <v>6991</v>
      </c>
      <c r="C1292" s="140"/>
      <c r="D1292" s="138">
        <v>3.6873999999999998</v>
      </c>
      <c r="E1292" s="138">
        <v>7.7027999999999999</v>
      </c>
      <c r="F1292" s="133">
        <v>10.8</v>
      </c>
      <c r="G1292" s="133">
        <v>0</v>
      </c>
      <c r="H1292" s="133">
        <v>2.1</v>
      </c>
      <c r="I1292" s="133">
        <v>9.65</v>
      </c>
    </row>
    <row r="1293" spans="1:9">
      <c r="A1293" s="145">
        <v>32073000</v>
      </c>
      <c r="B1293" s="117" t="s">
        <v>6992</v>
      </c>
      <c r="C1293" s="118"/>
      <c r="D1293" s="136">
        <v>16.240500000000001</v>
      </c>
      <c r="E1293" s="136">
        <v>6.4861000000000004</v>
      </c>
      <c r="F1293" s="133">
        <v>10.8</v>
      </c>
      <c r="G1293" s="133">
        <v>0</v>
      </c>
      <c r="H1293" s="133">
        <v>2.1</v>
      </c>
      <c r="I1293" s="133">
        <v>9.65</v>
      </c>
    </row>
    <row r="1294" spans="1:9" ht="27">
      <c r="A1294" s="130">
        <v>32074010</v>
      </c>
      <c r="B1294" s="139" t="s">
        <v>6993</v>
      </c>
      <c r="C1294" s="140"/>
      <c r="D1294" s="138">
        <v>1.2979000000000001</v>
      </c>
      <c r="E1294" s="138">
        <v>1.2979000000000001</v>
      </c>
      <c r="F1294" s="133">
        <v>10.8</v>
      </c>
      <c r="G1294" s="133">
        <v>0</v>
      </c>
      <c r="H1294" s="133">
        <v>2.1</v>
      </c>
      <c r="I1294" s="133">
        <v>9.65</v>
      </c>
    </row>
    <row r="1295" spans="1:9" ht="27">
      <c r="A1295" s="130">
        <v>32074090</v>
      </c>
      <c r="B1295" s="139" t="s">
        <v>6994</v>
      </c>
      <c r="C1295" s="140"/>
      <c r="D1295" s="138">
        <v>12.708299999999999</v>
      </c>
      <c r="E1295" s="138">
        <v>23.793800000000001</v>
      </c>
      <c r="F1295" s="133">
        <v>10.8</v>
      </c>
      <c r="G1295" s="133">
        <v>0</v>
      </c>
      <c r="H1295" s="133">
        <v>2.1</v>
      </c>
      <c r="I1295" s="133">
        <v>9.65</v>
      </c>
    </row>
    <row r="1296" spans="1:9">
      <c r="A1296" s="145">
        <v>32081010</v>
      </c>
      <c r="B1296" s="117" t="s">
        <v>6995</v>
      </c>
      <c r="C1296" s="118"/>
      <c r="D1296" s="136">
        <v>2.0669</v>
      </c>
      <c r="E1296" s="136">
        <v>2.8149000000000002</v>
      </c>
      <c r="F1296" s="133">
        <v>12.6</v>
      </c>
      <c r="G1296" s="133">
        <v>3.25</v>
      </c>
      <c r="H1296" s="133">
        <v>2.1</v>
      </c>
      <c r="I1296" s="133">
        <v>9.65</v>
      </c>
    </row>
    <row r="1297" spans="1:9" ht="27">
      <c r="A1297" s="130">
        <v>32082011</v>
      </c>
      <c r="B1297" s="139" t="s">
        <v>6996</v>
      </c>
      <c r="C1297" s="140"/>
      <c r="D1297" s="138">
        <v>3.4529000000000001</v>
      </c>
      <c r="E1297" s="138">
        <v>2.3982999999999999</v>
      </c>
      <c r="F1297" s="133">
        <v>0</v>
      </c>
      <c r="G1297" s="133">
        <v>3.25</v>
      </c>
      <c r="H1297" s="133">
        <v>2.1</v>
      </c>
      <c r="I1297" s="133">
        <v>9.65</v>
      </c>
    </row>
    <row r="1298" spans="1:9">
      <c r="A1298" s="145">
        <v>32082019</v>
      </c>
      <c r="B1298" s="117" t="s">
        <v>6997</v>
      </c>
      <c r="C1298" s="118"/>
      <c r="D1298" s="136">
        <v>1.9437</v>
      </c>
      <c r="E1298" s="136">
        <v>2.3715000000000002</v>
      </c>
      <c r="F1298" s="133">
        <v>12.6</v>
      </c>
      <c r="G1298" s="133">
        <v>3.25</v>
      </c>
      <c r="H1298" s="133">
        <v>2.1</v>
      </c>
      <c r="I1298" s="133">
        <v>9.65</v>
      </c>
    </row>
    <row r="1299" spans="1:9" ht="27">
      <c r="A1299" s="130">
        <v>32082020</v>
      </c>
      <c r="B1299" s="139" t="s">
        <v>6998</v>
      </c>
      <c r="C1299" s="140"/>
      <c r="D1299" s="138">
        <v>1.6321000000000001</v>
      </c>
      <c r="E1299" s="138">
        <v>2.9870000000000001</v>
      </c>
      <c r="F1299" s="133">
        <v>12.6</v>
      </c>
      <c r="G1299" s="133">
        <v>3.25</v>
      </c>
      <c r="H1299" s="133">
        <v>2.1</v>
      </c>
      <c r="I1299" s="133">
        <v>9.65</v>
      </c>
    </row>
    <row r="1300" spans="1:9">
      <c r="A1300" s="145">
        <v>32082030</v>
      </c>
      <c r="B1300" s="117" t="s">
        <v>6999</v>
      </c>
      <c r="C1300" s="118"/>
      <c r="D1300" s="136">
        <v>4.0854999999999997</v>
      </c>
      <c r="E1300" s="136">
        <v>4.4805000000000001</v>
      </c>
      <c r="F1300" s="133">
        <v>12.6</v>
      </c>
      <c r="G1300" s="133">
        <v>3.25</v>
      </c>
      <c r="H1300" s="133">
        <v>2.1</v>
      </c>
      <c r="I1300" s="133">
        <v>9.65</v>
      </c>
    </row>
    <row r="1301" spans="1:9" ht="27">
      <c r="A1301" s="130">
        <v>32089010</v>
      </c>
      <c r="B1301" s="139" t="s">
        <v>7000</v>
      </c>
      <c r="C1301" s="140"/>
      <c r="D1301" s="138">
        <v>2.5697999999999999</v>
      </c>
      <c r="E1301" s="138">
        <v>2.9276</v>
      </c>
      <c r="F1301" s="133">
        <v>12.6</v>
      </c>
      <c r="G1301" s="133">
        <v>3.25</v>
      </c>
      <c r="H1301" s="133">
        <v>2.1</v>
      </c>
      <c r="I1301" s="133">
        <v>9.65</v>
      </c>
    </row>
    <row r="1302" spans="1:9">
      <c r="A1302" s="145">
        <v>32089029</v>
      </c>
      <c r="B1302" s="117" t="s">
        <v>7001</v>
      </c>
      <c r="C1302" s="118"/>
      <c r="D1302" s="136">
        <v>5.1917999999999997</v>
      </c>
      <c r="E1302" s="136">
        <v>9.7575000000000003</v>
      </c>
      <c r="F1302" s="133">
        <v>12.6</v>
      </c>
      <c r="G1302" s="133">
        <v>3.25</v>
      </c>
      <c r="H1302" s="133">
        <v>2.1</v>
      </c>
      <c r="I1302" s="133">
        <v>9.65</v>
      </c>
    </row>
    <row r="1303" spans="1:9" ht="27">
      <c r="A1303" s="130">
        <v>32089031</v>
      </c>
      <c r="B1303" s="139" t="s">
        <v>7002</v>
      </c>
      <c r="C1303" s="140"/>
      <c r="D1303" s="138">
        <v>10.5</v>
      </c>
      <c r="E1303" s="138">
        <v>10.5067</v>
      </c>
      <c r="F1303" s="133">
        <v>12.6</v>
      </c>
      <c r="G1303" s="133">
        <v>3.25</v>
      </c>
      <c r="H1303" s="133">
        <v>2.1</v>
      </c>
      <c r="I1303" s="133">
        <v>9.65</v>
      </c>
    </row>
    <row r="1304" spans="1:9">
      <c r="A1304" s="145">
        <v>32089039</v>
      </c>
      <c r="B1304" s="117" t="s">
        <v>7003</v>
      </c>
      <c r="C1304" s="118"/>
      <c r="D1304" s="136">
        <v>1.7729999999999999</v>
      </c>
      <c r="E1304" s="136">
        <v>2.2286000000000001</v>
      </c>
      <c r="F1304" s="133">
        <v>12.6</v>
      </c>
      <c r="G1304" s="133">
        <v>3.25</v>
      </c>
      <c r="H1304" s="133">
        <v>2.1</v>
      </c>
      <c r="I1304" s="133">
        <v>9.65</v>
      </c>
    </row>
    <row r="1305" spans="1:9" ht="27">
      <c r="A1305" s="130">
        <v>32091010</v>
      </c>
      <c r="B1305" s="139" t="s">
        <v>7004</v>
      </c>
      <c r="C1305" s="140"/>
      <c r="D1305" s="138">
        <v>1.8101</v>
      </c>
      <c r="E1305" s="138">
        <v>13.612299999999999</v>
      </c>
      <c r="F1305" s="133">
        <v>12.6</v>
      </c>
      <c r="G1305" s="133">
        <v>0</v>
      </c>
      <c r="H1305" s="133">
        <v>2.1</v>
      </c>
      <c r="I1305" s="133">
        <v>9.65</v>
      </c>
    </row>
    <row r="1306" spans="1:9">
      <c r="A1306" s="145">
        <v>32091020</v>
      </c>
      <c r="B1306" s="117" t="s">
        <v>7005</v>
      </c>
      <c r="C1306" s="118"/>
      <c r="D1306" s="136">
        <v>14.2555</v>
      </c>
      <c r="E1306" s="136">
        <v>18.7455</v>
      </c>
      <c r="F1306" s="133">
        <v>12.6</v>
      </c>
      <c r="G1306" s="133">
        <v>0</v>
      </c>
      <c r="H1306" s="133">
        <v>2.1</v>
      </c>
      <c r="I1306" s="133">
        <v>9.65</v>
      </c>
    </row>
    <row r="1307" spans="1:9" ht="27">
      <c r="A1307" s="130">
        <v>32099011</v>
      </c>
      <c r="B1307" s="139" t="s">
        <v>7006</v>
      </c>
      <c r="C1307" s="140"/>
      <c r="D1307" s="138">
        <v>8.5010999999999992</v>
      </c>
      <c r="E1307" s="138">
        <v>8.5010999999999992</v>
      </c>
      <c r="F1307" s="133">
        <v>12.6</v>
      </c>
      <c r="G1307" s="133">
        <v>0</v>
      </c>
      <c r="H1307" s="133">
        <v>2.1</v>
      </c>
      <c r="I1307" s="133">
        <v>9.65</v>
      </c>
    </row>
    <row r="1308" spans="1:9">
      <c r="A1308" s="145">
        <v>32099019</v>
      </c>
      <c r="B1308" s="117" t="s">
        <v>7007</v>
      </c>
      <c r="C1308" s="118"/>
      <c r="D1308" s="136">
        <v>2.3565</v>
      </c>
      <c r="E1308" s="136">
        <v>2.3818000000000001</v>
      </c>
      <c r="F1308" s="133">
        <v>12.6</v>
      </c>
      <c r="G1308" s="133">
        <v>0</v>
      </c>
      <c r="H1308" s="133">
        <v>2.1</v>
      </c>
      <c r="I1308" s="133">
        <v>9.65</v>
      </c>
    </row>
    <row r="1309" spans="1:9" ht="27">
      <c r="A1309" s="130">
        <v>32099020</v>
      </c>
      <c r="B1309" s="139" t="s">
        <v>7008</v>
      </c>
      <c r="C1309" s="140"/>
      <c r="D1309" s="138">
        <v>12.4901</v>
      </c>
      <c r="E1309" s="138">
        <v>10.0047</v>
      </c>
      <c r="F1309" s="133">
        <v>12.6</v>
      </c>
      <c r="G1309" s="133">
        <v>0</v>
      </c>
      <c r="H1309" s="133">
        <v>2.1</v>
      </c>
      <c r="I1309" s="133">
        <v>9.65</v>
      </c>
    </row>
    <row r="1310" spans="1:9">
      <c r="A1310" s="130">
        <v>32100020</v>
      </c>
      <c r="B1310" s="117" t="s">
        <v>7009</v>
      </c>
      <c r="C1310" s="118"/>
      <c r="D1310" s="138">
        <v>3.8109000000000002</v>
      </c>
      <c r="E1310" s="138">
        <v>3.2317</v>
      </c>
      <c r="F1310" s="133">
        <v>12.6</v>
      </c>
      <c r="G1310" s="133">
        <v>6.5</v>
      </c>
      <c r="H1310" s="133">
        <v>2.1</v>
      </c>
      <c r="I1310" s="133">
        <v>9.65</v>
      </c>
    </row>
    <row r="1311" spans="1:9">
      <c r="A1311" s="145">
        <v>32100030</v>
      </c>
      <c r="B1311" s="117" t="s">
        <v>7010</v>
      </c>
      <c r="C1311" s="118"/>
      <c r="D1311" s="136">
        <v>1.0696000000000001</v>
      </c>
      <c r="E1311" s="136">
        <v>1.0696000000000001</v>
      </c>
      <c r="F1311" s="133">
        <v>12.6</v>
      </c>
      <c r="G1311" s="133">
        <v>6.5</v>
      </c>
      <c r="H1311" s="133">
        <v>2.1</v>
      </c>
      <c r="I1311" s="133">
        <v>9.65</v>
      </c>
    </row>
    <row r="1312" spans="1:9">
      <c r="A1312" s="130">
        <v>32110000</v>
      </c>
      <c r="B1312" s="117" t="s">
        <v>7011</v>
      </c>
      <c r="C1312" s="118"/>
      <c r="D1312" s="138">
        <v>9.0204000000000004</v>
      </c>
      <c r="E1312" s="138">
        <v>9.0204000000000004</v>
      </c>
      <c r="F1312" s="133">
        <v>12.6</v>
      </c>
      <c r="G1312" s="133">
        <v>6.5</v>
      </c>
      <c r="H1312" s="133">
        <v>2.1</v>
      </c>
      <c r="I1312" s="133">
        <v>9.65</v>
      </c>
    </row>
    <row r="1313" spans="1:9">
      <c r="A1313" s="130">
        <v>32121000</v>
      </c>
      <c r="B1313" s="117" t="s">
        <v>7012</v>
      </c>
      <c r="C1313" s="118"/>
      <c r="D1313" s="138">
        <v>3.7814000000000001</v>
      </c>
      <c r="E1313" s="138">
        <v>5.8217999999999996</v>
      </c>
      <c r="F1313" s="133">
        <v>12.6</v>
      </c>
      <c r="G1313" s="133">
        <v>6.5</v>
      </c>
      <c r="H1313" s="133">
        <v>2.1</v>
      </c>
      <c r="I1313" s="133">
        <v>9.65</v>
      </c>
    </row>
    <row r="1314" spans="1:9" ht="27">
      <c r="A1314" s="130">
        <v>32129010</v>
      </c>
      <c r="B1314" s="139" t="s">
        <v>7013</v>
      </c>
      <c r="C1314" s="140"/>
      <c r="D1314" s="138">
        <v>6.1017999999999999</v>
      </c>
      <c r="E1314" s="138">
        <v>6.2679</v>
      </c>
      <c r="F1314" s="133">
        <v>12.6</v>
      </c>
      <c r="G1314" s="133">
        <v>6.5</v>
      </c>
      <c r="H1314" s="133">
        <v>2.1</v>
      </c>
      <c r="I1314" s="133">
        <v>9.65</v>
      </c>
    </row>
    <row r="1315" spans="1:9">
      <c r="A1315" s="145">
        <v>32129090</v>
      </c>
      <c r="B1315" s="117" t="s">
        <v>7014</v>
      </c>
      <c r="C1315" s="118"/>
      <c r="D1315" s="136">
        <v>2.0430000000000001</v>
      </c>
      <c r="E1315" s="136">
        <v>17.3782</v>
      </c>
      <c r="F1315" s="133">
        <v>12.6</v>
      </c>
      <c r="G1315" s="133">
        <v>6.5</v>
      </c>
      <c r="H1315" s="133">
        <v>2.1</v>
      </c>
      <c r="I1315" s="133">
        <v>9.65</v>
      </c>
    </row>
    <row r="1316" spans="1:9" ht="27">
      <c r="A1316" s="130">
        <v>32131000</v>
      </c>
      <c r="B1316" s="139" t="s">
        <v>7015</v>
      </c>
      <c r="C1316" s="140"/>
      <c r="D1316" s="138">
        <v>1.4755</v>
      </c>
      <c r="E1316" s="138">
        <v>2.4984000000000002</v>
      </c>
      <c r="F1316" s="133">
        <v>12.6</v>
      </c>
      <c r="G1316" s="133">
        <v>6.5</v>
      </c>
      <c r="H1316" s="133">
        <v>2.1</v>
      </c>
      <c r="I1316" s="133">
        <v>9.65</v>
      </c>
    </row>
    <row r="1317" spans="1:9">
      <c r="A1317" s="145">
        <v>32139000</v>
      </c>
      <c r="B1317" s="117" t="s">
        <v>7016</v>
      </c>
      <c r="C1317" s="118"/>
      <c r="D1317" s="136">
        <v>2.4746999999999999</v>
      </c>
      <c r="E1317" s="136">
        <v>3.5394999999999999</v>
      </c>
      <c r="F1317" s="133">
        <v>12.6</v>
      </c>
      <c r="G1317" s="133">
        <v>6.5</v>
      </c>
      <c r="H1317" s="133">
        <v>2.1</v>
      </c>
      <c r="I1317" s="133">
        <v>9.65</v>
      </c>
    </row>
    <row r="1318" spans="1:9" ht="27">
      <c r="A1318" s="130">
        <v>32141010</v>
      </c>
      <c r="B1318" s="139" t="s">
        <v>7017</v>
      </c>
      <c r="C1318" s="140"/>
      <c r="D1318" s="138">
        <v>1.8720000000000001</v>
      </c>
      <c r="E1318" s="138">
        <v>2.6920999999999999</v>
      </c>
      <c r="F1318" s="133">
        <v>12.6</v>
      </c>
      <c r="G1318" s="133">
        <v>6.5</v>
      </c>
      <c r="H1318" s="133">
        <v>2.1</v>
      </c>
      <c r="I1318" s="133">
        <v>9.65</v>
      </c>
    </row>
    <row r="1319" spans="1:9">
      <c r="A1319" s="145">
        <v>32149000</v>
      </c>
      <c r="B1319" s="117" t="s">
        <v>7018</v>
      </c>
      <c r="C1319" s="118"/>
      <c r="D1319" s="136">
        <v>0.8236</v>
      </c>
      <c r="E1319" s="136">
        <v>2.2408000000000001</v>
      </c>
      <c r="F1319" s="133">
        <v>12.6</v>
      </c>
      <c r="G1319" s="133">
        <v>0</v>
      </c>
      <c r="H1319" s="133">
        <v>2.1</v>
      </c>
      <c r="I1319" s="133">
        <v>9.65</v>
      </c>
    </row>
    <row r="1320" spans="1:9" ht="27">
      <c r="A1320" s="130">
        <v>32151100</v>
      </c>
      <c r="B1320" s="139" t="s">
        <v>7019</v>
      </c>
      <c r="C1320" s="140"/>
      <c r="D1320" s="138">
        <v>2.2530000000000001</v>
      </c>
      <c r="E1320" s="138">
        <v>4.5193000000000003</v>
      </c>
      <c r="F1320" s="133">
        <v>12.6</v>
      </c>
      <c r="G1320" s="133">
        <v>0</v>
      </c>
      <c r="H1320" s="133">
        <v>2.1</v>
      </c>
      <c r="I1320" s="133">
        <v>9.65</v>
      </c>
    </row>
    <row r="1321" spans="1:9">
      <c r="A1321" s="130">
        <v>32151900</v>
      </c>
      <c r="B1321" s="117" t="s">
        <v>7020</v>
      </c>
      <c r="C1321" s="118"/>
      <c r="D1321" s="138">
        <v>2.1238000000000001</v>
      </c>
      <c r="E1321" s="138">
        <v>5.2538</v>
      </c>
      <c r="F1321" s="133">
        <v>12.6</v>
      </c>
      <c r="G1321" s="133">
        <v>0</v>
      </c>
      <c r="H1321" s="133">
        <v>2.1</v>
      </c>
      <c r="I1321" s="133">
        <v>9.65</v>
      </c>
    </row>
    <row r="1322" spans="1:9" ht="27">
      <c r="A1322" s="130">
        <v>32159000</v>
      </c>
      <c r="B1322" s="139" t="s">
        <v>7021</v>
      </c>
      <c r="C1322" s="140"/>
      <c r="D1322" s="138">
        <v>1.9735</v>
      </c>
      <c r="E1322" s="138">
        <v>5.4546000000000001</v>
      </c>
      <c r="F1322" s="133">
        <v>12.6</v>
      </c>
      <c r="G1322" s="133">
        <v>0</v>
      </c>
      <c r="H1322" s="133">
        <v>2.1</v>
      </c>
      <c r="I1322" s="133">
        <v>9.65</v>
      </c>
    </row>
    <row r="1323" spans="1:9">
      <c r="A1323" s="145">
        <v>33011290</v>
      </c>
      <c r="B1323" s="117" t="s">
        <v>7022</v>
      </c>
      <c r="C1323" s="118"/>
      <c r="D1323" s="136">
        <v>11.454499999999999</v>
      </c>
      <c r="E1323" s="136">
        <v>11.454499999999999</v>
      </c>
      <c r="F1323" s="133">
        <v>12.6</v>
      </c>
      <c r="G1323" s="133">
        <v>3.25</v>
      </c>
      <c r="H1323" s="133">
        <v>2.1</v>
      </c>
      <c r="I1323" s="133">
        <v>9.65</v>
      </c>
    </row>
    <row r="1324" spans="1:9" ht="27">
      <c r="A1324" s="130">
        <v>33011300</v>
      </c>
      <c r="B1324" s="139" t="s">
        <v>7023</v>
      </c>
      <c r="C1324" s="140"/>
      <c r="D1324" s="138">
        <v>11.3362</v>
      </c>
      <c r="E1324" s="138">
        <v>12.059799999999999</v>
      </c>
      <c r="F1324" s="133">
        <v>12.6</v>
      </c>
      <c r="G1324" s="133">
        <v>3.25</v>
      </c>
      <c r="H1324" s="133">
        <v>2.1</v>
      </c>
      <c r="I1324" s="133">
        <v>9.65</v>
      </c>
    </row>
    <row r="1325" spans="1:9">
      <c r="A1325" s="145">
        <v>33011990</v>
      </c>
      <c r="B1325" s="117" t="s">
        <v>7024</v>
      </c>
      <c r="C1325" s="118"/>
      <c r="D1325" s="136">
        <v>13.2727</v>
      </c>
      <c r="E1325" s="136">
        <v>13.2727</v>
      </c>
      <c r="F1325" s="133">
        <v>12.6</v>
      </c>
      <c r="G1325" s="133">
        <v>3.25</v>
      </c>
      <c r="H1325" s="133">
        <v>2.1</v>
      </c>
      <c r="I1325" s="133">
        <v>9.65</v>
      </c>
    </row>
    <row r="1326" spans="1:9" ht="27">
      <c r="A1326" s="130">
        <v>33012400</v>
      </c>
      <c r="B1326" s="139" t="s">
        <v>7025</v>
      </c>
      <c r="C1326" s="140"/>
      <c r="D1326" s="138">
        <v>10.7273</v>
      </c>
      <c r="E1326" s="138">
        <v>14.3941</v>
      </c>
      <c r="F1326" s="133">
        <v>12.6</v>
      </c>
      <c r="G1326" s="133">
        <v>3.25</v>
      </c>
      <c r="H1326" s="133">
        <v>2.1</v>
      </c>
      <c r="I1326" s="133">
        <v>9.65</v>
      </c>
    </row>
    <row r="1327" spans="1:9">
      <c r="A1327" s="145">
        <v>33012510</v>
      </c>
      <c r="B1327" s="117" t="s">
        <v>7026</v>
      </c>
      <c r="C1327" s="118"/>
      <c r="D1327" s="136">
        <v>12.2875</v>
      </c>
      <c r="E1327" s="136">
        <v>12.4749</v>
      </c>
      <c r="F1327" s="133">
        <v>10.8</v>
      </c>
      <c r="G1327" s="133">
        <v>3.25</v>
      </c>
      <c r="H1327" s="133">
        <v>2.1</v>
      </c>
      <c r="I1327" s="133">
        <v>9.65</v>
      </c>
    </row>
    <row r="1328" spans="1:9" ht="27">
      <c r="A1328" s="130">
        <v>33012520</v>
      </c>
      <c r="B1328" s="139" t="s">
        <v>7027</v>
      </c>
      <c r="C1328" s="140"/>
      <c r="D1328" s="138">
        <v>30</v>
      </c>
      <c r="E1328" s="138">
        <v>30.2042</v>
      </c>
      <c r="F1328" s="133">
        <v>0</v>
      </c>
      <c r="G1328" s="133">
        <v>3.25</v>
      </c>
      <c r="H1328" s="133">
        <v>2.1</v>
      </c>
      <c r="I1328" s="133">
        <v>9.65</v>
      </c>
    </row>
    <row r="1329" spans="1:9">
      <c r="A1329" s="145">
        <v>33012590</v>
      </c>
      <c r="B1329" s="117" t="s">
        <v>7028</v>
      </c>
      <c r="C1329" s="118"/>
      <c r="D1329" s="136">
        <v>13.1599</v>
      </c>
      <c r="E1329" s="136">
        <v>13.738200000000001</v>
      </c>
      <c r="F1329" s="133">
        <v>0</v>
      </c>
      <c r="G1329" s="133">
        <v>3.25</v>
      </c>
      <c r="H1329" s="133">
        <v>2.1</v>
      </c>
      <c r="I1329" s="133">
        <v>9.65</v>
      </c>
    </row>
    <row r="1330" spans="1:9" ht="27">
      <c r="A1330" s="130">
        <v>33012911</v>
      </c>
      <c r="B1330" s="139" t="s">
        <v>7029</v>
      </c>
      <c r="C1330" s="140"/>
      <c r="D1330" s="138">
        <v>12.233700000000001</v>
      </c>
      <c r="E1330" s="138">
        <v>13.854699999999999</v>
      </c>
      <c r="F1330" s="133">
        <v>12.6</v>
      </c>
      <c r="G1330" s="133">
        <v>3.25</v>
      </c>
      <c r="H1330" s="133">
        <v>2.1</v>
      </c>
      <c r="I1330" s="133">
        <v>9.65</v>
      </c>
    </row>
    <row r="1331" spans="1:9">
      <c r="A1331" s="130">
        <v>33012912</v>
      </c>
      <c r="B1331" s="117" t="s">
        <v>7030</v>
      </c>
      <c r="C1331" s="118"/>
      <c r="D1331" s="138">
        <v>13.236499999999999</v>
      </c>
      <c r="E1331" s="138">
        <v>42.713200000000001</v>
      </c>
      <c r="F1331" s="133">
        <v>0</v>
      </c>
      <c r="G1331" s="133">
        <v>3.25</v>
      </c>
      <c r="H1331" s="133">
        <v>2.1</v>
      </c>
      <c r="I1331" s="133">
        <v>9.65</v>
      </c>
    </row>
    <row r="1332" spans="1:9">
      <c r="A1332" s="130">
        <v>33012914</v>
      </c>
      <c r="B1332" s="117" t="s">
        <v>7031</v>
      </c>
      <c r="C1332" s="118"/>
      <c r="D1332" s="138">
        <v>10.3636</v>
      </c>
      <c r="E1332" s="138">
        <v>10.3636</v>
      </c>
      <c r="F1332" s="133">
        <v>12.6</v>
      </c>
      <c r="G1332" s="133">
        <v>3.25</v>
      </c>
      <c r="H1332" s="133">
        <v>2.1</v>
      </c>
      <c r="I1332" s="133">
        <v>9.65</v>
      </c>
    </row>
    <row r="1333" spans="1:9">
      <c r="A1333" s="130">
        <v>33012919</v>
      </c>
      <c r="B1333" s="117" t="s">
        <v>7032</v>
      </c>
      <c r="C1333" s="118"/>
      <c r="D1333" s="138">
        <v>7.5880999999999998</v>
      </c>
      <c r="E1333" s="138">
        <v>9.3157999999999994</v>
      </c>
      <c r="F1333" s="133">
        <v>10.8</v>
      </c>
      <c r="G1333" s="133">
        <v>3.25</v>
      </c>
      <c r="H1333" s="133">
        <v>2.1</v>
      </c>
      <c r="I1333" s="133">
        <v>9.65</v>
      </c>
    </row>
    <row r="1334" spans="1:9">
      <c r="A1334" s="145">
        <v>33012921</v>
      </c>
      <c r="B1334" s="117" t="s">
        <v>7033</v>
      </c>
      <c r="C1334" s="118"/>
      <c r="D1334" s="136">
        <v>11.345499999999999</v>
      </c>
      <c r="E1334" s="136">
        <v>12.424200000000001</v>
      </c>
      <c r="F1334" s="133">
        <v>0</v>
      </c>
      <c r="G1334" s="133">
        <v>3.25</v>
      </c>
      <c r="H1334" s="133">
        <v>2.1</v>
      </c>
      <c r="I1334" s="133">
        <v>9.65</v>
      </c>
    </row>
    <row r="1335" spans="1:9" ht="27">
      <c r="A1335" s="130">
        <v>33012990</v>
      </c>
      <c r="B1335" s="139" t="s">
        <v>7034</v>
      </c>
      <c r="C1335" s="140"/>
      <c r="D1335" s="138">
        <v>12.5428</v>
      </c>
      <c r="E1335" s="138">
        <v>28.272600000000001</v>
      </c>
      <c r="F1335" s="133">
        <v>0</v>
      </c>
      <c r="G1335" s="133">
        <v>3.25</v>
      </c>
      <c r="H1335" s="133">
        <v>2.1</v>
      </c>
      <c r="I1335" s="133">
        <v>9.65</v>
      </c>
    </row>
    <row r="1336" spans="1:9">
      <c r="A1336" s="145">
        <v>33019030</v>
      </c>
      <c r="B1336" s="117" t="s">
        <v>7035</v>
      </c>
      <c r="C1336" s="118"/>
      <c r="D1336" s="136">
        <v>16.622900000000001</v>
      </c>
      <c r="E1336" s="136">
        <v>16.622900000000001</v>
      </c>
      <c r="F1336" s="133">
        <v>12.6</v>
      </c>
      <c r="G1336" s="133">
        <v>3.25</v>
      </c>
      <c r="H1336" s="133">
        <v>2.1</v>
      </c>
      <c r="I1336" s="133">
        <v>9.65</v>
      </c>
    </row>
    <row r="1337" spans="1:9" ht="27">
      <c r="A1337" s="130">
        <v>33019040</v>
      </c>
      <c r="B1337" s="139" t="s">
        <v>7036</v>
      </c>
      <c r="C1337" s="140"/>
      <c r="D1337" s="138">
        <v>20.96</v>
      </c>
      <c r="E1337" s="138">
        <v>21.0258</v>
      </c>
      <c r="F1337" s="133">
        <v>7.2</v>
      </c>
      <c r="G1337" s="133">
        <v>3.25</v>
      </c>
      <c r="H1337" s="133">
        <v>2.1</v>
      </c>
      <c r="I1337" s="133">
        <v>9.65</v>
      </c>
    </row>
    <row r="1338" spans="1:9">
      <c r="A1338" s="145">
        <v>33021000</v>
      </c>
      <c r="B1338" s="117" t="s">
        <v>7037</v>
      </c>
      <c r="C1338" s="118"/>
      <c r="D1338" s="136">
        <v>4.3505000000000003</v>
      </c>
      <c r="E1338" s="136">
        <v>15.4595</v>
      </c>
      <c r="F1338" s="133">
        <v>12.6</v>
      </c>
      <c r="G1338" s="133">
        <v>3.25</v>
      </c>
      <c r="H1338" s="133">
        <v>2.1</v>
      </c>
      <c r="I1338" s="133">
        <v>9.65</v>
      </c>
    </row>
    <row r="1339" spans="1:9" ht="27">
      <c r="A1339" s="130">
        <v>33029019</v>
      </c>
      <c r="B1339" s="139" t="s">
        <v>7038</v>
      </c>
      <c r="C1339" s="140"/>
      <c r="D1339" s="138">
        <v>5.0803000000000003</v>
      </c>
      <c r="E1339" s="138">
        <v>6.1306000000000003</v>
      </c>
      <c r="F1339" s="133">
        <v>12.6</v>
      </c>
      <c r="G1339" s="133">
        <v>3.25</v>
      </c>
      <c r="H1339" s="133">
        <v>2.1</v>
      </c>
      <c r="I1339" s="133">
        <v>9.65</v>
      </c>
    </row>
    <row r="1340" spans="1:9">
      <c r="A1340" s="130">
        <v>33029099</v>
      </c>
      <c r="B1340" s="117" t="s">
        <v>5886</v>
      </c>
      <c r="C1340" s="118"/>
      <c r="D1340" s="138">
        <v>5.1437999999999997</v>
      </c>
      <c r="E1340" s="138">
        <v>5.4816000000000003</v>
      </c>
      <c r="F1340" s="133">
        <v>12.6</v>
      </c>
      <c r="G1340" s="133">
        <v>3.25</v>
      </c>
      <c r="H1340" s="133">
        <v>2.1</v>
      </c>
      <c r="I1340" s="133">
        <v>9.65</v>
      </c>
    </row>
    <row r="1341" spans="1:9">
      <c r="A1341" s="130">
        <v>33030010</v>
      </c>
      <c r="B1341" s="117" t="s">
        <v>7039</v>
      </c>
      <c r="C1341" s="118"/>
      <c r="D1341" s="138">
        <v>8.5577000000000005</v>
      </c>
      <c r="E1341" s="138">
        <v>8.5579000000000001</v>
      </c>
      <c r="F1341" s="133">
        <v>16.2</v>
      </c>
      <c r="G1341" s="133">
        <v>27.3</v>
      </c>
      <c r="H1341" s="133">
        <v>3.52</v>
      </c>
      <c r="I1341" s="133">
        <v>16.48</v>
      </c>
    </row>
    <row r="1342" spans="1:9">
      <c r="A1342" s="130">
        <v>33030020</v>
      </c>
      <c r="B1342" s="117" t="s">
        <v>7040</v>
      </c>
      <c r="C1342" s="118"/>
      <c r="D1342" s="138">
        <v>6.1581000000000001</v>
      </c>
      <c r="E1342" s="138">
        <v>6.1581000000000001</v>
      </c>
      <c r="F1342" s="133">
        <v>16.2</v>
      </c>
      <c r="G1342" s="133">
        <v>7.8</v>
      </c>
      <c r="H1342" s="133">
        <v>3.52</v>
      </c>
      <c r="I1342" s="133">
        <v>16.48</v>
      </c>
    </row>
    <row r="1343" spans="1:9">
      <c r="A1343" s="145">
        <v>33041000</v>
      </c>
      <c r="B1343" s="117" t="s">
        <v>7041</v>
      </c>
      <c r="C1343" s="118"/>
      <c r="D1343" s="136">
        <v>1.2706</v>
      </c>
      <c r="E1343" s="136">
        <v>3.0911</v>
      </c>
      <c r="F1343" s="133">
        <v>16.2</v>
      </c>
      <c r="G1343" s="133">
        <v>14.3</v>
      </c>
      <c r="H1343" s="133">
        <v>3.52</v>
      </c>
      <c r="I1343" s="133">
        <v>16.48</v>
      </c>
    </row>
    <row r="1344" spans="1:9" ht="27">
      <c r="A1344" s="130">
        <v>33042010</v>
      </c>
      <c r="B1344" s="139" t="s">
        <v>7042</v>
      </c>
      <c r="C1344" s="140"/>
      <c r="D1344" s="138">
        <v>1.3501000000000001</v>
      </c>
      <c r="E1344" s="138">
        <v>4.0267999999999997</v>
      </c>
      <c r="F1344" s="133">
        <v>16.2</v>
      </c>
      <c r="G1344" s="133">
        <v>14.3</v>
      </c>
      <c r="H1344" s="133">
        <v>3.52</v>
      </c>
      <c r="I1344" s="133">
        <v>16.48</v>
      </c>
    </row>
    <row r="1345" spans="1:9">
      <c r="A1345" s="145">
        <v>33042090</v>
      </c>
      <c r="B1345" s="117" t="s">
        <v>7043</v>
      </c>
      <c r="C1345" s="118"/>
      <c r="D1345" s="136">
        <v>1.0013000000000001</v>
      </c>
      <c r="E1345" s="136">
        <v>2.536</v>
      </c>
      <c r="F1345" s="133">
        <v>16.2</v>
      </c>
      <c r="G1345" s="133">
        <v>14.3</v>
      </c>
      <c r="H1345" s="133">
        <v>3.52</v>
      </c>
      <c r="I1345" s="133">
        <v>16.48</v>
      </c>
    </row>
    <row r="1346" spans="1:9" ht="27">
      <c r="A1346" s="130">
        <v>33043000</v>
      </c>
      <c r="B1346" s="139" t="s">
        <v>7044</v>
      </c>
      <c r="C1346" s="140"/>
      <c r="D1346" s="138">
        <v>1.4375</v>
      </c>
      <c r="E1346" s="138">
        <v>3.4815999999999998</v>
      </c>
      <c r="F1346" s="133">
        <v>16.2</v>
      </c>
      <c r="G1346" s="133">
        <v>14.3</v>
      </c>
      <c r="H1346" s="133">
        <v>3.52</v>
      </c>
      <c r="I1346" s="133">
        <v>16.48</v>
      </c>
    </row>
    <row r="1347" spans="1:9">
      <c r="A1347" s="130">
        <v>33049100</v>
      </c>
      <c r="B1347" s="117" t="s">
        <v>7045</v>
      </c>
      <c r="C1347" s="118"/>
      <c r="D1347" s="138">
        <v>1.2461</v>
      </c>
      <c r="E1347" s="138">
        <v>4.6687000000000003</v>
      </c>
      <c r="F1347" s="133">
        <v>16.2</v>
      </c>
      <c r="G1347" s="133">
        <v>14.3</v>
      </c>
      <c r="H1347" s="133">
        <v>3.52</v>
      </c>
      <c r="I1347" s="133">
        <v>16.48</v>
      </c>
    </row>
    <row r="1348" spans="1:9" ht="27">
      <c r="A1348" s="130">
        <v>33049910</v>
      </c>
      <c r="B1348" s="139" t="s">
        <v>7046</v>
      </c>
      <c r="C1348" s="140"/>
      <c r="D1348" s="138">
        <v>2.3822000000000001</v>
      </c>
      <c r="E1348" s="138">
        <v>4.3094999999999999</v>
      </c>
      <c r="F1348" s="133">
        <v>16.2</v>
      </c>
      <c r="G1348" s="133">
        <v>14.3</v>
      </c>
      <c r="H1348" s="133">
        <v>3.52</v>
      </c>
      <c r="I1348" s="133">
        <v>16.48</v>
      </c>
    </row>
    <row r="1349" spans="1:9">
      <c r="A1349" s="145">
        <v>33049990</v>
      </c>
      <c r="B1349" s="117" t="s">
        <v>7047</v>
      </c>
      <c r="C1349" s="118"/>
      <c r="D1349" s="136">
        <v>1.3504</v>
      </c>
      <c r="E1349" s="136">
        <v>4.6580000000000004</v>
      </c>
      <c r="F1349" s="133">
        <v>16.2</v>
      </c>
      <c r="G1349" s="133">
        <v>14.3</v>
      </c>
      <c r="H1349" s="133">
        <v>3.52</v>
      </c>
      <c r="I1349" s="133">
        <v>16.48</v>
      </c>
    </row>
    <row r="1350" spans="1:9" ht="27">
      <c r="A1350" s="130">
        <v>33051000</v>
      </c>
      <c r="B1350" s="139" t="s">
        <v>7048</v>
      </c>
      <c r="C1350" s="140"/>
      <c r="D1350" s="138">
        <v>3.2040999999999999</v>
      </c>
      <c r="E1350" s="138">
        <v>4.8226000000000004</v>
      </c>
      <c r="F1350" s="133">
        <v>16.2</v>
      </c>
      <c r="G1350" s="133">
        <v>4.55</v>
      </c>
      <c r="H1350" s="133">
        <v>3.52</v>
      </c>
      <c r="I1350" s="133">
        <v>16.48</v>
      </c>
    </row>
    <row r="1351" spans="1:9">
      <c r="A1351" s="145">
        <v>33059000</v>
      </c>
      <c r="B1351" s="117" t="s">
        <v>7049</v>
      </c>
      <c r="C1351" s="118"/>
      <c r="D1351" s="136">
        <v>3.7113</v>
      </c>
      <c r="E1351" s="136">
        <v>9.1129999999999995</v>
      </c>
      <c r="F1351" s="133">
        <v>16.2</v>
      </c>
      <c r="G1351" s="133">
        <v>14.3</v>
      </c>
      <c r="H1351" s="133">
        <v>3.52</v>
      </c>
      <c r="I1351" s="133">
        <v>16.48</v>
      </c>
    </row>
    <row r="1352" spans="1:9">
      <c r="A1352" s="130">
        <v>33061000</v>
      </c>
      <c r="B1352" s="117" t="s">
        <v>7050</v>
      </c>
      <c r="C1352" s="118"/>
      <c r="D1352" s="138">
        <v>5.6266999999999996</v>
      </c>
      <c r="E1352" s="138">
        <v>5.6266999999999996</v>
      </c>
      <c r="F1352" s="133">
        <v>16.2</v>
      </c>
      <c r="G1352" s="133">
        <v>0</v>
      </c>
      <c r="H1352" s="133">
        <v>0</v>
      </c>
      <c r="I1352" s="133">
        <v>0</v>
      </c>
    </row>
    <row r="1353" spans="1:9">
      <c r="A1353" s="130">
        <v>33062000</v>
      </c>
      <c r="B1353" s="117" t="s">
        <v>7051</v>
      </c>
      <c r="C1353" s="118"/>
      <c r="D1353" s="138">
        <v>5.9962999999999997</v>
      </c>
      <c r="E1353" s="138">
        <v>10.837199999999999</v>
      </c>
      <c r="F1353" s="133">
        <v>14.4</v>
      </c>
      <c r="G1353" s="133">
        <v>0</v>
      </c>
      <c r="H1353" s="133">
        <v>0</v>
      </c>
      <c r="I1353" s="133">
        <v>0</v>
      </c>
    </row>
    <row r="1354" spans="1:9">
      <c r="A1354" s="145">
        <v>33072010</v>
      </c>
      <c r="B1354" s="117" t="s">
        <v>7052</v>
      </c>
      <c r="C1354" s="118"/>
      <c r="D1354" s="136">
        <v>4.0133000000000001</v>
      </c>
      <c r="E1354" s="136">
        <v>5.4635999999999996</v>
      </c>
      <c r="F1354" s="133">
        <v>16.2</v>
      </c>
      <c r="G1354" s="133">
        <v>4.55</v>
      </c>
      <c r="H1354" s="133">
        <v>3.52</v>
      </c>
      <c r="I1354" s="133">
        <v>16.48</v>
      </c>
    </row>
    <row r="1355" spans="1:9" ht="27">
      <c r="A1355" s="130">
        <v>33072090</v>
      </c>
      <c r="B1355" s="139" t="s">
        <v>7053</v>
      </c>
      <c r="C1355" s="140"/>
      <c r="D1355" s="138">
        <v>6.5395000000000003</v>
      </c>
      <c r="E1355" s="138">
        <v>10.724</v>
      </c>
      <c r="F1355" s="133">
        <v>16.2</v>
      </c>
      <c r="G1355" s="133">
        <v>4.55</v>
      </c>
      <c r="H1355" s="133">
        <v>3.52</v>
      </c>
      <c r="I1355" s="133">
        <v>16.48</v>
      </c>
    </row>
    <row r="1356" spans="1:9" ht="27">
      <c r="A1356" s="130">
        <v>33074100</v>
      </c>
      <c r="B1356" s="139" t="s">
        <v>7054</v>
      </c>
      <c r="C1356" s="140"/>
      <c r="D1356" s="138">
        <v>0.21360000000000001</v>
      </c>
      <c r="E1356" s="138">
        <v>0.47689999999999999</v>
      </c>
      <c r="F1356" s="133">
        <v>16.2</v>
      </c>
      <c r="G1356" s="133">
        <v>14.3</v>
      </c>
      <c r="H1356" s="133">
        <v>3.52</v>
      </c>
      <c r="I1356" s="133">
        <v>16.48</v>
      </c>
    </row>
    <row r="1357" spans="1:9" ht="27">
      <c r="A1357" s="130">
        <v>33074900</v>
      </c>
      <c r="B1357" s="139" t="s">
        <v>7055</v>
      </c>
      <c r="C1357" s="140"/>
      <c r="D1357" s="138">
        <v>3.0144000000000002</v>
      </c>
      <c r="E1357" s="138">
        <v>16.318200000000001</v>
      </c>
      <c r="F1357" s="133">
        <v>16.2</v>
      </c>
      <c r="G1357" s="133">
        <v>22</v>
      </c>
      <c r="H1357" s="133">
        <v>3.52</v>
      </c>
      <c r="I1357" s="133">
        <v>16.48</v>
      </c>
    </row>
    <row r="1358" spans="1:9">
      <c r="A1358" s="145">
        <v>33079000</v>
      </c>
      <c r="B1358" s="117" t="s">
        <v>7056</v>
      </c>
      <c r="C1358" s="118"/>
      <c r="D1358" s="136">
        <v>2.5461</v>
      </c>
      <c r="E1358" s="136">
        <v>2.8292999999999999</v>
      </c>
      <c r="F1358" s="133">
        <v>16.2</v>
      </c>
      <c r="G1358" s="133">
        <v>14.3</v>
      </c>
      <c r="H1358" s="133">
        <v>3.52</v>
      </c>
      <c r="I1358" s="133">
        <v>16.48</v>
      </c>
    </row>
    <row r="1359" spans="1:9">
      <c r="A1359" s="145">
        <v>34011190</v>
      </c>
      <c r="B1359" s="117" t="s">
        <v>7057</v>
      </c>
      <c r="C1359" s="118"/>
      <c r="D1359" s="136">
        <v>0.65910000000000002</v>
      </c>
      <c r="E1359" s="136">
        <v>1.0886</v>
      </c>
      <c r="F1359" s="133">
        <v>16.2</v>
      </c>
      <c r="G1359" s="133">
        <v>3.25</v>
      </c>
      <c r="H1359" s="133">
        <v>3.52</v>
      </c>
      <c r="I1359" s="133">
        <v>16.48</v>
      </c>
    </row>
    <row r="1360" spans="1:9">
      <c r="A1360" s="145">
        <v>34011900</v>
      </c>
      <c r="B1360" s="117" t="s">
        <v>7058</v>
      </c>
      <c r="C1360" s="118"/>
      <c r="D1360" s="136">
        <v>0.54300000000000004</v>
      </c>
      <c r="E1360" s="136">
        <v>1.1867000000000001</v>
      </c>
      <c r="F1360" s="133">
        <v>16.2</v>
      </c>
      <c r="G1360" s="133">
        <v>3.25</v>
      </c>
      <c r="H1360" s="133">
        <v>3.52</v>
      </c>
      <c r="I1360" s="133">
        <v>16.48</v>
      </c>
    </row>
    <row r="1361" spans="1:9">
      <c r="A1361" s="145">
        <v>34012010</v>
      </c>
      <c r="B1361" s="117" t="s">
        <v>7059</v>
      </c>
      <c r="C1361" s="118"/>
      <c r="D1361" s="136">
        <v>3.6857000000000002</v>
      </c>
      <c r="E1361" s="136">
        <v>3.6857000000000002</v>
      </c>
      <c r="F1361" s="133">
        <v>16.2</v>
      </c>
      <c r="G1361" s="133">
        <v>3.25</v>
      </c>
      <c r="H1361" s="133">
        <v>3.52</v>
      </c>
      <c r="I1361" s="133">
        <v>16.48</v>
      </c>
    </row>
    <row r="1362" spans="1:9" ht="27">
      <c r="A1362" s="145">
        <v>34013000</v>
      </c>
      <c r="B1362" s="117" t="s">
        <v>7060</v>
      </c>
      <c r="C1362" s="118"/>
      <c r="D1362" s="136">
        <v>1.0044999999999999</v>
      </c>
      <c r="E1362" s="136">
        <v>4.5124000000000004</v>
      </c>
      <c r="F1362" s="133">
        <v>16.2</v>
      </c>
      <c r="G1362" s="133">
        <v>6.5</v>
      </c>
      <c r="H1362" s="133">
        <v>2.1</v>
      </c>
      <c r="I1362" s="133">
        <v>16.48</v>
      </c>
    </row>
    <row r="1363" spans="1:9">
      <c r="A1363" s="145">
        <v>34023100</v>
      </c>
      <c r="B1363" s="117" t="s">
        <v>7061</v>
      </c>
      <c r="C1363" s="118"/>
      <c r="D1363" s="136">
        <v>0.93740000000000001</v>
      </c>
      <c r="E1363" s="136">
        <v>1.2028000000000001</v>
      </c>
      <c r="F1363" s="133">
        <v>12.6</v>
      </c>
      <c r="G1363" s="133">
        <v>3.25</v>
      </c>
      <c r="H1363" s="133">
        <v>2.1</v>
      </c>
      <c r="I1363" s="133">
        <v>9.65</v>
      </c>
    </row>
    <row r="1364" spans="1:9">
      <c r="A1364" s="130">
        <v>34023930</v>
      </c>
      <c r="B1364" s="117" t="s">
        <v>7062</v>
      </c>
      <c r="C1364" s="118"/>
      <c r="D1364" s="138">
        <v>0.60650000000000004</v>
      </c>
      <c r="E1364" s="138">
        <v>0.7429</v>
      </c>
      <c r="F1364" s="133">
        <v>0</v>
      </c>
      <c r="G1364" s="133">
        <v>3.25</v>
      </c>
      <c r="H1364" s="133">
        <v>2.1</v>
      </c>
      <c r="I1364" s="133">
        <v>9.65</v>
      </c>
    </row>
    <row r="1365" spans="1:9">
      <c r="A1365" s="130">
        <v>34023990</v>
      </c>
      <c r="B1365" s="117" t="s">
        <v>5820</v>
      </c>
      <c r="C1365" s="118"/>
      <c r="D1365" s="138">
        <v>0.84460000000000002</v>
      </c>
      <c r="E1365" s="138">
        <v>0.92879999999999996</v>
      </c>
      <c r="F1365" s="133">
        <v>20</v>
      </c>
      <c r="G1365" s="133">
        <v>3.25</v>
      </c>
      <c r="H1365" s="133">
        <v>2.1</v>
      </c>
      <c r="I1365" s="133">
        <v>9.65</v>
      </c>
    </row>
    <row r="1366" spans="1:9">
      <c r="A1366" s="130">
        <v>34024110</v>
      </c>
      <c r="B1366" s="117" t="s">
        <v>7063</v>
      </c>
      <c r="C1366" s="118"/>
      <c r="D1366" s="138">
        <v>3.6017000000000001</v>
      </c>
      <c r="E1366" s="138">
        <v>3.6017000000000001</v>
      </c>
      <c r="F1366" s="133">
        <v>0</v>
      </c>
      <c r="G1366" s="133">
        <v>3.25</v>
      </c>
      <c r="H1366" s="133">
        <v>2.1</v>
      </c>
      <c r="I1366" s="133">
        <v>9.65</v>
      </c>
    </row>
    <row r="1367" spans="1:9">
      <c r="A1367" s="130">
        <v>34024190</v>
      </c>
      <c r="B1367" s="117" t="s">
        <v>5820</v>
      </c>
      <c r="C1367" s="118"/>
      <c r="D1367" s="138">
        <v>0.67</v>
      </c>
      <c r="E1367" s="138">
        <v>1.0659000000000001</v>
      </c>
      <c r="F1367" s="133">
        <v>12.6</v>
      </c>
      <c r="G1367" s="133">
        <v>3.25</v>
      </c>
      <c r="H1367" s="133">
        <v>2.1</v>
      </c>
      <c r="I1367" s="133">
        <v>9.65</v>
      </c>
    </row>
    <row r="1368" spans="1:9">
      <c r="A1368" s="130">
        <v>34024200</v>
      </c>
      <c r="B1368" s="117" t="s">
        <v>7064</v>
      </c>
      <c r="C1368" s="118"/>
      <c r="D1368" s="138">
        <v>1.4079999999999999</v>
      </c>
      <c r="E1368" s="138">
        <v>2.2185999999999999</v>
      </c>
      <c r="F1368" s="133">
        <v>12.6</v>
      </c>
      <c r="G1368" s="133">
        <v>3.25</v>
      </c>
      <c r="H1368" s="133">
        <v>2.1</v>
      </c>
      <c r="I1368" s="133">
        <v>9.65</v>
      </c>
    </row>
    <row r="1369" spans="1:9">
      <c r="A1369" s="130">
        <v>34024900</v>
      </c>
      <c r="B1369" s="117" t="s">
        <v>5759</v>
      </c>
      <c r="C1369" s="118"/>
      <c r="D1369" s="138">
        <v>1.1200000000000001</v>
      </c>
      <c r="E1369" s="138">
        <v>2.8178000000000001</v>
      </c>
      <c r="F1369" s="133">
        <v>12.6</v>
      </c>
      <c r="G1369" s="133">
        <v>3.25</v>
      </c>
      <c r="H1369" s="133">
        <v>2.1</v>
      </c>
      <c r="I1369" s="133">
        <v>9.65</v>
      </c>
    </row>
    <row r="1370" spans="1:9" ht="27">
      <c r="A1370" s="130">
        <v>34025000</v>
      </c>
      <c r="B1370" s="139" t="s">
        <v>7065</v>
      </c>
      <c r="C1370" s="140"/>
      <c r="D1370" s="138">
        <v>3.9775999999999998</v>
      </c>
      <c r="E1370" s="138">
        <v>5.0297000000000001</v>
      </c>
      <c r="F1370" s="133">
        <v>16.2</v>
      </c>
      <c r="G1370" s="133">
        <v>3.25</v>
      </c>
      <c r="H1370" s="133">
        <v>2.1</v>
      </c>
      <c r="I1370" s="133">
        <v>16.48</v>
      </c>
    </row>
    <row r="1371" spans="1:9">
      <c r="A1371" s="145">
        <v>34029011</v>
      </c>
      <c r="B1371" s="117" t="s">
        <v>7066</v>
      </c>
      <c r="C1371" s="118"/>
      <c r="D1371" s="136">
        <v>0.86</v>
      </c>
      <c r="E1371" s="136">
        <v>1.1793</v>
      </c>
      <c r="F1371" s="133">
        <v>12.6</v>
      </c>
      <c r="G1371" s="133">
        <v>3.25</v>
      </c>
      <c r="H1371" s="133">
        <v>2.1</v>
      </c>
      <c r="I1371" s="133">
        <v>9.65</v>
      </c>
    </row>
    <row r="1372" spans="1:9" ht="27">
      <c r="A1372" s="130">
        <v>34029019</v>
      </c>
      <c r="B1372" s="139" t="s">
        <v>7067</v>
      </c>
      <c r="C1372" s="140"/>
      <c r="D1372" s="138">
        <v>1.7068000000000001</v>
      </c>
      <c r="E1372" s="138">
        <v>2.6859999999999999</v>
      </c>
      <c r="F1372" s="133">
        <v>12.6</v>
      </c>
      <c r="G1372" s="133">
        <v>3.25</v>
      </c>
      <c r="H1372" s="133">
        <v>2.1</v>
      </c>
      <c r="I1372" s="133">
        <v>9.65</v>
      </c>
    </row>
    <row r="1373" spans="1:9">
      <c r="A1373" s="145">
        <v>34029021</v>
      </c>
      <c r="B1373" s="117" t="s">
        <v>7068</v>
      </c>
      <c r="C1373" s="118"/>
      <c r="D1373" s="136">
        <v>27.211300000000001</v>
      </c>
      <c r="E1373" s="136">
        <v>27.211300000000001</v>
      </c>
      <c r="F1373" s="133">
        <v>0</v>
      </c>
      <c r="G1373" s="133">
        <v>3.25</v>
      </c>
      <c r="H1373" s="133">
        <v>2.1</v>
      </c>
      <c r="I1373" s="133">
        <v>9.65</v>
      </c>
    </row>
    <row r="1374" spans="1:9" ht="27">
      <c r="A1374" s="130">
        <v>34029029</v>
      </c>
      <c r="B1374" s="139" t="s">
        <v>7069</v>
      </c>
      <c r="C1374" s="140"/>
      <c r="D1374" s="138">
        <v>1.4603999999999999</v>
      </c>
      <c r="E1374" s="138">
        <v>3.6879</v>
      </c>
      <c r="F1374" s="133">
        <v>16.2</v>
      </c>
      <c r="G1374" s="133">
        <v>3.25</v>
      </c>
      <c r="H1374" s="133">
        <v>2.1</v>
      </c>
      <c r="I1374" s="133">
        <v>9.65</v>
      </c>
    </row>
    <row r="1375" spans="1:9">
      <c r="A1375" s="145">
        <v>34029031</v>
      </c>
      <c r="B1375" s="117" t="s">
        <v>7070</v>
      </c>
      <c r="C1375" s="118"/>
      <c r="D1375" s="136">
        <v>1.5591999999999999</v>
      </c>
      <c r="E1375" s="136">
        <v>1.5919000000000001</v>
      </c>
      <c r="F1375" s="133">
        <v>16.2</v>
      </c>
      <c r="G1375" s="133">
        <v>3.25</v>
      </c>
      <c r="H1375" s="133">
        <v>2.1</v>
      </c>
      <c r="I1375" s="133">
        <v>9.65</v>
      </c>
    </row>
    <row r="1376" spans="1:9" ht="27">
      <c r="A1376" s="130">
        <v>34029039</v>
      </c>
      <c r="B1376" s="139" t="s">
        <v>7071</v>
      </c>
      <c r="C1376" s="140"/>
      <c r="D1376" s="138">
        <v>4.9496000000000002</v>
      </c>
      <c r="E1376" s="138">
        <v>5.0400999999999998</v>
      </c>
      <c r="F1376" s="133">
        <v>16.2</v>
      </c>
      <c r="G1376" s="133">
        <v>3.25</v>
      </c>
      <c r="H1376" s="133">
        <v>2.1</v>
      </c>
      <c r="I1376" s="133">
        <v>9.65</v>
      </c>
    </row>
    <row r="1377" spans="1:9" ht="27">
      <c r="A1377" s="130">
        <v>34029090</v>
      </c>
      <c r="B1377" s="139" t="s">
        <v>7072</v>
      </c>
      <c r="C1377" s="140"/>
      <c r="D1377" s="138">
        <v>2.1225000000000001</v>
      </c>
      <c r="E1377" s="138">
        <v>5.8506</v>
      </c>
      <c r="F1377" s="133">
        <v>16.2</v>
      </c>
      <c r="G1377" s="133">
        <v>3.25</v>
      </c>
      <c r="H1377" s="133">
        <v>2.1</v>
      </c>
      <c r="I1377" s="133">
        <v>9.65</v>
      </c>
    </row>
    <row r="1378" spans="1:9">
      <c r="A1378" s="145">
        <v>34031900</v>
      </c>
      <c r="B1378" s="117" t="s">
        <v>7073</v>
      </c>
      <c r="C1378" s="118"/>
      <c r="D1378" s="136">
        <v>1.39</v>
      </c>
      <c r="E1378" s="136">
        <v>3.8475000000000001</v>
      </c>
      <c r="F1378" s="133">
        <v>12.6</v>
      </c>
      <c r="G1378" s="133">
        <v>9.75</v>
      </c>
      <c r="H1378" s="133">
        <v>2.1</v>
      </c>
      <c r="I1378" s="133">
        <v>9.65</v>
      </c>
    </row>
    <row r="1379" spans="1:9" ht="27">
      <c r="A1379" s="130">
        <v>34039900</v>
      </c>
      <c r="B1379" s="139" t="s">
        <v>7074</v>
      </c>
      <c r="C1379" s="140"/>
      <c r="D1379" s="138">
        <v>3.9792999999999998</v>
      </c>
      <c r="E1379" s="138">
        <v>4.4941000000000004</v>
      </c>
      <c r="F1379" s="133">
        <v>12.6</v>
      </c>
      <c r="G1379" s="133">
        <v>9.75</v>
      </c>
      <c r="H1379" s="133">
        <v>2.1</v>
      </c>
      <c r="I1379" s="133">
        <v>9.65</v>
      </c>
    </row>
    <row r="1380" spans="1:9">
      <c r="A1380" s="145">
        <v>34042010</v>
      </c>
      <c r="B1380" s="117" t="s">
        <v>7075</v>
      </c>
      <c r="C1380" s="118"/>
      <c r="D1380" s="136">
        <v>1.2490000000000001</v>
      </c>
      <c r="E1380" s="136">
        <v>2.3803999999999998</v>
      </c>
      <c r="F1380" s="133">
        <v>12.6</v>
      </c>
      <c r="G1380" s="133">
        <v>9.75</v>
      </c>
      <c r="H1380" s="133">
        <v>2.1</v>
      </c>
      <c r="I1380" s="133">
        <v>9.65</v>
      </c>
    </row>
    <row r="1381" spans="1:9" ht="27">
      <c r="A1381" s="130">
        <v>34042020</v>
      </c>
      <c r="B1381" s="139" t="s">
        <v>7076</v>
      </c>
      <c r="C1381" s="140"/>
      <c r="D1381" s="138">
        <v>1.5709</v>
      </c>
      <c r="E1381" s="138">
        <v>2.105</v>
      </c>
      <c r="F1381" s="133">
        <v>12.6</v>
      </c>
      <c r="G1381" s="133">
        <v>9.75</v>
      </c>
      <c r="H1381" s="133">
        <v>2.1</v>
      </c>
      <c r="I1381" s="133">
        <v>9.65</v>
      </c>
    </row>
    <row r="1382" spans="1:9">
      <c r="A1382" s="145">
        <v>34049011</v>
      </c>
      <c r="B1382" s="117" t="s">
        <v>7077</v>
      </c>
      <c r="C1382" s="118"/>
      <c r="D1382" s="136">
        <v>1.8686</v>
      </c>
      <c r="E1382" s="136">
        <v>2.1448999999999998</v>
      </c>
      <c r="F1382" s="133">
        <v>12.6</v>
      </c>
      <c r="G1382" s="133">
        <v>9.75</v>
      </c>
      <c r="H1382" s="133">
        <v>2.1</v>
      </c>
      <c r="I1382" s="133">
        <v>9.65</v>
      </c>
    </row>
    <row r="1383" spans="1:9" ht="27">
      <c r="A1383" s="130">
        <v>34049012</v>
      </c>
      <c r="B1383" s="139" t="s">
        <v>7078</v>
      </c>
      <c r="C1383" s="140"/>
      <c r="D1383" s="138">
        <v>1.5270999999999999</v>
      </c>
      <c r="E1383" s="138">
        <v>1.7419</v>
      </c>
      <c r="F1383" s="133">
        <v>12.6</v>
      </c>
      <c r="G1383" s="133">
        <v>9.75</v>
      </c>
      <c r="H1383" s="133">
        <v>2.1</v>
      </c>
      <c r="I1383" s="133">
        <v>9.65</v>
      </c>
    </row>
    <row r="1384" spans="1:9">
      <c r="A1384" s="145">
        <v>34049014</v>
      </c>
      <c r="B1384" s="117" t="s">
        <v>7079</v>
      </c>
      <c r="C1384" s="118"/>
      <c r="D1384" s="136">
        <v>2.2884000000000002</v>
      </c>
      <c r="E1384" s="136">
        <v>3.1901000000000002</v>
      </c>
      <c r="F1384" s="133">
        <v>0</v>
      </c>
      <c r="G1384" s="133">
        <v>9.75</v>
      </c>
      <c r="H1384" s="133">
        <v>2.1</v>
      </c>
      <c r="I1384" s="133">
        <v>9.65</v>
      </c>
    </row>
    <row r="1385" spans="1:9" ht="27">
      <c r="A1385" s="130">
        <v>34049019</v>
      </c>
      <c r="B1385" s="139" t="s">
        <v>7080</v>
      </c>
      <c r="C1385" s="140"/>
      <c r="D1385" s="138">
        <v>1.3076000000000001</v>
      </c>
      <c r="E1385" s="138">
        <v>2.5402</v>
      </c>
      <c r="F1385" s="133">
        <v>12.6</v>
      </c>
      <c r="G1385" s="133">
        <v>9.75</v>
      </c>
      <c r="H1385" s="133">
        <v>2.1</v>
      </c>
      <c r="I1385" s="133">
        <v>9.65</v>
      </c>
    </row>
    <row r="1386" spans="1:9">
      <c r="A1386" s="130">
        <v>34049029</v>
      </c>
      <c r="B1386" s="117" t="s">
        <v>7081</v>
      </c>
      <c r="C1386" s="118"/>
      <c r="D1386" s="138">
        <v>1.3773</v>
      </c>
      <c r="E1386" s="138">
        <v>2.9275000000000002</v>
      </c>
      <c r="F1386" s="133">
        <v>12.6</v>
      </c>
      <c r="G1386" s="133">
        <v>9.75</v>
      </c>
      <c r="H1386" s="133">
        <v>2.1</v>
      </c>
      <c r="I1386" s="133">
        <v>9.65</v>
      </c>
    </row>
    <row r="1387" spans="1:9" ht="27">
      <c r="A1387" s="130">
        <v>34053000</v>
      </c>
      <c r="B1387" s="139" t="s">
        <v>7082</v>
      </c>
      <c r="C1387" s="140"/>
      <c r="D1387" s="138">
        <v>2.3637999999999999</v>
      </c>
      <c r="E1387" s="138">
        <v>10.398999999999999</v>
      </c>
      <c r="F1387" s="133">
        <v>14.4</v>
      </c>
      <c r="G1387" s="133">
        <v>6.5</v>
      </c>
      <c r="H1387" s="133">
        <v>2.1</v>
      </c>
      <c r="I1387" s="133">
        <v>9.65</v>
      </c>
    </row>
    <row r="1388" spans="1:9">
      <c r="A1388" s="145">
        <v>34054000</v>
      </c>
      <c r="B1388" s="117" t="s">
        <v>7083</v>
      </c>
      <c r="C1388" s="118"/>
      <c r="D1388" s="136">
        <v>9.2970000000000006</v>
      </c>
      <c r="E1388" s="136">
        <v>5.3015999999999996</v>
      </c>
      <c r="F1388" s="133">
        <v>14.4</v>
      </c>
      <c r="G1388" s="133">
        <v>6.5</v>
      </c>
      <c r="H1388" s="133">
        <v>2.1</v>
      </c>
      <c r="I1388" s="133">
        <v>9.65</v>
      </c>
    </row>
    <row r="1389" spans="1:9" ht="27">
      <c r="A1389" s="130">
        <v>34059000</v>
      </c>
      <c r="B1389" s="139" t="s">
        <v>7084</v>
      </c>
      <c r="C1389" s="140"/>
      <c r="D1389" s="138">
        <v>0.58250000000000002</v>
      </c>
      <c r="E1389" s="138">
        <v>1.3197000000000001</v>
      </c>
      <c r="F1389" s="133">
        <v>14.4</v>
      </c>
      <c r="G1389" s="133">
        <v>6.5</v>
      </c>
      <c r="H1389" s="133">
        <v>2.1</v>
      </c>
      <c r="I1389" s="133">
        <v>9.65</v>
      </c>
    </row>
    <row r="1390" spans="1:9">
      <c r="A1390" s="145">
        <v>34060000</v>
      </c>
      <c r="B1390" s="117" t="s">
        <v>7085</v>
      </c>
      <c r="C1390" s="118"/>
      <c r="D1390" s="136">
        <v>1.1797</v>
      </c>
      <c r="E1390" s="136">
        <v>3.0186000000000002</v>
      </c>
      <c r="F1390" s="133">
        <v>14.4</v>
      </c>
      <c r="G1390" s="133">
        <v>6.5</v>
      </c>
      <c r="H1390" s="133">
        <v>2.1</v>
      </c>
      <c r="I1390" s="133">
        <v>9.65</v>
      </c>
    </row>
    <row r="1391" spans="1:9" ht="27">
      <c r="A1391" s="130">
        <v>34070010</v>
      </c>
      <c r="B1391" s="139" t="s">
        <v>7086</v>
      </c>
      <c r="C1391" s="140"/>
      <c r="D1391" s="138">
        <v>0.95779999999999998</v>
      </c>
      <c r="E1391" s="138">
        <v>1.6800999999999999</v>
      </c>
      <c r="F1391" s="133">
        <v>14.4</v>
      </c>
      <c r="G1391" s="133">
        <v>6.5</v>
      </c>
      <c r="H1391" s="133">
        <v>2.1</v>
      </c>
      <c r="I1391" s="133">
        <v>9.65</v>
      </c>
    </row>
    <row r="1392" spans="1:9" ht="27">
      <c r="A1392" s="130">
        <v>34070090</v>
      </c>
      <c r="B1392" s="139" t="s">
        <v>7087</v>
      </c>
      <c r="C1392" s="140"/>
      <c r="D1392" s="138">
        <v>1.1504000000000001</v>
      </c>
      <c r="E1392" s="138">
        <v>1.9661999999999999</v>
      </c>
      <c r="F1392" s="133">
        <v>14.4</v>
      </c>
      <c r="G1392" s="133">
        <v>6.5</v>
      </c>
      <c r="H1392" s="133">
        <v>2.1</v>
      </c>
      <c r="I1392" s="133">
        <v>9.65</v>
      </c>
    </row>
    <row r="1393" spans="1:9">
      <c r="A1393" s="130">
        <v>35030019</v>
      </c>
      <c r="B1393" s="117" t="s">
        <v>7088</v>
      </c>
      <c r="C1393" s="118"/>
      <c r="D1393" s="138">
        <v>20.681000000000001</v>
      </c>
      <c r="E1393" s="138">
        <v>27.869</v>
      </c>
      <c r="F1393" s="133">
        <v>12.6</v>
      </c>
      <c r="G1393" s="133">
        <v>0</v>
      </c>
      <c r="H1393" s="133">
        <v>2.1</v>
      </c>
      <c r="I1393" s="133">
        <v>9.65</v>
      </c>
    </row>
    <row r="1394" spans="1:9">
      <c r="A1394" s="130">
        <v>35030090</v>
      </c>
      <c r="B1394" s="117" t="s">
        <v>7089</v>
      </c>
      <c r="C1394" s="118"/>
      <c r="D1394" s="138">
        <v>0.9879</v>
      </c>
      <c r="E1394" s="138">
        <v>2.4028</v>
      </c>
      <c r="F1394" s="133">
        <v>12.6</v>
      </c>
      <c r="G1394" s="133">
        <v>0</v>
      </c>
      <c r="H1394" s="133">
        <v>2.1</v>
      </c>
      <c r="I1394" s="133">
        <v>9.65</v>
      </c>
    </row>
    <row r="1395" spans="1:9">
      <c r="A1395" s="130">
        <v>35040011</v>
      </c>
      <c r="B1395" s="117" t="s">
        <v>7090</v>
      </c>
      <c r="C1395" s="118"/>
      <c r="D1395" s="138">
        <v>3.5089999999999999</v>
      </c>
      <c r="E1395" s="138">
        <v>8.7988999999999997</v>
      </c>
      <c r="F1395" s="133">
        <v>12.6</v>
      </c>
      <c r="G1395" s="133">
        <v>0</v>
      </c>
      <c r="H1395" s="133">
        <v>2.1</v>
      </c>
      <c r="I1395" s="133">
        <v>9.65</v>
      </c>
    </row>
    <row r="1396" spans="1:9" ht="27">
      <c r="A1396" s="130">
        <v>35040019</v>
      </c>
      <c r="B1396" s="139" t="s">
        <v>7091</v>
      </c>
      <c r="C1396" s="140"/>
      <c r="D1396" s="138">
        <v>63</v>
      </c>
      <c r="E1396" s="138">
        <v>63</v>
      </c>
      <c r="F1396" s="133">
        <v>12.6</v>
      </c>
      <c r="G1396" s="133">
        <v>0</v>
      </c>
      <c r="H1396" s="133">
        <v>2.1</v>
      </c>
      <c r="I1396" s="133">
        <v>9.65</v>
      </c>
    </row>
    <row r="1397" spans="1:9">
      <c r="A1397" s="145">
        <v>35040020</v>
      </c>
      <c r="B1397" s="117" t="s">
        <v>7092</v>
      </c>
      <c r="C1397" s="118"/>
      <c r="D1397" s="136">
        <v>2.2690000000000001</v>
      </c>
      <c r="E1397" s="136">
        <v>2.6217999999999999</v>
      </c>
      <c r="F1397" s="133">
        <v>12.6</v>
      </c>
      <c r="G1397" s="133">
        <v>0</v>
      </c>
      <c r="H1397" s="133">
        <v>2.1</v>
      </c>
      <c r="I1397" s="133">
        <v>9.65</v>
      </c>
    </row>
    <row r="1398" spans="1:9" ht="27">
      <c r="A1398" s="130">
        <v>35040090</v>
      </c>
      <c r="B1398" s="139" t="s">
        <v>7093</v>
      </c>
      <c r="C1398" s="140"/>
      <c r="D1398" s="138">
        <v>2.4070999999999998</v>
      </c>
      <c r="E1398" s="138">
        <v>5.5797999999999996</v>
      </c>
      <c r="F1398" s="133">
        <v>12.6</v>
      </c>
      <c r="G1398" s="133">
        <v>0</v>
      </c>
      <c r="H1398" s="133">
        <v>2.1</v>
      </c>
      <c r="I1398" s="133">
        <v>9.65</v>
      </c>
    </row>
    <row r="1399" spans="1:9">
      <c r="A1399" s="145">
        <v>35051000</v>
      </c>
      <c r="B1399" s="117" t="s">
        <v>7094</v>
      </c>
      <c r="C1399" s="118"/>
      <c r="D1399" s="136">
        <v>1.2683</v>
      </c>
      <c r="E1399" s="136">
        <v>2.0436999999999999</v>
      </c>
      <c r="F1399" s="133">
        <v>12.6</v>
      </c>
      <c r="G1399" s="133">
        <v>0</v>
      </c>
      <c r="H1399" s="133">
        <v>2.1</v>
      </c>
      <c r="I1399" s="133">
        <v>9.65</v>
      </c>
    </row>
    <row r="1400" spans="1:9" ht="27">
      <c r="A1400" s="130">
        <v>35052000</v>
      </c>
      <c r="B1400" s="139" t="s">
        <v>7095</v>
      </c>
      <c r="C1400" s="140"/>
      <c r="D1400" s="138">
        <v>0.7319</v>
      </c>
      <c r="E1400" s="138">
        <v>0.7208</v>
      </c>
      <c r="F1400" s="133">
        <v>12.6</v>
      </c>
      <c r="G1400" s="133">
        <v>0</v>
      </c>
      <c r="H1400" s="133">
        <v>2.1</v>
      </c>
      <c r="I1400" s="133">
        <v>9.65</v>
      </c>
    </row>
    <row r="1401" spans="1:9">
      <c r="A1401" s="130">
        <v>35061010</v>
      </c>
      <c r="B1401" s="117" t="s">
        <v>7096</v>
      </c>
      <c r="C1401" s="118"/>
      <c r="D1401" s="138">
        <v>1.4155</v>
      </c>
      <c r="E1401" s="138">
        <v>9.3638999999999992</v>
      </c>
      <c r="F1401" s="133">
        <v>14.4</v>
      </c>
      <c r="G1401" s="133">
        <v>0</v>
      </c>
      <c r="H1401" s="133">
        <v>2.1</v>
      </c>
      <c r="I1401" s="133">
        <v>9.65</v>
      </c>
    </row>
    <row r="1402" spans="1:9">
      <c r="A1402" s="145">
        <v>35061090</v>
      </c>
      <c r="B1402" s="117" t="s">
        <v>7097</v>
      </c>
      <c r="C1402" s="118"/>
      <c r="D1402" s="136">
        <v>1.0705</v>
      </c>
      <c r="E1402" s="136">
        <v>2.3081</v>
      </c>
      <c r="F1402" s="133">
        <v>14.4</v>
      </c>
      <c r="G1402" s="133">
        <v>0</v>
      </c>
      <c r="H1402" s="133">
        <v>2.1</v>
      </c>
      <c r="I1402" s="133">
        <v>9.65</v>
      </c>
    </row>
    <row r="1403" spans="1:9">
      <c r="A1403" s="130">
        <v>35069110</v>
      </c>
      <c r="B1403" s="117" t="s">
        <v>7098</v>
      </c>
      <c r="C1403" s="118"/>
      <c r="D1403" s="138">
        <v>1.5853999999999999</v>
      </c>
      <c r="E1403" s="138">
        <v>2.9927000000000001</v>
      </c>
      <c r="F1403" s="133">
        <v>14.4</v>
      </c>
      <c r="G1403" s="133">
        <v>0</v>
      </c>
      <c r="H1403" s="133">
        <v>2.1</v>
      </c>
      <c r="I1403" s="133">
        <v>9.65</v>
      </c>
    </row>
    <row r="1404" spans="1:9">
      <c r="A1404" s="145">
        <v>35069120</v>
      </c>
      <c r="B1404" s="117" t="s">
        <v>7099</v>
      </c>
      <c r="C1404" s="118"/>
      <c r="D1404" s="136">
        <v>0.75890000000000002</v>
      </c>
      <c r="E1404" s="136">
        <v>1.677</v>
      </c>
      <c r="F1404" s="133">
        <v>14.4</v>
      </c>
      <c r="G1404" s="133">
        <v>0</v>
      </c>
      <c r="H1404" s="133">
        <v>2.1</v>
      </c>
      <c r="I1404" s="133">
        <v>9.65</v>
      </c>
    </row>
    <row r="1405" spans="1:9">
      <c r="A1405" s="130">
        <v>35069190</v>
      </c>
      <c r="B1405" s="117" t="s">
        <v>7100</v>
      </c>
      <c r="C1405" s="118"/>
      <c r="D1405" s="138">
        <v>1.645</v>
      </c>
      <c r="E1405" s="138">
        <v>1.9954000000000001</v>
      </c>
      <c r="F1405" s="133">
        <v>14.4</v>
      </c>
      <c r="G1405" s="133">
        <v>0</v>
      </c>
      <c r="H1405" s="133">
        <v>2.1</v>
      </c>
      <c r="I1405" s="133">
        <v>9.65</v>
      </c>
    </row>
    <row r="1406" spans="1:9">
      <c r="A1406" s="130">
        <v>35069900</v>
      </c>
      <c r="B1406" s="117" t="s">
        <v>7101</v>
      </c>
      <c r="C1406" s="118"/>
      <c r="D1406" s="138">
        <v>0.47360000000000002</v>
      </c>
      <c r="E1406" s="138">
        <v>2.2166999999999999</v>
      </c>
      <c r="F1406" s="133">
        <v>14.4</v>
      </c>
      <c r="G1406" s="133">
        <v>0</v>
      </c>
      <c r="H1406" s="133">
        <v>2.1</v>
      </c>
      <c r="I1406" s="133">
        <v>9.65</v>
      </c>
    </row>
    <row r="1407" spans="1:9">
      <c r="A1407" s="130">
        <v>35071000</v>
      </c>
      <c r="B1407" s="117" t="s">
        <v>7102</v>
      </c>
      <c r="C1407" s="118"/>
      <c r="D1407" s="138">
        <v>14.0397</v>
      </c>
      <c r="E1407" s="138">
        <v>14.0397</v>
      </c>
      <c r="F1407" s="133">
        <v>12.6</v>
      </c>
      <c r="G1407" s="133">
        <v>0</v>
      </c>
      <c r="H1407" s="133">
        <v>2.1</v>
      </c>
      <c r="I1407" s="133">
        <v>9.65</v>
      </c>
    </row>
    <row r="1408" spans="1:9">
      <c r="A1408" s="145">
        <v>35079011</v>
      </c>
      <c r="B1408" s="117" t="s">
        <v>7103</v>
      </c>
      <c r="C1408" s="118"/>
      <c r="D1408" s="136">
        <v>5.4770000000000003</v>
      </c>
      <c r="E1408" s="136">
        <v>20.9161</v>
      </c>
      <c r="F1408" s="133">
        <v>12.6</v>
      </c>
      <c r="G1408" s="133">
        <v>0</v>
      </c>
      <c r="H1408" s="133">
        <v>2.1</v>
      </c>
      <c r="I1408" s="133">
        <v>9.65</v>
      </c>
    </row>
    <row r="1409" spans="1:9">
      <c r="A1409" s="145">
        <v>35079019</v>
      </c>
      <c r="B1409" s="117" t="s">
        <v>7104</v>
      </c>
      <c r="C1409" s="118"/>
      <c r="D1409" s="136">
        <v>1.3628</v>
      </c>
      <c r="E1409" s="136">
        <v>3.4253999999999998</v>
      </c>
      <c r="F1409" s="133">
        <v>12.6</v>
      </c>
      <c r="G1409" s="133">
        <v>0</v>
      </c>
      <c r="H1409" s="133">
        <v>2.1</v>
      </c>
      <c r="I1409" s="133">
        <v>9.65</v>
      </c>
    </row>
    <row r="1410" spans="1:9">
      <c r="A1410" s="130">
        <v>35079026</v>
      </c>
      <c r="B1410" s="117" t="s">
        <v>7105</v>
      </c>
      <c r="C1410" s="118"/>
      <c r="D1410" s="138">
        <v>8.01</v>
      </c>
      <c r="E1410" s="138">
        <v>8.01</v>
      </c>
      <c r="F1410" s="133">
        <v>12.6</v>
      </c>
      <c r="G1410" s="133">
        <v>0</v>
      </c>
      <c r="H1410" s="133">
        <v>2.1</v>
      </c>
      <c r="I1410" s="133">
        <v>9.65</v>
      </c>
    </row>
    <row r="1411" spans="1:9">
      <c r="A1411" s="145">
        <v>35079029</v>
      </c>
      <c r="B1411" s="117" t="s">
        <v>7106</v>
      </c>
      <c r="C1411" s="118"/>
      <c r="D1411" s="136">
        <v>3.2742</v>
      </c>
      <c r="E1411" s="136">
        <v>4.3282999999999996</v>
      </c>
      <c r="F1411" s="133">
        <v>12.6</v>
      </c>
      <c r="G1411" s="133">
        <v>0</v>
      </c>
      <c r="H1411" s="133">
        <v>2.1</v>
      </c>
      <c r="I1411" s="133">
        <v>9.65</v>
      </c>
    </row>
    <row r="1412" spans="1:9" ht="27">
      <c r="A1412" s="130">
        <v>35079031</v>
      </c>
      <c r="B1412" s="139" t="s">
        <v>7107</v>
      </c>
      <c r="C1412" s="140"/>
      <c r="D1412" s="138">
        <v>130.16499999999999</v>
      </c>
      <c r="E1412" s="138">
        <v>130.20179999999999</v>
      </c>
      <c r="F1412" s="133">
        <v>0</v>
      </c>
      <c r="G1412" s="133">
        <v>0</v>
      </c>
      <c r="H1412" s="133">
        <v>2.1</v>
      </c>
      <c r="I1412" s="133">
        <v>9.65</v>
      </c>
    </row>
    <row r="1413" spans="1:9">
      <c r="A1413" s="145">
        <v>35079039</v>
      </c>
      <c r="B1413" s="117" t="s">
        <v>7108</v>
      </c>
      <c r="C1413" s="118"/>
      <c r="D1413" s="136">
        <v>4.9108000000000001</v>
      </c>
      <c r="E1413" s="136">
        <v>17.354500000000002</v>
      </c>
      <c r="F1413" s="133">
        <v>12.6</v>
      </c>
      <c r="G1413" s="133">
        <v>0</v>
      </c>
      <c r="H1413" s="133">
        <v>2.1</v>
      </c>
      <c r="I1413" s="133">
        <v>9.65</v>
      </c>
    </row>
    <row r="1414" spans="1:9" ht="27">
      <c r="A1414" s="130">
        <v>35079041</v>
      </c>
      <c r="B1414" s="139" t="s">
        <v>7109</v>
      </c>
      <c r="C1414" s="140"/>
      <c r="D1414" s="138">
        <v>0.53239999999999998</v>
      </c>
      <c r="E1414" s="138">
        <v>0.81669999999999998</v>
      </c>
      <c r="F1414" s="133">
        <v>12.6</v>
      </c>
      <c r="G1414" s="133">
        <v>0</v>
      </c>
      <c r="H1414" s="133">
        <v>2.1</v>
      </c>
      <c r="I1414" s="133">
        <v>9.65</v>
      </c>
    </row>
    <row r="1415" spans="1:9">
      <c r="A1415" s="145">
        <v>35079042</v>
      </c>
      <c r="B1415" s="117" t="s">
        <v>7110</v>
      </c>
      <c r="C1415" s="118"/>
      <c r="D1415" s="136">
        <v>3.8311999999999999</v>
      </c>
      <c r="E1415" s="136">
        <v>12.644</v>
      </c>
      <c r="F1415" s="133">
        <v>0</v>
      </c>
      <c r="G1415" s="133">
        <v>0</v>
      </c>
      <c r="H1415" s="133">
        <v>2.1</v>
      </c>
      <c r="I1415" s="133">
        <v>9.65</v>
      </c>
    </row>
    <row r="1416" spans="1:9" ht="27">
      <c r="A1416" s="130">
        <v>35079049</v>
      </c>
      <c r="B1416" s="139" t="s">
        <v>7111</v>
      </c>
      <c r="C1416" s="140"/>
      <c r="D1416" s="138">
        <v>2.3233999999999999</v>
      </c>
      <c r="E1416" s="138">
        <v>4.7260999999999997</v>
      </c>
      <c r="F1416" s="133">
        <v>12.6</v>
      </c>
      <c r="G1416" s="133">
        <v>0</v>
      </c>
      <c r="H1416" s="133">
        <v>2.1</v>
      </c>
      <c r="I1416" s="133">
        <v>9.65</v>
      </c>
    </row>
    <row r="1417" spans="1:9">
      <c r="A1417" s="130">
        <v>36041000</v>
      </c>
      <c r="B1417" s="117" t="s">
        <v>7112</v>
      </c>
      <c r="C1417" s="118"/>
      <c r="D1417" s="138">
        <v>0.75280000000000002</v>
      </c>
      <c r="E1417" s="138">
        <v>1.3644000000000001</v>
      </c>
      <c r="F1417" s="133">
        <v>12.6</v>
      </c>
      <c r="G1417" s="133">
        <v>19.5</v>
      </c>
      <c r="H1417" s="133">
        <v>2.1</v>
      </c>
      <c r="I1417" s="133">
        <v>9.65</v>
      </c>
    </row>
    <row r="1418" spans="1:9">
      <c r="A1418" s="145">
        <v>36061000</v>
      </c>
      <c r="B1418" s="117" t="s">
        <v>7113</v>
      </c>
      <c r="C1418" s="118"/>
      <c r="D1418" s="136">
        <v>4.6970999999999998</v>
      </c>
      <c r="E1418" s="136">
        <v>2.4091</v>
      </c>
      <c r="F1418" s="133">
        <v>12.6</v>
      </c>
      <c r="G1418" s="133">
        <v>13</v>
      </c>
      <c r="H1418" s="133">
        <v>2.1</v>
      </c>
      <c r="I1418" s="133">
        <v>9.65</v>
      </c>
    </row>
    <row r="1419" spans="1:9">
      <c r="A1419" s="145">
        <v>36069000</v>
      </c>
      <c r="B1419" s="117" t="s">
        <v>7114</v>
      </c>
      <c r="C1419" s="118"/>
      <c r="D1419" s="136">
        <v>1.3648</v>
      </c>
      <c r="E1419" s="136">
        <v>1.4380999999999999</v>
      </c>
      <c r="F1419" s="133">
        <v>12.6</v>
      </c>
      <c r="G1419" s="133">
        <v>13</v>
      </c>
      <c r="H1419" s="133">
        <v>2.1</v>
      </c>
      <c r="I1419" s="133">
        <v>9.65</v>
      </c>
    </row>
    <row r="1420" spans="1:9">
      <c r="A1420" s="145">
        <v>37011010</v>
      </c>
      <c r="B1420" s="117" t="s">
        <v>7115</v>
      </c>
      <c r="C1420" s="118"/>
      <c r="D1420" s="136">
        <v>7.2718999999999996</v>
      </c>
      <c r="E1420" s="136">
        <v>7.2718999999999996</v>
      </c>
      <c r="F1420" s="133">
        <v>0</v>
      </c>
      <c r="G1420" s="133">
        <v>0</v>
      </c>
      <c r="H1420" s="133">
        <v>2.1</v>
      </c>
      <c r="I1420" s="133">
        <v>9.65</v>
      </c>
    </row>
    <row r="1421" spans="1:9">
      <c r="A1421" s="130">
        <v>37012010</v>
      </c>
      <c r="B1421" s="117" t="s">
        <v>7116</v>
      </c>
      <c r="C1421" s="118"/>
      <c r="D1421" s="138">
        <v>242.79050000000001</v>
      </c>
      <c r="E1421" s="138">
        <v>245.3484</v>
      </c>
      <c r="F1421" s="133">
        <v>0</v>
      </c>
      <c r="G1421" s="133">
        <v>9.75</v>
      </c>
      <c r="H1421" s="133">
        <v>2.1</v>
      </c>
      <c r="I1421" s="133">
        <v>9.65</v>
      </c>
    </row>
    <row r="1422" spans="1:9" ht="27">
      <c r="A1422" s="130">
        <v>37012020</v>
      </c>
      <c r="B1422" s="139" t="s">
        <v>7117</v>
      </c>
      <c r="C1422" s="140"/>
      <c r="D1422" s="138">
        <v>41.535699999999999</v>
      </c>
      <c r="E1422" s="138">
        <v>41.535699999999999</v>
      </c>
      <c r="F1422" s="133">
        <v>0</v>
      </c>
      <c r="G1422" s="133">
        <v>9.75</v>
      </c>
      <c r="H1422" s="133">
        <v>2.1</v>
      </c>
      <c r="I1422" s="133">
        <v>9.65</v>
      </c>
    </row>
    <row r="1423" spans="1:9">
      <c r="A1423" s="145">
        <v>37013021</v>
      </c>
      <c r="B1423" s="117" t="s">
        <v>7118</v>
      </c>
      <c r="C1423" s="118"/>
      <c r="D1423" s="136">
        <v>4.9932999999999996</v>
      </c>
      <c r="E1423" s="136">
        <v>4.9946999999999999</v>
      </c>
      <c r="F1423" s="133">
        <v>12.6</v>
      </c>
      <c r="G1423" s="133">
        <v>9.75</v>
      </c>
      <c r="H1423" s="133">
        <v>2.1</v>
      </c>
      <c r="I1423" s="133">
        <v>9.65</v>
      </c>
    </row>
    <row r="1424" spans="1:9" ht="27">
      <c r="A1424" s="130">
        <v>37013022</v>
      </c>
      <c r="B1424" s="139" t="s">
        <v>7119</v>
      </c>
      <c r="C1424" s="140"/>
      <c r="D1424" s="138">
        <v>3.8567999999999998</v>
      </c>
      <c r="E1424" s="138">
        <v>10.8774</v>
      </c>
      <c r="F1424" s="133">
        <v>0</v>
      </c>
      <c r="G1424" s="133">
        <v>9.75</v>
      </c>
      <c r="H1424" s="133">
        <v>2.1</v>
      </c>
      <c r="I1424" s="133">
        <v>9.65</v>
      </c>
    </row>
    <row r="1425" spans="1:9">
      <c r="A1425" s="145">
        <v>37013029</v>
      </c>
      <c r="B1425" s="117" t="s">
        <v>7120</v>
      </c>
      <c r="C1425" s="118"/>
      <c r="D1425" s="136">
        <v>5.5034000000000001</v>
      </c>
      <c r="E1425" s="136">
        <v>6.9737999999999998</v>
      </c>
      <c r="F1425" s="133">
        <v>12.6</v>
      </c>
      <c r="G1425" s="133">
        <v>9.75</v>
      </c>
      <c r="H1425" s="133">
        <v>2.1</v>
      </c>
      <c r="I1425" s="133">
        <v>9.65</v>
      </c>
    </row>
    <row r="1426" spans="1:9" ht="27">
      <c r="A1426" s="130">
        <v>37013031</v>
      </c>
      <c r="B1426" s="139" t="s">
        <v>7121</v>
      </c>
      <c r="C1426" s="140"/>
      <c r="D1426" s="138">
        <v>3.9661</v>
      </c>
      <c r="E1426" s="138">
        <v>5.5419999999999998</v>
      </c>
      <c r="F1426" s="133">
        <v>12.6</v>
      </c>
      <c r="G1426" s="133">
        <v>9.75</v>
      </c>
      <c r="H1426" s="133">
        <v>2.1</v>
      </c>
      <c r="I1426" s="133">
        <v>9.65</v>
      </c>
    </row>
    <row r="1427" spans="1:9">
      <c r="A1427" s="145">
        <v>37013039</v>
      </c>
      <c r="B1427" s="117" t="s">
        <v>7122</v>
      </c>
      <c r="C1427" s="118"/>
      <c r="D1427" s="136">
        <v>7.2187999999999999</v>
      </c>
      <c r="E1427" s="136">
        <v>14.076700000000001</v>
      </c>
      <c r="F1427" s="133">
        <v>12.6</v>
      </c>
      <c r="G1427" s="133">
        <v>9.75</v>
      </c>
      <c r="H1427" s="133">
        <v>2.1</v>
      </c>
      <c r="I1427" s="133">
        <v>9.65</v>
      </c>
    </row>
    <row r="1428" spans="1:9" ht="27">
      <c r="A1428" s="130">
        <v>37013040</v>
      </c>
      <c r="B1428" s="139" t="s">
        <v>7123</v>
      </c>
      <c r="C1428" s="140"/>
      <c r="D1428" s="138">
        <v>9.7795000000000005</v>
      </c>
      <c r="E1428" s="138">
        <v>28.7226</v>
      </c>
      <c r="F1428" s="133">
        <v>12.6</v>
      </c>
      <c r="G1428" s="133">
        <v>9.75</v>
      </c>
      <c r="H1428" s="133">
        <v>2.1</v>
      </c>
      <c r="I1428" s="133">
        <v>9.65</v>
      </c>
    </row>
    <row r="1429" spans="1:9">
      <c r="A1429" s="130">
        <v>37013090</v>
      </c>
      <c r="B1429" s="117" t="s">
        <v>7124</v>
      </c>
      <c r="C1429" s="118"/>
      <c r="D1429" s="138">
        <v>12.85</v>
      </c>
      <c r="E1429" s="138">
        <v>13.802099999999999</v>
      </c>
      <c r="F1429" s="133">
        <v>12.6</v>
      </c>
      <c r="G1429" s="133">
        <v>9.75</v>
      </c>
      <c r="H1429" s="133">
        <v>2.1</v>
      </c>
      <c r="I1429" s="133">
        <v>9.65</v>
      </c>
    </row>
    <row r="1430" spans="1:9" ht="27">
      <c r="A1430" s="130">
        <v>37019900</v>
      </c>
      <c r="B1430" s="139" t="s">
        <v>7125</v>
      </c>
      <c r="C1430" s="140"/>
      <c r="D1430" s="138">
        <v>26.281300000000002</v>
      </c>
      <c r="E1430" s="138">
        <v>26.281300000000002</v>
      </c>
      <c r="F1430" s="133">
        <v>12.6</v>
      </c>
      <c r="G1430" s="133">
        <v>9.75</v>
      </c>
      <c r="H1430" s="133">
        <v>2.1</v>
      </c>
      <c r="I1430" s="133">
        <v>9.65</v>
      </c>
    </row>
    <row r="1431" spans="1:9">
      <c r="A1431" s="145">
        <v>37024310</v>
      </c>
      <c r="B1431" s="117" t="s">
        <v>7126</v>
      </c>
      <c r="C1431" s="118"/>
      <c r="D1431" s="136">
        <v>2.88</v>
      </c>
      <c r="E1431" s="136">
        <v>2.88</v>
      </c>
      <c r="F1431" s="133">
        <v>12.6</v>
      </c>
      <c r="G1431" s="133">
        <v>9.75</v>
      </c>
      <c r="H1431" s="133">
        <v>2.1</v>
      </c>
      <c r="I1431" s="133">
        <v>9.65</v>
      </c>
    </row>
    <row r="1432" spans="1:9" ht="27">
      <c r="A1432" s="130">
        <v>37024410</v>
      </c>
      <c r="B1432" s="139" t="s">
        <v>7127</v>
      </c>
      <c r="C1432" s="140"/>
      <c r="D1432" s="138">
        <v>1.7102999999999999</v>
      </c>
      <c r="E1432" s="138">
        <v>4.5561999999999996</v>
      </c>
      <c r="F1432" s="133">
        <v>0</v>
      </c>
      <c r="G1432" s="133">
        <v>9.75</v>
      </c>
      <c r="H1432" s="133">
        <v>2.1</v>
      </c>
      <c r="I1432" s="133">
        <v>9.65</v>
      </c>
    </row>
    <row r="1433" spans="1:9">
      <c r="A1433" s="145">
        <v>37024421</v>
      </c>
      <c r="B1433" s="117" t="s">
        <v>7128</v>
      </c>
      <c r="C1433" s="118"/>
      <c r="D1433" s="136">
        <v>4.2736000000000001</v>
      </c>
      <c r="E1433" s="136">
        <v>4.2736000000000001</v>
      </c>
      <c r="F1433" s="133">
        <v>12.6</v>
      </c>
      <c r="G1433" s="133">
        <v>9.75</v>
      </c>
      <c r="H1433" s="133">
        <v>2.1</v>
      </c>
      <c r="I1433" s="133">
        <v>9.65</v>
      </c>
    </row>
    <row r="1434" spans="1:9" ht="27">
      <c r="A1434" s="130">
        <v>37024422</v>
      </c>
      <c r="B1434" s="139" t="s">
        <v>7129</v>
      </c>
      <c r="C1434" s="140"/>
      <c r="D1434" s="138">
        <v>4.3113000000000001</v>
      </c>
      <c r="E1434" s="138">
        <v>16.5427</v>
      </c>
      <c r="F1434" s="133">
        <v>0</v>
      </c>
      <c r="G1434" s="133">
        <v>9.75</v>
      </c>
      <c r="H1434" s="133">
        <v>2.1</v>
      </c>
      <c r="I1434" s="133">
        <v>9.65</v>
      </c>
    </row>
    <row r="1435" spans="1:9" ht="27">
      <c r="A1435" s="130">
        <v>37024429</v>
      </c>
      <c r="B1435" s="139" t="s">
        <v>7130</v>
      </c>
      <c r="C1435" s="140"/>
      <c r="D1435" s="138">
        <v>4.1458000000000004</v>
      </c>
      <c r="E1435" s="138">
        <v>4.9168000000000003</v>
      </c>
      <c r="F1435" s="133">
        <v>12.6</v>
      </c>
      <c r="G1435" s="133">
        <v>9.75</v>
      </c>
      <c r="H1435" s="133">
        <v>2.1</v>
      </c>
      <c r="I1435" s="133">
        <v>9.65</v>
      </c>
    </row>
    <row r="1436" spans="1:9" ht="27">
      <c r="A1436" s="145">
        <v>37031010</v>
      </c>
      <c r="B1436" s="139" t="s">
        <v>7131</v>
      </c>
      <c r="C1436" s="140"/>
      <c r="D1436" s="136">
        <v>1.6700999999999999</v>
      </c>
      <c r="E1436" s="136">
        <v>6.9537000000000004</v>
      </c>
      <c r="F1436" s="133">
        <v>12.6</v>
      </c>
      <c r="G1436" s="133">
        <v>9.75</v>
      </c>
      <c r="H1436" s="133">
        <v>2.1</v>
      </c>
      <c r="I1436" s="133">
        <v>9.65</v>
      </c>
    </row>
    <row r="1437" spans="1:9" ht="27">
      <c r="A1437" s="130">
        <v>37032000</v>
      </c>
      <c r="B1437" s="139" t="s">
        <v>7132</v>
      </c>
      <c r="C1437" s="140"/>
      <c r="D1437" s="138">
        <v>0.8962</v>
      </c>
      <c r="E1437" s="138">
        <v>1.0653999999999999</v>
      </c>
      <c r="F1437" s="133">
        <v>0</v>
      </c>
      <c r="G1437" s="133">
        <v>15</v>
      </c>
      <c r="H1437" s="133">
        <v>2.1</v>
      </c>
      <c r="I1437" s="133">
        <v>9.65</v>
      </c>
    </row>
    <row r="1438" spans="1:9">
      <c r="A1438" s="145">
        <v>37039090</v>
      </c>
      <c r="B1438" s="117" t="s">
        <v>7133</v>
      </c>
      <c r="C1438" s="118"/>
      <c r="D1438" s="136">
        <v>4.2122000000000002</v>
      </c>
      <c r="E1438" s="136">
        <v>4.3246000000000002</v>
      </c>
      <c r="F1438" s="133">
        <v>12.6</v>
      </c>
      <c r="G1438" s="133">
        <v>9.75</v>
      </c>
      <c r="H1438" s="133">
        <v>2.1</v>
      </c>
      <c r="I1438" s="133">
        <v>9.65</v>
      </c>
    </row>
    <row r="1439" spans="1:9" ht="27">
      <c r="A1439" s="130">
        <v>37040000</v>
      </c>
      <c r="B1439" s="139" t="s">
        <v>7134</v>
      </c>
      <c r="C1439" s="140"/>
      <c r="D1439" s="138">
        <v>1.9118999999999999</v>
      </c>
      <c r="E1439" s="138">
        <v>1.9118999999999999</v>
      </c>
      <c r="F1439" s="133">
        <v>12.6</v>
      </c>
      <c r="G1439" s="133">
        <v>0</v>
      </c>
      <c r="H1439" s="133">
        <v>2.1</v>
      </c>
      <c r="I1439" s="133">
        <v>9.65</v>
      </c>
    </row>
    <row r="1440" spans="1:9">
      <c r="A1440" s="130">
        <v>37050090</v>
      </c>
      <c r="B1440" s="117" t="s">
        <v>5820</v>
      </c>
      <c r="C1440" s="118"/>
      <c r="D1440" s="138">
        <v>2.0661</v>
      </c>
      <c r="E1440" s="138">
        <v>2.1103999999999998</v>
      </c>
      <c r="F1440" s="133">
        <v>12.6</v>
      </c>
      <c r="G1440" s="133">
        <v>0</v>
      </c>
      <c r="H1440" s="133">
        <v>2.1</v>
      </c>
      <c r="I1440" s="133">
        <v>9.65</v>
      </c>
    </row>
    <row r="1441" spans="1:9" ht="27">
      <c r="A1441" s="145">
        <v>37079021</v>
      </c>
      <c r="B1441" s="117" t="s">
        <v>7135</v>
      </c>
      <c r="C1441" s="118"/>
      <c r="D1441" s="136">
        <v>4.5221</v>
      </c>
      <c r="E1441" s="136">
        <v>6.2458999999999998</v>
      </c>
      <c r="F1441" s="133">
        <v>0</v>
      </c>
      <c r="G1441" s="133">
        <v>9.75</v>
      </c>
      <c r="H1441" s="133">
        <v>2.1</v>
      </c>
      <c r="I1441" s="133">
        <v>9.65</v>
      </c>
    </row>
    <row r="1442" spans="1:9">
      <c r="A1442" s="130">
        <v>37079029</v>
      </c>
      <c r="B1442" s="117" t="s">
        <v>7136</v>
      </c>
      <c r="C1442" s="118"/>
      <c r="D1442" s="138">
        <v>0.67949999999999999</v>
      </c>
      <c r="E1442" s="138">
        <v>1.1617999999999999</v>
      </c>
      <c r="F1442" s="133">
        <v>12.6</v>
      </c>
      <c r="G1442" s="133">
        <v>9.75</v>
      </c>
      <c r="H1442" s="133">
        <v>2.1</v>
      </c>
      <c r="I1442" s="133">
        <v>9.65</v>
      </c>
    </row>
    <row r="1443" spans="1:9">
      <c r="A1443" s="145">
        <v>37079090</v>
      </c>
      <c r="B1443" s="117" t="s">
        <v>7137</v>
      </c>
      <c r="C1443" s="118"/>
      <c r="D1443" s="136">
        <v>1.2798</v>
      </c>
      <c r="E1443" s="136">
        <v>2.8506999999999998</v>
      </c>
      <c r="F1443" s="133">
        <v>12.6</v>
      </c>
      <c r="G1443" s="133">
        <v>9.75</v>
      </c>
      <c r="H1443" s="133">
        <v>2.1</v>
      </c>
      <c r="I1443" s="133">
        <v>9.65</v>
      </c>
    </row>
    <row r="1444" spans="1:9">
      <c r="A1444" s="130">
        <v>38011000</v>
      </c>
      <c r="B1444" s="117" t="s">
        <v>7138</v>
      </c>
      <c r="C1444" s="118"/>
      <c r="D1444" s="138">
        <v>1.1035999999999999</v>
      </c>
      <c r="E1444" s="138">
        <v>1.8406</v>
      </c>
      <c r="F1444" s="133">
        <v>0</v>
      </c>
      <c r="G1444" s="133">
        <v>0</v>
      </c>
      <c r="H1444" s="133">
        <v>2.1</v>
      </c>
      <c r="I1444" s="133">
        <v>9.65</v>
      </c>
    </row>
    <row r="1445" spans="1:9">
      <c r="A1445" s="130">
        <v>38013010</v>
      </c>
      <c r="B1445" s="117" t="s">
        <v>7139</v>
      </c>
      <c r="C1445" s="118"/>
      <c r="D1445" s="138">
        <v>0.84489999999999998</v>
      </c>
      <c r="E1445" s="138">
        <v>0.84489999999999998</v>
      </c>
      <c r="F1445" s="133">
        <v>0</v>
      </c>
      <c r="G1445" s="133">
        <v>6.5</v>
      </c>
      <c r="H1445" s="133">
        <v>2.1</v>
      </c>
      <c r="I1445" s="133">
        <v>9.65</v>
      </c>
    </row>
    <row r="1446" spans="1:9" ht="27">
      <c r="A1446" s="130">
        <v>38019000</v>
      </c>
      <c r="B1446" s="139" t="s">
        <v>7140</v>
      </c>
      <c r="C1446" s="140"/>
      <c r="D1446" s="138">
        <v>3.7</v>
      </c>
      <c r="E1446" s="138">
        <v>3.8157000000000001</v>
      </c>
      <c r="F1446" s="133">
        <v>9</v>
      </c>
      <c r="G1446" s="133">
        <v>6.5</v>
      </c>
      <c r="H1446" s="133">
        <v>2.1</v>
      </c>
      <c r="I1446" s="133">
        <v>9.65</v>
      </c>
    </row>
    <row r="1447" spans="1:9">
      <c r="A1447" s="130">
        <v>38021000</v>
      </c>
      <c r="B1447" s="117" t="s">
        <v>7141</v>
      </c>
      <c r="C1447" s="118"/>
      <c r="D1447" s="138">
        <v>1.1962999999999999</v>
      </c>
      <c r="E1447" s="138">
        <v>1.6850000000000001</v>
      </c>
      <c r="F1447" s="133">
        <v>10.8</v>
      </c>
      <c r="G1447" s="133">
        <v>0</v>
      </c>
      <c r="H1447" s="133">
        <v>2.1</v>
      </c>
      <c r="I1447" s="133">
        <v>9.65</v>
      </c>
    </row>
    <row r="1448" spans="1:9">
      <c r="A1448" s="130">
        <v>38029010</v>
      </c>
      <c r="B1448" s="117" t="s">
        <v>7142</v>
      </c>
      <c r="C1448" s="118"/>
      <c r="D1448" s="138">
        <v>0.56899999999999995</v>
      </c>
      <c r="E1448" s="138">
        <v>0.57220000000000004</v>
      </c>
      <c r="F1448" s="133">
        <v>10.8</v>
      </c>
      <c r="G1448" s="133">
        <v>0</v>
      </c>
      <c r="H1448" s="133">
        <v>2.1</v>
      </c>
      <c r="I1448" s="133">
        <v>9.65</v>
      </c>
    </row>
    <row r="1449" spans="1:9">
      <c r="A1449" s="130">
        <v>38029020</v>
      </c>
      <c r="B1449" s="117" t="s">
        <v>7143</v>
      </c>
      <c r="C1449" s="118"/>
      <c r="D1449" s="138">
        <v>0.4667</v>
      </c>
      <c r="E1449" s="138">
        <v>1.6074999999999999</v>
      </c>
      <c r="F1449" s="133">
        <v>10.8</v>
      </c>
      <c r="G1449" s="133">
        <v>0</v>
      </c>
      <c r="H1449" s="133">
        <v>2.1</v>
      </c>
      <c r="I1449" s="133">
        <v>9.65</v>
      </c>
    </row>
    <row r="1450" spans="1:9">
      <c r="A1450" s="130">
        <v>38029040</v>
      </c>
      <c r="B1450" s="117" t="s">
        <v>7144</v>
      </c>
      <c r="C1450" s="118"/>
      <c r="D1450" s="138">
        <v>2.7726999999999999</v>
      </c>
      <c r="E1450" s="138">
        <v>3.1473</v>
      </c>
      <c r="F1450" s="133">
        <v>10.8</v>
      </c>
      <c r="G1450" s="133">
        <v>0</v>
      </c>
      <c r="H1450" s="133">
        <v>2.1</v>
      </c>
      <c r="I1450" s="133">
        <v>9.65</v>
      </c>
    </row>
    <row r="1451" spans="1:9" ht="27">
      <c r="A1451" s="130">
        <v>38029090</v>
      </c>
      <c r="B1451" s="139" t="s">
        <v>7145</v>
      </c>
      <c r="C1451" s="140"/>
      <c r="D1451" s="138">
        <v>7.5202999999999998</v>
      </c>
      <c r="E1451" s="138">
        <v>7.5202999999999998</v>
      </c>
      <c r="F1451" s="133">
        <v>0</v>
      </c>
      <c r="G1451" s="133">
        <v>0</v>
      </c>
      <c r="H1451" s="133">
        <v>2.1</v>
      </c>
      <c r="I1451" s="133">
        <v>9.65</v>
      </c>
    </row>
    <row r="1452" spans="1:9">
      <c r="A1452" s="130">
        <v>38040020</v>
      </c>
      <c r="B1452" s="117" t="s">
        <v>7146</v>
      </c>
      <c r="C1452" s="118"/>
      <c r="D1452" s="138">
        <v>0.47099999999999997</v>
      </c>
      <c r="E1452" s="138">
        <v>0.47770000000000001</v>
      </c>
      <c r="F1452" s="133">
        <v>0</v>
      </c>
      <c r="G1452" s="133">
        <v>0</v>
      </c>
      <c r="H1452" s="133">
        <v>2.1</v>
      </c>
      <c r="I1452" s="133">
        <v>9.65</v>
      </c>
    </row>
    <row r="1453" spans="1:9">
      <c r="A1453" s="145">
        <v>38051000</v>
      </c>
      <c r="B1453" s="117" t="s">
        <v>7147</v>
      </c>
      <c r="C1453" s="118"/>
      <c r="D1453" s="136">
        <v>44.613</v>
      </c>
      <c r="E1453" s="136">
        <v>44.613</v>
      </c>
      <c r="F1453" s="133">
        <v>12.6</v>
      </c>
      <c r="G1453" s="133">
        <v>0</v>
      </c>
      <c r="H1453" s="133">
        <v>2.1</v>
      </c>
      <c r="I1453" s="133">
        <v>9.65</v>
      </c>
    </row>
    <row r="1454" spans="1:9">
      <c r="A1454" s="145">
        <v>38059090</v>
      </c>
      <c r="B1454" s="117" t="s">
        <v>7148</v>
      </c>
      <c r="C1454" s="118"/>
      <c r="D1454" s="136">
        <v>2.5127000000000002</v>
      </c>
      <c r="E1454" s="136">
        <v>2.5988000000000002</v>
      </c>
      <c r="F1454" s="133">
        <v>12.6</v>
      </c>
      <c r="G1454" s="133">
        <v>0</v>
      </c>
      <c r="H1454" s="133">
        <v>2.1</v>
      </c>
      <c r="I1454" s="133">
        <v>9.65</v>
      </c>
    </row>
    <row r="1455" spans="1:9">
      <c r="A1455" s="130">
        <v>38061000</v>
      </c>
      <c r="B1455" s="117" t="s">
        <v>7149</v>
      </c>
      <c r="C1455" s="118"/>
      <c r="D1455" s="138">
        <v>42.302599999999998</v>
      </c>
      <c r="E1455" s="138">
        <v>42.302599999999998</v>
      </c>
      <c r="F1455" s="133">
        <v>10.8</v>
      </c>
      <c r="G1455" s="133">
        <v>0</v>
      </c>
      <c r="H1455" s="133">
        <v>2.1</v>
      </c>
      <c r="I1455" s="133">
        <v>9.65</v>
      </c>
    </row>
    <row r="1456" spans="1:9">
      <c r="A1456" s="145">
        <v>38062000</v>
      </c>
      <c r="B1456" s="117" t="s">
        <v>7150</v>
      </c>
      <c r="C1456" s="118"/>
      <c r="D1456" s="136">
        <v>1.6633</v>
      </c>
      <c r="E1456" s="136">
        <v>1.6956</v>
      </c>
      <c r="F1456" s="133">
        <v>12.6</v>
      </c>
      <c r="G1456" s="133">
        <v>0</v>
      </c>
      <c r="H1456" s="133">
        <v>2.1</v>
      </c>
      <c r="I1456" s="133">
        <v>9.65</v>
      </c>
    </row>
    <row r="1457" spans="1:9">
      <c r="A1457" s="130">
        <v>38063000</v>
      </c>
      <c r="B1457" s="117" t="s">
        <v>7151</v>
      </c>
      <c r="C1457" s="118"/>
      <c r="D1457" s="138">
        <v>12.1082</v>
      </c>
      <c r="E1457" s="138">
        <v>13.766400000000001</v>
      </c>
      <c r="F1457" s="133">
        <v>12.6</v>
      </c>
      <c r="G1457" s="133">
        <v>6.5</v>
      </c>
      <c r="H1457" s="133">
        <v>2.1</v>
      </c>
      <c r="I1457" s="133">
        <v>9.65</v>
      </c>
    </row>
    <row r="1458" spans="1:9" ht="27">
      <c r="A1458" s="130">
        <v>38069011</v>
      </c>
      <c r="B1458" s="139" t="s">
        <v>7152</v>
      </c>
      <c r="C1458" s="140"/>
      <c r="D1458" s="138">
        <v>3.5579999999999998</v>
      </c>
      <c r="E1458" s="138">
        <v>3.7307000000000001</v>
      </c>
      <c r="F1458" s="133">
        <v>12.6</v>
      </c>
      <c r="G1458" s="133">
        <v>0</v>
      </c>
      <c r="H1458" s="133">
        <v>2.1</v>
      </c>
      <c r="I1458" s="133">
        <v>9.65</v>
      </c>
    </row>
    <row r="1459" spans="1:9">
      <c r="A1459" s="145">
        <v>38069012</v>
      </c>
      <c r="B1459" s="117" t="s">
        <v>7153</v>
      </c>
      <c r="C1459" s="118"/>
      <c r="D1459" s="136">
        <v>5.2577999999999996</v>
      </c>
      <c r="E1459" s="136">
        <v>5.2577999999999996</v>
      </c>
      <c r="F1459" s="133">
        <v>12.6</v>
      </c>
      <c r="G1459" s="133">
        <v>0</v>
      </c>
      <c r="H1459" s="133">
        <v>2.1</v>
      </c>
      <c r="I1459" s="133">
        <v>9.65</v>
      </c>
    </row>
    <row r="1460" spans="1:9">
      <c r="A1460" s="145">
        <v>38069019</v>
      </c>
      <c r="B1460" s="117" t="s">
        <v>7154</v>
      </c>
      <c r="C1460" s="118"/>
      <c r="D1460" s="136">
        <v>10.9247</v>
      </c>
      <c r="E1460" s="136">
        <v>10.9247</v>
      </c>
      <c r="F1460" s="133">
        <v>12.6</v>
      </c>
      <c r="G1460" s="133">
        <v>0</v>
      </c>
      <c r="H1460" s="133">
        <v>2.1</v>
      </c>
      <c r="I1460" s="133">
        <v>9.65</v>
      </c>
    </row>
    <row r="1461" spans="1:9">
      <c r="A1461" s="145">
        <v>38085910</v>
      </c>
      <c r="B1461" s="117" t="s">
        <v>7155</v>
      </c>
      <c r="C1461" s="118"/>
      <c r="D1461" s="136">
        <v>0.93559999999999999</v>
      </c>
      <c r="E1461" s="136">
        <v>0.93559999999999999</v>
      </c>
      <c r="F1461" s="133">
        <v>12.6</v>
      </c>
      <c r="G1461" s="133">
        <v>0</v>
      </c>
      <c r="H1461" s="133">
        <v>2.1</v>
      </c>
      <c r="I1461" s="133">
        <v>9.65</v>
      </c>
    </row>
    <row r="1462" spans="1:9" ht="27">
      <c r="A1462" s="145">
        <v>38086100</v>
      </c>
      <c r="B1462" s="117" t="s">
        <v>7156</v>
      </c>
      <c r="C1462" s="118"/>
      <c r="D1462" s="136">
        <v>4.9832999999999998</v>
      </c>
      <c r="E1462" s="136">
        <v>5.3095999999999997</v>
      </c>
      <c r="F1462" s="133">
        <v>12.6</v>
      </c>
      <c r="G1462" s="133">
        <v>0</v>
      </c>
      <c r="H1462" s="133">
        <v>2.1</v>
      </c>
      <c r="I1462" s="133">
        <v>9.65</v>
      </c>
    </row>
    <row r="1463" spans="1:9">
      <c r="A1463" s="130">
        <v>38086290</v>
      </c>
      <c r="B1463" s="117" t="s">
        <v>6002</v>
      </c>
      <c r="C1463" s="118"/>
      <c r="D1463" s="138">
        <v>4.1816000000000004</v>
      </c>
      <c r="E1463" s="138">
        <v>5.6538000000000004</v>
      </c>
      <c r="F1463" s="133">
        <v>7.2</v>
      </c>
      <c r="G1463" s="133">
        <v>0</v>
      </c>
      <c r="H1463" s="133">
        <v>2.1</v>
      </c>
      <c r="I1463" s="133">
        <v>9.65</v>
      </c>
    </row>
    <row r="1464" spans="1:9">
      <c r="A1464" s="130">
        <v>38086990</v>
      </c>
      <c r="B1464" s="117" t="s">
        <v>6002</v>
      </c>
      <c r="C1464" s="118"/>
      <c r="D1464" s="138">
        <v>4.1852999999999998</v>
      </c>
      <c r="E1464" s="138">
        <v>5.8193000000000001</v>
      </c>
      <c r="F1464" s="133">
        <v>0</v>
      </c>
      <c r="G1464" s="133">
        <v>0</v>
      </c>
      <c r="H1464" s="133">
        <v>2.1</v>
      </c>
      <c r="I1464" s="133">
        <v>9.65</v>
      </c>
    </row>
    <row r="1465" spans="1:9" ht="27">
      <c r="A1465" s="130">
        <v>38089119</v>
      </c>
      <c r="B1465" s="139" t="s">
        <v>7157</v>
      </c>
      <c r="C1465" s="140"/>
      <c r="D1465" s="138">
        <v>4.7663000000000002</v>
      </c>
      <c r="E1465" s="138">
        <v>4.7663000000000002</v>
      </c>
      <c r="F1465" s="133">
        <v>12.6</v>
      </c>
      <c r="G1465" s="133">
        <v>0</v>
      </c>
      <c r="H1465" s="133">
        <v>2.1</v>
      </c>
      <c r="I1465" s="133">
        <v>9.65</v>
      </c>
    </row>
    <row r="1466" spans="1:9" ht="27">
      <c r="A1466" s="130">
        <v>38089191</v>
      </c>
      <c r="B1466" s="139" t="s">
        <v>7158</v>
      </c>
      <c r="C1466" s="140"/>
      <c r="D1466" s="138">
        <v>6.0044000000000004</v>
      </c>
      <c r="E1466" s="138">
        <v>7.3017000000000003</v>
      </c>
      <c r="F1466" s="133">
        <v>12.6</v>
      </c>
      <c r="G1466" s="133">
        <v>0</v>
      </c>
      <c r="H1466" s="133">
        <v>2.1</v>
      </c>
      <c r="I1466" s="133">
        <v>9.65</v>
      </c>
    </row>
    <row r="1467" spans="1:9">
      <c r="A1467" s="145">
        <v>38089195</v>
      </c>
      <c r="B1467" s="117" t="s">
        <v>7159</v>
      </c>
      <c r="C1467" s="118"/>
      <c r="D1467" s="136">
        <v>6.3254999999999999</v>
      </c>
      <c r="E1467" s="136">
        <v>10.701599999999999</v>
      </c>
      <c r="F1467" s="133">
        <v>0</v>
      </c>
      <c r="G1467" s="133">
        <v>0</v>
      </c>
      <c r="H1467" s="133">
        <v>2.1</v>
      </c>
      <c r="I1467" s="133">
        <v>9.65</v>
      </c>
    </row>
    <row r="1468" spans="1:9" ht="27">
      <c r="A1468" s="130">
        <v>38089199</v>
      </c>
      <c r="B1468" s="139" t="s">
        <v>7160</v>
      </c>
      <c r="C1468" s="140"/>
      <c r="D1468" s="138">
        <v>3.3313999999999999</v>
      </c>
      <c r="E1468" s="138">
        <v>7.3257000000000003</v>
      </c>
      <c r="F1468" s="133">
        <v>0</v>
      </c>
      <c r="G1468" s="133">
        <v>0</v>
      </c>
      <c r="H1468" s="133">
        <v>2.1</v>
      </c>
      <c r="I1468" s="133">
        <v>9.65</v>
      </c>
    </row>
    <row r="1469" spans="1:9" ht="27">
      <c r="A1469" s="130">
        <v>38089219</v>
      </c>
      <c r="B1469" s="139" t="s">
        <v>7161</v>
      </c>
      <c r="C1469" s="140"/>
      <c r="D1469" s="138">
        <v>26</v>
      </c>
      <c r="E1469" s="138">
        <v>26</v>
      </c>
      <c r="F1469" s="133">
        <v>12.6</v>
      </c>
      <c r="G1469" s="133">
        <v>0</v>
      </c>
      <c r="H1469" s="133">
        <v>2.1</v>
      </c>
      <c r="I1469" s="133">
        <v>9.65</v>
      </c>
    </row>
    <row r="1470" spans="1:9">
      <c r="A1470" s="145">
        <v>38089293</v>
      </c>
      <c r="B1470" s="117" t="s">
        <v>7162</v>
      </c>
      <c r="C1470" s="118"/>
      <c r="D1470" s="136">
        <v>2.0972</v>
      </c>
      <c r="E1470" s="136">
        <v>2.5179999999999998</v>
      </c>
      <c r="F1470" s="133">
        <v>12.6</v>
      </c>
      <c r="G1470" s="133">
        <v>0</v>
      </c>
      <c r="H1470" s="133">
        <v>2.1</v>
      </c>
      <c r="I1470" s="133">
        <v>9.65</v>
      </c>
    </row>
    <row r="1471" spans="1:9" ht="27">
      <c r="A1471" s="130">
        <v>38089295</v>
      </c>
      <c r="B1471" s="117" t="s">
        <v>7163</v>
      </c>
      <c r="C1471" s="118"/>
      <c r="D1471" s="138">
        <v>19.481300000000001</v>
      </c>
      <c r="E1471" s="138">
        <v>20.304600000000001</v>
      </c>
      <c r="F1471" s="133">
        <v>12.6</v>
      </c>
      <c r="G1471" s="133">
        <v>0</v>
      </c>
      <c r="H1471" s="133">
        <v>2.1</v>
      </c>
      <c r="I1471" s="133">
        <v>9.65</v>
      </c>
    </row>
    <row r="1472" spans="1:9">
      <c r="A1472" s="130">
        <v>38089297</v>
      </c>
      <c r="B1472" s="117" t="s">
        <v>7164</v>
      </c>
      <c r="C1472" s="118"/>
      <c r="D1472" s="138">
        <v>6.5594000000000001</v>
      </c>
      <c r="E1472" s="138">
        <v>7.0340999999999996</v>
      </c>
      <c r="F1472" s="133">
        <v>10.8</v>
      </c>
      <c r="G1472" s="133">
        <v>0</v>
      </c>
      <c r="H1472" s="133">
        <v>2.1</v>
      </c>
      <c r="I1472" s="133">
        <v>9.65</v>
      </c>
    </row>
    <row r="1473" spans="1:9" ht="27">
      <c r="A1473" s="130">
        <v>38089299</v>
      </c>
      <c r="B1473" s="139" t="s">
        <v>7165</v>
      </c>
      <c r="C1473" s="140"/>
      <c r="D1473" s="138">
        <v>1.8596999999999999</v>
      </c>
      <c r="E1473" s="138">
        <v>4.0232000000000001</v>
      </c>
      <c r="F1473" s="133">
        <v>0</v>
      </c>
      <c r="G1473" s="133">
        <v>0</v>
      </c>
      <c r="H1473" s="133">
        <v>2.1</v>
      </c>
      <c r="I1473" s="133">
        <v>9.65</v>
      </c>
    </row>
    <row r="1474" spans="1:9" ht="27">
      <c r="A1474" s="145">
        <v>38089322</v>
      </c>
      <c r="B1474" s="117" t="s">
        <v>7166</v>
      </c>
      <c r="C1474" s="118"/>
      <c r="D1474" s="136">
        <v>1.3265</v>
      </c>
      <c r="E1474" s="136">
        <v>1.7549999999999999</v>
      </c>
      <c r="F1474" s="133">
        <v>12.6</v>
      </c>
      <c r="G1474" s="133">
        <v>0</v>
      </c>
      <c r="H1474" s="133">
        <v>2.1</v>
      </c>
      <c r="I1474" s="133">
        <v>9.65</v>
      </c>
    </row>
    <row r="1475" spans="1:9" ht="27">
      <c r="A1475" s="130">
        <v>38089323</v>
      </c>
      <c r="B1475" s="139" t="s">
        <v>7167</v>
      </c>
      <c r="C1475" s="140"/>
      <c r="D1475" s="138">
        <v>2.0565000000000002</v>
      </c>
      <c r="E1475" s="138">
        <v>3.3100999999999998</v>
      </c>
      <c r="F1475" s="133">
        <v>12.6</v>
      </c>
      <c r="G1475" s="133">
        <v>0</v>
      </c>
      <c r="H1475" s="133">
        <v>2.1</v>
      </c>
      <c r="I1475" s="133">
        <v>9.65</v>
      </c>
    </row>
    <row r="1476" spans="1:9" ht="27">
      <c r="A1476" s="130">
        <v>38089324</v>
      </c>
      <c r="B1476" s="139" t="s">
        <v>7168</v>
      </c>
      <c r="C1476" s="140"/>
      <c r="D1476" s="138">
        <v>2.08</v>
      </c>
      <c r="E1476" s="138">
        <v>3.4971000000000001</v>
      </c>
      <c r="F1476" s="133">
        <v>12.6</v>
      </c>
      <c r="G1476" s="133">
        <v>0</v>
      </c>
      <c r="H1476" s="133">
        <v>2.1</v>
      </c>
      <c r="I1476" s="133">
        <v>9.65</v>
      </c>
    </row>
    <row r="1477" spans="1:9">
      <c r="A1477" s="145">
        <v>38089325</v>
      </c>
      <c r="B1477" s="117" t="s">
        <v>7169</v>
      </c>
      <c r="C1477" s="118"/>
      <c r="D1477" s="136">
        <v>4.9058999999999999</v>
      </c>
      <c r="E1477" s="136">
        <v>4.9326999999999996</v>
      </c>
      <c r="F1477" s="133">
        <v>12.6</v>
      </c>
      <c r="G1477" s="133">
        <v>0</v>
      </c>
      <c r="H1477" s="133">
        <v>2.1</v>
      </c>
      <c r="I1477" s="133">
        <v>9.65</v>
      </c>
    </row>
    <row r="1478" spans="1:9">
      <c r="A1478" s="130">
        <v>38089327</v>
      </c>
      <c r="B1478" s="117" t="s">
        <v>7170</v>
      </c>
      <c r="C1478" s="118"/>
      <c r="D1478" s="138">
        <v>3.1686999999999999</v>
      </c>
      <c r="E1478" s="138">
        <v>6.6955</v>
      </c>
      <c r="F1478" s="133">
        <v>10.8</v>
      </c>
      <c r="G1478" s="133">
        <v>0</v>
      </c>
      <c r="H1478" s="133">
        <v>2.1</v>
      </c>
      <c r="I1478" s="133">
        <v>9.65</v>
      </c>
    </row>
    <row r="1479" spans="1:9">
      <c r="A1479" s="145">
        <v>38089328</v>
      </c>
      <c r="B1479" s="117" t="s">
        <v>7171</v>
      </c>
      <c r="C1479" s="118"/>
      <c r="D1479" s="136">
        <v>3.077</v>
      </c>
      <c r="E1479" s="136">
        <v>5.2034000000000002</v>
      </c>
      <c r="F1479" s="133">
        <v>7.2</v>
      </c>
      <c r="G1479" s="133">
        <v>0</v>
      </c>
      <c r="H1479" s="133">
        <v>2.1</v>
      </c>
      <c r="I1479" s="133">
        <v>9.65</v>
      </c>
    </row>
    <row r="1480" spans="1:9">
      <c r="A1480" s="145">
        <v>38089329</v>
      </c>
      <c r="B1480" s="117" t="s">
        <v>7172</v>
      </c>
      <c r="C1480" s="118"/>
      <c r="D1480" s="136">
        <v>2.2690999999999999</v>
      </c>
      <c r="E1480" s="136">
        <v>3.8079999999999998</v>
      </c>
      <c r="F1480" s="133">
        <v>0</v>
      </c>
      <c r="G1480" s="133">
        <v>0</v>
      </c>
      <c r="H1480" s="133">
        <v>2.1</v>
      </c>
      <c r="I1480" s="133">
        <v>9.65</v>
      </c>
    </row>
    <row r="1481" spans="1:9">
      <c r="A1481" s="130">
        <v>38089359</v>
      </c>
      <c r="B1481" s="117" t="s">
        <v>7173</v>
      </c>
      <c r="C1481" s="118"/>
      <c r="D1481" s="138">
        <v>10.629300000000001</v>
      </c>
      <c r="E1481" s="138">
        <v>10.7805</v>
      </c>
      <c r="F1481" s="133">
        <v>7.2</v>
      </c>
      <c r="G1481" s="133">
        <v>0</v>
      </c>
      <c r="H1481" s="133">
        <v>2.1</v>
      </c>
      <c r="I1481" s="133">
        <v>9.65</v>
      </c>
    </row>
    <row r="1482" spans="1:9" ht="27">
      <c r="A1482" s="145">
        <v>38089419</v>
      </c>
      <c r="B1482" s="139" t="s">
        <v>7174</v>
      </c>
      <c r="C1482" s="140"/>
      <c r="D1482" s="136">
        <v>1.0605</v>
      </c>
      <c r="E1482" s="136">
        <v>1.1739999999999999</v>
      </c>
      <c r="F1482" s="133">
        <v>12.6</v>
      </c>
      <c r="G1482" s="133">
        <v>5</v>
      </c>
      <c r="H1482" s="133">
        <v>2.1</v>
      </c>
      <c r="I1482" s="133">
        <v>9.65</v>
      </c>
    </row>
    <row r="1483" spans="1:9">
      <c r="A1483" s="130">
        <v>38089429</v>
      </c>
      <c r="B1483" s="117" t="s">
        <v>7175</v>
      </c>
      <c r="C1483" s="118"/>
      <c r="D1483" s="138">
        <v>1.3724000000000001</v>
      </c>
      <c r="E1483" s="138">
        <v>2.1991999999999998</v>
      </c>
      <c r="F1483" s="133">
        <v>7.2</v>
      </c>
      <c r="G1483" s="133">
        <v>3.25</v>
      </c>
      <c r="H1483" s="133">
        <v>2.1</v>
      </c>
      <c r="I1483" s="133">
        <v>9.65</v>
      </c>
    </row>
    <row r="1484" spans="1:9" ht="27">
      <c r="A1484" s="130">
        <v>38089911</v>
      </c>
      <c r="B1484" s="139" t="s">
        <v>7176</v>
      </c>
      <c r="C1484" s="140"/>
      <c r="D1484" s="138">
        <v>2.1661000000000001</v>
      </c>
      <c r="E1484" s="138">
        <v>2.1661000000000001</v>
      </c>
      <c r="F1484" s="133">
        <v>12.6</v>
      </c>
      <c r="G1484" s="133">
        <v>0</v>
      </c>
      <c r="H1484" s="133">
        <v>2.1</v>
      </c>
      <c r="I1484" s="133">
        <v>9.65</v>
      </c>
    </row>
    <row r="1485" spans="1:9" ht="27">
      <c r="A1485" s="130">
        <v>38089919</v>
      </c>
      <c r="B1485" s="139" t="s">
        <v>7177</v>
      </c>
      <c r="C1485" s="140"/>
      <c r="D1485" s="138">
        <v>1.3131999999999999</v>
      </c>
      <c r="E1485" s="138">
        <v>1.3796999999999999</v>
      </c>
      <c r="F1485" s="133">
        <v>12.6</v>
      </c>
      <c r="G1485" s="133">
        <v>0</v>
      </c>
      <c r="H1485" s="133">
        <v>2.1</v>
      </c>
      <c r="I1485" s="133">
        <v>9.65</v>
      </c>
    </row>
    <row r="1486" spans="1:9" ht="27">
      <c r="A1486" s="130">
        <v>38089991</v>
      </c>
      <c r="B1486" s="139" t="s">
        <v>7178</v>
      </c>
      <c r="C1486" s="140"/>
      <c r="D1486" s="138">
        <v>7.0250000000000004</v>
      </c>
      <c r="E1486" s="138">
        <v>7.0250000000000004</v>
      </c>
      <c r="F1486" s="133">
        <v>12.6</v>
      </c>
      <c r="G1486" s="133">
        <v>0</v>
      </c>
      <c r="H1486" s="133">
        <v>2.1</v>
      </c>
      <c r="I1486" s="133">
        <v>9.65</v>
      </c>
    </row>
    <row r="1487" spans="1:9">
      <c r="A1487" s="145">
        <v>38089993</v>
      </c>
      <c r="B1487" s="117" t="s">
        <v>7179</v>
      </c>
      <c r="C1487" s="118"/>
      <c r="D1487" s="136">
        <v>5.4053000000000004</v>
      </c>
      <c r="E1487" s="136">
        <v>9.8378999999999994</v>
      </c>
      <c r="F1487" s="133">
        <v>7.2</v>
      </c>
      <c r="G1487" s="133">
        <v>0</v>
      </c>
      <c r="H1487" s="133">
        <v>2.1</v>
      </c>
      <c r="I1487" s="133">
        <v>9.65</v>
      </c>
    </row>
    <row r="1488" spans="1:9">
      <c r="A1488" s="130">
        <v>38089996</v>
      </c>
      <c r="B1488" s="117" t="s">
        <v>7180</v>
      </c>
      <c r="C1488" s="118"/>
      <c r="D1488" s="138">
        <v>1.4023000000000001</v>
      </c>
      <c r="E1488" s="138">
        <v>1.5465</v>
      </c>
      <c r="F1488" s="133">
        <v>7.2</v>
      </c>
      <c r="G1488" s="133">
        <v>0</v>
      </c>
      <c r="H1488" s="133">
        <v>2.1</v>
      </c>
      <c r="I1488" s="133">
        <v>9.65</v>
      </c>
    </row>
    <row r="1489" spans="1:9">
      <c r="A1489" s="145">
        <v>38089999</v>
      </c>
      <c r="B1489" s="117" t="s">
        <v>7181</v>
      </c>
      <c r="C1489" s="118"/>
      <c r="D1489" s="136">
        <v>1.7083999999999999</v>
      </c>
      <c r="E1489" s="136">
        <v>5.4290000000000003</v>
      </c>
      <c r="F1489" s="133">
        <v>7.2</v>
      </c>
      <c r="G1489" s="133">
        <v>0</v>
      </c>
      <c r="H1489" s="133">
        <v>2.1</v>
      </c>
      <c r="I1489" s="133">
        <v>9.65</v>
      </c>
    </row>
    <row r="1490" spans="1:9" ht="27">
      <c r="A1490" s="130">
        <v>38099110</v>
      </c>
      <c r="B1490" s="139" t="s">
        <v>7182</v>
      </c>
      <c r="C1490" s="140"/>
      <c r="D1490" s="138">
        <v>2.1372</v>
      </c>
      <c r="E1490" s="138">
        <v>2.2277</v>
      </c>
      <c r="F1490" s="133">
        <v>12.6</v>
      </c>
      <c r="G1490" s="133">
        <v>0</v>
      </c>
      <c r="H1490" s="133">
        <v>2.1</v>
      </c>
      <c r="I1490" s="133">
        <v>9.65</v>
      </c>
    </row>
    <row r="1491" spans="1:9">
      <c r="A1491" s="145">
        <v>38099130</v>
      </c>
      <c r="B1491" s="117" t="s">
        <v>7183</v>
      </c>
      <c r="C1491" s="118"/>
      <c r="D1491" s="136">
        <v>0.97499999999999998</v>
      </c>
      <c r="E1491" s="136">
        <v>1.1009</v>
      </c>
      <c r="F1491" s="133">
        <v>12.6</v>
      </c>
      <c r="G1491" s="133">
        <v>6.5</v>
      </c>
      <c r="H1491" s="133">
        <v>2.1</v>
      </c>
      <c r="I1491" s="133">
        <v>9.65</v>
      </c>
    </row>
    <row r="1492" spans="1:9" ht="27">
      <c r="A1492" s="130">
        <v>38099149</v>
      </c>
      <c r="B1492" s="139" t="s">
        <v>7184</v>
      </c>
      <c r="C1492" s="140"/>
      <c r="D1492" s="138">
        <v>38.382800000000003</v>
      </c>
      <c r="E1492" s="138">
        <v>72.911900000000003</v>
      </c>
      <c r="F1492" s="133">
        <v>12.6</v>
      </c>
      <c r="G1492" s="133">
        <v>6.5</v>
      </c>
      <c r="H1492" s="133">
        <v>2.1</v>
      </c>
      <c r="I1492" s="133">
        <v>9.65</v>
      </c>
    </row>
    <row r="1493" spans="1:9" ht="27">
      <c r="A1493" s="130">
        <v>38099190</v>
      </c>
      <c r="B1493" s="139" t="s">
        <v>7185</v>
      </c>
      <c r="C1493" s="140"/>
      <c r="D1493" s="138">
        <v>1.1508</v>
      </c>
      <c r="E1493" s="138">
        <v>1.9238</v>
      </c>
      <c r="F1493" s="133">
        <v>12.6</v>
      </c>
      <c r="G1493" s="133">
        <v>0</v>
      </c>
      <c r="H1493" s="133">
        <v>2.1</v>
      </c>
      <c r="I1493" s="133">
        <v>9.65</v>
      </c>
    </row>
    <row r="1494" spans="1:9">
      <c r="A1494" s="145">
        <v>38099219</v>
      </c>
      <c r="B1494" s="117" t="s">
        <v>7186</v>
      </c>
      <c r="C1494" s="118"/>
      <c r="D1494" s="136">
        <v>7.68</v>
      </c>
      <c r="E1494" s="136">
        <v>7.68</v>
      </c>
      <c r="F1494" s="133">
        <v>12.6</v>
      </c>
      <c r="G1494" s="133">
        <v>6.5</v>
      </c>
      <c r="H1494" s="133">
        <v>2.1</v>
      </c>
      <c r="I1494" s="133">
        <v>9.65</v>
      </c>
    </row>
    <row r="1495" spans="1:9" ht="27">
      <c r="A1495" s="130">
        <v>38099290</v>
      </c>
      <c r="B1495" s="139" t="s">
        <v>7187</v>
      </c>
      <c r="C1495" s="140"/>
      <c r="D1495" s="138">
        <v>0.66969999999999996</v>
      </c>
      <c r="E1495" s="138">
        <v>1.4408000000000001</v>
      </c>
      <c r="F1495" s="133">
        <v>12.6</v>
      </c>
      <c r="G1495" s="133">
        <v>0</v>
      </c>
      <c r="H1495" s="133">
        <v>2.1</v>
      </c>
      <c r="I1495" s="133">
        <v>9.65</v>
      </c>
    </row>
    <row r="1496" spans="1:9">
      <c r="A1496" s="145">
        <v>38099390</v>
      </c>
      <c r="B1496" s="117" t="s">
        <v>7188</v>
      </c>
      <c r="C1496" s="118"/>
      <c r="D1496" s="136">
        <v>1.1108</v>
      </c>
      <c r="E1496" s="136">
        <v>1.1626000000000001</v>
      </c>
      <c r="F1496" s="133">
        <v>12.6</v>
      </c>
      <c r="G1496" s="133">
        <v>0</v>
      </c>
      <c r="H1496" s="133">
        <v>2.1</v>
      </c>
      <c r="I1496" s="133">
        <v>9.65</v>
      </c>
    </row>
    <row r="1497" spans="1:9" ht="27">
      <c r="A1497" s="130">
        <v>38101020</v>
      </c>
      <c r="B1497" s="139" t="s">
        <v>7189</v>
      </c>
      <c r="C1497" s="140"/>
      <c r="D1497" s="138">
        <v>2.1153</v>
      </c>
      <c r="E1497" s="138">
        <v>4.3780999999999999</v>
      </c>
      <c r="F1497" s="133">
        <v>12.6</v>
      </c>
      <c r="G1497" s="133">
        <v>0</v>
      </c>
      <c r="H1497" s="133">
        <v>2.1</v>
      </c>
      <c r="I1497" s="133">
        <v>9.65</v>
      </c>
    </row>
    <row r="1498" spans="1:9">
      <c r="A1498" s="145">
        <v>38109000</v>
      </c>
      <c r="B1498" s="117" t="s">
        <v>7190</v>
      </c>
      <c r="C1498" s="118"/>
      <c r="D1498" s="136">
        <v>0.67</v>
      </c>
      <c r="E1498" s="136">
        <v>3.4014000000000002</v>
      </c>
      <c r="F1498" s="133">
        <v>12.6</v>
      </c>
      <c r="G1498" s="133">
        <v>0</v>
      </c>
      <c r="H1498" s="133">
        <v>2.1</v>
      </c>
      <c r="I1498" s="133">
        <v>9.65</v>
      </c>
    </row>
    <row r="1499" spans="1:9" ht="27">
      <c r="A1499" s="130">
        <v>38111100</v>
      </c>
      <c r="B1499" s="139" t="s">
        <v>7191</v>
      </c>
      <c r="C1499" s="140"/>
      <c r="D1499" s="138">
        <v>56.482900000000001</v>
      </c>
      <c r="E1499" s="138">
        <v>56.482900000000001</v>
      </c>
      <c r="F1499" s="133">
        <v>0</v>
      </c>
      <c r="G1499" s="133">
        <v>5.2</v>
      </c>
      <c r="H1499" s="133">
        <v>2.1</v>
      </c>
      <c r="I1499" s="133">
        <v>9.65</v>
      </c>
    </row>
    <row r="1500" spans="1:9">
      <c r="A1500" s="145">
        <v>38112110</v>
      </c>
      <c r="B1500" s="117" t="s">
        <v>7192</v>
      </c>
      <c r="C1500" s="118"/>
      <c r="D1500" s="136">
        <v>2.6831</v>
      </c>
      <c r="E1500" s="136">
        <v>2.7852999999999999</v>
      </c>
      <c r="F1500" s="133">
        <v>12.6</v>
      </c>
      <c r="G1500" s="133">
        <v>5.2</v>
      </c>
      <c r="H1500" s="133">
        <v>2.1</v>
      </c>
      <c r="I1500" s="133">
        <v>9.65</v>
      </c>
    </row>
    <row r="1501" spans="1:9">
      <c r="A1501" s="130">
        <v>38112120</v>
      </c>
      <c r="B1501" s="117" t="s">
        <v>7193</v>
      </c>
      <c r="C1501" s="118"/>
      <c r="D1501" s="138">
        <v>2.8662999999999998</v>
      </c>
      <c r="E1501" s="138">
        <v>3.7913999999999999</v>
      </c>
      <c r="F1501" s="133">
        <v>12.6</v>
      </c>
      <c r="G1501" s="133">
        <v>5.2</v>
      </c>
      <c r="H1501" s="133">
        <v>2.1</v>
      </c>
      <c r="I1501" s="133">
        <v>9.65</v>
      </c>
    </row>
    <row r="1502" spans="1:9" ht="27">
      <c r="A1502" s="130">
        <v>38112130</v>
      </c>
      <c r="B1502" s="139" t="s">
        <v>7194</v>
      </c>
      <c r="C1502" s="140"/>
      <c r="D1502" s="138">
        <v>2.8389000000000002</v>
      </c>
      <c r="E1502" s="138">
        <v>2.9516</v>
      </c>
      <c r="F1502" s="133">
        <v>12.6</v>
      </c>
      <c r="G1502" s="133">
        <v>5.2</v>
      </c>
      <c r="H1502" s="133">
        <v>2.1</v>
      </c>
      <c r="I1502" s="133">
        <v>9.65</v>
      </c>
    </row>
    <row r="1503" spans="1:9">
      <c r="A1503" s="145">
        <v>38112140</v>
      </c>
      <c r="B1503" s="117" t="s">
        <v>7195</v>
      </c>
      <c r="C1503" s="118"/>
      <c r="D1503" s="136">
        <v>2.7086000000000001</v>
      </c>
      <c r="E1503" s="136">
        <v>2.9428999999999998</v>
      </c>
      <c r="F1503" s="133">
        <v>12.6</v>
      </c>
      <c r="G1503" s="133">
        <v>5.2</v>
      </c>
      <c r="H1503" s="133">
        <v>2.1</v>
      </c>
      <c r="I1503" s="133">
        <v>9.65</v>
      </c>
    </row>
    <row r="1504" spans="1:9" ht="27">
      <c r="A1504" s="130">
        <v>38112150</v>
      </c>
      <c r="B1504" s="139" t="s">
        <v>7196</v>
      </c>
      <c r="C1504" s="140"/>
      <c r="D1504" s="138">
        <v>2.5425</v>
      </c>
      <c r="E1504" s="138">
        <v>2.8624000000000001</v>
      </c>
      <c r="F1504" s="133">
        <v>12.6</v>
      </c>
      <c r="G1504" s="133">
        <v>5.2</v>
      </c>
      <c r="H1504" s="133">
        <v>2.1</v>
      </c>
      <c r="I1504" s="133">
        <v>9.65</v>
      </c>
    </row>
    <row r="1505" spans="1:9">
      <c r="A1505" s="145">
        <v>38112190</v>
      </c>
      <c r="B1505" s="117" t="s">
        <v>7197</v>
      </c>
      <c r="C1505" s="118"/>
      <c r="D1505" s="136">
        <v>2.2549999999999999</v>
      </c>
      <c r="E1505" s="136">
        <v>2.9079000000000002</v>
      </c>
      <c r="F1505" s="133">
        <v>0</v>
      </c>
      <c r="G1505" s="133">
        <v>5.2</v>
      </c>
      <c r="H1505" s="133">
        <v>2.1</v>
      </c>
      <c r="I1505" s="133">
        <v>9.65</v>
      </c>
    </row>
    <row r="1506" spans="1:9" ht="27">
      <c r="A1506" s="130">
        <v>38112990</v>
      </c>
      <c r="B1506" s="139" t="s">
        <v>7198</v>
      </c>
      <c r="C1506" s="140"/>
      <c r="D1506" s="138">
        <v>2.5724999999999998</v>
      </c>
      <c r="E1506" s="138">
        <v>2.5956000000000001</v>
      </c>
      <c r="F1506" s="133">
        <v>12.6</v>
      </c>
      <c r="G1506" s="133">
        <v>5.2</v>
      </c>
      <c r="H1506" s="133">
        <v>2.1</v>
      </c>
      <c r="I1506" s="133">
        <v>9.65</v>
      </c>
    </row>
    <row r="1507" spans="1:9">
      <c r="A1507" s="145">
        <v>38119090</v>
      </c>
      <c r="B1507" s="117" t="s">
        <v>7199</v>
      </c>
      <c r="C1507" s="118"/>
      <c r="D1507" s="136">
        <v>3.0055000000000001</v>
      </c>
      <c r="E1507" s="136">
        <v>3.6196999999999999</v>
      </c>
      <c r="F1507" s="133">
        <v>0</v>
      </c>
      <c r="G1507" s="133">
        <v>5.2</v>
      </c>
      <c r="H1507" s="133">
        <v>2.1</v>
      </c>
      <c r="I1507" s="133">
        <v>9.65</v>
      </c>
    </row>
    <row r="1508" spans="1:9" ht="27">
      <c r="A1508" s="130">
        <v>38121000</v>
      </c>
      <c r="B1508" s="139" t="s">
        <v>7200</v>
      </c>
      <c r="C1508" s="140"/>
      <c r="D1508" s="138">
        <v>2.2423999999999999</v>
      </c>
      <c r="E1508" s="138">
        <v>3.0754999999999999</v>
      </c>
      <c r="F1508" s="133">
        <v>12.6</v>
      </c>
      <c r="G1508" s="133">
        <v>6.5</v>
      </c>
      <c r="H1508" s="133">
        <v>2.1</v>
      </c>
      <c r="I1508" s="133">
        <v>9.65</v>
      </c>
    </row>
    <row r="1509" spans="1:9">
      <c r="A1509" s="145">
        <v>38122000</v>
      </c>
      <c r="B1509" s="117" t="s">
        <v>7201</v>
      </c>
      <c r="C1509" s="118"/>
      <c r="D1509" s="136">
        <v>2.2972000000000001</v>
      </c>
      <c r="E1509" s="136">
        <v>4.2918000000000003</v>
      </c>
      <c r="F1509" s="133">
        <v>12.6</v>
      </c>
      <c r="G1509" s="133">
        <v>6.5</v>
      </c>
      <c r="H1509" s="133">
        <v>2.1</v>
      </c>
      <c r="I1509" s="133">
        <v>9.65</v>
      </c>
    </row>
    <row r="1510" spans="1:9" ht="27">
      <c r="A1510" s="130">
        <v>38123100</v>
      </c>
      <c r="B1510" s="139" t="s">
        <v>7202</v>
      </c>
      <c r="C1510" s="140"/>
      <c r="D1510" s="138">
        <v>1.5351999999999999</v>
      </c>
      <c r="E1510" s="138">
        <v>1.8548</v>
      </c>
      <c r="F1510" s="133">
        <v>12.6</v>
      </c>
      <c r="G1510" s="133">
        <v>6.5</v>
      </c>
      <c r="H1510" s="133">
        <v>2.1</v>
      </c>
      <c r="I1510" s="133">
        <v>9.65</v>
      </c>
    </row>
    <row r="1511" spans="1:9">
      <c r="A1511" s="145">
        <v>38123911</v>
      </c>
      <c r="B1511" s="117" t="s">
        <v>7203</v>
      </c>
      <c r="C1511" s="118"/>
      <c r="D1511" s="136">
        <v>2.6389999999999998</v>
      </c>
      <c r="E1511" s="136">
        <v>2.6488</v>
      </c>
      <c r="F1511" s="133">
        <v>12.6</v>
      </c>
      <c r="G1511" s="133">
        <v>6.5</v>
      </c>
      <c r="H1511" s="133">
        <v>2.1</v>
      </c>
      <c r="I1511" s="133">
        <v>9.65</v>
      </c>
    </row>
    <row r="1512" spans="1:9" ht="27">
      <c r="A1512" s="130">
        <v>38123912</v>
      </c>
      <c r="B1512" s="139" t="s">
        <v>7204</v>
      </c>
      <c r="C1512" s="140"/>
      <c r="D1512" s="138">
        <v>2.9929999999999999</v>
      </c>
      <c r="E1512" s="138">
        <v>2.9929999999999999</v>
      </c>
      <c r="F1512" s="133">
        <v>12.6</v>
      </c>
      <c r="G1512" s="133">
        <v>6.5</v>
      </c>
      <c r="H1512" s="133">
        <v>2.1</v>
      </c>
      <c r="I1512" s="133">
        <v>9.65</v>
      </c>
    </row>
    <row r="1513" spans="1:9">
      <c r="A1513" s="130">
        <v>38123919</v>
      </c>
      <c r="B1513" s="117" t="s">
        <v>5820</v>
      </c>
      <c r="C1513" s="118"/>
      <c r="D1513" s="138">
        <v>1.6267</v>
      </c>
      <c r="E1513" s="138">
        <v>2.8098000000000001</v>
      </c>
      <c r="F1513" s="133">
        <v>0</v>
      </c>
      <c r="G1513" s="133">
        <v>6.5</v>
      </c>
      <c r="H1513" s="133">
        <v>2.1</v>
      </c>
      <c r="I1513" s="133">
        <v>9.65</v>
      </c>
    </row>
    <row r="1514" spans="1:9">
      <c r="A1514" s="130">
        <v>38123929</v>
      </c>
      <c r="B1514" s="117" t="s">
        <v>5820</v>
      </c>
      <c r="C1514" s="118"/>
      <c r="D1514" s="138">
        <v>3.5642</v>
      </c>
      <c r="E1514" s="138">
        <v>7.5933999999999999</v>
      </c>
      <c r="F1514" s="133">
        <v>12.6</v>
      </c>
      <c r="G1514" s="133">
        <v>6.5</v>
      </c>
      <c r="H1514" s="133">
        <v>2.1</v>
      </c>
      <c r="I1514" s="133">
        <v>9.65</v>
      </c>
    </row>
    <row r="1515" spans="1:9" ht="27">
      <c r="A1515" s="130">
        <v>38130090</v>
      </c>
      <c r="B1515" s="139" t="s">
        <v>7205</v>
      </c>
      <c r="C1515" s="140"/>
      <c r="D1515" s="138">
        <v>0.89749999999999996</v>
      </c>
      <c r="E1515" s="138">
        <v>0.98670000000000002</v>
      </c>
      <c r="F1515" s="133">
        <v>12.6</v>
      </c>
      <c r="G1515" s="133">
        <v>5.2</v>
      </c>
      <c r="H1515" s="133">
        <v>2.1</v>
      </c>
      <c r="I1515" s="133">
        <v>9.65</v>
      </c>
    </row>
    <row r="1516" spans="1:9" ht="27">
      <c r="A1516" s="145">
        <v>38140090</v>
      </c>
      <c r="B1516" s="117" t="s">
        <v>7206</v>
      </c>
      <c r="C1516" s="118"/>
      <c r="D1516" s="136">
        <v>2.6985000000000001</v>
      </c>
      <c r="E1516" s="136">
        <v>3.2353000000000001</v>
      </c>
      <c r="F1516" s="133">
        <v>12.6</v>
      </c>
      <c r="G1516" s="133">
        <v>6.5</v>
      </c>
      <c r="H1516" s="133">
        <v>2.1</v>
      </c>
      <c r="I1516" s="133">
        <v>9.65</v>
      </c>
    </row>
    <row r="1517" spans="1:9">
      <c r="A1517" s="145">
        <v>38151100</v>
      </c>
      <c r="B1517" s="117" t="s">
        <v>7207</v>
      </c>
      <c r="C1517" s="118"/>
      <c r="D1517" s="136">
        <v>12.463100000000001</v>
      </c>
      <c r="E1517" s="136">
        <v>16.418700000000001</v>
      </c>
      <c r="F1517" s="133">
        <v>0</v>
      </c>
      <c r="G1517" s="133">
        <v>6.5</v>
      </c>
      <c r="H1517" s="133">
        <v>2.1</v>
      </c>
      <c r="I1517" s="133">
        <v>9.65</v>
      </c>
    </row>
    <row r="1518" spans="1:9">
      <c r="A1518" s="145">
        <v>38151210</v>
      </c>
      <c r="B1518" s="117" t="s">
        <v>7208</v>
      </c>
      <c r="C1518" s="118"/>
      <c r="D1518" s="136">
        <v>58.426600000000001</v>
      </c>
      <c r="E1518" s="136">
        <v>71.437600000000003</v>
      </c>
      <c r="F1518" s="133">
        <v>10.8</v>
      </c>
      <c r="G1518" s="133">
        <v>6.5</v>
      </c>
      <c r="H1518" s="133">
        <v>2.1</v>
      </c>
      <c r="I1518" s="133">
        <v>9.65</v>
      </c>
    </row>
    <row r="1519" spans="1:9">
      <c r="A1519" s="145">
        <v>38151290</v>
      </c>
      <c r="B1519" s="117" t="s">
        <v>7209</v>
      </c>
      <c r="C1519" s="118"/>
      <c r="D1519" s="136">
        <v>12.757300000000001</v>
      </c>
      <c r="E1519" s="136">
        <v>40.9499</v>
      </c>
      <c r="F1519" s="133">
        <v>0</v>
      </c>
      <c r="G1519" s="133">
        <v>6.5</v>
      </c>
      <c r="H1519" s="133">
        <v>2.1</v>
      </c>
      <c r="I1519" s="133">
        <v>9.65</v>
      </c>
    </row>
    <row r="1520" spans="1:9">
      <c r="A1520" s="145">
        <v>38151900</v>
      </c>
      <c r="B1520" s="117" t="s">
        <v>7210</v>
      </c>
      <c r="C1520" s="118"/>
      <c r="D1520" s="136">
        <v>6.9932999999999996</v>
      </c>
      <c r="E1520" s="136">
        <v>18.760100000000001</v>
      </c>
      <c r="F1520" s="133">
        <v>0</v>
      </c>
      <c r="G1520" s="133">
        <v>6.5</v>
      </c>
      <c r="H1520" s="133">
        <v>2.1</v>
      </c>
      <c r="I1520" s="133">
        <v>9.65</v>
      </c>
    </row>
    <row r="1521" spans="1:9">
      <c r="A1521" s="145">
        <v>38159093</v>
      </c>
      <c r="B1521" s="117" t="s">
        <v>7211</v>
      </c>
      <c r="C1521" s="118"/>
      <c r="D1521" s="136">
        <v>17.395199999999999</v>
      </c>
      <c r="E1521" s="136">
        <v>17.975100000000001</v>
      </c>
      <c r="F1521" s="133">
        <v>0</v>
      </c>
      <c r="G1521" s="133">
        <v>6.5</v>
      </c>
      <c r="H1521" s="133">
        <v>2.1</v>
      </c>
      <c r="I1521" s="133">
        <v>9.65</v>
      </c>
    </row>
    <row r="1522" spans="1:9">
      <c r="A1522" s="145">
        <v>38159099</v>
      </c>
      <c r="B1522" s="117" t="s">
        <v>7212</v>
      </c>
      <c r="C1522" s="118"/>
      <c r="D1522" s="136">
        <v>1.8298000000000001</v>
      </c>
      <c r="E1522" s="136">
        <v>4.633</v>
      </c>
      <c r="F1522" s="133">
        <v>3.6</v>
      </c>
      <c r="G1522" s="133">
        <v>6.5</v>
      </c>
      <c r="H1522" s="133">
        <v>2.1</v>
      </c>
      <c r="I1522" s="133">
        <v>9.65</v>
      </c>
    </row>
    <row r="1523" spans="1:9">
      <c r="A1523" s="145">
        <v>38160011</v>
      </c>
      <c r="B1523" s="117" t="s">
        <v>7213</v>
      </c>
      <c r="C1523" s="118"/>
      <c r="D1523" s="136">
        <v>0.3957</v>
      </c>
      <c r="E1523" s="136">
        <v>0.44629999999999997</v>
      </c>
      <c r="F1523" s="133">
        <v>12.6</v>
      </c>
      <c r="G1523" s="133">
        <v>3.25</v>
      </c>
      <c r="H1523" s="133">
        <v>2.1</v>
      </c>
      <c r="I1523" s="133">
        <v>9.65</v>
      </c>
    </row>
    <row r="1524" spans="1:9">
      <c r="A1524" s="130">
        <v>38160019</v>
      </c>
      <c r="B1524" s="117" t="s">
        <v>7214</v>
      </c>
      <c r="C1524" s="118"/>
      <c r="D1524" s="138">
        <v>0.40310000000000001</v>
      </c>
      <c r="E1524" s="138">
        <v>0.873</v>
      </c>
      <c r="F1524" s="133">
        <v>12.6</v>
      </c>
      <c r="G1524" s="133">
        <v>3.25</v>
      </c>
      <c r="H1524" s="133">
        <v>2.1</v>
      </c>
      <c r="I1524" s="133">
        <v>9.65</v>
      </c>
    </row>
    <row r="1525" spans="1:9">
      <c r="A1525" s="145">
        <v>38160021</v>
      </c>
      <c r="B1525" s="117" t="s">
        <v>7215</v>
      </c>
      <c r="C1525" s="118"/>
      <c r="D1525" s="136">
        <v>0.65100000000000002</v>
      </c>
      <c r="E1525" s="136">
        <v>0.91890000000000005</v>
      </c>
      <c r="F1525" s="133">
        <v>0</v>
      </c>
      <c r="G1525" s="133">
        <v>6.5</v>
      </c>
      <c r="H1525" s="133">
        <v>2.1</v>
      </c>
      <c r="I1525" s="133">
        <v>9.65</v>
      </c>
    </row>
    <row r="1526" spans="1:9">
      <c r="A1526" s="145">
        <v>38160029</v>
      </c>
      <c r="B1526" s="117" t="s">
        <v>7216</v>
      </c>
      <c r="C1526" s="118"/>
      <c r="D1526" s="136">
        <v>0.85</v>
      </c>
      <c r="E1526" s="136">
        <v>0.85</v>
      </c>
      <c r="F1526" s="133">
        <v>12.6</v>
      </c>
      <c r="G1526" s="133">
        <v>6.5</v>
      </c>
      <c r="H1526" s="133">
        <v>2.1</v>
      </c>
      <c r="I1526" s="133">
        <v>9.65</v>
      </c>
    </row>
    <row r="1527" spans="1:9">
      <c r="A1527" s="145">
        <v>38160090</v>
      </c>
      <c r="B1527" s="117" t="s">
        <v>7217</v>
      </c>
      <c r="C1527" s="118"/>
      <c r="D1527" s="136">
        <v>1.0165999999999999</v>
      </c>
      <c r="E1527" s="136">
        <v>1.4508000000000001</v>
      </c>
      <c r="F1527" s="133">
        <v>12.6</v>
      </c>
      <c r="G1527" s="133">
        <v>6.5</v>
      </c>
      <c r="H1527" s="133">
        <v>2.1</v>
      </c>
      <c r="I1527" s="133">
        <v>9.65</v>
      </c>
    </row>
    <row r="1528" spans="1:9">
      <c r="A1528" s="130">
        <v>38170010</v>
      </c>
      <c r="B1528" s="117" t="s">
        <v>7218</v>
      </c>
      <c r="C1528" s="118"/>
      <c r="D1528" s="138">
        <v>1.5375000000000001</v>
      </c>
      <c r="E1528" s="138">
        <v>1.5375000000000001</v>
      </c>
      <c r="F1528" s="133">
        <v>10.8</v>
      </c>
      <c r="G1528" s="133">
        <v>6.5</v>
      </c>
      <c r="H1528" s="133">
        <v>2.1</v>
      </c>
      <c r="I1528" s="133">
        <v>9.65</v>
      </c>
    </row>
    <row r="1529" spans="1:9" ht="27">
      <c r="A1529" s="130">
        <v>38190000</v>
      </c>
      <c r="B1529" s="139" t="s">
        <v>7219</v>
      </c>
      <c r="C1529" s="140"/>
      <c r="D1529" s="138">
        <v>100.75709999999999</v>
      </c>
      <c r="E1529" s="138">
        <v>100.75709999999999</v>
      </c>
      <c r="F1529" s="133">
        <v>12.6</v>
      </c>
      <c r="G1529" s="133">
        <v>6.5</v>
      </c>
      <c r="H1529" s="133">
        <v>2.1</v>
      </c>
      <c r="I1529" s="133">
        <v>9.65</v>
      </c>
    </row>
    <row r="1530" spans="1:9">
      <c r="A1530" s="130">
        <v>38200000</v>
      </c>
      <c r="B1530" s="117" t="s">
        <v>7220</v>
      </c>
      <c r="C1530" s="118"/>
      <c r="D1530" s="138">
        <v>3.8054000000000001</v>
      </c>
      <c r="E1530" s="138">
        <v>3.9927999999999999</v>
      </c>
      <c r="F1530" s="133">
        <v>12.6</v>
      </c>
      <c r="G1530" s="133">
        <v>6.5</v>
      </c>
      <c r="H1530" s="133">
        <v>2.1</v>
      </c>
      <c r="I1530" s="133">
        <v>9.65</v>
      </c>
    </row>
    <row r="1531" spans="1:9">
      <c r="A1531" s="145">
        <v>38210000</v>
      </c>
      <c r="B1531" s="117" t="s">
        <v>7221</v>
      </c>
      <c r="C1531" s="118"/>
      <c r="D1531" s="136">
        <v>4.0636000000000001</v>
      </c>
      <c r="E1531" s="136">
        <v>7.1101999999999999</v>
      </c>
      <c r="F1531" s="133">
        <v>0</v>
      </c>
      <c r="G1531" s="133">
        <v>0</v>
      </c>
      <c r="H1531" s="133">
        <v>2.1</v>
      </c>
      <c r="I1531" s="133">
        <v>9.65</v>
      </c>
    </row>
    <row r="1532" spans="1:9">
      <c r="A1532" s="130">
        <v>38221100</v>
      </c>
      <c r="B1532" s="117" t="s">
        <v>7222</v>
      </c>
      <c r="C1532" s="118"/>
      <c r="D1532" s="138">
        <v>31.705300000000001</v>
      </c>
      <c r="E1532" s="138">
        <v>31.1692</v>
      </c>
      <c r="F1532" s="133">
        <v>0</v>
      </c>
      <c r="G1532" s="133">
        <v>0</v>
      </c>
      <c r="H1532" s="133">
        <v>0</v>
      </c>
      <c r="I1532" s="133">
        <v>0</v>
      </c>
    </row>
    <row r="1533" spans="1:9">
      <c r="A1533" s="145">
        <v>38221200</v>
      </c>
      <c r="B1533" s="117" t="s">
        <v>7223</v>
      </c>
      <c r="C1533" s="118"/>
      <c r="D1533" s="136">
        <v>46.613399999999999</v>
      </c>
      <c r="E1533" s="136">
        <v>54.027099999999997</v>
      </c>
      <c r="F1533" s="133">
        <v>0</v>
      </c>
      <c r="G1533" s="133">
        <v>0</v>
      </c>
      <c r="H1533" s="142" t="s">
        <v>121</v>
      </c>
      <c r="I1533" s="142" t="s">
        <v>121</v>
      </c>
    </row>
    <row r="1534" spans="1:9">
      <c r="A1534" s="130">
        <v>38221910</v>
      </c>
      <c r="B1534" s="117" t="s">
        <v>7224</v>
      </c>
      <c r="C1534" s="118"/>
      <c r="D1534" s="138">
        <v>13.485300000000001</v>
      </c>
      <c r="E1534" s="138">
        <v>18.949000000000002</v>
      </c>
      <c r="F1534" s="133">
        <v>0</v>
      </c>
      <c r="G1534" s="133">
        <v>0</v>
      </c>
      <c r="H1534" s="133">
        <v>2.1</v>
      </c>
      <c r="I1534" s="133">
        <v>9.65</v>
      </c>
    </row>
    <row r="1535" spans="1:9">
      <c r="A1535" s="145">
        <v>38221920</v>
      </c>
      <c r="B1535" s="117" t="s">
        <v>7225</v>
      </c>
      <c r="C1535" s="118"/>
      <c r="D1535" s="136">
        <v>28.575700000000001</v>
      </c>
      <c r="E1535" s="136">
        <v>52.841099999999997</v>
      </c>
      <c r="F1535" s="133">
        <v>0</v>
      </c>
      <c r="G1535" s="133">
        <v>0</v>
      </c>
      <c r="H1535" s="133">
        <v>2.1</v>
      </c>
      <c r="I1535" s="133">
        <v>9.65</v>
      </c>
    </row>
    <row r="1536" spans="1:9">
      <c r="A1536" s="130">
        <v>38221990</v>
      </c>
      <c r="B1536" s="117" t="s">
        <v>5820</v>
      </c>
      <c r="C1536" s="118"/>
      <c r="D1536" s="138">
        <v>1.8498000000000001</v>
      </c>
      <c r="E1536" s="138">
        <v>12.324999999999999</v>
      </c>
      <c r="F1536" s="133">
        <v>0</v>
      </c>
      <c r="G1536" s="133">
        <v>0</v>
      </c>
      <c r="H1536" s="142" t="s">
        <v>121</v>
      </c>
      <c r="I1536" s="142" t="s">
        <v>121</v>
      </c>
    </row>
    <row r="1537" spans="1:9">
      <c r="A1537" s="130">
        <v>38229000</v>
      </c>
      <c r="B1537" s="117" t="s">
        <v>5901</v>
      </c>
      <c r="C1537" s="118"/>
      <c r="D1537" s="138">
        <v>3.0752000000000002</v>
      </c>
      <c r="E1537" s="138">
        <v>12.792199999999999</v>
      </c>
      <c r="F1537" s="133">
        <v>0</v>
      </c>
      <c r="G1537" s="133">
        <v>0</v>
      </c>
      <c r="H1537" s="133">
        <v>2.1</v>
      </c>
      <c r="I1537" s="133">
        <v>9.65</v>
      </c>
    </row>
    <row r="1538" spans="1:9">
      <c r="A1538" s="130">
        <v>38231100</v>
      </c>
      <c r="B1538" s="117" t="s">
        <v>7226</v>
      </c>
      <c r="C1538" s="118"/>
      <c r="D1538" s="138">
        <v>3.456</v>
      </c>
      <c r="E1538" s="138">
        <v>3.456</v>
      </c>
      <c r="F1538" s="133">
        <v>5.4</v>
      </c>
      <c r="G1538" s="133">
        <v>0</v>
      </c>
      <c r="H1538" s="133">
        <v>2.1</v>
      </c>
      <c r="I1538" s="133">
        <v>9.65</v>
      </c>
    </row>
    <row r="1539" spans="1:9">
      <c r="A1539" s="130">
        <v>38231990</v>
      </c>
      <c r="B1539" s="117" t="s">
        <v>5820</v>
      </c>
      <c r="C1539" s="118"/>
      <c r="D1539" s="138">
        <v>13.5</v>
      </c>
      <c r="E1539" s="138">
        <v>23.1586</v>
      </c>
      <c r="F1539" s="133">
        <v>0</v>
      </c>
      <c r="G1539" s="133">
        <v>0</v>
      </c>
      <c r="H1539" s="133">
        <v>2.1</v>
      </c>
      <c r="I1539" s="133">
        <v>9.65</v>
      </c>
    </row>
    <row r="1540" spans="1:9">
      <c r="A1540" s="130">
        <v>38237010</v>
      </c>
      <c r="B1540" s="117" t="s">
        <v>7227</v>
      </c>
      <c r="C1540" s="118"/>
      <c r="D1540" s="138">
        <v>1.7609999999999999</v>
      </c>
      <c r="E1540" s="138">
        <v>1.7609999999999999</v>
      </c>
      <c r="F1540" s="133">
        <v>12.6</v>
      </c>
      <c r="G1540" s="133">
        <v>0</v>
      </c>
      <c r="H1540" s="133">
        <v>2.1</v>
      </c>
      <c r="I1540" s="133">
        <v>9.65</v>
      </c>
    </row>
    <row r="1541" spans="1:9">
      <c r="A1541" s="130">
        <v>38237020</v>
      </c>
      <c r="B1541" s="117" t="s">
        <v>6253</v>
      </c>
      <c r="C1541" s="118"/>
      <c r="D1541" s="138">
        <v>1.4149</v>
      </c>
      <c r="E1541" s="138">
        <v>1.4149</v>
      </c>
      <c r="F1541" s="133">
        <v>12.6</v>
      </c>
      <c r="G1541" s="133">
        <v>0</v>
      </c>
      <c r="H1541" s="133">
        <v>2.1</v>
      </c>
      <c r="I1541" s="133">
        <v>9.65</v>
      </c>
    </row>
    <row r="1542" spans="1:9">
      <c r="A1542" s="145">
        <v>38241000</v>
      </c>
      <c r="B1542" s="117" t="s">
        <v>7228</v>
      </c>
      <c r="C1542" s="118"/>
      <c r="D1542" s="136">
        <v>0.73909999999999998</v>
      </c>
      <c r="E1542" s="136">
        <v>1.494</v>
      </c>
      <c r="F1542" s="133">
        <v>12.6</v>
      </c>
      <c r="G1542" s="133">
        <v>6.5</v>
      </c>
      <c r="H1542" s="133">
        <v>2.1</v>
      </c>
      <c r="I1542" s="133">
        <v>9.65</v>
      </c>
    </row>
    <row r="1543" spans="1:9" ht="27">
      <c r="A1543" s="130">
        <v>38243000</v>
      </c>
      <c r="B1543" s="139" t="s">
        <v>7229</v>
      </c>
      <c r="C1543" s="140"/>
      <c r="D1543" s="138">
        <v>0.8206</v>
      </c>
      <c r="E1543" s="138">
        <v>3.0066000000000002</v>
      </c>
      <c r="F1543" s="133">
        <v>12.6</v>
      </c>
      <c r="G1543" s="133">
        <v>6.5</v>
      </c>
      <c r="H1543" s="133">
        <v>2.1</v>
      </c>
      <c r="I1543" s="133">
        <v>9.65</v>
      </c>
    </row>
    <row r="1544" spans="1:9" ht="27">
      <c r="A1544" s="130">
        <v>38244000</v>
      </c>
      <c r="B1544" s="117" t="s">
        <v>7230</v>
      </c>
      <c r="C1544" s="118"/>
      <c r="D1544" s="138">
        <v>0.64280000000000004</v>
      </c>
      <c r="E1544" s="138">
        <v>0.81630000000000003</v>
      </c>
      <c r="F1544" s="133">
        <v>12.6</v>
      </c>
      <c r="G1544" s="133">
        <v>3.25</v>
      </c>
      <c r="H1544" s="133">
        <v>2.1</v>
      </c>
      <c r="I1544" s="133">
        <v>9.65</v>
      </c>
    </row>
    <row r="1545" spans="1:9">
      <c r="A1545" s="145">
        <v>38245000</v>
      </c>
      <c r="B1545" s="117" t="s">
        <v>7231</v>
      </c>
      <c r="C1545" s="118"/>
      <c r="D1545" s="136">
        <v>0.20280000000000001</v>
      </c>
      <c r="E1545" s="136">
        <v>0.2044</v>
      </c>
      <c r="F1545" s="133">
        <v>12.6</v>
      </c>
      <c r="G1545" s="133">
        <v>0</v>
      </c>
      <c r="H1545" s="133">
        <v>2.1</v>
      </c>
      <c r="I1545" s="133">
        <v>9.65</v>
      </c>
    </row>
    <row r="1546" spans="1:9">
      <c r="A1546" s="145">
        <v>38248190</v>
      </c>
      <c r="B1546" s="117" t="s">
        <v>7232</v>
      </c>
      <c r="C1546" s="118"/>
      <c r="D1546" s="136">
        <v>1.5002</v>
      </c>
      <c r="E1546" s="136">
        <v>1.9482999999999999</v>
      </c>
      <c r="F1546" s="133">
        <v>12.6</v>
      </c>
      <c r="G1546" s="133">
        <v>6.5</v>
      </c>
      <c r="H1546" s="133">
        <v>2.1</v>
      </c>
      <c r="I1546" s="133">
        <v>9.65</v>
      </c>
    </row>
    <row r="1547" spans="1:9">
      <c r="A1547" s="130">
        <v>38249919</v>
      </c>
      <c r="B1547" s="117" t="s">
        <v>5820</v>
      </c>
      <c r="C1547" s="118"/>
      <c r="D1547" s="138">
        <v>1.1200000000000001</v>
      </c>
      <c r="E1547" s="138">
        <v>1.9121999999999999</v>
      </c>
      <c r="F1547" s="133">
        <v>12.6</v>
      </c>
      <c r="G1547" s="133">
        <v>6.5</v>
      </c>
      <c r="H1547" s="133">
        <v>2.1</v>
      </c>
      <c r="I1547" s="133">
        <v>9.65</v>
      </c>
    </row>
    <row r="1548" spans="1:9" ht="27">
      <c r="A1548" s="130">
        <v>38249921</v>
      </c>
      <c r="B1548" s="117" t="s">
        <v>7233</v>
      </c>
      <c r="C1548" s="118"/>
      <c r="D1548" s="138">
        <v>1.6548</v>
      </c>
      <c r="E1548" s="138">
        <v>2.2654000000000001</v>
      </c>
      <c r="F1548" s="133">
        <v>0</v>
      </c>
      <c r="G1548" s="133">
        <v>6.5</v>
      </c>
      <c r="H1548" s="133">
        <v>2.1</v>
      </c>
      <c r="I1548" s="133">
        <v>9.65</v>
      </c>
    </row>
    <row r="1549" spans="1:9" ht="27">
      <c r="A1549" s="130">
        <v>38249922</v>
      </c>
      <c r="B1549" s="117" t="s">
        <v>7234</v>
      </c>
      <c r="C1549" s="118"/>
      <c r="D1549" s="138">
        <v>5.5686</v>
      </c>
      <c r="E1549" s="138">
        <v>7.3357999999999999</v>
      </c>
      <c r="F1549" s="133">
        <v>0</v>
      </c>
      <c r="G1549" s="133">
        <v>6.5</v>
      </c>
      <c r="H1549" s="133">
        <v>2.1</v>
      </c>
      <c r="I1549" s="133">
        <v>9.65</v>
      </c>
    </row>
    <row r="1550" spans="1:9" ht="27">
      <c r="A1550" s="130">
        <v>38249923</v>
      </c>
      <c r="B1550" s="139" t="s">
        <v>7235</v>
      </c>
      <c r="C1550" s="140"/>
      <c r="D1550" s="138">
        <v>4.4400000000000004</v>
      </c>
      <c r="E1550" s="138">
        <v>4.4400000000000004</v>
      </c>
      <c r="F1550" s="133">
        <v>12.6</v>
      </c>
      <c r="G1550" s="133">
        <v>6.5</v>
      </c>
      <c r="H1550" s="133">
        <v>2.1</v>
      </c>
      <c r="I1550" s="133">
        <v>9.65</v>
      </c>
    </row>
    <row r="1551" spans="1:9">
      <c r="A1551" s="145">
        <v>38249925</v>
      </c>
      <c r="B1551" s="117" t="s">
        <v>7236</v>
      </c>
      <c r="C1551" s="118"/>
      <c r="D1551" s="136">
        <v>0.99529999999999996</v>
      </c>
      <c r="E1551" s="136">
        <v>1.2410000000000001</v>
      </c>
      <c r="F1551" s="133">
        <v>0</v>
      </c>
      <c r="G1551" s="133">
        <v>6.5</v>
      </c>
      <c r="H1551" s="133">
        <v>2.1</v>
      </c>
      <c r="I1551" s="133">
        <v>9.65</v>
      </c>
    </row>
    <row r="1552" spans="1:9">
      <c r="A1552" s="130">
        <v>38249929</v>
      </c>
      <c r="B1552" s="117" t="s">
        <v>5820</v>
      </c>
      <c r="C1552" s="118"/>
      <c r="D1552" s="138">
        <v>1.7105999999999999</v>
      </c>
      <c r="E1552" s="138">
        <v>3.8929999999999998</v>
      </c>
      <c r="F1552" s="133">
        <v>12.6</v>
      </c>
      <c r="G1552" s="133">
        <v>6.5</v>
      </c>
      <c r="H1552" s="133">
        <v>2.1</v>
      </c>
      <c r="I1552" s="133">
        <v>9.65</v>
      </c>
    </row>
    <row r="1553" spans="1:9">
      <c r="A1553" s="130">
        <v>38249931</v>
      </c>
      <c r="B1553" s="117" t="s">
        <v>7237</v>
      </c>
      <c r="C1553" s="118"/>
      <c r="D1553" s="138">
        <v>2.1135000000000002</v>
      </c>
      <c r="E1553" s="138">
        <v>2.3199000000000001</v>
      </c>
      <c r="F1553" s="133">
        <v>12.6</v>
      </c>
      <c r="G1553" s="133">
        <v>6.5</v>
      </c>
      <c r="H1553" s="133">
        <v>2.1</v>
      </c>
      <c r="I1553" s="133">
        <v>9.65</v>
      </c>
    </row>
    <row r="1554" spans="1:9" ht="27">
      <c r="A1554" s="130">
        <v>38249932</v>
      </c>
      <c r="B1554" s="139" t="s">
        <v>7238</v>
      </c>
      <c r="C1554" s="140"/>
      <c r="D1554" s="138">
        <v>4.1676000000000002</v>
      </c>
      <c r="E1554" s="138">
        <v>4.1676000000000002</v>
      </c>
      <c r="F1554" s="133">
        <v>12.6</v>
      </c>
      <c r="G1554" s="133">
        <v>6.5</v>
      </c>
      <c r="H1554" s="133">
        <v>2.1</v>
      </c>
      <c r="I1554" s="133">
        <v>9.65</v>
      </c>
    </row>
    <row r="1555" spans="1:9">
      <c r="A1555" s="130">
        <v>38249936</v>
      </c>
      <c r="B1555" s="117" t="s">
        <v>7239</v>
      </c>
      <c r="C1555" s="118"/>
      <c r="D1555" s="138">
        <v>8.0869999999999997</v>
      </c>
      <c r="E1555" s="138">
        <v>8.01</v>
      </c>
      <c r="F1555" s="133">
        <v>0</v>
      </c>
      <c r="G1555" s="133">
        <v>6.5</v>
      </c>
      <c r="H1555" s="133">
        <v>2.1</v>
      </c>
      <c r="I1555" s="133">
        <v>9.65</v>
      </c>
    </row>
    <row r="1556" spans="1:9">
      <c r="A1556" s="130">
        <v>38249939</v>
      </c>
      <c r="B1556" s="117" t="s">
        <v>6002</v>
      </c>
      <c r="C1556" s="118"/>
      <c r="D1556" s="138">
        <v>2.2265999999999999</v>
      </c>
      <c r="E1556" s="138">
        <v>2.6381999999999999</v>
      </c>
      <c r="F1556" s="133">
        <v>12.6</v>
      </c>
      <c r="G1556" s="133">
        <v>6.5</v>
      </c>
      <c r="H1556" s="133">
        <v>2.1</v>
      </c>
      <c r="I1556" s="133">
        <v>9.65</v>
      </c>
    </row>
    <row r="1557" spans="1:9">
      <c r="A1557" s="145">
        <v>38249941</v>
      </c>
      <c r="B1557" s="117" t="s">
        <v>7240</v>
      </c>
      <c r="C1557" s="118"/>
      <c r="D1557" s="136">
        <v>0.501</v>
      </c>
      <c r="E1557" s="136">
        <v>1.1559999999999999</v>
      </c>
      <c r="F1557" s="133">
        <v>12.6</v>
      </c>
      <c r="G1557" s="133">
        <v>0</v>
      </c>
      <c r="H1557" s="133">
        <v>2.1</v>
      </c>
      <c r="I1557" s="133">
        <v>9.65</v>
      </c>
    </row>
    <row r="1558" spans="1:9">
      <c r="A1558" s="145">
        <v>38249942</v>
      </c>
      <c r="B1558" s="117" t="s">
        <v>7241</v>
      </c>
      <c r="C1558" s="118"/>
      <c r="D1558" s="136">
        <v>3.9039999999999999</v>
      </c>
      <c r="E1558" s="136">
        <v>3.9283999999999999</v>
      </c>
      <c r="F1558" s="133">
        <v>7.2</v>
      </c>
      <c r="G1558" s="133">
        <v>6.5</v>
      </c>
      <c r="H1558" s="133">
        <v>2.1</v>
      </c>
      <c r="I1558" s="133">
        <v>9.65</v>
      </c>
    </row>
    <row r="1559" spans="1:9">
      <c r="A1559" s="130">
        <v>38249949</v>
      </c>
      <c r="B1559" s="117" t="s">
        <v>5820</v>
      </c>
      <c r="C1559" s="118"/>
      <c r="D1559" s="138">
        <v>3.7770999999999999</v>
      </c>
      <c r="E1559" s="138">
        <v>2.9527000000000001</v>
      </c>
      <c r="F1559" s="133">
        <v>12.6</v>
      </c>
      <c r="G1559" s="133">
        <v>6.5</v>
      </c>
      <c r="H1559" s="133">
        <v>2.1</v>
      </c>
      <c r="I1559" s="133">
        <v>9.65</v>
      </c>
    </row>
    <row r="1560" spans="1:9">
      <c r="A1560" s="130">
        <v>38249952</v>
      </c>
      <c r="B1560" s="117" t="s">
        <v>7242</v>
      </c>
      <c r="C1560" s="118"/>
      <c r="D1560" s="138">
        <v>1.2477</v>
      </c>
      <c r="E1560" s="138">
        <v>1.6319999999999999</v>
      </c>
      <c r="F1560" s="133">
        <v>12.6</v>
      </c>
      <c r="G1560" s="133">
        <v>6.5</v>
      </c>
      <c r="H1560" s="133">
        <v>2.1</v>
      </c>
      <c r="I1560" s="133">
        <v>9.65</v>
      </c>
    </row>
    <row r="1561" spans="1:9">
      <c r="A1561" s="130">
        <v>38249953</v>
      </c>
      <c r="B1561" s="117" t="s">
        <v>7243</v>
      </c>
      <c r="C1561" s="118"/>
      <c r="D1561" s="138">
        <v>1.9899</v>
      </c>
      <c r="E1561" s="138">
        <v>3.6227</v>
      </c>
      <c r="F1561" s="133">
        <v>12.6</v>
      </c>
      <c r="G1561" s="133">
        <v>6.5</v>
      </c>
      <c r="H1561" s="133">
        <v>2.1</v>
      </c>
      <c r="I1561" s="133">
        <v>9.65</v>
      </c>
    </row>
    <row r="1562" spans="1:9">
      <c r="A1562" s="130">
        <v>38249959</v>
      </c>
      <c r="B1562" s="117" t="s">
        <v>5820</v>
      </c>
      <c r="C1562" s="118"/>
      <c r="D1562" s="138">
        <v>3.0169000000000001</v>
      </c>
      <c r="E1562" s="138">
        <v>3.1448999999999998</v>
      </c>
      <c r="F1562" s="133">
        <v>12.6</v>
      </c>
      <c r="G1562" s="133">
        <v>6.5</v>
      </c>
      <c r="H1562" s="133">
        <v>2.1</v>
      </c>
      <c r="I1562" s="133">
        <v>9.65</v>
      </c>
    </row>
    <row r="1563" spans="1:9">
      <c r="A1563" s="130">
        <v>38249971</v>
      </c>
      <c r="B1563" s="117" t="s">
        <v>7244</v>
      </c>
      <c r="C1563" s="118"/>
      <c r="D1563" s="138">
        <v>0.6825</v>
      </c>
      <c r="E1563" s="138">
        <v>0.70299999999999996</v>
      </c>
      <c r="F1563" s="133">
        <v>12.6</v>
      </c>
      <c r="G1563" s="133">
        <v>6.5</v>
      </c>
      <c r="H1563" s="133">
        <v>2.1</v>
      </c>
      <c r="I1563" s="133">
        <v>9.65</v>
      </c>
    </row>
    <row r="1564" spans="1:9" ht="27">
      <c r="A1564" s="130">
        <v>38249972</v>
      </c>
      <c r="B1564" s="139" t="s">
        <v>7245</v>
      </c>
      <c r="C1564" s="140"/>
      <c r="D1564" s="138">
        <v>0.51759999999999995</v>
      </c>
      <c r="E1564" s="138">
        <v>0.85909999999999997</v>
      </c>
      <c r="F1564" s="133">
        <v>12.6</v>
      </c>
      <c r="G1564" s="133">
        <v>6.5</v>
      </c>
      <c r="H1564" s="133">
        <v>2.1</v>
      </c>
      <c r="I1564" s="133">
        <v>9.65</v>
      </c>
    </row>
    <row r="1565" spans="1:9">
      <c r="A1565" s="145">
        <v>38249975</v>
      </c>
      <c r="B1565" s="117" t="s">
        <v>7246</v>
      </c>
      <c r="C1565" s="118"/>
      <c r="D1565" s="136">
        <v>2.1970000000000001</v>
      </c>
      <c r="E1565" s="136">
        <v>2.6318999999999999</v>
      </c>
      <c r="F1565" s="133">
        <v>0</v>
      </c>
      <c r="G1565" s="133">
        <v>6.5</v>
      </c>
      <c r="H1565" s="133">
        <v>2.1</v>
      </c>
      <c r="I1565" s="133">
        <v>9.65</v>
      </c>
    </row>
    <row r="1566" spans="1:9" ht="27">
      <c r="A1566" s="130">
        <v>38249977</v>
      </c>
      <c r="B1566" s="139" t="s">
        <v>7247</v>
      </c>
      <c r="C1566" s="140"/>
      <c r="D1566" s="138">
        <v>2.1574</v>
      </c>
      <c r="E1566" s="138">
        <v>2.4725000000000001</v>
      </c>
      <c r="F1566" s="133">
        <v>0</v>
      </c>
      <c r="G1566" s="133">
        <v>0</v>
      </c>
      <c r="H1566" s="133">
        <v>2.1</v>
      </c>
      <c r="I1566" s="133">
        <v>9.65</v>
      </c>
    </row>
    <row r="1567" spans="1:9">
      <c r="A1567" s="145">
        <v>38249978</v>
      </c>
      <c r="B1567" s="117" t="s">
        <v>7248</v>
      </c>
      <c r="C1567" s="118"/>
      <c r="D1567" s="136">
        <v>3.7517999999999998</v>
      </c>
      <c r="E1567" s="136">
        <v>5.4789000000000003</v>
      </c>
      <c r="F1567" s="133">
        <v>0</v>
      </c>
      <c r="G1567" s="133">
        <v>6.5</v>
      </c>
      <c r="H1567" s="133">
        <v>2.1</v>
      </c>
      <c r="I1567" s="133">
        <v>9.65</v>
      </c>
    </row>
    <row r="1568" spans="1:9">
      <c r="A1568" s="130">
        <v>38249979</v>
      </c>
      <c r="B1568" s="117" t="s">
        <v>5820</v>
      </c>
      <c r="C1568" s="118"/>
      <c r="D1568" s="138">
        <v>0.82499999999999996</v>
      </c>
      <c r="E1568" s="138">
        <v>2.3313999999999999</v>
      </c>
      <c r="F1568" s="133">
        <v>12.6</v>
      </c>
      <c r="G1568" s="133">
        <v>6.5</v>
      </c>
      <c r="H1568" s="133">
        <v>2.1</v>
      </c>
      <c r="I1568" s="133">
        <v>9.65</v>
      </c>
    </row>
    <row r="1569" spans="1:9">
      <c r="A1569" s="130">
        <v>38249983</v>
      </c>
      <c r="B1569" s="117" t="s">
        <v>7249</v>
      </c>
      <c r="C1569" s="118"/>
      <c r="D1569" s="138">
        <v>3.6556999999999999</v>
      </c>
      <c r="E1569" s="138">
        <v>3.7930000000000001</v>
      </c>
      <c r="F1569" s="133">
        <v>0</v>
      </c>
      <c r="G1569" s="133">
        <v>6.5</v>
      </c>
      <c r="H1569" s="133">
        <v>2.1</v>
      </c>
      <c r="I1569" s="133">
        <v>9.65</v>
      </c>
    </row>
    <row r="1570" spans="1:9">
      <c r="A1570" s="130">
        <v>38249985</v>
      </c>
      <c r="B1570" s="117" t="s">
        <v>7250</v>
      </c>
      <c r="C1570" s="118"/>
      <c r="D1570" s="138">
        <v>0.6321</v>
      </c>
      <c r="E1570" s="138">
        <v>0.65949999999999998</v>
      </c>
      <c r="F1570" s="133">
        <v>12.6</v>
      </c>
      <c r="G1570" s="133">
        <v>6.5</v>
      </c>
      <c r="H1570" s="133">
        <v>2.1</v>
      </c>
      <c r="I1570" s="133">
        <v>9.65</v>
      </c>
    </row>
    <row r="1571" spans="1:9">
      <c r="A1571" s="130">
        <v>38249986</v>
      </c>
      <c r="B1571" s="117" t="s">
        <v>7251</v>
      </c>
      <c r="C1571" s="118"/>
      <c r="D1571" s="138">
        <v>1.5226999999999999</v>
      </c>
      <c r="E1571" s="138">
        <v>1.6972</v>
      </c>
      <c r="F1571" s="133">
        <v>12.6</v>
      </c>
      <c r="G1571" s="133">
        <v>6.5</v>
      </c>
      <c r="H1571" s="133">
        <v>2.1</v>
      </c>
      <c r="I1571" s="133">
        <v>9.65</v>
      </c>
    </row>
    <row r="1572" spans="1:9">
      <c r="A1572" s="130">
        <v>38249989</v>
      </c>
      <c r="B1572" s="117" t="s">
        <v>5820</v>
      </c>
      <c r="C1572" s="118"/>
      <c r="D1572" s="138">
        <v>0.90659999999999996</v>
      </c>
      <c r="E1572" s="138">
        <v>3.0337999999999998</v>
      </c>
      <c r="F1572" s="133">
        <v>12.6</v>
      </c>
      <c r="G1572" s="133">
        <v>6.5</v>
      </c>
      <c r="H1572" s="133">
        <v>2.1</v>
      </c>
      <c r="I1572" s="133">
        <v>9.65</v>
      </c>
    </row>
    <row r="1573" spans="1:9" ht="27">
      <c r="A1573" s="130">
        <v>38273110</v>
      </c>
      <c r="B1573" s="139" t="s">
        <v>7252</v>
      </c>
      <c r="C1573" s="140"/>
      <c r="D1573" s="138">
        <v>2.4901</v>
      </c>
      <c r="E1573" s="138">
        <v>2.5781000000000001</v>
      </c>
      <c r="F1573" s="133">
        <v>0</v>
      </c>
      <c r="G1573" s="133">
        <v>6.5</v>
      </c>
      <c r="H1573" s="133">
        <v>2.1</v>
      </c>
      <c r="I1573" s="133">
        <v>9.65</v>
      </c>
    </row>
    <row r="1574" spans="1:9" ht="27">
      <c r="A1574" s="130">
        <v>38273210</v>
      </c>
      <c r="B1574" s="139" t="s">
        <v>7253</v>
      </c>
      <c r="C1574" s="140"/>
      <c r="D1574" s="138">
        <v>9.84</v>
      </c>
      <c r="E1574" s="138">
        <v>9.84</v>
      </c>
      <c r="F1574" s="133">
        <v>0</v>
      </c>
      <c r="G1574" s="133">
        <v>6.5</v>
      </c>
      <c r="H1574" s="133">
        <v>2.1</v>
      </c>
      <c r="I1574" s="133">
        <v>9.65</v>
      </c>
    </row>
    <row r="1575" spans="1:9">
      <c r="A1575" s="145">
        <v>38276100</v>
      </c>
      <c r="B1575" s="117" t="s">
        <v>7254</v>
      </c>
      <c r="C1575" s="118"/>
      <c r="D1575" s="136">
        <v>2.7523</v>
      </c>
      <c r="E1575" s="136">
        <v>3.1583999999999999</v>
      </c>
      <c r="F1575" s="133">
        <v>12.6</v>
      </c>
      <c r="G1575" s="133">
        <v>10</v>
      </c>
      <c r="H1575" s="133">
        <v>2.1</v>
      </c>
      <c r="I1575" s="133">
        <v>9.65</v>
      </c>
    </row>
    <row r="1576" spans="1:9" ht="27">
      <c r="A1576" s="130">
        <v>38276300</v>
      </c>
      <c r="B1576" s="139" t="s">
        <v>7255</v>
      </c>
      <c r="C1576" s="140"/>
      <c r="D1576" s="138">
        <v>2.6549</v>
      </c>
      <c r="E1576" s="138">
        <v>3.3895</v>
      </c>
      <c r="F1576" s="133">
        <v>12.6</v>
      </c>
      <c r="G1576" s="133">
        <v>10</v>
      </c>
      <c r="H1576" s="133">
        <v>2.1</v>
      </c>
      <c r="I1576" s="133">
        <v>9.65</v>
      </c>
    </row>
    <row r="1577" spans="1:9">
      <c r="A1577" s="130">
        <v>38276400</v>
      </c>
      <c r="B1577" s="117" t="s">
        <v>7256</v>
      </c>
      <c r="C1577" s="118"/>
      <c r="D1577" s="138">
        <v>3.1797</v>
      </c>
      <c r="E1577" s="138">
        <v>4.79</v>
      </c>
      <c r="F1577" s="133">
        <v>12.6</v>
      </c>
      <c r="G1577" s="133">
        <v>10</v>
      </c>
      <c r="H1577" s="133">
        <v>2.1</v>
      </c>
      <c r="I1577" s="133">
        <v>9.65</v>
      </c>
    </row>
    <row r="1578" spans="1:9">
      <c r="A1578" s="130">
        <v>38276500</v>
      </c>
      <c r="B1578" s="117" t="s">
        <v>7256</v>
      </c>
      <c r="C1578" s="118"/>
      <c r="D1578" s="138">
        <v>3.4817999999999998</v>
      </c>
      <c r="E1578" s="138">
        <v>3.4817999999999998</v>
      </c>
      <c r="F1578" s="133">
        <v>12.6</v>
      </c>
      <c r="G1578" s="133">
        <v>10</v>
      </c>
      <c r="H1578" s="133">
        <v>2.1</v>
      </c>
      <c r="I1578" s="133">
        <v>9.65</v>
      </c>
    </row>
    <row r="1579" spans="1:9">
      <c r="A1579" s="130">
        <v>38276800</v>
      </c>
      <c r="B1579" s="117" t="s">
        <v>7256</v>
      </c>
      <c r="C1579" s="118"/>
      <c r="D1579" s="138">
        <v>21.74</v>
      </c>
      <c r="E1579" s="138">
        <v>21.981300000000001</v>
      </c>
      <c r="F1579" s="133">
        <v>12.6</v>
      </c>
      <c r="G1579" s="133">
        <v>10</v>
      </c>
      <c r="H1579" s="133">
        <v>2.1</v>
      </c>
      <c r="I1579" s="133">
        <v>9.65</v>
      </c>
    </row>
    <row r="1580" spans="1:9">
      <c r="A1580" s="130">
        <v>39011020</v>
      </c>
      <c r="B1580" s="117" t="s">
        <v>7257</v>
      </c>
      <c r="C1580" s="118"/>
      <c r="D1580" s="138">
        <v>1.1498999999999999</v>
      </c>
      <c r="E1580" s="138">
        <v>1.0555000000000001</v>
      </c>
      <c r="F1580" s="133">
        <v>20</v>
      </c>
      <c r="G1580" s="133">
        <v>5</v>
      </c>
      <c r="H1580" s="133">
        <v>2.1</v>
      </c>
      <c r="I1580" s="133">
        <v>9.65</v>
      </c>
    </row>
    <row r="1581" spans="1:9">
      <c r="A1581" s="130">
        <v>39011030</v>
      </c>
      <c r="B1581" s="117" t="s">
        <v>7258</v>
      </c>
      <c r="C1581" s="118"/>
      <c r="D1581" s="138">
        <v>1.2943</v>
      </c>
      <c r="E1581" s="138">
        <v>1.9330000000000001</v>
      </c>
      <c r="F1581" s="133">
        <v>20</v>
      </c>
      <c r="G1581" s="133">
        <v>5</v>
      </c>
      <c r="H1581" s="133">
        <v>2.1</v>
      </c>
      <c r="I1581" s="133">
        <v>9.65</v>
      </c>
    </row>
    <row r="1582" spans="1:9">
      <c r="A1582" s="145">
        <v>39012019</v>
      </c>
      <c r="B1582" s="117" t="s">
        <v>7259</v>
      </c>
      <c r="C1582" s="118"/>
      <c r="D1582" s="136">
        <v>0.73</v>
      </c>
      <c r="E1582" s="136">
        <v>0.94040000000000001</v>
      </c>
      <c r="F1582" s="133">
        <v>12.6</v>
      </c>
      <c r="G1582" s="133">
        <v>3.25</v>
      </c>
      <c r="H1582" s="133">
        <v>2.1</v>
      </c>
      <c r="I1582" s="133">
        <v>9.65</v>
      </c>
    </row>
    <row r="1583" spans="1:9" ht="27">
      <c r="A1583" s="130">
        <v>39012029</v>
      </c>
      <c r="B1583" s="139" t="s">
        <v>7260</v>
      </c>
      <c r="C1583" s="140"/>
      <c r="D1583" s="138">
        <v>0.9</v>
      </c>
      <c r="E1583" s="138">
        <v>1.1128</v>
      </c>
      <c r="F1583" s="133">
        <v>20</v>
      </c>
      <c r="G1583" s="133">
        <v>3.25</v>
      </c>
      <c r="H1583" s="133">
        <v>2.1</v>
      </c>
      <c r="I1583" s="133">
        <v>9.65</v>
      </c>
    </row>
    <row r="1584" spans="1:9">
      <c r="A1584" s="130">
        <v>39013010</v>
      </c>
      <c r="B1584" s="117" t="s">
        <v>7261</v>
      </c>
      <c r="C1584" s="118"/>
      <c r="D1584" s="138">
        <v>2.6960000000000002</v>
      </c>
      <c r="E1584" s="138">
        <v>2.6960000000000002</v>
      </c>
      <c r="F1584" s="133">
        <v>12.6</v>
      </c>
      <c r="G1584" s="133">
        <v>3.25</v>
      </c>
      <c r="H1584" s="133">
        <v>2.1</v>
      </c>
      <c r="I1584" s="133">
        <v>9.65</v>
      </c>
    </row>
    <row r="1585" spans="1:9" ht="27">
      <c r="A1585" s="130">
        <v>39013090</v>
      </c>
      <c r="B1585" s="139" t="s">
        <v>7262</v>
      </c>
      <c r="C1585" s="140"/>
      <c r="D1585" s="138">
        <v>0.85289999999999999</v>
      </c>
      <c r="E1585" s="138">
        <v>1.5569</v>
      </c>
      <c r="F1585" s="133">
        <v>20</v>
      </c>
      <c r="G1585" s="133">
        <v>3.25</v>
      </c>
      <c r="H1585" s="133">
        <v>2.1</v>
      </c>
      <c r="I1585" s="133">
        <v>9.65</v>
      </c>
    </row>
    <row r="1586" spans="1:9">
      <c r="A1586" s="145">
        <v>39014000</v>
      </c>
      <c r="B1586" s="117" t="s">
        <v>7263</v>
      </c>
      <c r="C1586" s="118"/>
      <c r="D1586" s="136">
        <v>2.1286</v>
      </c>
      <c r="E1586" s="136">
        <v>2.1286</v>
      </c>
      <c r="F1586" s="133">
        <v>20</v>
      </c>
      <c r="G1586" s="133">
        <v>3.25</v>
      </c>
      <c r="H1586" s="133">
        <v>2.1</v>
      </c>
      <c r="I1586" s="133">
        <v>9.65</v>
      </c>
    </row>
    <row r="1587" spans="1:9" ht="27">
      <c r="A1587" s="130">
        <v>39019030</v>
      </c>
      <c r="B1587" s="139" t="s">
        <v>7264</v>
      </c>
      <c r="C1587" s="140"/>
      <c r="D1587" s="138">
        <v>2.7747000000000002</v>
      </c>
      <c r="E1587" s="138">
        <v>3.3138000000000001</v>
      </c>
      <c r="F1587" s="133">
        <v>0</v>
      </c>
      <c r="G1587" s="133">
        <v>3.25</v>
      </c>
      <c r="H1587" s="133">
        <v>2.1</v>
      </c>
      <c r="I1587" s="133">
        <v>9.65</v>
      </c>
    </row>
    <row r="1588" spans="1:9">
      <c r="A1588" s="145">
        <v>39019040</v>
      </c>
      <c r="B1588" s="117" t="s">
        <v>7265</v>
      </c>
      <c r="C1588" s="118"/>
      <c r="D1588" s="136">
        <v>1.0013000000000001</v>
      </c>
      <c r="E1588" s="136">
        <v>1.1047</v>
      </c>
      <c r="F1588" s="133">
        <v>0</v>
      </c>
      <c r="G1588" s="133">
        <v>3.25</v>
      </c>
      <c r="H1588" s="133">
        <v>2.1</v>
      </c>
      <c r="I1588" s="133">
        <v>9.65</v>
      </c>
    </row>
    <row r="1589" spans="1:9" ht="27">
      <c r="A1589" s="130">
        <v>39019090</v>
      </c>
      <c r="B1589" s="139" t="s">
        <v>7266</v>
      </c>
      <c r="C1589" s="140"/>
      <c r="D1589" s="138">
        <v>1.34</v>
      </c>
      <c r="E1589" s="138">
        <v>1.4275</v>
      </c>
      <c r="F1589" s="133">
        <v>12.6</v>
      </c>
      <c r="G1589" s="133">
        <v>5</v>
      </c>
      <c r="H1589" s="133">
        <v>2.1</v>
      </c>
      <c r="I1589" s="133">
        <v>9.65</v>
      </c>
    </row>
    <row r="1590" spans="1:9">
      <c r="A1590" s="145">
        <v>39021010</v>
      </c>
      <c r="B1590" s="117" t="s">
        <v>7267</v>
      </c>
      <c r="C1590" s="118"/>
      <c r="D1590" s="136">
        <v>1.2605</v>
      </c>
      <c r="E1590" s="136">
        <v>1.9806999999999999</v>
      </c>
      <c r="F1590" s="133">
        <v>12.6</v>
      </c>
      <c r="G1590" s="133">
        <v>3.25</v>
      </c>
      <c r="H1590" s="133">
        <v>2.1</v>
      </c>
      <c r="I1590" s="133">
        <v>9.65</v>
      </c>
    </row>
    <row r="1591" spans="1:9" ht="27">
      <c r="A1591" s="130">
        <v>39021020</v>
      </c>
      <c r="B1591" s="139" t="s">
        <v>7268</v>
      </c>
      <c r="C1591" s="140"/>
      <c r="D1591" s="138">
        <v>0.94</v>
      </c>
      <c r="E1591" s="138">
        <v>0.99880000000000002</v>
      </c>
      <c r="F1591" s="133">
        <v>20</v>
      </c>
      <c r="G1591" s="133">
        <v>3.25</v>
      </c>
      <c r="H1591" s="133">
        <v>2.1</v>
      </c>
      <c r="I1591" s="133">
        <v>9.65</v>
      </c>
    </row>
    <row r="1592" spans="1:9">
      <c r="A1592" s="130">
        <v>39022000</v>
      </c>
      <c r="B1592" s="117" t="s">
        <v>7269</v>
      </c>
      <c r="C1592" s="118"/>
      <c r="D1592" s="138">
        <v>2.5165000000000002</v>
      </c>
      <c r="E1592" s="138">
        <v>3.1823999999999999</v>
      </c>
      <c r="F1592" s="133">
        <v>12.6</v>
      </c>
      <c r="G1592" s="133">
        <v>3.25</v>
      </c>
      <c r="H1592" s="133">
        <v>2.1</v>
      </c>
      <c r="I1592" s="133">
        <v>9.65</v>
      </c>
    </row>
    <row r="1593" spans="1:9" ht="27">
      <c r="A1593" s="130">
        <v>39023000</v>
      </c>
      <c r="B1593" s="139" t="s">
        <v>7270</v>
      </c>
      <c r="C1593" s="140"/>
      <c r="D1593" s="138">
        <v>1.0347</v>
      </c>
      <c r="E1593" s="138">
        <v>1.0762</v>
      </c>
      <c r="F1593" s="133">
        <v>20</v>
      </c>
      <c r="G1593" s="133">
        <v>3.25</v>
      </c>
      <c r="H1593" s="133">
        <v>2.1</v>
      </c>
      <c r="I1593" s="133">
        <v>9.65</v>
      </c>
    </row>
    <row r="1594" spans="1:9">
      <c r="A1594" s="145">
        <v>39029000</v>
      </c>
      <c r="B1594" s="117" t="s">
        <v>7271</v>
      </c>
      <c r="C1594" s="118"/>
      <c r="D1594" s="136">
        <v>2.173</v>
      </c>
      <c r="E1594" s="136">
        <v>2.9319999999999999</v>
      </c>
      <c r="F1594" s="133">
        <v>12.6</v>
      </c>
      <c r="G1594" s="133">
        <v>3.25</v>
      </c>
      <c r="H1594" s="133">
        <v>2.1</v>
      </c>
      <c r="I1594" s="133">
        <v>9.65</v>
      </c>
    </row>
    <row r="1595" spans="1:9" ht="27">
      <c r="A1595" s="130">
        <v>39031120</v>
      </c>
      <c r="B1595" s="139" t="s">
        <v>7272</v>
      </c>
      <c r="C1595" s="140"/>
      <c r="D1595" s="138">
        <v>1.0638000000000001</v>
      </c>
      <c r="E1595" s="138">
        <v>1.2484999999999999</v>
      </c>
      <c r="F1595" s="133">
        <v>18</v>
      </c>
      <c r="G1595" s="133">
        <v>3.25</v>
      </c>
      <c r="H1595" s="133">
        <v>2.1</v>
      </c>
      <c r="I1595" s="133">
        <v>9.65</v>
      </c>
    </row>
    <row r="1596" spans="1:9">
      <c r="A1596" s="130">
        <v>39031900</v>
      </c>
      <c r="B1596" s="117" t="s">
        <v>7273</v>
      </c>
      <c r="C1596" s="118"/>
      <c r="D1596" s="138">
        <v>1.2370000000000001</v>
      </c>
      <c r="E1596" s="138">
        <v>1.3561000000000001</v>
      </c>
      <c r="F1596" s="133">
        <v>12.6</v>
      </c>
      <c r="G1596" s="133">
        <v>5</v>
      </c>
      <c r="H1596" s="133">
        <v>2.1</v>
      </c>
      <c r="I1596" s="133">
        <v>9.65</v>
      </c>
    </row>
    <row r="1597" spans="1:9" ht="27">
      <c r="A1597" s="130">
        <v>39032000</v>
      </c>
      <c r="B1597" s="139" t="s">
        <v>7274</v>
      </c>
      <c r="C1597" s="140"/>
      <c r="D1597" s="138">
        <v>1.4064000000000001</v>
      </c>
      <c r="E1597" s="138">
        <v>1.4762999999999999</v>
      </c>
      <c r="F1597" s="133">
        <v>0</v>
      </c>
      <c r="G1597" s="133">
        <v>3.25</v>
      </c>
      <c r="H1597" s="133">
        <v>2.1</v>
      </c>
      <c r="I1597" s="133">
        <v>9.65</v>
      </c>
    </row>
    <row r="1598" spans="1:9">
      <c r="A1598" s="145">
        <v>39033020</v>
      </c>
      <c r="B1598" s="117" t="s">
        <v>7275</v>
      </c>
      <c r="C1598" s="118"/>
      <c r="D1598" s="136">
        <v>1.3284</v>
      </c>
      <c r="E1598" s="136">
        <v>1.6956</v>
      </c>
      <c r="F1598" s="133">
        <v>0</v>
      </c>
      <c r="G1598" s="133">
        <v>3.25</v>
      </c>
      <c r="H1598" s="133">
        <v>2.1</v>
      </c>
      <c r="I1598" s="133">
        <v>9.65</v>
      </c>
    </row>
    <row r="1599" spans="1:9" ht="27">
      <c r="A1599" s="130">
        <v>39039010</v>
      </c>
      <c r="B1599" s="139" t="s">
        <v>7276</v>
      </c>
      <c r="C1599" s="140"/>
      <c r="D1599" s="138">
        <v>1.8149999999999999</v>
      </c>
      <c r="E1599" s="138">
        <v>1.8149999999999999</v>
      </c>
      <c r="F1599" s="133">
        <v>12.6</v>
      </c>
      <c r="G1599" s="133">
        <v>3.25</v>
      </c>
      <c r="H1599" s="133">
        <v>2.1</v>
      </c>
      <c r="I1599" s="133">
        <v>9.65</v>
      </c>
    </row>
    <row r="1600" spans="1:9">
      <c r="A1600" s="145">
        <v>39039020</v>
      </c>
      <c r="B1600" s="117" t="s">
        <v>7277</v>
      </c>
      <c r="C1600" s="118"/>
      <c r="D1600" s="136">
        <v>1</v>
      </c>
      <c r="E1600" s="136">
        <v>1</v>
      </c>
      <c r="F1600" s="133">
        <v>0</v>
      </c>
      <c r="G1600" s="133">
        <v>3.25</v>
      </c>
      <c r="H1600" s="133">
        <v>2.1</v>
      </c>
      <c r="I1600" s="133">
        <v>9.65</v>
      </c>
    </row>
    <row r="1601" spans="1:9">
      <c r="A1601" s="145">
        <v>39039090</v>
      </c>
      <c r="B1601" s="117" t="s">
        <v>7278</v>
      </c>
      <c r="C1601" s="118"/>
      <c r="D1601" s="136">
        <v>1.7196</v>
      </c>
      <c r="E1601" s="136">
        <v>2.1852</v>
      </c>
      <c r="F1601" s="133">
        <v>20</v>
      </c>
      <c r="G1601" s="133">
        <v>3.25</v>
      </c>
      <c r="H1601" s="133">
        <v>2.1</v>
      </c>
      <c r="I1601" s="133">
        <v>9.65</v>
      </c>
    </row>
    <row r="1602" spans="1:9">
      <c r="A1602" s="145">
        <v>39041010</v>
      </c>
      <c r="B1602" s="117" t="s">
        <v>7279</v>
      </c>
      <c r="C1602" s="118"/>
      <c r="D1602" s="136">
        <v>0.71760000000000002</v>
      </c>
      <c r="E1602" s="136">
        <v>0.86019999999999996</v>
      </c>
      <c r="F1602" s="133">
        <v>20</v>
      </c>
      <c r="G1602" s="133">
        <v>3.25</v>
      </c>
      <c r="H1602" s="133">
        <v>2.1</v>
      </c>
      <c r="I1602" s="133">
        <v>9.65</v>
      </c>
    </row>
    <row r="1603" spans="1:9">
      <c r="A1603" s="145">
        <v>39041020</v>
      </c>
      <c r="B1603" s="117" t="s">
        <v>7280</v>
      </c>
      <c r="C1603" s="118"/>
      <c r="D1603" s="136">
        <v>0.91590000000000005</v>
      </c>
      <c r="E1603" s="136">
        <v>0.98099999999999998</v>
      </c>
      <c r="F1603" s="133">
        <v>12.6</v>
      </c>
      <c r="G1603" s="133">
        <v>3.25</v>
      </c>
      <c r="H1603" s="133">
        <v>2.1</v>
      </c>
      <c r="I1603" s="133">
        <v>9.65</v>
      </c>
    </row>
    <row r="1604" spans="1:9">
      <c r="A1604" s="145">
        <v>39041090</v>
      </c>
      <c r="B1604" s="117" t="s">
        <v>7281</v>
      </c>
      <c r="C1604" s="118"/>
      <c r="D1604" s="136">
        <v>1.5429999999999999</v>
      </c>
      <c r="E1604" s="136">
        <v>2.0752999999999999</v>
      </c>
      <c r="F1604" s="133">
        <v>12.6</v>
      </c>
      <c r="G1604" s="133">
        <v>3.25</v>
      </c>
      <c r="H1604" s="133">
        <v>2.1</v>
      </c>
      <c r="I1604" s="133">
        <v>9.65</v>
      </c>
    </row>
    <row r="1605" spans="1:9">
      <c r="A1605" s="145">
        <v>39042100</v>
      </c>
      <c r="B1605" s="117" t="s">
        <v>7282</v>
      </c>
      <c r="C1605" s="118"/>
      <c r="D1605" s="136">
        <v>0.95750000000000002</v>
      </c>
      <c r="E1605" s="136">
        <v>1.0443</v>
      </c>
      <c r="F1605" s="133">
        <v>12.6</v>
      </c>
      <c r="G1605" s="133">
        <v>3.25</v>
      </c>
      <c r="H1605" s="133">
        <v>2.1</v>
      </c>
      <c r="I1605" s="133">
        <v>9.65</v>
      </c>
    </row>
    <row r="1606" spans="1:9">
      <c r="A1606" s="145">
        <v>39042200</v>
      </c>
      <c r="B1606" s="117" t="s">
        <v>7283</v>
      </c>
      <c r="C1606" s="118"/>
      <c r="D1606" s="136">
        <v>0.96489999999999998</v>
      </c>
      <c r="E1606" s="136">
        <v>1.7499</v>
      </c>
      <c r="F1606" s="133">
        <v>12.6</v>
      </c>
      <c r="G1606" s="133">
        <v>3.25</v>
      </c>
      <c r="H1606" s="133">
        <v>2.1</v>
      </c>
      <c r="I1606" s="133">
        <v>9.65</v>
      </c>
    </row>
    <row r="1607" spans="1:9">
      <c r="A1607" s="145">
        <v>39043000</v>
      </c>
      <c r="B1607" s="117" t="s">
        <v>7284</v>
      </c>
      <c r="C1607" s="118"/>
      <c r="D1607" s="136">
        <v>2.6543000000000001</v>
      </c>
      <c r="E1607" s="136">
        <v>3.5687000000000002</v>
      </c>
      <c r="F1607" s="133">
        <v>0</v>
      </c>
      <c r="G1607" s="133">
        <v>3.25</v>
      </c>
      <c r="H1607" s="133">
        <v>2.1</v>
      </c>
      <c r="I1607" s="133">
        <v>9.65</v>
      </c>
    </row>
    <row r="1608" spans="1:9">
      <c r="A1608" s="145">
        <v>39044010</v>
      </c>
      <c r="B1608" s="117" t="s">
        <v>7285</v>
      </c>
      <c r="C1608" s="118"/>
      <c r="D1608" s="136">
        <v>3.4310999999999998</v>
      </c>
      <c r="E1608" s="136">
        <v>3.4748000000000001</v>
      </c>
      <c r="F1608" s="133">
        <v>12.6</v>
      </c>
      <c r="G1608" s="133">
        <v>3.25</v>
      </c>
      <c r="H1608" s="133">
        <v>2.1</v>
      </c>
      <c r="I1608" s="133">
        <v>9.65</v>
      </c>
    </row>
    <row r="1609" spans="1:9">
      <c r="A1609" s="145">
        <v>39045090</v>
      </c>
      <c r="B1609" s="117" t="s">
        <v>7286</v>
      </c>
      <c r="C1609" s="118"/>
      <c r="D1609" s="136">
        <v>2.6335000000000002</v>
      </c>
      <c r="E1609" s="136">
        <v>3.8546</v>
      </c>
      <c r="F1609" s="133">
        <v>0</v>
      </c>
      <c r="G1609" s="133">
        <v>3.25</v>
      </c>
      <c r="H1609" s="133">
        <v>2.1</v>
      </c>
      <c r="I1609" s="133">
        <v>9.65</v>
      </c>
    </row>
    <row r="1610" spans="1:9">
      <c r="A1610" s="130">
        <v>39046110</v>
      </c>
      <c r="B1610" s="117" t="s">
        <v>7261</v>
      </c>
      <c r="C1610" s="118"/>
      <c r="D1610" s="138">
        <v>4.4058999999999999</v>
      </c>
      <c r="E1610" s="138">
        <v>5.6623000000000001</v>
      </c>
      <c r="F1610" s="133">
        <v>0</v>
      </c>
      <c r="G1610" s="133">
        <v>3.25</v>
      </c>
      <c r="H1610" s="133">
        <v>2.1</v>
      </c>
      <c r="I1610" s="133">
        <v>9.65</v>
      </c>
    </row>
    <row r="1611" spans="1:9" ht="27">
      <c r="A1611" s="130">
        <v>39046190</v>
      </c>
      <c r="B1611" s="139" t="s">
        <v>7287</v>
      </c>
      <c r="C1611" s="140"/>
      <c r="D1611" s="138">
        <v>5.5396999999999998</v>
      </c>
      <c r="E1611" s="138">
        <v>7.1832000000000003</v>
      </c>
      <c r="F1611" s="133">
        <v>5.4</v>
      </c>
      <c r="G1611" s="133">
        <v>3.25</v>
      </c>
      <c r="H1611" s="133">
        <v>2.1</v>
      </c>
      <c r="I1611" s="133">
        <v>9.65</v>
      </c>
    </row>
    <row r="1612" spans="1:9">
      <c r="A1612" s="130">
        <v>39046910</v>
      </c>
      <c r="B1612" s="117" t="s">
        <v>7288</v>
      </c>
      <c r="C1612" s="118"/>
      <c r="D1612" s="138">
        <v>13.2103</v>
      </c>
      <c r="E1612" s="138">
        <v>16.2362</v>
      </c>
      <c r="F1612" s="133">
        <v>0</v>
      </c>
      <c r="G1612" s="133">
        <v>3.25</v>
      </c>
      <c r="H1612" s="133">
        <v>2.1</v>
      </c>
      <c r="I1612" s="133">
        <v>9.65</v>
      </c>
    </row>
    <row r="1613" spans="1:9">
      <c r="A1613" s="145">
        <v>39046990</v>
      </c>
      <c r="B1613" s="117" t="s">
        <v>7289</v>
      </c>
      <c r="C1613" s="118"/>
      <c r="D1613" s="136">
        <v>10.076700000000001</v>
      </c>
      <c r="E1613" s="136">
        <v>18.686900000000001</v>
      </c>
      <c r="F1613" s="133">
        <v>0</v>
      </c>
      <c r="G1613" s="133">
        <v>3.25</v>
      </c>
      <c r="H1613" s="133">
        <v>2.1</v>
      </c>
      <c r="I1613" s="133">
        <v>9.65</v>
      </c>
    </row>
    <row r="1614" spans="1:9">
      <c r="A1614" s="130">
        <v>39049010</v>
      </c>
      <c r="B1614" s="117" t="s">
        <v>7290</v>
      </c>
      <c r="C1614" s="118"/>
      <c r="D1614" s="138">
        <v>1.1527000000000001</v>
      </c>
      <c r="E1614" s="138">
        <v>2.3077999999999999</v>
      </c>
      <c r="F1614" s="133">
        <v>0</v>
      </c>
      <c r="G1614" s="133">
        <v>3.25</v>
      </c>
      <c r="H1614" s="133">
        <v>2.1</v>
      </c>
      <c r="I1614" s="133">
        <v>9.65</v>
      </c>
    </row>
    <row r="1615" spans="1:9">
      <c r="A1615" s="145">
        <v>39051910</v>
      </c>
      <c r="B1615" s="117" t="s">
        <v>7291</v>
      </c>
      <c r="C1615" s="118"/>
      <c r="D1615" s="136">
        <v>1.768</v>
      </c>
      <c r="E1615" s="136">
        <v>1.8885000000000001</v>
      </c>
      <c r="F1615" s="133">
        <v>12.6</v>
      </c>
      <c r="G1615" s="133">
        <v>3.25</v>
      </c>
      <c r="H1615" s="133">
        <v>2.1</v>
      </c>
      <c r="I1615" s="133">
        <v>9.65</v>
      </c>
    </row>
    <row r="1616" spans="1:9">
      <c r="A1616" s="145">
        <v>39052100</v>
      </c>
      <c r="B1616" s="117" t="s">
        <v>7292</v>
      </c>
      <c r="C1616" s="118"/>
      <c r="D1616" s="136">
        <v>0.90290000000000004</v>
      </c>
      <c r="E1616" s="136">
        <v>0.97499999999999998</v>
      </c>
      <c r="F1616" s="133">
        <v>12.6</v>
      </c>
      <c r="G1616" s="133">
        <v>3.25</v>
      </c>
      <c r="H1616" s="133">
        <v>2.1</v>
      </c>
      <c r="I1616" s="133">
        <v>9.65</v>
      </c>
    </row>
    <row r="1617" spans="1:9">
      <c r="A1617" s="130">
        <v>39052900</v>
      </c>
      <c r="B1617" s="117" t="s">
        <v>7293</v>
      </c>
      <c r="C1617" s="118"/>
      <c r="D1617" s="138">
        <v>1.2630999999999999</v>
      </c>
      <c r="E1617" s="138">
        <v>1.4789000000000001</v>
      </c>
      <c r="F1617" s="133">
        <v>12.6</v>
      </c>
      <c r="G1617" s="133">
        <v>3.25</v>
      </c>
      <c r="H1617" s="133">
        <v>2.1</v>
      </c>
      <c r="I1617" s="133">
        <v>9.65</v>
      </c>
    </row>
    <row r="1618" spans="1:9">
      <c r="A1618" s="145">
        <v>39053000</v>
      </c>
      <c r="B1618" s="117" t="s">
        <v>7294</v>
      </c>
      <c r="C1618" s="118"/>
      <c r="D1618" s="136">
        <v>1.5450999999999999</v>
      </c>
      <c r="E1618" s="136">
        <v>1.7004999999999999</v>
      </c>
      <c r="F1618" s="133">
        <v>0</v>
      </c>
      <c r="G1618" s="133">
        <v>3.25</v>
      </c>
      <c r="H1618" s="133">
        <v>2.1</v>
      </c>
      <c r="I1618" s="133">
        <v>9.65</v>
      </c>
    </row>
    <row r="1619" spans="1:9">
      <c r="A1619" s="145">
        <v>39059190</v>
      </c>
      <c r="B1619" s="117" t="s">
        <v>7295</v>
      </c>
      <c r="C1619" s="118"/>
      <c r="D1619" s="136">
        <v>6.6520999999999999</v>
      </c>
      <c r="E1619" s="136">
        <v>7.5780000000000003</v>
      </c>
      <c r="F1619" s="133">
        <v>0</v>
      </c>
      <c r="G1619" s="133">
        <v>3.25</v>
      </c>
      <c r="H1619" s="133">
        <v>2.1</v>
      </c>
      <c r="I1619" s="133">
        <v>9.65</v>
      </c>
    </row>
    <row r="1620" spans="1:9">
      <c r="A1620" s="130">
        <v>39059920</v>
      </c>
      <c r="B1620" s="117" t="s">
        <v>7296</v>
      </c>
      <c r="C1620" s="118"/>
      <c r="D1620" s="138">
        <v>5.3247999999999998</v>
      </c>
      <c r="E1620" s="138">
        <v>6.6200999999999999</v>
      </c>
      <c r="F1620" s="133">
        <v>0</v>
      </c>
      <c r="G1620" s="133">
        <v>3.25</v>
      </c>
      <c r="H1620" s="133">
        <v>2.1</v>
      </c>
      <c r="I1620" s="133">
        <v>9.65</v>
      </c>
    </row>
    <row r="1621" spans="1:9">
      <c r="A1621" s="145">
        <v>39059930</v>
      </c>
      <c r="B1621" s="117" t="s">
        <v>7297</v>
      </c>
      <c r="C1621" s="118"/>
      <c r="D1621" s="136">
        <v>7.4873000000000003</v>
      </c>
      <c r="E1621" s="136">
        <v>9.7904999999999998</v>
      </c>
      <c r="F1621" s="133">
        <v>10.8</v>
      </c>
      <c r="G1621" s="133">
        <v>3.25</v>
      </c>
      <c r="H1621" s="133">
        <v>2.1</v>
      </c>
      <c r="I1621" s="133">
        <v>9.65</v>
      </c>
    </row>
    <row r="1622" spans="1:9">
      <c r="A1622" s="145">
        <v>39059990</v>
      </c>
      <c r="B1622" s="117" t="s">
        <v>7298</v>
      </c>
      <c r="C1622" s="118"/>
      <c r="D1622" s="136">
        <v>7.2103999999999999</v>
      </c>
      <c r="E1622" s="136">
        <v>9.6944999999999997</v>
      </c>
      <c r="F1622" s="133">
        <v>0</v>
      </c>
      <c r="G1622" s="133">
        <v>3.25</v>
      </c>
      <c r="H1622" s="133">
        <v>2.1</v>
      </c>
      <c r="I1622" s="133">
        <v>9.65</v>
      </c>
    </row>
    <row r="1623" spans="1:9">
      <c r="A1623" s="145">
        <v>39061000</v>
      </c>
      <c r="B1623" s="117" t="s">
        <v>7299</v>
      </c>
      <c r="C1623" s="118"/>
      <c r="D1623" s="136">
        <v>1.3858999999999999</v>
      </c>
      <c r="E1623" s="136">
        <v>1.9404999999999999</v>
      </c>
      <c r="F1623" s="133">
        <v>12.6</v>
      </c>
      <c r="G1623" s="133">
        <v>3.25</v>
      </c>
      <c r="H1623" s="133">
        <v>2.1</v>
      </c>
      <c r="I1623" s="133">
        <v>9.65</v>
      </c>
    </row>
    <row r="1624" spans="1:9">
      <c r="A1624" s="145">
        <v>39069011</v>
      </c>
      <c r="B1624" s="117" t="s">
        <v>7300</v>
      </c>
      <c r="C1624" s="118"/>
      <c r="D1624" s="136">
        <v>0.58340000000000003</v>
      </c>
      <c r="E1624" s="136">
        <v>1.0867</v>
      </c>
      <c r="F1624" s="133">
        <v>12.6</v>
      </c>
      <c r="G1624" s="133">
        <v>3.25</v>
      </c>
      <c r="H1624" s="133">
        <v>2.1</v>
      </c>
      <c r="I1624" s="133">
        <v>9.65</v>
      </c>
    </row>
    <row r="1625" spans="1:9">
      <c r="A1625" s="145">
        <v>39069012</v>
      </c>
      <c r="B1625" s="117" t="s">
        <v>7301</v>
      </c>
      <c r="C1625" s="118"/>
      <c r="D1625" s="136">
        <v>1.0848</v>
      </c>
      <c r="E1625" s="136">
        <v>1.1982999999999999</v>
      </c>
      <c r="F1625" s="133">
        <v>12.6</v>
      </c>
      <c r="G1625" s="133">
        <v>3.25</v>
      </c>
      <c r="H1625" s="133">
        <v>2.1</v>
      </c>
      <c r="I1625" s="133">
        <v>9.65</v>
      </c>
    </row>
    <row r="1626" spans="1:9">
      <c r="A1626" s="145">
        <v>39069019</v>
      </c>
      <c r="B1626" s="117" t="s">
        <v>7302</v>
      </c>
      <c r="C1626" s="118"/>
      <c r="D1626" s="136">
        <v>0.62619999999999998</v>
      </c>
      <c r="E1626" s="136">
        <v>1.23</v>
      </c>
      <c r="F1626" s="133">
        <v>12.6</v>
      </c>
      <c r="G1626" s="133">
        <v>3.25</v>
      </c>
      <c r="H1626" s="133">
        <v>2.1</v>
      </c>
      <c r="I1626" s="133">
        <v>9.65</v>
      </c>
    </row>
    <row r="1627" spans="1:9">
      <c r="A1627" s="145">
        <v>39069021</v>
      </c>
      <c r="B1627" s="117" t="s">
        <v>7303</v>
      </c>
      <c r="C1627" s="118"/>
      <c r="D1627" s="136">
        <v>1.9028</v>
      </c>
      <c r="E1627" s="136">
        <v>2.5426000000000002</v>
      </c>
      <c r="F1627" s="133">
        <v>12.6</v>
      </c>
      <c r="G1627" s="133">
        <v>3.25</v>
      </c>
      <c r="H1627" s="133">
        <v>2.1</v>
      </c>
      <c r="I1627" s="133">
        <v>9.65</v>
      </c>
    </row>
    <row r="1628" spans="1:9">
      <c r="A1628" s="130">
        <v>39069022</v>
      </c>
      <c r="B1628" s="117" t="s">
        <v>7304</v>
      </c>
      <c r="C1628" s="118"/>
      <c r="D1628" s="138">
        <v>2.0484</v>
      </c>
      <c r="E1628" s="138">
        <v>2.1335999999999999</v>
      </c>
      <c r="F1628" s="133">
        <v>0</v>
      </c>
      <c r="G1628" s="133">
        <v>3.25</v>
      </c>
      <c r="H1628" s="133">
        <v>2.1</v>
      </c>
      <c r="I1628" s="133">
        <v>9.65</v>
      </c>
    </row>
    <row r="1629" spans="1:9" ht="27">
      <c r="A1629" s="130">
        <v>39069029</v>
      </c>
      <c r="B1629" s="139" t="s">
        <v>7305</v>
      </c>
      <c r="C1629" s="140"/>
      <c r="D1629" s="138">
        <v>2.4367999999999999</v>
      </c>
      <c r="E1629" s="138">
        <v>3.7385000000000002</v>
      </c>
      <c r="F1629" s="133">
        <v>12.6</v>
      </c>
      <c r="G1629" s="133">
        <v>3.25</v>
      </c>
      <c r="H1629" s="133">
        <v>2.1</v>
      </c>
      <c r="I1629" s="133">
        <v>9.65</v>
      </c>
    </row>
    <row r="1630" spans="1:9">
      <c r="A1630" s="145">
        <v>39069031</v>
      </c>
      <c r="B1630" s="117" t="s">
        <v>7306</v>
      </c>
      <c r="C1630" s="118"/>
      <c r="D1630" s="136">
        <v>2.3773</v>
      </c>
      <c r="E1630" s="136">
        <v>2.8319999999999999</v>
      </c>
      <c r="F1630" s="133">
        <v>12.6</v>
      </c>
      <c r="G1630" s="133">
        <v>3.25</v>
      </c>
      <c r="H1630" s="133">
        <v>2.1</v>
      </c>
      <c r="I1630" s="133">
        <v>9.65</v>
      </c>
    </row>
    <row r="1631" spans="1:9" ht="27">
      <c r="A1631" s="130">
        <v>39069039</v>
      </c>
      <c r="B1631" s="139" t="s">
        <v>7307</v>
      </c>
      <c r="C1631" s="140"/>
      <c r="D1631" s="138">
        <v>1.3375999999999999</v>
      </c>
      <c r="E1631" s="138">
        <v>1.8794999999999999</v>
      </c>
      <c r="F1631" s="133">
        <v>12.6</v>
      </c>
      <c r="G1631" s="133">
        <v>3.25</v>
      </c>
      <c r="H1631" s="133">
        <v>2.1</v>
      </c>
      <c r="I1631" s="133">
        <v>9.65</v>
      </c>
    </row>
    <row r="1632" spans="1:9">
      <c r="A1632" s="130">
        <v>39069041</v>
      </c>
      <c r="B1632" s="117" t="s">
        <v>7308</v>
      </c>
      <c r="C1632" s="118"/>
      <c r="D1632" s="138">
        <v>5.7973999999999997</v>
      </c>
      <c r="E1632" s="138">
        <v>5.8211000000000004</v>
      </c>
      <c r="F1632" s="133">
        <v>12.6</v>
      </c>
      <c r="G1632" s="133">
        <v>3.25</v>
      </c>
      <c r="H1632" s="133">
        <v>2.1</v>
      </c>
      <c r="I1632" s="133">
        <v>9.65</v>
      </c>
    </row>
    <row r="1633" spans="1:9" ht="27">
      <c r="A1633" s="130">
        <v>39069042</v>
      </c>
      <c r="B1633" s="139" t="s">
        <v>7309</v>
      </c>
      <c r="C1633" s="140"/>
      <c r="D1633" s="138">
        <v>1.8314999999999999</v>
      </c>
      <c r="E1633" s="138">
        <v>1.8844000000000001</v>
      </c>
      <c r="F1633" s="133">
        <v>12.6</v>
      </c>
      <c r="G1633" s="133">
        <v>3.25</v>
      </c>
      <c r="H1633" s="133">
        <v>2.1</v>
      </c>
      <c r="I1633" s="133">
        <v>9.65</v>
      </c>
    </row>
    <row r="1634" spans="1:9">
      <c r="A1634" s="130">
        <v>39069043</v>
      </c>
      <c r="B1634" s="117" t="s">
        <v>7310</v>
      </c>
      <c r="C1634" s="118"/>
      <c r="D1634" s="138">
        <v>4.6444000000000001</v>
      </c>
      <c r="E1634" s="138">
        <v>5.4855999999999998</v>
      </c>
      <c r="F1634" s="133">
        <v>0</v>
      </c>
      <c r="G1634" s="133">
        <v>3.25</v>
      </c>
      <c r="H1634" s="133">
        <v>2.1</v>
      </c>
      <c r="I1634" s="133">
        <v>9.65</v>
      </c>
    </row>
    <row r="1635" spans="1:9" ht="27">
      <c r="A1635" s="130">
        <v>39069044</v>
      </c>
      <c r="B1635" s="139" t="s">
        <v>7311</v>
      </c>
      <c r="C1635" s="140"/>
      <c r="D1635" s="138">
        <v>1.1399999999999999</v>
      </c>
      <c r="E1635" s="138">
        <v>1.2142999999999999</v>
      </c>
      <c r="F1635" s="133">
        <v>0</v>
      </c>
      <c r="G1635" s="133">
        <v>3.25</v>
      </c>
      <c r="H1635" s="133">
        <v>2.1</v>
      </c>
      <c r="I1635" s="133">
        <v>9.65</v>
      </c>
    </row>
    <row r="1636" spans="1:9">
      <c r="A1636" s="145">
        <v>39069045</v>
      </c>
      <c r="B1636" s="117" t="s">
        <v>7312</v>
      </c>
      <c r="C1636" s="118"/>
      <c r="D1636" s="136">
        <v>2.9413</v>
      </c>
      <c r="E1636" s="136">
        <v>2.9763000000000002</v>
      </c>
      <c r="F1636" s="133">
        <v>0</v>
      </c>
      <c r="G1636" s="133">
        <v>3.25</v>
      </c>
      <c r="H1636" s="133">
        <v>2.1</v>
      </c>
      <c r="I1636" s="133">
        <v>9.65</v>
      </c>
    </row>
    <row r="1637" spans="1:9" ht="27">
      <c r="A1637" s="130">
        <v>39069047</v>
      </c>
      <c r="B1637" s="139" t="s">
        <v>7313</v>
      </c>
      <c r="C1637" s="140"/>
      <c r="D1637" s="138">
        <v>1.85</v>
      </c>
      <c r="E1637" s="138">
        <v>1.9461999999999999</v>
      </c>
      <c r="F1637" s="133">
        <v>0</v>
      </c>
      <c r="G1637" s="133">
        <v>3.25</v>
      </c>
      <c r="H1637" s="133">
        <v>2.1</v>
      </c>
      <c r="I1637" s="133">
        <v>9.65</v>
      </c>
    </row>
    <row r="1638" spans="1:9">
      <c r="A1638" s="145">
        <v>39069048</v>
      </c>
      <c r="B1638" s="117" t="s">
        <v>7314</v>
      </c>
      <c r="C1638" s="118"/>
      <c r="D1638" s="136">
        <v>13.3767</v>
      </c>
      <c r="E1638" s="136">
        <v>13.3767</v>
      </c>
      <c r="F1638" s="133">
        <v>0</v>
      </c>
      <c r="G1638" s="133">
        <v>3.25</v>
      </c>
      <c r="H1638" s="133">
        <v>2.1</v>
      </c>
      <c r="I1638" s="133">
        <v>9.65</v>
      </c>
    </row>
    <row r="1639" spans="1:9" ht="27">
      <c r="A1639" s="130">
        <v>39069049</v>
      </c>
      <c r="B1639" s="139" t="s">
        <v>7315</v>
      </c>
      <c r="C1639" s="140"/>
      <c r="D1639" s="138">
        <v>1.2690999999999999</v>
      </c>
      <c r="E1639" s="138">
        <v>1.8299000000000001</v>
      </c>
      <c r="F1639" s="133">
        <v>12.6</v>
      </c>
      <c r="G1639" s="133">
        <v>3.25</v>
      </c>
      <c r="H1639" s="133">
        <v>2.1</v>
      </c>
      <c r="I1639" s="133">
        <v>9.65</v>
      </c>
    </row>
    <row r="1640" spans="1:9">
      <c r="A1640" s="145">
        <v>39071031</v>
      </c>
      <c r="B1640" s="117" t="s">
        <v>7316</v>
      </c>
      <c r="C1640" s="118"/>
      <c r="D1640" s="136">
        <v>1.3170999999999999</v>
      </c>
      <c r="E1640" s="136">
        <v>1.3703000000000001</v>
      </c>
      <c r="F1640" s="133">
        <v>0</v>
      </c>
      <c r="G1640" s="133">
        <v>3.25</v>
      </c>
      <c r="H1640" s="133">
        <v>2.1</v>
      </c>
      <c r="I1640" s="133">
        <v>9.65</v>
      </c>
    </row>
    <row r="1641" spans="1:9" ht="27">
      <c r="A1641" s="130">
        <v>39071039</v>
      </c>
      <c r="B1641" s="139" t="s">
        <v>7317</v>
      </c>
      <c r="C1641" s="140"/>
      <c r="D1641" s="138">
        <v>0.69279999999999997</v>
      </c>
      <c r="E1641" s="138">
        <v>1.4083000000000001</v>
      </c>
      <c r="F1641" s="133">
        <v>12.6</v>
      </c>
      <c r="G1641" s="133">
        <v>3.25</v>
      </c>
      <c r="H1641" s="133">
        <v>2.1</v>
      </c>
      <c r="I1641" s="133">
        <v>9.65</v>
      </c>
    </row>
    <row r="1642" spans="1:9">
      <c r="A1642" s="145">
        <v>39071041</v>
      </c>
      <c r="B1642" s="117" t="s">
        <v>7318</v>
      </c>
      <c r="C1642" s="118"/>
      <c r="D1642" s="136">
        <v>1.1315</v>
      </c>
      <c r="E1642" s="136">
        <v>1.2965</v>
      </c>
      <c r="F1642" s="133">
        <v>0</v>
      </c>
      <c r="G1642" s="133">
        <v>3.25</v>
      </c>
      <c r="H1642" s="133">
        <v>2.1</v>
      </c>
      <c r="I1642" s="133">
        <v>9.65</v>
      </c>
    </row>
    <row r="1643" spans="1:9" ht="27">
      <c r="A1643" s="130">
        <v>39071049</v>
      </c>
      <c r="B1643" s="139" t="s">
        <v>7319</v>
      </c>
      <c r="C1643" s="140"/>
      <c r="D1643" s="138">
        <v>1.5176000000000001</v>
      </c>
      <c r="E1643" s="138">
        <v>1.6105</v>
      </c>
      <c r="F1643" s="133">
        <v>0</v>
      </c>
      <c r="G1643" s="133">
        <v>3.25</v>
      </c>
      <c r="H1643" s="133">
        <v>2.1</v>
      </c>
      <c r="I1643" s="133">
        <v>9.65</v>
      </c>
    </row>
    <row r="1644" spans="1:9">
      <c r="A1644" s="145">
        <v>39071091</v>
      </c>
      <c r="B1644" s="117" t="s">
        <v>7320</v>
      </c>
      <c r="C1644" s="118"/>
      <c r="D1644" s="136">
        <v>1.514</v>
      </c>
      <c r="E1644" s="136">
        <v>1.6194</v>
      </c>
      <c r="F1644" s="133">
        <v>12.6</v>
      </c>
      <c r="G1644" s="133">
        <v>3.25</v>
      </c>
      <c r="H1644" s="133">
        <v>2.1</v>
      </c>
      <c r="I1644" s="133">
        <v>9.65</v>
      </c>
    </row>
    <row r="1645" spans="1:9">
      <c r="A1645" s="130">
        <v>39071099</v>
      </c>
      <c r="B1645" s="117" t="s">
        <v>7321</v>
      </c>
      <c r="C1645" s="118"/>
      <c r="D1645" s="138">
        <v>2.72</v>
      </c>
      <c r="E1645" s="138">
        <v>2.72</v>
      </c>
      <c r="F1645" s="133">
        <v>12.6</v>
      </c>
      <c r="G1645" s="133">
        <v>3.25</v>
      </c>
      <c r="H1645" s="133">
        <v>2.1</v>
      </c>
      <c r="I1645" s="133">
        <v>9.65</v>
      </c>
    </row>
    <row r="1646" spans="1:9">
      <c r="A1646" s="130">
        <v>39072100</v>
      </c>
      <c r="B1646" s="117" t="s">
        <v>7322</v>
      </c>
      <c r="C1646" s="118"/>
      <c r="D1646" s="138">
        <v>6.4885000000000002</v>
      </c>
      <c r="E1646" s="138">
        <v>6.5358000000000001</v>
      </c>
      <c r="F1646" s="133">
        <v>12.6</v>
      </c>
      <c r="G1646" s="133">
        <v>3.25</v>
      </c>
      <c r="H1646" s="133">
        <v>2.1</v>
      </c>
      <c r="I1646" s="133">
        <v>9.65</v>
      </c>
    </row>
    <row r="1647" spans="1:9">
      <c r="A1647" s="130">
        <v>39072912</v>
      </c>
      <c r="B1647" s="117" t="s">
        <v>7258</v>
      </c>
      <c r="C1647" s="118"/>
      <c r="D1647" s="138">
        <v>1.3902000000000001</v>
      </c>
      <c r="E1647" s="138">
        <v>1.3902000000000001</v>
      </c>
      <c r="F1647" s="133">
        <v>0</v>
      </c>
      <c r="G1647" s="133">
        <v>3.25</v>
      </c>
      <c r="H1647" s="133">
        <v>2.1</v>
      </c>
      <c r="I1647" s="133">
        <v>9.65</v>
      </c>
    </row>
    <row r="1648" spans="1:9" ht="27">
      <c r="A1648" s="130">
        <v>39072920</v>
      </c>
      <c r="B1648" s="139" t="s">
        <v>7323</v>
      </c>
      <c r="C1648" s="140"/>
      <c r="D1648" s="138">
        <v>2.0537999999999998</v>
      </c>
      <c r="E1648" s="138">
        <v>2.4344999999999999</v>
      </c>
      <c r="F1648" s="133">
        <v>0</v>
      </c>
      <c r="G1648" s="133">
        <v>3.25</v>
      </c>
      <c r="H1648" s="133">
        <v>2.1</v>
      </c>
      <c r="I1648" s="133">
        <v>9.65</v>
      </c>
    </row>
    <row r="1649" spans="1:9">
      <c r="A1649" s="130">
        <v>39072931</v>
      </c>
      <c r="B1649" s="117" t="s">
        <v>7324</v>
      </c>
      <c r="C1649" s="118"/>
      <c r="D1649" s="138">
        <v>1.0284</v>
      </c>
      <c r="E1649" s="138">
        <v>1.5318000000000001</v>
      </c>
      <c r="F1649" s="133">
        <v>12.6</v>
      </c>
      <c r="G1649" s="133">
        <v>3.25</v>
      </c>
      <c r="H1649" s="133">
        <v>2.1</v>
      </c>
      <c r="I1649" s="133">
        <v>9.65</v>
      </c>
    </row>
    <row r="1650" spans="1:9">
      <c r="A1650" s="130">
        <v>39072939</v>
      </c>
      <c r="B1650" s="117" t="s">
        <v>5820</v>
      </c>
      <c r="C1650" s="118"/>
      <c r="D1650" s="138">
        <v>1.1917</v>
      </c>
      <c r="E1650" s="138">
        <v>1.3768</v>
      </c>
      <c r="F1650" s="133">
        <v>12.6</v>
      </c>
      <c r="G1650" s="133">
        <v>3.25</v>
      </c>
      <c r="H1650" s="133">
        <v>2.1</v>
      </c>
      <c r="I1650" s="133">
        <v>9.65</v>
      </c>
    </row>
    <row r="1651" spans="1:9" ht="27">
      <c r="A1651" s="130">
        <v>39072942</v>
      </c>
      <c r="B1651" s="139" t="s">
        <v>7325</v>
      </c>
      <c r="C1651" s="140"/>
      <c r="D1651" s="138">
        <v>1.7823</v>
      </c>
      <c r="E1651" s="138">
        <v>1.9258999999999999</v>
      </c>
      <c r="F1651" s="133">
        <v>0</v>
      </c>
      <c r="G1651" s="133">
        <v>3.25</v>
      </c>
      <c r="H1651" s="133">
        <v>2.1</v>
      </c>
      <c r="I1651" s="133">
        <v>9.65</v>
      </c>
    </row>
    <row r="1652" spans="1:9">
      <c r="A1652" s="130">
        <v>39072990</v>
      </c>
      <c r="B1652" s="117" t="s">
        <v>5820</v>
      </c>
      <c r="C1652" s="118"/>
      <c r="D1652" s="138">
        <v>1.0978000000000001</v>
      </c>
      <c r="E1652" s="138">
        <v>1.5875999999999999</v>
      </c>
      <c r="F1652" s="133">
        <v>12.6</v>
      </c>
      <c r="G1652" s="133">
        <v>3.25</v>
      </c>
      <c r="H1652" s="133">
        <v>2.1</v>
      </c>
      <c r="I1652" s="133">
        <v>9.65</v>
      </c>
    </row>
    <row r="1653" spans="1:9">
      <c r="A1653" s="130">
        <v>39073011</v>
      </c>
      <c r="B1653" s="117" t="s">
        <v>7261</v>
      </c>
      <c r="C1653" s="118"/>
      <c r="D1653" s="138">
        <v>2.5659999999999998</v>
      </c>
      <c r="E1653" s="138">
        <v>3.3512</v>
      </c>
      <c r="F1653" s="133">
        <v>12.6</v>
      </c>
      <c r="G1653" s="133">
        <v>3.25</v>
      </c>
      <c r="H1653" s="133">
        <v>2.1</v>
      </c>
      <c r="I1653" s="133">
        <v>9.65</v>
      </c>
    </row>
    <row r="1654" spans="1:9">
      <c r="A1654" s="145">
        <v>39073019</v>
      </c>
      <c r="B1654" s="117" t="s">
        <v>7326</v>
      </c>
      <c r="C1654" s="118"/>
      <c r="D1654" s="136">
        <v>1.9401999999999999</v>
      </c>
      <c r="E1654" s="136">
        <v>2.9390999999999998</v>
      </c>
      <c r="F1654" s="133">
        <v>12.6</v>
      </c>
      <c r="G1654" s="133">
        <v>3.25</v>
      </c>
      <c r="H1654" s="133">
        <v>2.1</v>
      </c>
      <c r="I1654" s="133">
        <v>9.65</v>
      </c>
    </row>
    <row r="1655" spans="1:9">
      <c r="A1655" s="145">
        <v>39073021</v>
      </c>
      <c r="B1655" s="117" t="s">
        <v>7327</v>
      </c>
      <c r="C1655" s="118"/>
      <c r="D1655" s="136">
        <v>1.9197</v>
      </c>
      <c r="E1655" s="136">
        <v>1.9197</v>
      </c>
      <c r="F1655" s="133">
        <v>12.6</v>
      </c>
      <c r="G1655" s="133">
        <v>3.25</v>
      </c>
      <c r="H1655" s="133">
        <v>2.1</v>
      </c>
      <c r="I1655" s="133">
        <v>9.65</v>
      </c>
    </row>
    <row r="1656" spans="1:9">
      <c r="A1656" s="145">
        <v>39073022</v>
      </c>
      <c r="B1656" s="117" t="s">
        <v>7328</v>
      </c>
      <c r="C1656" s="118"/>
      <c r="D1656" s="136">
        <v>1.8169999999999999</v>
      </c>
      <c r="E1656" s="136">
        <v>2.0838000000000001</v>
      </c>
      <c r="F1656" s="133">
        <v>12.6</v>
      </c>
      <c r="G1656" s="133">
        <v>3.25</v>
      </c>
      <c r="H1656" s="133">
        <v>2.1</v>
      </c>
      <c r="I1656" s="133">
        <v>9.65</v>
      </c>
    </row>
    <row r="1657" spans="1:9">
      <c r="A1657" s="130">
        <v>39073029</v>
      </c>
      <c r="B1657" s="117" t="s">
        <v>7329</v>
      </c>
      <c r="C1657" s="118"/>
      <c r="D1657" s="138">
        <v>1.7957000000000001</v>
      </c>
      <c r="E1657" s="138">
        <v>1.9957</v>
      </c>
      <c r="F1657" s="133">
        <v>12.6</v>
      </c>
      <c r="G1657" s="133">
        <v>3.25</v>
      </c>
      <c r="H1657" s="133">
        <v>2.1</v>
      </c>
      <c r="I1657" s="133">
        <v>9.65</v>
      </c>
    </row>
    <row r="1658" spans="1:9">
      <c r="A1658" s="145">
        <v>39074010</v>
      </c>
      <c r="B1658" s="117" t="s">
        <v>7330</v>
      </c>
      <c r="C1658" s="118"/>
      <c r="D1658" s="136">
        <v>1.7894000000000001</v>
      </c>
      <c r="E1658" s="136">
        <v>1.7894000000000001</v>
      </c>
      <c r="F1658" s="133">
        <v>0</v>
      </c>
      <c r="G1658" s="133">
        <v>3.25</v>
      </c>
      <c r="H1658" s="133">
        <v>2.1</v>
      </c>
      <c r="I1658" s="133">
        <v>9.65</v>
      </c>
    </row>
    <row r="1659" spans="1:9">
      <c r="A1659" s="145">
        <v>39074090</v>
      </c>
      <c r="B1659" s="117" t="s">
        <v>7331</v>
      </c>
      <c r="C1659" s="118"/>
      <c r="D1659" s="136">
        <v>1.8971</v>
      </c>
      <c r="E1659" s="136">
        <v>2.2888000000000002</v>
      </c>
      <c r="F1659" s="133">
        <v>12.6</v>
      </c>
      <c r="G1659" s="133">
        <v>3.25</v>
      </c>
      <c r="H1659" s="133">
        <v>2.1</v>
      </c>
      <c r="I1659" s="133">
        <v>9.65</v>
      </c>
    </row>
    <row r="1660" spans="1:9">
      <c r="A1660" s="145">
        <v>39076100</v>
      </c>
      <c r="B1660" s="117" t="s">
        <v>7332</v>
      </c>
      <c r="C1660" s="118"/>
      <c r="D1660" s="136">
        <v>1.0506</v>
      </c>
      <c r="E1660" s="136">
        <v>1.0975999999999999</v>
      </c>
      <c r="F1660" s="133">
        <v>20</v>
      </c>
      <c r="G1660" s="133">
        <v>3.25</v>
      </c>
      <c r="H1660" s="133">
        <v>2.1</v>
      </c>
      <c r="I1660" s="133">
        <v>9.65</v>
      </c>
    </row>
    <row r="1661" spans="1:9">
      <c r="A1661" s="130">
        <v>39076900</v>
      </c>
      <c r="B1661" s="117" t="s">
        <v>5759</v>
      </c>
      <c r="C1661" s="118"/>
      <c r="D1661" s="138">
        <v>0.89380000000000004</v>
      </c>
      <c r="E1661" s="138">
        <v>0.92949999999999999</v>
      </c>
      <c r="F1661" s="133">
        <v>12.6</v>
      </c>
      <c r="G1661" s="133">
        <v>3.25</v>
      </c>
      <c r="H1661" s="133">
        <v>2.1</v>
      </c>
      <c r="I1661" s="133">
        <v>9.65</v>
      </c>
    </row>
    <row r="1662" spans="1:9" ht="27">
      <c r="A1662" s="130">
        <v>39077000</v>
      </c>
      <c r="B1662" s="139" t="s">
        <v>7333</v>
      </c>
      <c r="C1662" s="140"/>
      <c r="D1662" s="138">
        <v>1.859</v>
      </c>
      <c r="E1662" s="138">
        <v>3.8477000000000001</v>
      </c>
      <c r="F1662" s="133">
        <v>12.6</v>
      </c>
      <c r="G1662" s="133">
        <v>3.25</v>
      </c>
      <c r="H1662" s="133">
        <v>2.1</v>
      </c>
      <c r="I1662" s="133">
        <v>9.65</v>
      </c>
    </row>
    <row r="1663" spans="1:9">
      <c r="A1663" s="145">
        <v>39079100</v>
      </c>
      <c r="B1663" s="117" t="s">
        <v>7334</v>
      </c>
      <c r="C1663" s="118"/>
      <c r="D1663" s="136">
        <v>1.4175</v>
      </c>
      <c r="E1663" s="136">
        <v>4.5357000000000003</v>
      </c>
      <c r="F1663" s="133">
        <v>20</v>
      </c>
      <c r="G1663" s="133">
        <v>3.25</v>
      </c>
      <c r="H1663" s="133">
        <v>2.1</v>
      </c>
      <c r="I1663" s="133">
        <v>9.65</v>
      </c>
    </row>
    <row r="1664" spans="1:9" ht="27">
      <c r="A1664" s="130">
        <v>39079911</v>
      </c>
      <c r="B1664" s="139" t="s">
        <v>7335</v>
      </c>
      <c r="C1664" s="140"/>
      <c r="D1664" s="138">
        <v>1.47</v>
      </c>
      <c r="E1664" s="138">
        <v>1.5264</v>
      </c>
      <c r="F1664" s="133">
        <v>12.6</v>
      </c>
      <c r="G1664" s="133">
        <v>3.25</v>
      </c>
      <c r="H1664" s="133">
        <v>2.1</v>
      </c>
      <c r="I1664" s="133">
        <v>9.65</v>
      </c>
    </row>
    <row r="1665" spans="1:9">
      <c r="A1665" s="145">
        <v>39079912</v>
      </c>
      <c r="B1665" s="117" t="s">
        <v>7336</v>
      </c>
      <c r="C1665" s="118"/>
      <c r="D1665" s="136">
        <v>1.5247999999999999</v>
      </c>
      <c r="E1665" s="136">
        <v>1.5274000000000001</v>
      </c>
      <c r="F1665" s="133">
        <v>0</v>
      </c>
      <c r="G1665" s="133">
        <v>3.25</v>
      </c>
      <c r="H1665" s="133">
        <v>2.1</v>
      </c>
      <c r="I1665" s="133">
        <v>9.65</v>
      </c>
    </row>
    <row r="1666" spans="1:9" ht="27">
      <c r="A1666" s="130">
        <v>39079919</v>
      </c>
      <c r="B1666" s="139" t="s">
        <v>7337</v>
      </c>
      <c r="C1666" s="140"/>
      <c r="D1666" s="138">
        <v>0.89</v>
      </c>
      <c r="E1666" s="138">
        <v>1.4569000000000001</v>
      </c>
      <c r="F1666" s="133">
        <v>0</v>
      </c>
      <c r="G1666" s="133">
        <v>3.25</v>
      </c>
      <c r="H1666" s="133">
        <v>2.1</v>
      </c>
      <c r="I1666" s="133">
        <v>9.65</v>
      </c>
    </row>
    <row r="1667" spans="1:9">
      <c r="A1667" s="130">
        <v>39079991</v>
      </c>
      <c r="B1667" s="117" t="s">
        <v>7261</v>
      </c>
      <c r="C1667" s="118"/>
      <c r="D1667" s="138">
        <v>1.3744000000000001</v>
      </c>
      <c r="E1667" s="138">
        <v>1.7705</v>
      </c>
      <c r="F1667" s="133">
        <v>12.6</v>
      </c>
      <c r="G1667" s="133">
        <v>3.25</v>
      </c>
      <c r="H1667" s="133">
        <v>2.1</v>
      </c>
      <c r="I1667" s="133">
        <v>9.65</v>
      </c>
    </row>
    <row r="1668" spans="1:9" ht="27">
      <c r="A1668" s="130">
        <v>39079992</v>
      </c>
      <c r="B1668" s="139" t="s">
        <v>7338</v>
      </c>
      <c r="C1668" s="140"/>
      <c r="D1668" s="138">
        <v>22.042200000000001</v>
      </c>
      <c r="E1668" s="138">
        <v>22.042200000000001</v>
      </c>
      <c r="F1668" s="133">
        <v>0</v>
      </c>
      <c r="G1668" s="133">
        <v>3.25</v>
      </c>
      <c r="H1668" s="133">
        <v>2.1</v>
      </c>
      <c r="I1668" s="133">
        <v>9.65</v>
      </c>
    </row>
    <row r="1669" spans="1:9">
      <c r="A1669" s="145">
        <v>39079994</v>
      </c>
      <c r="B1669" s="117" t="s">
        <v>7339</v>
      </c>
      <c r="C1669" s="118"/>
      <c r="D1669" s="136">
        <v>6.3281999999999998</v>
      </c>
      <c r="E1669" s="136">
        <v>6.3281999999999998</v>
      </c>
      <c r="F1669" s="133">
        <v>0</v>
      </c>
      <c r="G1669" s="133">
        <v>3.25</v>
      </c>
      <c r="H1669" s="133">
        <v>2.1</v>
      </c>
      <c r="I1669" s="133">
        <v>9.65</v>
      </c>
    </row>
    <row r="1670" spans="1:9" ht="27">
      <c r="A1670" s="130">
        <v>39079999</v>
      </c>
      <c r="B1670" s="139" t="s">
        <v>7340</v>
      </c>
      <c r="C1670" s="140"/>
      <c r="D1670" s="138">
        <v>1.4172</v>
      </c>
      <c r="E1670" s="138">
        <v>1.8120000000000001</v>
      </c>
      <c r="F1670" s="133">
        <v>12.6</v>
      </c>
      <c r="G1670" s="133">
        <v>3.25</v>
      </c>
      <c r="H1670" s="133">
        <v>2.1</v>
      </c>
      <c r="I1670" s="133">
        <v>9.65</v>
      </c>
    </row>
    <row r="1671" spans="1:9">
      <c r="A1671" s="130">
        <v>39081012</v>
      </c>
      <c r="B1671" s="117" t="s">
        <v>7341</v>
      </c>
      <c r="C1671" s="118"/>
      <c r="D1671" s="138">
        <v>10.6334</v>
      </c>
      <c r="E1671" s="138">
        <v>9.9641999999999999</v>
      </c>
      <c r="F1671" s="133">
        <v>0</v>
      </c>
      <c r="G1671" s="133">
        <v>3.25</v>
      </c>
      <c r="H1671" s="133">
        <v>2.1</v>
      </c>
      <c r="I1671" s="133">
        <v>9.65</v>
      </c>
    </row>
    <row r="1672" spans="1:9" ht="27">
      <c r="A1672" s="130">
        <v>39081014</v>
      </c>
      <c r="B1672" s="139" t="s">
        <v>7342</v>
      </c>
      <c r="C1672" s="140"/>
      <c r="D1672" s="138">
        <v>2.0991</v>
      </c>
      <c r="E1672" s="138">
        <v>3.0266999999999999</v>
      </c>
      <c r="F1672" s="133">
        <v>12.6</v>
      </c>
      <c r="G1672" s="133">
        <v>3.25</v>
      </c>
      <c r="H1672" s="133">
        <v>2.1</v>
      </c>
      <c r="I1672" s="133">
        <v>9.65</v>
      </c>
    </row>
    <row r="1673" spans="1:9" ht="27">
      <c r="A1673" s="130">
        <v>39081019</v>
      </c>
      <c r="B1673" s="139" t="s">
        <v>7343</v>
      </c>
      <c r="C1673" s="140"/>
      <c r="D1673" s="138">
        <v>3.7261000000000002</v>
      </c>
      <c r="E1673" s="138">
        <v>4.5906000000000002</v>
      </c>
      <c r="F1673" s="133">
        <v>0</v>
      </c>
      <c r="G1673" s="133">
        <v>3.25</v>
      </c>
      <c r="H1673" s="133">
        <v>2.1</v>
      </c>
      <c r="I1673" s="133">
        <v>9.65</v>
      </c>
    </row>
    <row r="1674" spans="1:9">
      <c r="A1674" s="145">
        <v>39081022</v>
      </c>
      <c r="B1674" s="117" t="s">
        <v>7344</v>
      </c>
      <c r="C1674" s="118"/>
      <c r="D1674" s="136">
        <v>8.5959000000000003</v>
      </c>
      <c r="E1674" s="136">
        <v>8.6067999999999998</v>
      </c>
      <c r="F1674" s="133">
        <v>0</v>
      </c>
      <c r="G1674" s="133">
        <v>3.25</v>
      </c>
      <c r="H1674" s="133">
        <v>2.1</v>
      </c>
      <c r="I1674" s="133">
        <v>9.65</v>
      </c>
    </row>
    <row r="1675" spans="1:9" ht="27">
      <c r="A1675" s="130">
        <v>39081023</v>
      </c>
      <c r="B1675" s="139" t="s">
        <v>7345</v>
      </c>
      <c r="C1675" s="140"/>
      <c r="D1675" s="138">
        <v>1.9837</v>
      </c>
      <c r="E1675" s="138">
        <v>2.8151000000000002</v>
      </c>
      <c r="F1675" s="133">
        <v>12.6</v>
      </c>
      <c r="G1675" s="133">
        <v>3.25</v>
      </c>
      <c r="H1675" s="133">
        <v>2.1</v>
      </c>
      <c r="I1675" s="133">
        <v>9.65</v>
      </c>
    </row>
    <row r="1676" spans="1:9">
      <c r="A1676" s="130">
        <v>39081025</v>
      </c>
      <c r="B1676" s="117" t="s">
        <v>7346</v>
      </c>
      <c r="C1676" s="118"/>
      <c r="D1676" s="138">
        <v>1.7287999999999999</v>
      </c>
      <c r="E1676" s="138">
        <v>1.8469</v>
      </c>
      <c r="F1676" s="133">
        <v>12.6</v>
      </c>
      <c r="G1676" s="133">
        <v>3.25</v>
      </c>
      <c r="H1676" s="133">
        <v>2.1</v>
      </c>
      <c r="I1676" s="133">
        <v>9.65</v>
      </c>
    </row>
    <row r="1677" spans="1:9">
      <c r="A1677" s="130">
        <v>39081026</v>
      </c>
      <c r="B1677" s="117" t="s">
        <v>7347</v>
      </c>
      <c r="C1677" s="118"/>
      <c r="D1677" s="138">
        <v>2.5253999999999999</v>
      </c>
      <c r="E1677" s="138">
        <v>3.0657999999999999</v>
      </c>
      <c r="F1677" s="133">
        <v>20</v>
      </c>
      <c r="G1677" s="133">
        <v>3.25</v>
      </c>
      <c r="H1677" s="133">
        <v>2.1</v>
      </c>
      <c r="I1677" s="133">
        <v>9.65</v>
      </c>
    </row>
    <row r="1678" spans="1:9" ht="27">
      <c r="A1678" s="145">
        <v>39081029</v>
      </c>
      <c r="B1678" s="139" t="s">
        <v>7348</v>
      </c>
      <c r="C1678" s="140"/>
      <c r="D1678" s="136">
        <v>1.8952</v>
      </c>
      <c r="E1678" s="136">
        <v>3.8355999999999999</v>
      </c>
      <c r="F1678" s="133">
        <v>0</v>
      </c>
      <c r="G1678" s="133">
        <v>3.25</v>
      </c>
      <c r="H1678" s="133">
        <v>2.1</v>
      </c>
      <c r="I1678" s="133">
        <v>9.65</v>
      </c>
    </row>
    <row r="1679" spans="1:9" ht="27">
      <c r="A1679" s="145">
        <v>39089020</v>
      </c>
      <c r="B1679" s="117" t="s">
        <v>7349</v>
      </c>
      <c r="C1679" s="118"/>
      <c r="D1679" s="136">
        <v>2.8250000000000002</v>
      </c>
      <c r="E1679" s="136">
        <v>3.0882000000000001</v>
      </c>
      <c r="F1679" s="133">
        <v>12.6</v>
      </c>
      <c r="G1679" s="133">
        <v>3.25</v>
      </c>
      <c r="H1679" s="133">
        <v>2.1</v>
      </c>
      <c r="I1679" s="133">
        <v>9.65</v>
      </c>
    </row>
    <row r="1680" spans="1:9">
      <c r="A1680" s="130">
        <v>39089090</v>
      </c>
      <c r="B1680" s="146" t="s">
        <v>7350</v>
      </c>
      <c r="C1680" s="147"/>
      <c r="D1680" s="138">
        <v>2.2930999999999999</v>
      </c>
      <c r="E1680" s="138">
        <v>2.8287</v>
      </c>
      <c r="F1680" s="133">
        <v>0</v>
      </c>
      <c r="G1680" s="133">
        <v>3.25</v>
      </c>
      <c r="H1680" s="133">
        <v>2.1</v>
      </c>
      <c r="I1680" s="133">
        <v>9.65</v>
      </c>
    </row>
    <row r="1681" spans="1:9" ht="27">
      <c r="A1681" s="130">
        <v>39091000</v>
      </c>
      <c r="B1681" s="139" t="s">
        <v>7351</v>
      </c>
      <c r="C1681" s="140"/>
      <c r="D1681" s="138">
        <v>1.3683000000000001</v>
      </c>
      <c r="E1681" s="138">
        <v>1.8624000000000001</v>
      </c>
      <c r="F1681" s="133">
        <v>0</v>
      </c>
      <c r="G1681" s="133">
        <v>3.25</v>
      </c>
      <c r="H1681" s="133">
        <v>2.1</v>
      </c>
      <c r="I1681" s="133">
        <v>9.65</v>
      </c>
    </row>
    <row r="1682" spans="1:9">
      <c r="A1682" s="145">
        <v>39092029</v>
      </c>
      <c r="B1682" s="117" t="s">
        <v>7352</v>
      </c>
      <c r="C1682" s="118"/>
      <c r="D1682" s="136">
        <v>1.722</v>
      </c>
      <c r="E1682" s="136">
        <v>1.722</v>
      </c>
      <c r="F1682" s="133">
        <v>12.6</v>
      </c>
      <c r="G1682" s="133">
        <v>3.25</v>
      </c>
      <c r="H1682" s="133">
        <v>2.1</v>
      </c>
      <c r="I1682" s="133">
        <v>9.65</v>
      </c>
    </row>
    <row r="1683" spans="1:9" ht="27">
      <c r="A1683" s="130">
        <v>39093100</v>
      </c>
      <c r="B1683" s="139" t="s">
        <v>7353</v>
      </c>
      <c r="C1683" s="140"/>
      <c r="D1683" s="138">
        <v>1.5310999999999999</v>
      </c>
      <c r="E1683" s="138">
        <v>1.7765</v>
      </c>
      <c r="F1683" s="133">
        <v>0</v>
      </c>
      <c r="G1683" s="133">
        <v>3.25</v>
      </c>
      <c r="H1683" s="133">
        <v>2.1</v>
      </c>
      <c r="I1683" s="133">
        <v>9.65</v>
      </c>
    </row>
    <row r="1684" spans="1:9">
      <c r="A1684" s="145">
        <v>39094011</v>
      </c>
      <c r="B1684" s="117" t="s">
        <v>7354</v>
      </c>
      <c r="C1684" s="118"/>
      <c r="D1684" s="136">
        <v>1.4180999999999999</v>
      </c>
      <c r="E1684" s="136">
        <v>1.4856</v>
      </c>
      <c r="F1684" s="133">
        <v>12.6</v>
      </c>
      <c r="G1684" s="133">
        <v>3.25</v>
      </c>
      <c r="H1684" s="133">
        <v>2.1</v>
      </c>
      <c r="I1684" s="133">
        <v>9.65</v>
      </c>
    </row>
    <row r="1685" spans="1:9" ht="27">
      <c r="A1685" s="130">
        <v>39094019</v>
      </c>
      <c r="B1685" s="139" t="s">
        <v>7355</v>
      </c>
      <c r="C1685" s="140"/>
      <c r="D1685" s="138">
        <v>1.4843999999999999</v>
      </c>
      <c r="E1685" s="138">
        <v>2.1686000000000001</v>
      </c>
      <c r="F1685" s="133">
        <v>12.6</v>
      </c>
      <c r="G1685" s="133">
        <v>3.25</v>
      </c>
      <c r="H1685" s="133">
        <v>2.1</v>
      </c>
      <c r="I1685" s="133">
        <v>9.65</v>
      </c>
    </row>
    <row r="1686" spans="1:9">
      <c r="A1686" s="130">
        <v>39094091</v>
      </c>
      <c r="B1686" s="146" t="s">
        <v>7356</v>
      </c>
      <c r="C1686" s="147"/>
      <c r="D1686" s="138">
        <v>1.1107</v>
      </c>
      <c r="E1686" s="138">
        <v>1.1692</v>
      </c>
      <c r="F1686" s="133">
        <v>12.6</v>
      </c>
      <c r="G1686" s="133">
        <v>3.25</v>
      </c>
      <c r="H1686" s="133">
        <v>2.1</v>
      </c>
      <c r="I1686" s="133">
        <v>9.65</v>
      </c>
    </row>
    <row r="1687" spans="1:9">
      <c r="A1687" s="130">
        <v>39094099</v>
      </c>
      <c r="B1687" s="117" t="s">
        <v>7357</v>
      </c>
      <c r="C1687" s="118"/>
      <c r="D1687" s="138">
        <v>1.8947000000000001</v>
      </c>
      <c r="E1687" s="138">
        <v>1.9795</v>
      </c>
      <c r="F1687" s="133">
        <v>12.6</v>
      </c>
      <c r="G1687" s="133">
        <v>3.25</v>
      </c>
      <c r="H1687" s="133">
        <v>2.1</v>
      </c>
      <c r="I1687" s="133">
        <v>9.65</v>
      </c>
    </row>
    <row r="1688" spans="1:9">
      <c r="A1688" s="145">
        <v>39095011</v>
      </c>
      <c r="B1688" s="117" t="s">
        <v>7358</v>
      </c>
      <c r="C1688" s="118"/>
      <c r="D1688" s="136">
        <v>1.6271</v>
      </c>
      <c r="E1688" s="136">
        <v>2.2115999999999998</v>
      </c>
      <c r="F1688" s="133">
        <v>12.6</v>
      </c>
      <c r="G1688" s="133">
        <v>3.25</v>
      </c>
      <c r="H1688" s="133">
        <v>2.1</v>
      </c>
      <c r="I1688" s="133">
        <v>9.65</v>
      </c>
    </row>
    <row r="1689" spans="1:9">
      <c r="A1689" s="145">
        <v>39095012</v>
      </c>
      <c r="B1689" s="117" t="s">
        <v>7359</v>
      </c>
      <c r="C1689" s="118"/>
      <c r="D1689" s="136">
        <v>2.9426999999999999</v>
      </c>
      <c r="E1689" s="136">
        <v>3.1848999999999998</v>
      </c>
      <c r="F1689" s="133">
        <v>0</v>
      </c>
      <c r="G1689" s="133">
        <v>3.25</v>
      </c>
      <c r="H1689" s="133">
        <v>2.1</v>
      </c>
      <c r="I1689" s="133">
        <v>9.65</v>
      </c>
    </row>
    <row r="1690" spans="1:9">
      <c r="A1690" s="145">
        <v>39095019</v>
      </c>
      <c r="B1690" s="117" t="s">
        <v>7360</v>
      </c>
      <c r="C1690" s="118"/>
      <c r="D1690" s="136">
        <v>1.7858000000000001</v>
      </c>
      <c r="E1690" s="136">
        <v>2.1493000000000002</v>
      </c>
      <c r="F1690" s="133">
        <v>12.6</v>
      </c>
      <c r="G1690" s="133">
        <v>3.25</v>
      </c>
      <c r="H1690" s="133">
        <v>2.1</v>
      </c>
      <c r="I1690" s="133">
        <v>9.65</v>
      </c>
    </row>
    <row r="1691" spans="1:9">
      <c r="A1691" s="145">
        <v>39095021</v>
      </c>
      <c r="B1691" s="117" t="s">
        <v>7361</v>
      </c>
      <c r="C1691" s="118"/>
      <c r="D1691" s="136">
        <v>1.8872</v>
      </c>
      <c r="E1691" s="136">
        <v>2.2698999999999998</v>
      </c>
      <c r="F1691" s="133">
        <v>12.6</v>
      </c>
      <c r="G1691" s="133">
        <v>3.25</v>
      </c>
      <c r="H1691" s="133">
        <v>2.1</v>
      </c>
      <c r="I1691" s="133">
        <v>9.65</v>
      </c>
    </row>
    <row r="1692" spans="1:9">
      <c r="A1692" s="130">
        <v>39095029</v>
      </c>
      <c r="B1692" s="117" t="s">
        <v>7362</v>
      </c>
      <c r="C1692" s="118"/>
      <c r="D1692" s="138">
        <v>1.2</v>
      </c>
      <c r="E1692" s="138">
        <v>2.1869000000000001</v>
      </c>
      <c r="F1692" s="133">
        <v>12.6</v>
      </c>
      <c r="G1692" s="133">
        <v>3.25</v>
      </c>
      <c r="H1692" s="133">
        <v>2.1</v>
      </c>
      <c r="I1692" s="133">
        <v>9.65</v>
      </c>
    </row>
    <row r="1693" spans="1:9" ht="27">
      <c r="A1693" s="130">
        <v>39100011</v>
      </c>
      <c r="B1693" s="139" t="s">
        <v>7363</v>
      </c>
      <c r="C1693" s="140"/>
      <c r="D1693" s="138">
        <v>1.9671000000000001</v>
      </c>
      <c r="E1693" s="138">
        <v>2.1341999999999999</v>
      </c>
      <c r="F1693" s="133">
        <v>0</v>
      </c>
      <c r="G1693" s="133">
        <v>3.25</v>
      </c>
      <c r="H1693" s="133">
        <v>2.1</v>
      </c>
      <c r="I1693" s="133">
        <v>9.65</v>
      </c>
    </row>
    <row r="1694" spans="1:9" ht="27">
      <c r="A1694" s="145">
        <v>39100012</v>
      </c>
      <c r="B1694" s="139" t="s">
        <v>7364</v>
      </c>
      <c r="C1694" s="140"/>
      <c r="D1694" s="136">
        <v>2.0249999999999999</v>
      </c>
      <c r="E1694" s="136">
        <v>2.7866</v>
      </c>
      <c r="F1694" s="133">
        <v>12.6</v>
      </c>
      <c r="G1694" s="133">
        <v>3.25</v>
      </c>
      <c r="H1694" s="133">
        <v>2.1</v>
      </c>
      <c r="I1694" s="133">
        <v>9.65</v>
      </c>
    </row>
    <row r="1695" spans="1:9">
      <c r="A1695" s="145">
        <v>39100013</v>
      </c>
      <c r="B1695" s="117" t="s">
        <v>7365</v>
      </c>
      <c r="C1695" s="118"/>
      <c r="D1695" s="136">
        <v>12.813000000000001</v>
      </c>
      <c r="E1695" s="136">
        <v>43.325800000000001</v>
      </c>
      <c r="F1695" s="133">
        <v>0</v>
      </c>
      <c r="G1695" s="133">
        <v>3.25</v>
      </c>
      <c r="H1695" s="133">
        <v>2.1</v>
      </c>
      <c r="I1695" s="133">
        <v>9.65</v>
      </c>
    </row>
    <row r="1696" spans="1:9">
      <c r="A1696" s="130">
        <v>39100019</v>
      </c>
      <c r="B1696" s="117" t="s">
        <v>7366</v>
      </c>
      <c r="C1696" s="118"/>
      <c r="D1696" s="138">
        <v>1.3</v>
      </c>
      <c r="E1696" s="138">
        <v>2.6760000000000002</v>
      </c>
      <c r="F1696" s="133">
        <v>12.6</v>
      </c>
      <c r="G1696" s="133">
        <v>3.25</v>
      </c>
      <c r="H1696" s="133">
        <v>2.1</v>
      </c>
      <c r="I1696" s="133">
        <v>9.65</v>
      </c>
    </row>
    <row r="1697" spans="1:9">
      <c r="A1697" s="145">
        <v>39100021</v>
      </c>
      <c r="B1697" s="117" t="s">
        <v>7367</v>
      </c>
      <c r="C1697" s="118"/>
      <c r="D1697" s="136">
        <v>1.7959000000000001</v>
      </c>
      <c r="E1697" s="136">
        <v>2.2048999999999999</v>
      </c>
      <c r="F1697" s="133">
        <v>0</v>
      </c>
      <c r="G1697" s="133">
        <v>3.25</v>
      </c>
      <c r="H1697" s="133">
        <v>2.1</v>
      </c>
      <c r="I1697" s="133">
        <v>9.65</v>
      </c>
    </row>
    <row r="1698" spans="1:9">
      <c r="A1698" s="130">
        <v>39100029</v>
      </c>
      <c r="B1698" s="117" t="s">
        <v>7368</v>
      </c>
      <c r="C1698" s="118"/>
      <c r="D1698" s="138">
        <v>2.6838000000000002</v>
      </c>
      <c r="E1698" s="138">
        <v>8.6159999999999997</v>
      </c>
      <c r="F1698" s="133">
        <v>12.6</v>
      </c>
      <c r="G1698" s="133">
        <v>3.25</v>
      </c>
      <c r="H1698" s="133">
        <v>2.1</v>
      </c>
      <c r="I1698" s="133">
        <v>9.65</v>
      </c>
    </row>
    <row r="1699" spans="1:9">
      <c r="A1699" s="130">
        <v>39100030</v>
      </c>
      <c r="B1699" s="117" t="s">
        <v>7369</v>
      </c>
      <c r="C1699" s="118"/>
      <c r="D1699" s="138">
        <v>3.0497999999999998</v>
      </c>
      <c r="E1699" s="138">
        <v>4.6581000000000001</v>
      </c>
      <c r="F1699" s="133">
        <v>12.6</v>
      </c>
      <c r="G1699" s="133">
        <v>3.25</v>
      </c>
      <c r="H1699" s="133">
        <v>2.1</v>
      </c>
      <c r="I1699" s="133">
        <v>9.65</v>
      </c>
    </row>
    <row r="1700" spans="1:9">
      <c r="A1700" s="145">
        <v>39100090</v>
      </c>
      <c r="B1700" s="117" t="s">
        <v>7370</v>
      </c>
      <c r="C1700" s="118"/>
      <c r="D1700" s="136">
        <v>2.2014999999999998</v>
      </c>
      <c r="E1700" s="136">
        <v>4.1710000000000003</v>
      </c>
      <c r="F1700" s="133">
        <v>12.6</v>
      </c>
      <c r="G1700" s="133">
        <v>3.25</v>
      </c>
      <c r="H1700" s="133">
        <v>2.1</v>
      </c>
      <c r="I1700" s="133">
        <v>9.65</v>
      </c>
    </row>
    <row r="1701" spans="1:9" ht="27">
      <c r="A1701" s="130">
        <v>39111010</v>
      </c>
      <c r="B1701" s="139" t="s">
        <v>7371</v>
      </c>
      <c r="C1701" s="140"/>
      <c r="D1701" s="138">
        <v>1.1543000000000001</v>
      </c>
      <c r="E1701" s="138">
        <v>1.2658</v>
      </c>
      <c r="F1701" s="133">
        <v>12.6</v>
      </c>
      <c r="G1701" s="133">
        <v>3.25</v>
      </c>
      <c r="H1701" s="133">
        <v>2.1</v>
      </c>
      <c r="I1701" s="133">
        <v>9.65</v>
      </c>
    </row>
    <row r="1702" spans="1:9" ht="27">
      <c r="A1702" s="130">
        <v>39111021</v>
      </c>
      <c r="B1702" s="139" t="s">
        <v>7372</v>
      </c>
      <c r="C1702" s="140"/>
      <c r="D1702" s="138">
        <v>1.4695</v>
      </c>
      <c r="E1702" s="138">
        <v>1.5647</v>
      </c>
      <c r="F1702" s="133">
        <v>0</v>
      </c>
      <c r="G1702" s="133">
        <v>3.25</v>
      </c>
      <c r="H1702" s="133">
        <v>2.1</v>
      </c>
      <c r="I1702" s="133">
        <v>9.65</v>
      </c>
    </row>
    <row r="1703" spans="1:9" ht="27">
      <c r="A1703" s="130">
        <v>39111029</v>
      </c>
      <c r="B1703" s="117" t="s">
        <v>7373</v>
      </c>
      <c r="C1703" s="118"/>
      <c r="D1703" s="138">
        <v>1.2628999999999999</v>
      </c>
      <c r="E1703" s="138">
        <v>1.5637000000000001</v>
      </c>
      <c r="F1703" s="133">
        <v>12.6</v>
      </c>
      <c r="G1703" s="133">
        <v>3.25</v>
      </c>
      <c r="H1703" s="133">
        <v>2.1</v>
      </c>
      <c r="I1703" s="133">
        <v>9.65</v>
      </c>
    </row>
    <row r="1704" spans="1:9" ht="27">
      <c r="A1704" s="130">
        <v>39112000</v>
      </c>
      <c r="B1704" s="139" t="s">
        <v>7374</v>
      </c>
      <c r="C1704" s="140"/>
      <c r="D1704" s="138">
        <v>0.99229999999999996</v>
      </c>
      <c r="E1704" s="138">
        <v>1.0758000000000001</v>
      </c>
      <c r="F1704" s="133">
        <v>12.6</v>
      </c>
      <c r="G1704" s="133">
        <v>3.25</v>
      </c>
      <c r="H1704" s="133">
        <v>2.1</v>
      </c>
      <c r="I1704" s="133">
        <v>9.65</v>
      </c>
    </row>
    <row r="1705" spans="1:9">
      <c r="A1705" s="145">
        <v>39119014</v>
      </c>
      <c r="B1705" s="117" t="s">
        <v>7375</v>
      </c>
      <c r="C1705" s="118"/>
      <c r="D1705" s="136">
        <v>6.1847000000000003</v>
      </c>
      <c r="E1705" s="136">
        <v>7.4843999999999999</v>
      </c>
      <c r="F1705" s="133">
        <v>0</v>
      </c>
      <c r="G1705" s="133">
        <v>3.25</v>
      </c>
      <c r="H1705" s="133">
        <v>2.1</v>
      </c>
      <c r="I1705" s="133">
        <v>9.65</v>
      </c>
    </row>
    <row r="1706" spans="1:9" ht="27">
      <c r="A1706" s="130">
        <v>39119019</v>
      </c>
      <c r="B1706" s="139" t="s">
        <v>7376</v>
      </c>
      <c r="C1706" s="140"/>
      <c r="D1706" s="138">
        <v>1.6064000000000001</v>
      </c>
      <c r="E1706" s="138">
        <v>2.2471999999999999</v>
      </c>
      <c r="F1706" s="133">
        <v>12.6</v>
      </c>
      <c r="G1706" s="133">
        <v>3.25</v>
      </c>
      <c r="H1706" s="133">
        <v>2.1</v>
      </c>
      <c r="I1706" s="133">
        <v>9.65</v>
      </c>
    </row>
    <row r="1707" spans="1:9">
      <c r="A1707" s="145">
        <v>39119023</v>
      </c>
      <c r="B1707" s="117" t="s">
        <v>7377</v>
      </c>
      <c r="C1707" s="118"/>
      <c r="D1707" s="136">
        <v>18.3233</v>
      </c>
      <c r="E1707" s="136">
        <v>18.3233</v>
      </c>
      <c r="F1707" s="133">
        <v>0</v>
      </c>
      <c r="G1707" s="133">
        <v>3.25</v>
      </c>
      <c r="H1707" s="133">
        <v>2.1</v>
      </c>
      <c r="I1707" s="133">
        <v>9.65</v>
      </c>
    </row>
    <row r="1708" spans="1:9" ht="14.45" customHeight="1">
      <c r="A1708" s="130">
        <v>39119025</v>
      </c>
      <c r="B1708" s="139" t="s">
        <v>7378</v>
      </c>
      <c r="C1708" s="140"/>
      <c r="D1708" s="138">
        <v>2.5760000000000001</v>
      </c>
      <c r="E1708" s="138">
        <v>2.5760000000000001</v>
      </c>
      <c r="F1708" s="133">
        <v>0</v>
      </c>
      <c r="G1708" s="133">
        <v>3.25</v>
      </c>
      <c r="H1708" s="133">
        <v>2.1</v>
      </c>
      <c r="I1708" s="133">
        <v>9.65</v>
      </c>
    </row>
    <row r="1709" spans="1:9">
      <c r="A1709" s="145">
        <v>39119029</v>
      </c>
      <c r="B1709" s="117" t="s">
        <v>7379</v>
      </c>
      <c r="C1709" s="118"/>
      <c r="D1709" s="136">
        <v>0.92700000000000005</v>
      </c>
      <c r="E1709" s="136">
        <v>2.4350999999999998</v>
      </c>
      <c r="F1709" s="133">
        <v>12.6</v>
      </c>
      <c r="G1709" s="133">
        <v>3.25</v>
      </c>
      <c r="H1709" s="133">
        <v>2.1</v>
      </c>
      <c r="I1709" s="133">
        <v>9.65</v>
      </c>
    </row>
    <row r="1710" spans="1:9">
      <c r="A1710" s="145">
        <v>39123111</v>
      </c>
      <c r="B1710" s="117" t="s">
        <v>7380</v>
      </c>
      <c r="C1710" s="118"/>
      <c r="D1710" s="136">
        <v>2.6151</v>
      </c>
      <c r="E1710" s="136">
        <v>3.0749</v>
      </c>
      <c r="F1710" s="133">
        <v>12.6</v>
      </c>
      <c r="G1710" s="133">
        <v>3.25</v>
      </c>
      <c r="H1710" s="133">
        <v>2.1</v>
      </c>
      <c r="I1710" s="133">
        <v>9.65</v>
      </c>
    </row>
    <row r="1711" spans="1:9" ht="27">
      <c r="A1711" s="130">
        <v>39123119</v>
      </c>
      <c r="B1711" s="139" t="s">
        <v>7381</v>
      </c>
      <c r="C1711" s="140"/>
      <c r="D1711" s="138">
        <v>3.5537000000000001</v>
      </c>
      <c r="E1711" s="138">
        <v>3.5537000000000001</v>
      </c>
      <c r="F1711" s="133">
        <v>12.6</v>
      </c>
      <c r="G1711" s="133">
        <v>3.25</v>
      </c>
      <c r="H1711" s="133">
        <v>2.1</v>
      </c>
      <c r="I1711" s="133">
        <v>9.65</v>
      </c>
    </row>
    <row r="1712" spans="1:9">
      <c r="A1712" s="145">
        <v>39123121</v>
      </c>
      <c r="B1712" s="117" t="s">
        <v>7382</v>
      </c>
      <c r="C1712" s="118"/>
      <c r="D1712" s="136">
        <v>3.1179999999999999</v>
      </c>
      <c r="E1712" s="136">
        <v>3.7383000000000002</v>
      </c>
      <c r="F1712" s="133">
        <v>12.6</v>
      </c>
      <c r="G1712" s="133">
        <v>3.25</v>
      </c>
      <c r="H1712" s="133">
        <v>2.1</v>
      </c>
      <c r="I1712" s="133">
        <v>9.65</v>
      </c>
    </row>
    <row r="1713" spans="1:9" ht="27">
      <c r="A1713" s="130">
        <v>39123129</v>
      </c>
      <c r="B1713" s="139" t="s">
        <v>7383</v>
      </c>
      <c r="C1713" s="140"/>
      <c r="D1713" s="138">
        <v>1.3960999999999999</v>
      </c>
      <c r="E1713" s="138">
        <v>1.3960999999999999</v>
      </c>
      <c r="F1713" s="133">
        <v>12.6</v>
      </c>
      <c r="G1713" s="133">
        <v>3.25</v>
      </c>
      <c r="H1713" s="133">
        <v>2.1</v>
      </c>
      <c r="I1713" s="133">
        <v>9.65</v>
      </c>
    </row>
    <row r="1714" spans="1:9">
      <c r="A1714" s="145">
        <v>39123910</v>
      </c>
      <c r="B1714" s="117" t="s">
        <v>7384</v>
      </c>
      <c r="C1714" s="118"/>
      <c r="D1714" s="136">
        <v>2.6</v>
      </c>
      <c r="E1714" s="136">
        <v>3.0224000000000002</v>
      </c>
      <c r="F1714" s="133">
        <v>0</v>
      </c>
      <c r="G1714" s="133">
        <v>3.25</v>
      </c>
      <c r="H1714" s="133">
        <v>2.1</v>
      </c>
      <c r="I1714" s="133">
        <v>9.65</v>
      </c>
    </row>
    <row r="1715" spans="1:9" ht="27">
      <c r="A1715" s="130">
        <v>39123920</v>
      </c>
      <c r="B1715" s="139" t="s">
        <v>7385</v>
      </c>
      <c r="C1715" s="140"/>
      <c r="D1715" s="138">
        <v>2.8538000000000001</v>
      </c>
      <c r="E1715" s="138">
        <v>2.9068999999999998</v>
      </c>
      <c r="F1715" s="133">
        <v>0</v>
      </c>
      <c r="G1715" s="133">
        <v>3.25</v>
      </c>
      <c r="H1715" s="133">
        <v>2.1</v>
      </c>
      <c r="I1715" s="133">
        <v>9.65</v>
      </c>
    </row>
    <row r="1716" spans="1:9">
      <c r="A1716" s="145">
        <v>39123930</v>
      </c>
      <c r="B1716" s="117" t="s">
        <v>7386</v>
      </c>
      <c r="C1716" s="118"/>
      <c r="D1716" s="136">
        <v>6.2968000000000002</v>
      </c>
      <c r="E1716" s="136">
        <v>3.7722000000000002</v>
      </c>
      <c r="F1716" s="133">
        <v>0</v>
      </c>
      <c r="G1716" s="133">
        <v>3.25</v>
      </c>
      <c r="H1716" s="133">
        <v>2.1</v>
      </c>
      <c r="I1716" s="133">
        <v>9.65</v>
      </c>
    </row>
    <row r="1717" spans="1:9" ht="27">
      <c r="A1717" s="130">
        <v>39123990</v>
      </c>
      <c r="B1717" s="139" t="s">
        <v>7387</v>
      </c>
      <c r="C1717" s="140"/>
      <c r="D1717" s="138">
        <v>7.0061999999999998</v>
      </c>
      <c r="E1717" s="138">
        <v>8.6275999999999993</v>
      </c>
      <c r="F1717" s="133">
        <v>0</v>
      </c>
      <c r="G1717" s="133">
        <v>3.25</v>
      </c>
      <c r="H1717" s="133">
        <v>2.1</v>
      </c>
      <c r="I1717" s="133">
        <v>9.65</v>
      </c>
    </row>
    <row r="1718" spans="1:9">
      <c r="A1718" s="145">
        <v>39129031</v>
      </c>
      <c r="B1718" s="117" t="s">
        <v>7388</v>
      </c>
      <c r="C1718" s="118"/>
      <c r="D1718" s="136">
        <v>2.2200000000000002</v>
      </c>
      <c r="E1718" s="136">
        <v>2.9554999999999998</v>
      </c>
      <c r="F1718" s="133">
        <v>12.6</v>
      </c>
      <c r="G1718" s="133">
        <v>3.25</v>
      </c>
      <c r="H1718" s="133">
        <v>2.1</v>
      </c>
      <c r="I1718" s="133">
        <v>9.65</v>
      </c>
    </row>
    <row r="1719" spans="1:9" ht="27">
      <c r="A1719" s="130">
        <v>39129039</v>
      </c>
      <c r="B1719" s="139" t="s">
        <v>7389</v>
      </c>
      <c r="C1719" s="140"/>
      <c r="D1719" s="138">
        <v>2.0266999999999999</v>
      </c>
      <c r="E1719" s="138">
        <v>2.0266999999999999</v>
      </c>
      <c r="F1719" s="133">
        <v>12.6</v>
      </c>
      <c r="G1719" s="133">
        <v>3.25</v>
      </c>
      <c r="H1719" s="133">
        <v>2.1</v>
      </c>
      <c r="I1719" s="133">
        <v>9.65</v>
      </c>
    </row>
    <row r="1720" spans="1:9">
      <c r="A1720" s="145">
        <v>39131000</v>
      </c>
      <c r="B1720" s="117" t="s">
        <v>7390</v>
      </c>
      <c r="C1720" s="118"/>
      <c r="D1720" s="136">
        <v>9.6999999999999993</v>
      </c>
      <c r="E1720" s="136">
        <v>11.4003</v>
      </c>
      <c r="F1720" s="133">
        <v>0</v>
      </c>
      <c r="G1720" s="133">
        <v>3.25</v>
      </c>
      <c r="H1720" s="133">
        <v>2.1</v>
      </c>
      <c r="I1720" s="133">
        <v>9.65</v>
      </c>
    </row>
    <row r="1721" spans="1:9" ht="27">
      <c r="A1721" s="130">
        <v>39139020</v>
      </c>
      <c r="B1721" s="139" t="s">
        <v>7391</v>
      </c>
      <c r="C1721" s="140"/>
      <c r="D1721" s="138">
        <v>2.9199000000000002</v>
      </c>
      <c r="E1721" s="138">
        <v>4.7253999999999996</v>
      </c>
      <c r="F1721" s="133">
        <v>0</v>
      </c>
      <c r="G1721" s="133">
        <v>3.25</v>
      </c>
      <c r="H1721" s="133">
        <v>2.1</v>
      </c>
      <c r="I1721" s="133">
        <v>9.65</v>
      </c>
    </row>
    <row r="1722" spans="1:9">
      <c r="A1722" s="130">
        <v>39139030</v>
      </c>
      <c r="B1722" s="117" t="s">
        <v>7392</v>
      </c>
      <c r="C1722" s="118"/>
      <c r="D1722" s="138">
        <v>9.1844999999999999</v>
      </c>
      <c r="E1722" s="138">
        <v>9.1844999999999999</v>
      </c>
      <c r="F1722" s="133">
        <v>0</v>
      </c>
      <c r="G1722" s="133">
        <v>3.25</v>
      </c>
      <c r="H1722" s="133">
        <v>2.1</v>
      </c>
      <c r="I1722" s="133">
        <v>9.65</v>
      </c>
    </row>
    <row r="1723" spans="1:9">
      <c r="A1723" s="145">
        <v>39139050</v>
      </c>
      <c r="B1723" s="117" t="s">
        <v>7393</v>
      </c>
      <c r="C1723" s="118"/>
      <c r="D1723" s="136">
        <v>15.2577</v>
      </c>
      <c r="E1723" s="136">
        <v>16.831600000000002</v>
      </c>
      <c r="F1723" s="133">
        <v>12.6</v>
      </c>
      <c r="G1723" s="133">
        <v>3.25</v>
      </c>
      <c r="H1723" s="133">
        <v>2.1</v>
      </c>
      <c r="I1723" s="133">
        <v>9.65</v>
      </c>
    </row>
    <row r="1724" spans="1:9" ht="27">
      <c r="A1724" s="130">
        <v>39139060</v>
      </c>
      <c r="B1724" s="117" t="s">
        <v>7394</v>
      </c>
      <c r="C1724" s="118"/>
      <c r="D1724" s="138">
        <v>37.799999999999997</v>
      </c>
      <c r="E1724" s="138">
        <v>37.799999999999997</v>
      </c>
      <c r="F1724" s="133">
        <v>12.6</v>
      </c>
      <c r="G1724" s="133">
        <v>3.25</v>
      </c>
      <c r="H1724" s="133">
        <v>2.1</v>
      </c>
      <c r="I1724" s="133">
        <v>9.65</v>
      </c>
    </row>
    <row r="1725" spans="1:9" ht="27">
      <c r="A1725" s="130">
        <v>39139090</v>
      </c>
      <c r="B1725" s="139" t="s">
        <v>7395</v>
      </c>
      <c r="C1725" s="140"/>
      <c r="D1725" s="138">
        <v>18.905999999999999</v>
      </c>
      <c r="E1725" s="138">
        <v>45.207599999999999</v>
      </c>
      <c r="F1725" s="133">
        <v>0</v>
      </c>
      <c r="G1725" s="133">
        <v>3.25</v>
      </c>
      <c r="H1725" s="133">
        <v>2.1</v>
      </c>
      <c r="I1725" s="133">
        <v>9.65</v>
      </c>
    </row>
    <row r="1726" spans="1:9">
      <c r="A1726" s="145">
        <v>39140011</v>
      </c>
      <c r="B1726" s="117" t="s">
        <v>7396</v>
      </c>
      <c r="C1726" s="118"/>
      <c r="D1726" s="136">
        <v>1.099</v>
      </c>
      <c r="E1726" s="136">
        <v>2.0543</v>
      </c>
      <c r="F1726" s="133">
        <v>0</v>
      </c>
      <c r="G1726" s="133">
        <v>3.25</v>
      </c>
      <c r="H1726" s="133">
        <v>2.1</v>
      </c>
      <c r="I1726" s="133">
        <v>9.65</v>
      </c>
    </row>
    <row r="1727" spans="1:9" ht="27">
      <c r="A1727" s="130">
        <v>39140019</v>
      </c>
      <c r="B1727" s="139" t="s">
        <v>7397</v>
      </c>
      <c r="C1727" s="140"/>
      <c r="D1727" s="138">
        <v>1.5891</v>
      </c>
      <c r="E1727" s="138">
        <v>6.5990000000000002</v>
      </c>
      <c r="F1727" s="133">
        <v>0</v>
      </c>
      <c r="G1727" s="133">
        <v>3.25</v>
      </c>
      <c r="H1727" s="133">
        <v>2.1</v>
      </c>
      <c r="I1727" s="133">
        <v>9.65</v>
      </c>
    </row>
    <row r="1728" spans="1:9">
      <c r="A1728" s="145">
        <v>39140090</v>
      </c>
      <c r="B1728" s="117" t="s">
        <v>7398</v>
      </c>
      <c r="C1728" s="118"/>
      <c r="D1728" s="136">
        <v>2.0225</v>
      </c>
      <c r="E1728" s="136">
        <v>3.7397999999999998</v>
      </c>
      <c r="F1728" s="133">
        <v>0</v>
      </c>
      <c r="G1728" s="133">
        <v>3.25</v>
      </c>
      <c r="H1728" s="133">
        <v>2.1</v>
      </c>
      <c r="I1728" s="133">
        <v>9.65</v>
      </c>
    </row>
    <row r="1729" spans="1:9">
      <c r="A1729" s="130">
        <v>39159000</v>
      </c>
      <c r="B1729" s="117" t="s">
        <v>7399</v>
      </c>
      <c r="C1729" s="118"/>
      <c r="D1729" s="138">
        <v>3.4256000000000002</v>
      </c>
      <c r="E1729" s="138">
        <v>6.0997000000000003</v>
      </c>
      <c r="F1729" s="133">
        <v>18</v>
      </c>
      <c r="G1729" s="133">
        <v>0</v>
      </c>
      <c r="H1729" s="133">
        <v>2.1</v>
      </c>
      <c r="I1729" s="133">
        <v>9.65</v>
      </c>
    </row>
    <row r="1730" spans="1:9">
      <c r="A1730" s="145">
        <v>39161000</v>
      </c>
      <c r="B1730" s="117" t="s">
        <v>7400</v>
      </c>
      <c r="C1730" s="118"/>
      <c r="D1730" s="136">
        <v>4.2328999999999999</v>
      </c>
      <c r="E1730" s="136">
        <v>5.3259999999999996</v>
      </c>
      <c r="F1730" s="133">
        <v>14.4</v>
      </c>
      <c r="G1730" s="133">
        <v>6.5</v>
      </c>
      <c r="H1730" s="133">
        <v>2.1</v>
      </c>
      <c r="I1730" s="133">
        <v>9.65</v>
      </c>
    </row>
    <row r="1731" spans="1:9" ht="27">
      <c r="A1731" s="130">
        <v>39162000</v>
      </c>
      <c r="B1731" s="139" t="s">
        <v>7401</v>
      </c>
      <c r="C1731" s="140"/>
      <c r="D1731" s="138">
        <v>0.85940000000000005</v>
      </c>
      <c r="E1731" s="138">
        <v>1.2085999999999999</v>
      </c>
      <c r="F1731" s="133">
        <v>14.4</v>
      </c>
      <c r="G1731" s="133">
        <v>6.5</v>
      </c>
      <c r="H1731" s="133">
        <v>2.1</v>
      </c>
      <c r="I1731" s="133">
        <v>9.65</v>
      </c>
    </row>
    <row r="1732" spans="1:9">
      <c r="A1732" s="130">
        <v>39169010</v>
      </c>
      <c r="B1732" s="117" t="s">
        <v>7402</v>
      </c>
      <c r="C1732" s="118"/>
      <c r="D1732" s="138">
        <v>2.6526999999999998</v>
      </c>
      <c r="E1732" s="138">
        <v>3.5983999999999998</v>
      </c>
      <c r="F1732" s="133">
        <v>14.4</v>
      </c>
      <c r="G1732" s="133">
        <v>6.5</v>
      </c>
      <c r="H1732" s="133">
        <v>2.1</v>
      </c>
      <c r="I1732" s="133">
        <v>9.65</v>
      </c>
    </row>
    <row r="1733" spans="1:9" ht="27">
      <c r="A1733" s="130">
        <v>39169090</v>
      </c>
      <c r="B1733" s="139" t="s">
        <v>7403</v>
      </c>
      <c r="C1733" s="140"/>
      <c r="D1733" s="138">
        <v>1.0403</v>
      </c>
      <c r="E1733" s="138">
        <v>2.7475000000000001</v>
      </c>
      <c r="F1733" s="133">
        <v>14.4</v>
      </c>
      <c r="G1733" s="133">
        <v>6.5</v>
      </c>
      <c r="H1733" s="133">
        <v>2.1</v>
      </c>
      <c r="I1733" s="133">
        <v>9.65</v>
      </c>
    </row>
    <row r="1734" spans="1:9">
      <c r="A1734" s="145">
        <v>39171010</v>
      </c>
      <c r="B1734" s="117" t="s">
        <v>7404</v>
      </c>
      <c r="C1734" s="118"/>
      <c r="D1734" s="136">
        <v>9.8954000000000004</v>
      </c>
      <c r="E1734" s="136">
        <v>12.5969</v>
      </c>
      <c r="F1734" s="133">
        <v>16</v>
      </c>
      <c r="G1734" s="133">
        <v>6.5</v>
      </c>
      <c r="H1734" s="133">
        <v>2.1</v>
      </c>
      <c r="I1734" s="133">
        <v>9.65</v>
      </c>
    </row>
    <row r="1735" spans="1:9" ht="27">
      <c r="A1735" s="130">
        <v>39171021</v>
      </c>
      <c r="B1735" s="139" t="s">
        <v>7405</v>
      </c>
      <c r="C1735" s="140"/>
      <c r="D1735" s="138">
        <v>7.7659000000000002</v>
      </c>
      <c r="E1735" s="138">
        <v>8.016</v>
      </c>
      <c r="F1735" s="133">
        <v>0</v>
      </c>
      <c r="G1735" s="133">
        <v>3.25</v>
      </c>
      <c r="H1735" s="133">
        <v>2.1</v>
      </c>
      <c r="I1735" s="133">
        <v>9.65</v>
      </c>
    </row>
    <row r="1736" spans="1:9">
      <c r="A1736" s="145">
        <v>39171029</v>
      </c>
      <c r="B1736" s="117" t="s">
        <v>7406</v>
      </c>
      <c r="C1736" s="118"/>
      <c r="D1736" s="136">
        <v>7.3720999999999997</v>
      </c>
      <c r="E1736" s="136">
        <v>8.6997999999999998</v>
      </c>
      <c r="F1736" s="133">
        <v>14.4</v>
      </c>
      <c r="G1736" s="133">
        <v>3.25</v>
      </c>
      <c r="H1736" s="133">
        <v>2.1</v>
      </c>
      <c r="I1736" s="133">
        <v>9.65</v>
      </c>
    </row>
    <row r="1737" spans="1:9" ht="27">
      <c r="A1737" s="130">
        <v>39172100</v>
      </c>
      <c r="B1737" s="139" t="s">
        <v>7407</v>
      </c>
      <c r="C1737" s="140"/>
      <c r="D1737" s="138">
        <v>2.3393000000000002</v>
      </c>
      <c r="E1737" s="138">
        <v>2.7530000000000001</v>
      </c>
      <c r="F1737" s="133">
        <v>16</v>
      </c>
      <c r="G1737" s="133">
        <v>0</v>
      </c>
      <c r="H1737" s="133">
        <v>2.1</v>
      </c>
      <c r="I1737" s="133">
        <v>9.65</v>
      </c>
    </row>
    <row r="1738" spans="1:9">
      <c r="A1738" s="145">
        <v>39172200</v>
      </c>
      <c r="B1738" s="117" t="s">
        <v>7408</v>
      </c>
      <c r="C1738" s="118"/>
      <c r="D1738" s="136">
        <v>1.3962000000000001</v>
      </c>
      <c r="E1738" s="136">
        <v>2.3412999999999999</v>
      </c>
      <c r="F1738" s="133">
        <v>16</v>
      </c>
      <c r="G1738" s="133">
        <v>0</v>
      </c>
      <c r="H1738" s="133">
        <v>2.1</v>
      </c>
      <c r="I1738" s="133">
        <v>9.65</v>
      </c>
    </row>
    <row r="1739" spans="1:9" ht="27">
      <c r="A1739" s="130">
        <v>39172300</v>
      </c>
      <c r="B1739" s="139" t="s">
        <v>7409</v>
      </c>
      <c r="C1739" s="140"/>
      <c r="D1739" s="138">
        <v>0.68020000000000003</v>
      </c>
      <c r="E1739" s="138">
        <v>2.0769000000000002</v>
      </c>
      <c r="F1739" s="133">
        <v>16</v>
      </c>
      <c r="G1739" s="133">
        <v>0</v>
      </c>
      <c r="H1739" s="133">
        <v>2.1</v>
      </c>
      <c r="I1739" s="133">
        <v>9.65</v>
      </c>
    </row>
    <row r="1740" spans="1:9">
      <c r="A1740" s="130">
        <v>39172900</v>
      </c>
      <c r="B1740" s="117" t="s">
        <v>7410</v>
      </c>
      <c r="C1740" s="118"/>
      <c r="D1740" s="138">
        <v>3.1781999999999999</v>
      </c>
      <c r="E1740" s="138">
        <v>6.1749000000000001</v>
      </c>
      <c r="F1740" s="133">
        <v>16</v>
      </c>
      <c r="G1740" s="133">
        <v>0</v>
      </c>
      <c r="H1740" s="133">
        <v>2.1</v>
      </c>
      <c r="I1740" s="133">
        <v>9.65</v>
      </c>
    </row>
    <row r="1741" spans="1:9" ht="27">
      <c r="A1741" s="145">
        <v>39173100</v>
      </c>
      <c r="B1741" s="117" t="s">
        <v>7411</v>
      </c>
      <c r="C1741" s="118"/>
      <c r="D1741" s="136">
        <v>6.2809999999999997</v>
      </c>
      <c r="E1741" s="136">
        <v>14.602600000000001</v>
      </c>
      <c r="F1741" s="133">
        <v>14.4</v>
      </c>
      <c r="G1741" s="133">
        <v>3.25</v>
      </c>
      <c r="H1741" s="133">
        <v>2.1</v>
      </c>
      <c r="I1741" s="133">
        <v>9.65</v>
      </c>
    </row>
    <row r="1742" spans="1:9">
      <c r="A1742" s="145">
        <v>39173210</v>
      </c>
      <c r="B1742" s="117" t="s">
        <v>7412</v>
      </c>
      <c r="C1742" s="118"/>
      <c r="D1742" s="136">
        <v>2.0188999999999999</v>
      </c>
      <c r="E1742" s="136">
        <v>5.9752000000000001</v>
      </c>
      <c r="F1742" s="133">
        <v>16</v>
      </c>
      <c r="G1742" s="133">
        <v>3.25</v>
      </c>
      <c r="H1742" s="133">
        <v>2.1</v>
      </c>
      <c r="I1742" s="133">
        <v>9.65</v>
      </c>
    </row>
    <row r="1743" spans="1:9">
      <c r="A1743" s="145">
        <v>39173229</v>
      </c>
      <c r="B1743" s="117" t="s">
        <v>7413</v>
      </c>
      <c r="C1743" s="118"/>
      <c r="D1743" s="136">
        <v>1.784</v>
      </c>
      <c r="E1743" s="136">
        <v>4.0265000000000004</v>
      </c>
      <c r="F1743" s="133">
        <v>16</v>
      </c>
      <c r="G1743" s="133">
        <v>3.25</v>
      </c>
      <c r="H1743" s="133">
        <v>2.1</v>
      </c>
      <c r="I1743" s="133">
        <v>9.65</v>
      </c>
    </row>
    <row r="1744" spans="1:9">
      <c r="A1744" s="145">
        <v>39173230</v>
      </c>
      <c r="B1744" s="117" t="s">
        <v>7414</v>
      </c>
      <c r="C1744" s="118"/>
      <c r="D1744" s="136">
        <v>14.087300000000001</v>
      </c>
      <c r="E1744" s="136">
        <v>14.9323</v>
      </c>
      <c r="F1744" s="133">
        <v>16</v>
      </c>
      <c r="G1744" s="133">
        <v>3.25</v>
      </c>
      <c r="H1744" s="133">
        <v>2.1</v>
      </c>
      <c r="I1744" s="133">
        <v>9.65</v>
      </c>
    </row>
    <row r="1745" spans="1:9">
      <c r="A1745" s="145">
        <v>39173240</v>
      </c>
      <c r="B1745" s="117" t="s">
        <v>7415</v>
      </c>
      <c r="C1745" s="118"/>
      <c r="D1745" s="136">
        <v>2.6107999999999998</v>
      </c>
      <c r="E1745" s="136">
        <v>14.2744</v>
      </c>
      <c r="F1745" s="133">
        <v>14.4</v>
      </c>
      <c r="G1745" s="133">
        <v>3.25</v>
      </c>
      <c r="H1745" s="133">
        <v>2.1</v>
      </c>
      <c r="I1745" s="133">
        <v>9.65</v>
      </c>
    </row>
    <row r="1746" spans="1:9">
      <c r="A1746" s="145">
        <v>39173290</v>
      </c>
      <c r="B1746" s="117" t="s">
        <v>7416</v>
      </c>
      <c r="C1746" s="118"/>
      <c r="D1746" s="136">
        <v>4.4115000000000002</v>
      </c>
      <c r="E1746" s="136">
        <v>7.8331</v>
      </c>
      <c r="F1746" s="133">
        <v>16</v>
      </c>
      <c r="G1746" s="133">
        <v>3.25</v>
      </c>
      <c r="H1746" s="133">
        <v>2.1</v>
      </c>
      <c r="I1746" s="133">
        <v>9.65</v>
      </c>
    </row>
    <row r="1747" spans="1:9">
      <c r="A1747" s="145">
        <v>39173300</v>
      </c>
      <c r="B1747" s="117" t="s">
        <v>7417</v>
      </c>
      <c r="C1747" s="118"/>
      <c r="D1747" s="136">
        <v>3.0497000000000001</v>
      </c>
      <c r="E1747" s="136">
        <v>4.6367000000000003</v>
      </c>
      <c r="F1747" s="133">
        <v>16</v>
      </c>
      <c r="G1747" s="133">
        <v>3.25</v>
      </c>
      <c r="H1747" s="133">
        <v>2.1</v>
      </c>
      <c r="I1747" s="133">
        <v>9.65</v>
      </c>
    </row>
    <row r="1748" spans="1:9">
      <c r="A1748" s="130">
        <v>39173900</v>
      </c>
      <c r="B1748" s="117" t="s">
        <v>7418</v>
      </c>
      <c r="C1748" s="118"/>
      <c r="D1748" s="138">
        <v>2.6903999999999999</v>
      </c>
      <c r="E1748" s="138">
        <v>4.8735999999999997</v>
      </c>
      <c r="F1748" s="133">
        <v>16</v>
      </c>
      <c r="G1748" s="133">
        <v>3.25</v>
      </c>
      <c r="H1748" s="133">
        <v>2.1</v>
      </c>
      <c r="I1748" s="133">
        <v>9.65</v>
      </c>
    </row>
    <row r="1749" spans="1:9">
      <c r="A1749" s="145">
        <v>39174010</v>
      </c>
      <c r="B1749" s="117" t="s">
        <v>7419</v>
      </c>
      <c r="C1749" s="118"/>
      <c r="D1749" s="136">
        <v>7.6795999999999998</v>
      </c>
      <c r="E1749" s="136">
        <v>8.9590999999999994</v>
      </c>
      <c r="F1749" s="133">
        <v>0</v>
      </c>
      <c r="G1749" s="133">
        <v>0</v>
      </c>
      <c r="H1749" s="133">
        <v>2.1</v>
      </c>
      <c r="I1749" s="133">
        <v>9.65</v>
      </c>
    </row>
    <row r="1750" spans="1:9" ht="27">
      <c r="A1750" s="130">
        <v>39174090</v>
      </c>
      <c r="B1750" s="139" t="s">
        <v>7420</v>
      </c>
      <c r="C1750" s="140"/>
      <c r="D1750" s="138">
        <v>2.9862000000000002</v>
      </c>
      <c r="E1750" s="138">
        <v>7.8437999999999999</v>
      </c>
    </row>
    <row r="1751" spans="1:9">
      <c r="A1751" s="145">
        <v>39181000</v>
      </c>
      <c r="B1751" s="117" t="s">
        <v>7421</v>
      </c>
      <c r="C1751" s="118"/>
      <c r="D1751" s="136">
        <v>0.67789999999999995</v>
      </c>
      <c r="E1751" s="136">
        <v>1.0933999999999999</v>
      </c>
    </row>
    <row r="1752" spans="1:9">
      <c r="A1752" s="130">
        <v>39189000</v>
      </c>
      <c r="B1752" s="117" t="s">
        <v>7399</v>
      </c>
      <c r="C1752" s="118"/>
      <c r="D1752" s="138">
        <v>0.71330000000000005</v>
      </c>
      <c r="E1752" s="138">
        <v>1.6357999999999999</v>
      </c>
    </row>
    <row r="1753" spans="1:9">
      <c r="A1753" s="130">
        <v>39191010</v>
      </c>
      <c r="B1753" s="117" t="s">
        <v>7422</v>
      </c>
      <c r="C1753" s="118"/>
      <c r="D1753" s="138">
        <v>0.6119</v>
      </c>
      <c r="E1753" s="138">
        <v>1.4536</v>
      </c>
    </row>
    <row r="1754" spans="1:9">
      <c r="A1754" s="130">
        <v>39191020</v>
      </c>
      <c r="B1754" s="117" t="s">
        <v>7423</v>
      </c>
      <c r="C1754" s="118"/>
      <c r="D1754" s="138">
        <v>1.1182000000000001</v>
      </c>
      <c r="E1754" s="138">
        <v>2.6496</v>
      </c>
    </row>
    <row r="1755" spans="1:9">
      <c r="A1755" s="130">
        <v>39191090</v>
      </c>
      <c r="B1755" s="117" t="s">
        <v>6002</v>
      </c>
      <c r="C1755" s="118"/>
      <c r="D1755" s="138">
        <v>1.1422000000000001</v>
      </c>
      <c r="E1755" s="138">
        <v>3.1997</v>
      </c>
    </row>
    <row r="1756" spans="1:9">
      <c r="A1756" s="130">
        <v>39199010</v>
      </c>
      <c r="B1756" s="117" t="s">
        <v>7422</v>
      </c>
      <c r="C1756" s="118"/>
      <c r="D1756" s="138">
        <v>1.2484</v>
      </c>
      <c r="E1756" s="138">
        <v>1.8775999999999999</v>
      </c>
    </row>
    <row r="1757" spans="1:9">
      <c r="A1757" s="130">
        <v>39199020</v>
      </c>
      <c r="B1757" s="117" t="s">
        <v>7423</v>
      </c>
      <c r="C1757" s="118"/>
      <c r="D1757" s="138">
        <v>1.2249000000000001</v>
      </c>
      <c r="E1757" s="138">
        <v>1.7685999999999999</v>
      </c>
    </row>
    <row r="1758" spans="1:9">
      <c r="A1758" s="130">
        <v>39199090</v>
      </c>
      <c r="B1758" s="117" t="s">
        <v>6002</v>
      </c>
      <c r="C1758" s="118"/>
      <c r="D1758" s="138">
        <v>1.6096999999999999</v>
      </c>
      <c r="E1758" s="138">
        <v>4.2603999999999997</v>
      </c>
    </row>
    <row r="1759" spans="1:9">
      <c r="A1759" s="145">
        <v>39201010</v>
      </c>
      <c r="B1759" s="117" t="s">
        <v>7424</v>
      </c>
      <c r="C1759" s="118"/>
      <c r="D1759" s="136">
        <v>1.7641</v>
      </c>
      <c r="E1759" s="136">
        <v>2.4537</v>
      </c>
    </row>
    <row r="1760" spans="1:9">
      <c r="A1760" s="145">
        <v>39201091</v>
      </c>
      <c r="B1760" s="117" t="s">
        <v>7425</v>
      </c>
      <c r="C1760" s="118"/>
      <c r="D1760" s="136">
        <v>6.0872999999999999</v>
      </c>
      <c r="E1760" s="136">
        <v>6.0872999999999999</v>
      </c>
    </row>
    <row r="1761" spans="1:5">
      <c r="A1761" s="145">
        <v>39201099</v>
      </c>
      <c r="B1761" s="117" t="s">
        <v>7426</v>
      </c>
      <c r="C1761" s="118"/>
      <c r="D1761" s="136">
        <v>1.4476</v>
      </c>
      <c r="E1761" s="136">
        <v>1.9710000000000001</v>
      </c>
    </row>
    <row r="1762" spans="1:5">
      <c r="A1762" s="145">
        <v>39202011</v>
      </c>
      <c r="B1762" s="117" t="s">
        <v>7427</v>
      </c>
      <c r="C1762" s="118"/>
      <c r="D1762" s="136">
        <v>2.1532</v>
      </c>
      <c r="E1762" s="136">
        <v>6.5785</v>
      </c>
    </row>
    <row r="1763" spans="1:5">
      <c r="A1763" s="145">
        <v>39202012</v>
      </c>
      <c r="B1763" s="117" t="s">
        <v>7428</v>
      </c>
      <c r="C1763" s="118"/>
      <c r="D1763" s="136">
        <v>1.7770999999999999</v>
      </c>
      <c r="E1763" s="136">
        <v>3.4586000000000001</v>
      </c>
    </row>
    <row r="1764" spans="1:5">
      <c r="A1764" s="145">
        <v>39202019</v>
      </c>
      <c r="B1764" s="117" t="s">
        <v>7429</v>
      </c>
      <c r="C1764" s="118"/>
      <c r="D1764" s="136">
        <v>1.26</v>
      </c>
      <c r="E1764" s="136">
        <v>2.1410999999999998</v>
      </c>
    </row>
    <row r="1765" spans="1:5">
      <c r="A1765" s="145">
        <v>39202090</v>
      </c>
      <c r="B1765" s="117" t="s">
        <v>7430</v>
      </c>
      <c r="C1765" s="118"/>
      <c r="D1765" s="136">
        <v>1.3609</v>
      </c>
      <c r="E1765" s="136">
        <v>3.1956000000000002</v>
      </c>
    </row>
    <row r="1766" spans="1:5">
      <c r="A1766" s="145">
        <v>39203000</v>
      </c>
      <c r="B1766" s="117" t="s">
        <v>7431</v>
      </c>
      <c r="C1766" s="118"/>
      <c r="D1766" s="136">
        <v>1.2853000000000001</v>
      </c>
      <c r="E1766" s="136">
        <v>1.7008000000000001</v>
      </c>
    </row>
    <row r="1767" spans="1:5">
      <c r="A1767" s="145">
        <v>39204310</v>
      </c>
      <c r="B1767" s="117" t="s">
        <v>7432</v>
      </c>
      <c r="C1767" s="118"/>
      <c r="D1767" s="136">
        <v>1.3522000000000001</v>
      </c>
      <c r="E1767" s="136">
        <v>1.5613999999999999</v>
      </c>
    </row>
    <row r="1768" spans="1:5">
      <c r="A1768" s="145">
        <v>39204390</v>
      </c>
      <c r="B1768" s="117" t="s">
        <v>7433</v>
      </c>
      <c r="C1768" s="118"/>
      <c r="D1768" s="136">
        <v>1.1021000000000001</v>
      </c>
      <c r="E1768" s="136">
        <v>1.4438</v>
      </c>
    </row>
    <row r="1769" spans="1:5">
      <c r="A1769" s="145">
        <v>39204900</v>
      </c>
      <c r="B1769" s="117" t="s">
        <v>7434</v>
      </c>
      <c r="C1769" s="118"/>
      <c r="D1769" s="136">
        <v>0.82769999999999999</v>
      </c>
      <c r="E1769" s="136">
        <v>1.6027</v>
      </c>
    </row>
    <row r="1770" spans="1:5">
      <c r="A1770" s="145">
        <v>39205100</v>
      </c>
      <c r="B1770" s="117" t="s">
        <v>7435</v>
      </c>
      <c r="C1770" s="118"/>
      <c r="D1770" s="136">
        <v>1.8095000000000001</v>
      </c>
      <c r="E1770" s="136">
        <v>2.1756000000000002</v>
      </c>
    </row>
    <row r="1771" spans="1:5">
      <c r="A1771" s="145">
        <v>39205900</v>
      </c>
      <c r="B1771" s="117" t="s">
        <v>7436</v>
      </c>
      <c r="C1771" s="118"/>
      <c r="D1771" s="136">
        <v>1.2982</v>
      </c>
      <c r="E1771" s="136">
        <v>2.3492000000000002</v>
      </c>
    </row>
    <row r="1772" spans="1:5" ht="27">
      <c r="A1772" s="130">
        <v>39206100</v>
      </c>
      <c r="B1772" s="139" t="s">
        <v>7437</v>
      </c>
      <c r="C1772" s="140"/>
      <c r="D1772" s="138">
        <v>2.0017999999999998</v>
      </c>
      <c r="E1772" s="138">
        <v>2.9085000000000001</v>
      </c>
    </row>
    <row r="1773" spans="1:5">
      <c r="A1773" s="145">
        <v>39206211</v>
      </c>
      <c r="B1773" s="117" t="s">
        <v>7438</v>
      </c>
      <c r="C1773" s="118"/>
      <c r="D1773" s="136">
        <v>1.7665</v>
      </c>
      <c r="E1773" s="136">
        <v>1.8958999999999999</v>
      </c>
    </row>
    <row r="1774" spans="1:5" ht="27">
      <c r="A1774" s="130">
        <v>39206219</v>
      </c>
      <c r="B1774" s="139" t="s">
        <v>7439</v>
      </c>
      <c r="C1774" s="140"/>
      <c r="D1774" s="138">
        <v>2.0499999999999998</v>
      </c>
      <c r="E1774" s="138">
        <v>2.3605999999999998</v>
      </c>
    </row>
    <row r="1775" spans="1:5">
      <c r="A1775" s="145">
        <v>39206291</v>
      </c>
      <c r="B1775" s="117" t="s">
        <v>7440</v>
      </c>
      <c r="C1775" s="118"/>
      <c r="D1775" s="136">
        <v>1.6511</v>
      </c>
      <c r="E1775" s="136">
        <v>2.1919</v>
      </c>
    </row>
    <row r="1776" spans="1:5" ht="27">
      <c r="A1776" s="130">
        <v>39206299</v>
      </c>
      <c r="B1776" s="139" t="s">
        <v>7441</v>
      </c>
      <c r="C1776" s="140"/>
      <c r="D1776" s="138">
        <v>1.2</v>
      </c>
      <c r="E1776" s="138">
        <v>2.5626000000000002</v>
      </c>
    </row>
    <row r="1777" spans="1:5">
      <c r="A1777" s="145">
        <v>39206300</v>
      </c>
      <c r="B1777" s="117" t="s">
        <v>7442</v>
      </c>
      <c r="C1777" s="118"/>
      <c r="D1777" s="136">
        <v>0.93149999999999999</v>
      </c>
      <c r="E1777" s="136">
        <v>2.7395999999999998</v>
      </c>
    </row>
    <row r="1778" spans="1:5" ht="27">
      <c r="A1778" s="130">
        <v>39206900</v>
      </c>
      <c r="B1778" s="139" t="s">
        <v>7443</v>
      </c>
      <c r="C1778" s="140"/>
      <c r="D1778" s="138">
        <v>1.6827000000000001</v>
      </c>
      <c r="E1778" s="138">
        <v>2.5914999999999999</v>
      </c>
    </row>
    <row r="1779" spans="1:5">
      <c r="A1779" s="130">
        <v>39207100</v>
      </c>
      <c r="B1779" s="117" t="s">
        <v>7444</v>
      </c>
      <c r="C1779" s="118"/>
      <c r="D1779" s="138">
        <v>2.5493999999999999</v>
      </c>
      <c r="E1779" s="138">
        <v>3.544</v>
      </c>
    </row>
    <row r="1780" spans="1:5">
      <c r="A1780" s="130">
        <v>39207310</v>
      </c>
      <c r="B1780" s="117" t="s">
        <v>7445</v>
      </c>
      <c r="C1780" s="118"/>
      <c r="D1780" s="138">
        <v>1.58</v>
      </c>
      <c r="E1780" s="138">
        <v>2.8290000000000002</v>
      </c>
    </row>
    <row r="1781" spans="1:5">
      <c r="A1781" s="145">
        <v>39207390</v>
      </c>
      <c r="B1781" s="117" t="s">
        <v>7446</v>
      </c>
      <c r="C1781" s="118"/>
      <c r="D1781" s="136">
        <v>3.6804000000000001</v>
      </c>
      <c r="E1781" s="136">
        <v>8.7002000000000006</v>
      </c>
    </row>
    <row r="1782" spans="1:5">
      <c r="A1782" s="145">
        <v>39207990</v>
      </c>
      <c r="B1782" s="117" t="s">
        <v>7447</v>
      </c>
      <c r="C1782" s="118"/>
      <c r="D1782" s="136">
        <v>7.5229999999999997</v>
      </c>
      <c r="E1782" s="136">
        <v>2.7501000000000002</v>
      </c>
    </row>
    <row r="1783" spans="1:5">
      <c r="A1783" s="145">
        <v>39209100</v>
      </c>
      <c r="B1783" s="117" t="s">
        <v>7448</v>
      </c>
      <c r="C1783" s="118"/>
      <c r="D1783" s="136">
        <v>3.3982000000000001</v>
      </c>
      <c r="E1783" s="136">
        <v>4.3552999999999997</v>
      </c>
    </row>
    <row r="1784" spans="1:5">
      <c r="A1784" s="145">
        <v>39209200</v>
      </c>
      <c r="B1784" s="117" t="s">
        <v>7449</v>
      </c>
      <c r="C1784" s="118"/>
      <c r="D1784" s="136">
        <v>2.6758000000000002</v>
      </c>
      <c r="E1784" s="136">
        <v>3.2959999999999998</v>
      </c>
    </row>
    <row r="1785" spans="1:5">
      <c r="A1785" s="145">
        <v>39209400</v>
      </c>
      <c r="B1785" s="117" t="s">
        <v>7450</v>
      </c>
      <c r="C1785" s="118"/>
      <c r="D1785" s="136">
        <v>1.4592000000000001</v>
      </c>
      <c r="E1785" s="136">
        <v>4.2339000000000002</v>
      </c>
    </row>
    <row r="1786" spans="1:5">
      <c r="A1786" s="145">
        <v>39209910</v>
      </c>
      <c r="B1786" s="117" t="s">
        <v>7451</v>
      </c>
      <c r="C1786" s="118"/>
      <c r="D1786" s="136">
        <v>2.5207000000000002</v>
      </c>
      <c r="E1786" s="136">
        <v>10.7456</v>
      </c>
    </row>
    <row r="1787" spans="1:5">
      <c r="A1787" s="145">
        <v>39209920</v>
      </c>
      <c r="B1787" s="117" t="s">
        <v>7452</v>
      </c>
      <c r="C1787" s="118"/>
      <c r="D1787" s="136">
        <v>1.3383</v>
      </c>
      <c r="E1787" s="136">
        <v>10.6921</v>
      </c>
    </row>
    <row r="1788" spans="1:5">
      <c r="A1788" s="145">
        <v>39209930</v>
      </c>
      <c r="B1788" s="117" t="s">
        <v>7453</v>
      </c>
      <c r="C1788" s="118"/>
      <c r="D1788" s="136">
        <v>26.470600000000001</v>
      </c>
      <c r="E1788" s="136">
        <v>26.470600000000001</v>
      </c>
    </row>
    <row r="1789" spans="1:5">
      <c r="A1789" s="145">
        <v>39209940</v>
      </c>
      <c r="B1789" s="117" t="s">
        <v>7454</v>
      </c>
      <c r="C1789" s="118"/>
      <c r="D1789" s="136">
        <v>1.9934000000000001</v>
      </c>
      <c r="E1789" s="136">
        <v>2.9384999999999999</v>
      </c>
    </row>
    <row r="1790" spans="1:5" ht="27">
      <c r="A1790" s="130">
        <v>39209990</v>
      </c>
      <c r="B1790" s="139" t="s">
        <v>7455</v>
      </c>
      <c r="C1790" s="140"/>
      <c r="D1790" s="138">
        <v>2</v>
      </c>
      <c r="E1790" s="138">
        <v>5.0884</v>
      </c>
    </row>
    <row r="1791" spans="1:5">
      <c r="A1791" s="145">
        <v>39211100</v>
      </c>
      <c r="B1791" s="117" t="s">
        <v>7456</v>
      </c>
      <c r="C1791" s="118"/>
      <c r="D1791" s="136">
        <v>1.0995999999999999</v>
      </c>
      <c r="E1791" s="136">
        <v>1.8944000000000001</v>
      </c>
    </row>
    <row r="1792" spans="1:5" ht="27">
      <c r="A1792" s="130">
        <v>39211200</v>
      </c>
      <c r="B1792" s="139" t="s">
        <v>7457</v>
      </c>
      <c r="C1792" s="140"/>
      <c r="D1792" s="138">
        <v>0.56859999999999999</v>
      </c>
      <c r="E1792" s="138">
        <v>1.3069999999999999</v>
      </c>
    </row>
    <row r="1793" spans="1:5" ht="27">
      <c r="A1793" s="145">
        <v>39211310</v>
      </c>
      <c r="B1793" s="117" t="s">
        <v>7458</v>
      </c>
      <c r="C1793" s="118"/>
      <c r="D1793" s="136">
        <v>4.5039999999999996</v>
      </c>
      <c r="E1793" s="136">
        <v>7.4425999999999997</v>
      </c>
    </row>
    <row r="1794" spans="1:5" ht="27">
      <c r="A1794" s="130">
        <v>39211390</v>
      </c>
      <c r="B1794" s="139" t="s">
        <v>7459</v>
      </c>
      <c r="C1794" s="140"/>
      <c r="D1794" s="138">
        <v>2.2427999999999999</v>
      </c>
      <c r="E1794" s="138">
        <v>4.7956000000000003</v>
      </c>
    </row>
    <row r="1795" spans="1:5">
      <c r="A1795" s="145">
        <v>39211400</v>
      </c>
      <c r="B1795" s="117" t="s">
        <v>7460</v>
      </c>
      <c r="C1795" s="118"/>
      <c r="D1795" s="136">
        <v>3.7002000000000002</v>
      </c>
      <c r="E1795" s="136">
        <v>9.0936000000000003</v>
      </c>
    </row>
    <row r="1796" spans="1:5">
      <c r="A1796" s="130">
        <v>39211900</v>
      </c>
      <c r="B1796" s="117" t="s">
        <v>7410</v>
      </c>
      <c r="C1796" s="118"/>
      <c r="D1796" s="138">
        <v>1.9582999999999999</v>
      </c>
      <c r="E1796" s="138">
        <v>2.9295</v>
      </c>
    </row>
    <row r="1797" spans="1:5">
      <c r="A1797" s="145">
        <v>39219011</v>
      </c>
      <c r="B1797" s="117" t="s">
        <v>7461</v>
      </c>
      <c r="C1797" s="118"/>
      <c r="D1797" s="136">
        <v>0.95</v>
      </c>
      <c r="E1797" s="136">
        <v>1.3182</v>
      </c>
    </row>
    <row r="1798" spans="1:5">
      <c r="A1798" s="145">
        <v>39219012</v>
      </c>
      <c r="B1798" s="117" t="s">
        <v>7462</v>
      </c>
      <c r="C1798" s="118"/>
      <c r="D1798" s="136">
        <v>2.6926999999999999</v>
      </c>
      <c r="E1798" s="136">
        <v>18.903500000000001</v>
      </c>
    </row>
    <row r="1799" spans="1:5">
      <c r="A1799" s="145">
        <v>39219019</v>
      </c>
      <c r="B1799" s="117" t="s">
        <v>7463</v>
      </c>
      <c r="C1799" s="118"/>
      <c r="D1799" s="136">
        <v>1.0743</v>
      </c>
      <c r="E1799" s="136">
        <v>1.5643</v>
      </c>
    </row>
    <row r="1800" spans="1:5">
      <c r="A1800" s="145">
        <v>39219020</v>
      </c>
      <c r="B1800" s="117" t="s">
        <v>7464</v>
      </c>
      <c r="C1800" s="118"/>
      <c r="D1800" s="136">
        <v>0.54049999999999998</v>
      </c>
      <c r="E1800" s="136">
        <v>0.77339999999999998</v>
      </c>
    </row>
    <row r="1801" spans="1:5">
      <c r="A1801" s="145">
        <v>39219090</v>
      </c>
      <c r="B1801" s="117" t="s">
        <v>7465</v>
      </c>
      <c r="C1801" s="118"/>
      <c r="D1801" s="136">
        <v>1.347</v>
      </c>
      <c r="E1801" s="136">
        <v>2.1833999999999998</v>
      </c>
    </row>
    <row r="1802" spans="1:5">
      <c r="A1802" s="145">
        <v>39221000</v>
      </c>
      <c r="B1802" s="117" t="s">
        <v>7466</v>
      </c>
      <c r="C1802" s="118"/>
      <c r="D1802" s="136">
        <v>1.637</v>
      </c>
      <c r="E1802" s="136">
        <v>4.7773000000000003</v>
      </c>
    </row>
    <row r="1803" spans="1:5">
      <c r="A1803" s="145">
        <v>39222000</v>
      </c>
      <c r="B1803" s="117" t="s">
        <v>7467</v>
      </c>
      <c r="C1803" s="118"/>
      <c r="D1803" s="136">
        <v>1.0391999999999999</v>
      </c>
      <c r="E1803" s="136">
        <v>2.8401000000000001</v>
      </c>
    </row>
    <row r="1804" spans="1:5">
      <c r="A1804" s="130">
        <v>39229000</v>
      </c>
      <c r="B1804" s="117" t="s">
        <v>7468</v>
      </c>
      <c r="C1804" s="118"/>
      <c r="D1804" s="138">
        <v>1.4038999999999999</v>
      </c>
      <c r="E1804" s="138">
        <v>6.5163000000000002</v>
      </c>
    </row>
    <row r="1805" spans="1:5">
      <c r="A1805" s="145">
        <v>39231010</v>
      </c>
      <c r="B1805" s="117" t="s">
        <v>7469</v>
      </c>
      <c r="C1805" s="118"/>
      <c r="D1805" s="136">
        <v>0.47239999999999999</v>
      </c>
      <c r="E1805" s="136">
        <v>0.45729999999999998</v>
      </c>
    </row>
    <row r="1806" spans="1:5" ht="27">
      <c r="A1806" s="130">
        <v>39231090</v>
      </c>
      <c r="B1806" s="139" t="s">
        <v>7470</v>
      </c>
      <c r="C1806" s="140"/>
      <c r="D1806" s="138">
        <v>1.2004999999999999</v>
      </c>
      <c r="E1806" s="138">
        <v>4.1651999999999996</v>
      </c>
    </row>
    <row r="1807" spans="1:5">
      <c r="A1807" s="130">
        <v>39232110</v>
      </c>
      <c r="B1807" s="117" t="s">
        <v>7471</v>
      </c>
      <c r="C1807" s="118"/>
      <c r="D1807" s="138">
        <v>1.0505</v>
      </c>
      <c r="E1807" s="138">
        <v>3.0234000000000001</v>
      </c>
    </row>
    <row r="1808" spans="1:5" ht="27">
      <c r="A1808" s="130">
        <v>39232190</v>
      </c>
      <c r="B1808" s="139" t="s">
        <v>7472</v>
      </c>
      <c r="C1808" s="140"/>
      <c r="D1808" s="138">
        <v>0.94810000000000005</v>
      </c>
      <c r="E1808" s="138">
        <v>2.4601999999999999</v>
      </c>
    </row>
    <row r="1809" spans="1:5">
      <c r="A1809" s="130">
        <v>39232910</v>
      </c>
      <c r="B1809" s="117" t="s">
        <v>7471</v>
      </c>
      <c r="C1809" s="118"/>
      <c r="D1809" s="138">
        <v>1.1188</v>
      </c>
      <c r="E1809" s="138">
        <v>2.8471000000000002</v>
      </c>
    </row>
    <row r="1810" spans="1:5" ht="27">
      <c r="A1810" s="130">
        <v>39232990</v>
      </c>
      <c r="B1810" s="139" t="s">
        <v>7473</v>
      </c>
      <c r="C1810" s="140"/>
      <c r="D1810" s="138">
        <v>1.2418</v>
      </c>
      <c r="E1810" s="138">
        <v>3.3574000000000002</v>
      </c>
    </row>
    <row r="1811" spans="1:5">
      <c r="A1811" s="145">
        <v>39233010</v>
      </c>
      <c r="B1811" s="117" t="s">
        <v>7474</v>
      </c>
      <c r="C1811" s="118"/>
      <c r="D1811" s="136">
        <v>11.2552</v>
      </c>
      <c r="E1811" s="136">
        <v>11.2552</v>
      </c>
    </row>
    <row r="1812" spans="1:5">
      <c r="A1812" s="130">
        <v>39233090</v>
      </c>
      <c r="B1812" s="117" t="s">
        <v>5820</v>
      </c>
      <c r="C1812" s="118"/>
      <c r="D1812" s="138">
        <v>1.3527</v>
      </c>
      <c r="E1812" s="138">
        <v>2.6217000000000001</v>
      </c>
    </row>
    <row r="1813" spans="1:5">
      <c r="A1813" s="145">
        <v>39234000</v>
      </c>
      <c r="B1813" s="117" t="s">
        <v>7475</v>
      </c>
      <c r="C1813" s="118"/>
      <c r="D1813" s="136">
        <v>1.9334</v>
      </c>
      <c r="E1813" s="136">
        <v>3.4634</v>
      </c>
    </row>
    <row r="1814" spans="1:5">
      <c r="A1814" s="145">
        <v>39235000</v>
      </c>
      <c r="B1814" s="117" t="s">
        <v>7476</v>
      </c>
      <c r="C1814" s="118"/>
      <c r="D1814" s="136">
        <v>1.8321000000000001</v>
      </c>
      <c r="E1814" s="136">
        <v>8.2838999999999992</v>
      </c>
    </row>
    <row r="1815" spans="1:5" ht="27">
      <c r="A1815" s="130">
        <v>39239010</v>
      </c>
      <c r="B1815" s="117" t="s">
        <v>7477</v>
      </c>
      <c r="C1815" s="118"/>
      <c r="D1815" s="138">
        <v>1.1254</v>
      </c>
      <c r="E1815" s="138">
        <v>1.9400999999999999</v>
      </c>
    </row>
    <row r="1816" spans="1:5">
      <c r="A1816" s="130">
        <v>39239090</v>
      </c>
      <c r="B1816" s="117" t="s">
        <v>7478</v>
      </c>
      <c r="C1816" s="118"/>
      <c r="D1816" s="138">
        <v>1.4144000000000001</v>
      </c>
      <c r="E1816" s="138">
        <v>3.1604000000000001</v>
      </c>
    </row>
    <row r="1817" spans="1:5">
      <c r="A1817" s="145">
        <v>39241000</v>
      </c>
      <c r="B1817" s="117" t="s">
        <v>7479</v>
      </c>
      <c r="C1817" s="118"/>
      <c r="D1817" s="136">
        <v>1.024</v>
      </c>
      <c r="E1817" s="136">
        <v>2.6141999999999999</v>
      </c>
    </row>
    <row r="1818" spans="1:5">
      <c r="A1818" s="145">
        <v>39249000</v>
      </c>
      <c r="B1818" s="117" t="s">
        <v>7480</v>
      </c>
      <c r="C1818" s="118"/>
      <c r="D1818" s="136">
        <v>1.0216000000000001</v>
      </c>
      <c r="E1818" s="136">
        <v>2.3153999999999999</v>
      </c>
    </row>
    <row r="1819" spans="1:5">
      <c r="A1819" s="145">
        <v>39251000</v>
      </c>
      <c r="B1819" s="117" t="s">
        <v>7481</v>
      </c>
      <c r="C1819" s="118"/>
      <c r="D1819" s="136">
        <v>1.6617</v>
      </c>
      <c r="E1819" s="136">
        <v>3.8359000000000001</v>
      </c>
    </row>
    <row r="1820" spans="1:5">
      <c r="A1820" s="145">
        <v>39252000</v>
      </c>
      <c r="B1820" s="117" t="s">
        <v>7482</v>
      </c>
      <c r="C1820" s="118"/>
      <c r="D1820" s="136">
        <v>0.80410000000000004</v>
      </c>
      <c r="E1820" s="136">
        <v>1.8995</v>
      </c>
    </row>
    <row r="1821" spans="1:5">
      <c r="A1821" s="145">
        <v>39253000</v>
      </c>
      <c r="B1821" s="117" t="s">
        <v>7483</v>
      </c>
      <c r="C1821" s="118"/>
      <c r="D1821" s="136">
        <v>1.4859</v>
      </c>
      <c r="E1821" s="136">
        <v>2.8317000000000001</v>
      </c>
    </row>
    <row r="1822" spans="1:5" ht="27">
      <c r="A1822" s="130">
        <v>39259010</v>
      </c>
      <c r="B1822" s="117" t="s">
        <v>7484</v>
      </c>
      <c r="C1822" s="118"/>
      <c r="D1822" s="138">
        <v>1.0355000000000001</v>
      </c>
      <c r="E1822" s="138">
        <v>2.1682999999999999</v>
      </c>
    </row>
    <row r="1823" spans="1:5" ht="27">
      <c r="A1823" s="130">
        <v>39259090</v>
      </c>
      <c r="B1823" s="117" t="s">
        <v>7485</v>
      </c>
      <c r="C1823" s="118"/>
      <c r="D1823" s="138">
        <v>1.1767000000000001</v>
      </c>
      <c r="E1823" s="138">
        <v>2.4573</v>
      </c>
    </row>
    <row r="1824" spans="1:5">
      <c r="A1824" s="130">
        <v>39261000</v>
      </c>
      <c r="B1824" s="117" t="s">
        <v>7486</v>
      </c>
      <c r="C1824" s="118"/>
      <c r="D1824" s="138">
        <v>1.115</v>
      </c>
      <c r="E1824" s="138">
        <v>2.9912000000000001</v>
      </c>
    </row>
    <row r="1825" spans="1:5" ht="27">
      <c r="A1825" s="130">
        <v>39262000</v>
      </c>
      <c r="B1825" s="139" t="s">
        <v>7487</v>
      </c>
      <c r="C1825" s="140"/>
      <c r="D1825" s="138">
        <v>1.1508</v>
      </c>
      <c r="E1825" s="138">
        <v>2.6541999999999999</v>
      </c>
    </row>
    <row r="1826" spans="1:5" ht="27">
      <c r="A1826" s="130">
        <v>39263000</v>
      </c>
      <c r="B1826" s="139" t="s">
        <v>7488</v>
      </c>
      <c r="C1826" s="140"/>
      <c r="D1826" s="138">
        <v>4.2877999999999998</v>
      </c>
      <c r="E1826" s="138">
        <v>10.1267</v>
      </c>
    </row>
    <row r="1827" spans="1:5">
      <c r="A1827" s="145">
        <v>39264000</v>
      </c>
      <c r="B1827" s="117" t="s">
        <v>7489</v>
      </c>
      <c r="C1827" s="118"/>
      <c r="D1827" s="136">
        <v>1.0689</v>
      </c>
      <c r="E1827" s="136">
        <v>2.4927000000000001</v>
      </c>
    </row>
    <row r="1828" spans="1:5">
      <c r="A1828" s="130">
        <v>39269010</v>
      </c>
      <c r="B1828" s="117" t="s">
        <v>7490</v>
      </c>
      <c r="C1828" s="118"/>
      <c r="D1828" s="138">
        <v>4.3714000000000004</v>
      </c>
      <c r="E1828" s="138">
        <v>12.259499999999999</v>
      </c>
    </row>
    <row r="1829" spans="1:5">
      <c r="A1829" s="130">
        <v>39269021</v>
      </c>
      <c r="B1829" s="117" t="s">
        <v>7491</v>
      </c>
      <c r="C1829" s="118"/>
      <c r="D1829" s="138">
        <v>2.9659</v>
      </c>
      <c r="E1829" s="138">
        <v>12.7729</v>
      </c>
    </row>
    <row r="1830" spans="1:5" ht="27">
      <c r="A1830" s="130">
        <v>39269022</v>
      </c>
      <c r="B1830" s="139" t="s">
        <v>7492</v>
      </c>
      <c r="C1830" s="140"/>
      <c r="D1830" s="138">
        <v>2.4281000000000001</v>
      </c>
      <c r="E1830" s="138">
        <v>3.9758</v>
      </c>
    </row>
    <row r="1831" spans="1:5">
      <c r="A1831" s="130">
        <v>39269030</v>
      </c>
      <c r="B1831" s="117" t="s">
        <v>7493</v>
      </c>
      <c r="C1831" s="118"/>
      <c r="D1831" s="138">
        <v>3.7618999999999998</v>
      </c>
      <c r="E1831" s="138">
        <v>4.9863999999999997</v>
      </c>
    </row>
    <row r="1832" spans="1:5" ht="27">
      <c r="A1832" s="130">
        <v>39269040</v>
      </c>
      <c r="B1832" s="139" t="s">
        <v>7494</v>
      </c>
      <c r="C1832" s="140"/>
      <c r="D1832" s="138">
        <v>2.4946999999999999</v>
      </c>
      <c r="E1832" s="138">
        <v>5.7922000000000002</v>
      </c>
    </row>
    <row r="1833" spans="1:5">
      <c r="A1833" s="145">
        <v>39269050</v>
      </c>
      <c r="B1833" s="117" t="s">
        <v>7495</v>
      </c>
      <c r="C1833" s="118"/>
      <c r="D1833" s="136">
        <v>6.1948999999999996</v>
      </c>
      <c r="E1833" s="136">
        <v>12.825799999999999</v>
      </c>
    </row>
    <row r="1834" spans="1:5" ht="27">
      <c r="A1834" s="130">
        <v>39269061</v>
      </c>
      <c r="B1834" s="139" t="s">
        <v>7496</v>
      </c>
      <c r="C1834" s="140"/>
      <c r="D1834" s="138">
        <v>13.7242</v>
      </c>
      <c r="E1834" s="138">
        <v>23.505700000000001</v>
      </c>
    </row>
    <row r="1835" spans="1:5">
      <c r="A1835" s="145">
        <v>39269069</v>
      </c>
      <c r="B1835" s="117" t="s">
        <v>7497</v>
      </c>
      <c r="C1835" s="118"/>
      <c r="D1835" s="136">
        <v>1.1467000000000001</v>
      </c>
      <c r="E1835" s="136">
        <v>8.1973000000000003</v>
      </c>
    </row>
    <row r="1836" spans="1:5" ht="27">
      <c r="A1836" s="130">
        <v>39269090</v>
      </c>
      <c r="B1836" s="139" t="s">
        <v>7498</v>
      </c>
      <c r="C1836" s="140"/>
      <c r="D1836" s="138">
        <v>1.2998000000000001</v>
      </c>
      <c r="E1836" s="138">
        <v>3.2261000000000002</v>
      </c>
    </row>
    <row r="1837" spans="1:5">
      <c r="A1837" s="145">
        <v>40011000</v>
      </c>
      <c r="B1837" s="117" t="s">
        <v>7499</v>
      </c>
      <c r="C1837" s="118"/>
      <c r="D1837" s="136">
        <v>11.0745</v>
      </c>
      <c r="E1837" s="136">
        <v>11.0745</v>
      </c>
    </row>
    <row r="1838" spans="1:5" ht="27">
      <c r="A1838" s="130">
        <v>40012200</v>
      </c>
      <c r="B1838" s="139" t="s">
        <v>7500</v>
      </c>
      <c r="C1838" s="140"/>
      <c r="D1838" s="138">
        <v>18.049199999999999</v>
      </c>
      <c r="E1838" s="138">
        <v>18.049199999999999</v>
      </c>
    </row>
    <row r="1839" spans="1:5">
      <c r="A1839" s="130">
        <v>40012990</v>
      </c>
      <c r="B1839" s="117" t="s">
        <v>7501</v>
      </c>
      <c r="C1839" s="118"/>
      <c r="D1839" s="138">
        <v>2.6355</v>
      </c>
      <c r="E1839" s="138">
        <v>2.7145000000000001</v>
      </c>
    </row>
    <row r="1840" spans="1:5" ht="27">
      <c r="A1840" s="130">
        <v>40021110</v>
      </c>
      <c r="B1840" s="139" t="s">
        <v>7502</v>
      </c>
      <c r="C1840" s="140"/>
      <c r="D1840" s="138">
        <v>0.65369999999999995</v>
      </c>
      <c r="E1840" s="138">
        <v>0.67369999999999997</v>
      </c>
    </row>
    <row r="1841" spans="1:5">
      <c r="A1841" s="145">
        <v>40021911</v>
      </c>
      <c r="B1841" s="117" t="s">
        <v>7503</v>
      </c>
      <c r="C1841" s="118"/>
      <c r="D1841" s="136">
        <v>1.0852999999999999</v>
      </c>
      <c r="E1841" s="136">
        <v>2.4973999999999998</v>
      </c>
    </row>
    <row r="1842" spans="1:5" ht="27">
      <c r="A1842" s="130">
        <v>40021919</v>
      </c>
      <c r="B1842" s="139" t="s">
        <v>7504</v>
      </c>
      <c r="C1842" s="140"/>
      <c r="D1842" s="138">
        <v>1.4936</v>
      </c>
      <c r="E1842" s="138">
        <v>1.766</v>
      </c>
    </row>
    <row r="1843" spans="1:5">
      <c r="A1843" s="130">
        <v>40022099</v>
      </c>
      <c r="B1843" s="117" t="s">
        <v>5886</v>
      </c>
      <c r="C1843" s="118"/>
      <c r="D1843" s="138">
        <v>1.3617999999999999</v>
      </c>
      <c r="E1843" s="138">
        <v>1.5740000000000001</v>
      </c>
    </row>
    <row r="1844" spans="1:5">
      <c r="A1844" s="145">
        <v>40023100</v>
      </c>
      <c r="B1844" s="117" t="s">
        <v>7505</v>
      </c>
      <c r="C1844" s="118"/>
      <c r="D1844" s="136">
        <v>1.3772</v>
      </c>
      <c r="E1844" s="136">
        <v>2.6011000000000002</v>
      </c>
    </row>
    <row r="1845" spans="1:5">
      <c r="A1845" s="130">
        <v>40023900</v>
      </c>
      <c r="B1845" s="117" t="s">
        <v>7506</v>
      </c>
      <c r="C1845" s="118"/>
      <c r="D1845" s="138">
        <v>1.2306999999999999</v>
      </c>
      <c r="E1845" s="138">
        <v>2.2320000000000002</v>
      </c>
    </row>
    <row r="1846" spans="1:5" ht="27">
      <c r="A1846" s="130">
        <v>40024900</v>
      </c>
      <c r="B1846" s="139" t="s">
        <v>7507</v>
      </c>
      <c r="C1846" s="140"/>
      <c r="D1846" s="138">
        <v>4.2706</v>
      </c>
      <c r="E1846" s="138">
        <v>4.4249999999999998</v>
      </c>
    </row>
    <row r="1847" spans="1:5">
      <c r="A1847" s="145">
        <v>40025900</v>
      </c>
      <c r="B1847" s="117" t="s">
        <v>7508</v>
      </c>
      <c r="C1847" s="118"/>
      <c r="D1847" s="136">
        <v>1.7917000000000001</v>
      </c>
      <c r="E1847" s="136">
        <v>2.2503000000000002</v>
      </c>
    </row>
    <row r="1848" spans="1:5" ht="27">
      <c r="A1848" s="130">
        <v>40026000</v>
      </c>
      <c r="B1848" s="139" t="s">
        <v>7509</v>
      </c>
      <c r="C1848" s="140"/>
      <c r="D1848" s="138">
        <v>1.6629</v>
      </c>
      <c r="E1848" s="138">
        <v>1.6967000000000001</v>
      </c>
    </row>
    <row r="1849" spans="1:5">
      <c r="A1849" s="145">
        <v>40027000</v>
      </c>
      <c r="B1849" s="117" t="s">
        <v>7510</v>
      </c>
      <c r="C1849" s="118"/>
      <c r="D1849" s="136">
        <v>5.0991999999999997</v>
      </c>
      <c r="E1849" s="136">
        <v>1.4538</v>
      </c>
    </row>
    <row r="1850" spans="1:5" ht="27">
      <c r="A1850" s="130">
        <v>40029910</v>
      </c>
      <c r="B1850" s="139" t="s">
        <v>7511</v>
      </c>
      <c r="C1850" s="140"/>
      <c r="D1850" s="138">
        <v>1.6256999999999999</v>
      </c>
      <c r="E1850" s="138">
        <v>1.9781</v>
      </c>
    </row>
    <row r="1851" spans="1:5">
      <c r="A1851" s="145">
        <v>40029990</v>
      </c>
      <c r="B1851" s="117" t="s">
        <v>7512</v>
      </c>
      <c r="C1851" s="118"/>
      <c r="D1851" s="136">
        <v>1.4861</v>
      </c>
      <c r="E1851" s="136">
        <v>1.8343</v>
      </c>
    </row>
    <row r="1852" spans="1:5" ht="27">
      <c r="A1852" s="130">
        <v>40030000</v>
      </c>
      <c r="B1852" s="139" t="s">
        <v>7513</v>
      </c>
      <c r="C1852" s="140"/>
      <c r="D1852" s="138">
        <v>0.41860000000000003</v>
      </c>
      <c r="E1852" s="138">
        <v>0.49959999999999999</v>
      </c>
    </row>
    <row r="1853" spans="1:5">
      <c r="A1853" s="145">
        <v>40040000</v>
      </c>
      <c r="B1853" s="117" t="s">
        <v>7514</v>
      </c>
      <c r="C1853" s="118"/>
      <c r="D1853" s="136">
        <v>0.63119999999999998</v>
      </c>
      <c r="E1853" s="136">
        <v>0.63119999999999998</v>
      </c>
    </row>
    <row r="1854" spans="1:5" ht="27">
      <c r="A1854" s="130">
        <v>40051010</v>
      </c>
      <c r="B1854" s="139" t="s">
        <v>7515</v>
      </c>
      <c r="C1854" s="140"/>
      <c r="D1854" s="138">
        <v>1.0557000000000001</v>
      </c>
      <c r="E1854" s="138">
        <v>1.3025</v>
      </c>
    </row>
    <row r="1855" spans="1:5" ht="27">
      <c r="A1855" s="130">
        <v>40051090</v>
      </c>
      <c r="B1855" s="117" t="s">
        <v>7516</v>
      </c>
      <c r="C1855" s="118"/>
      <c r="D1855" s="138">
        <v>5.2637999999999998</v>
      </c>
      <c r="E1855" s="138">
        <v>5.5342000000000002</v>
      </c>
    </row>
    <row r="1856" spans="1:5" ht="27">
      <c r="A1856" s="130">
        <v>40059110</v>
      </c>
      <c r="B1856" s="117" t="s">
        <v>7517</v>
      </c>
      <c r="C1856" s="118"/>
      <c r="D1856" s="138">
        <v>3.4386000000000001</v>
      </c>
      <c r="E1856" s="138">
        <v>3.5773999999999999</v>
      </c>
    </row>
    <row r="1857" spans="1:5" ht="27">
      <c r="A1857" s="145">
        <v>40059190</v>
      </c>
      <c r="B1857" s="117" t="s">
        <v>7518</v>
      </c>
      <c r="C1857" s="118"/>
      <c r="D1857" s="136">
        <v>2.2134</v>
      </c>
      <c r="E1857" s="136">
        <v>2.6019999999999999</v>
      </c>
    </row>
    <row r="1858" spans="1:5">
      <c r="A1858" s="145">
        <v>40059990</v>
      </c>
      <c r="B1858" s="117" t="s">
        <v>7519</v>
      </c>
      <c r="C1858" s="118"/>
      <c r="D1858" s="136">
        <v>3.4912999999999998</v>
      </c>
      <c r="E1858" s="136">
        <v>3.4912999999999998</v>
      </c>
    </row>
    <row r="1859" spans="1:5">
      <c r="A1859" s="145">
        <v>40069000</v>
      </c>
      <c r="B1859" s="117" t="s">
        <v>7520</v>
      </c>
      <c r="C1859" s="118"/>
      <c r="D1859" s="136">
        <v>1.9458</v>
      </c>
      <c r="E1859" s="136">
        <v>2.8544999999999998</v>
      </c>
    </row>
    <row r="1860" spans="1:5">
      <c r="A1860" s="145">
        <v>40070011</v>
      </c>
      <c r="B1860" s="117" t="s">
        <v>7521</v>
      </c>
      <c r="C1860" s="118"/>
      <c r="D1860" s="136">
        <v>1.6682999999999999</v>
      </c>
      <c r="E1860" s="136">
        <v>2.5327999999999999</v>
      </c>
    </row>
    <row r="1861" spans="1:5">
      <c r="A1861" s="145">
        <v>40070019</v>
      </c>
      <c r="B1861" s="117" t="s">
        <v>7522</v>
      </c>
      <c r="C1861" s="118"/>
      <c r="D1861" s="136">
        <v>1.4591000000000001</v>
      </c>
      <c r="E1861" s="136">
        <v>1.8757999999999999</v>
      </c>
    </row>
    <row r="1862" spans="1:5">
      <c r="A1862" s="145">
        <v>40070020</v>
      </c>
      <c r="B1862" s="117" t="s">
        <v>7523</v>
      </c>
      <c r="C1862" s="118"/>
      <c r="D1862" s="136">
        <v>0.76580000000000004</v>
      </c>
      <c r="E1862" s="136">
        <v>2.9428000000000001</v>
      </c>
    </row>
    <row r="1863" spans="1:5" ht="27">
      <c r="A1863" s="130">
        <v>40081100</v>
      </c>
      <c r="B1863" s="139" t="s">
        <v>7524</v>
      </c>
      <c r="C1863" s="140"/>
      <c r="D1863" s="138">
        <v>2.5121000000000002</v>
      </c>
      <c r="E1863" s="138">
        <v>2.9228999999999998</v>
      </c>
    </row>
    <row r="1864" spans="1:5">
      <c r="A1864" s="145">
        <v>40081900</v>
      </c>
      <c r="B1864" s="117" t="s">
        <v>7525</v>
      </c>
      <c r="C1864" s="118"/>
      <c r="D1864" s="136">
        <v>1.0539000000000001</v>
      </c>
      <c r="E1864" s="136">
        <v>4.7923</v>
      </c>
    </row>
    <row r="1865" spans="1:5" ht="27">
      <c r="A1865" s="130">
        <v>40082100</v>
      </c>
      <c r="B1865" s="139" t="s">
        <v>7526</v>
      </c>
      <c r="C1865" s="140"/>
      <c r="D1865" s="138">
        <v>0.59019999999999995</v>
      </c>
      <c r="E1865" s="138">
        <v>1.4748000000000001</v>
      </c>
    </row>
    <row r="1866" spans="1:5">
      <c r="A1866" s="145">
        <v>40082900</v>
      </c>
      <c r="B1866" s="117" t="s">
        <v>7527</v>
      </c>
      <c r="C1866" s="118"/>
      <c r="D1866" s="136">
        <v>1.2612000000000001</v>
      </c>
      <c r="E1866" s="136">
        <v>1.9448000000000001</v>
      </c>
    </row>
    <row r="1867" spans="1:5" ht="27">
      <c r="A1867" s="130">
        <v>40091100</v>
      </c>
      <c r="B1867" s="139" t="s">
        <v>7528</v>
      </c>
      <c r="C1867" s="140"/>
      <c r="D1867" s="138">
        <v>4.1020000000000003</v>
      </c>
      <c r="E1867" s="138">
        <v>4.5812999999999997</v>
      </c>
    </row>
    <row r="1868" spans="1:5">
      <c r="A1868" s="145">
        <v>40091210</v>
      </c>
      <c r="B1868" s="117" t="s">
        <v>7529</v>
      </c>
      <c r="C1868" s="118"/>
      <c r="D1868" s="136">
        <v>8.5292999999999992</v>
      </c>
      <c r="E1868" s="136">
        <v>13.898</v>
      </c>
    </row>
    <row r="1869" spans="1:5" ht="27">
      <c r="A1869" s="130">
        <v>40091290</v>
      </c>
      <c r="B1869" s="139" t="s">
        <v>7530</v>
      </c>
      <c r="C1869" s="140"/>
      <c r="D1869" s="138">
        <v>8.5449999999999999</v>
      </c>
      <c r="E1869" s="138">
        <v>10.7607</v>
      </c>
    </row>
    <row r="1870" spans="1:5">
      <c r="A1870" s="145">
        <v>40092110</v>
      </c>
      <c r="B1870" s="117" t="s">
        <v>7529</v>
      </c>
      <c r="C1870" s="118"/>
      <c r="D1870" s="136">
        <v>1.8421000000000001</v>
      </c>
      <c r="E1870" s="136">
        <v>2.4415</v>
      </c>
    </row>
    <row r="1871" spans="1:5" ht="27">
      <c r="A1871" s="130">
        <v>40092190</v>
      </c>
      <c r="B1871" s="139" t="s">
        <v>7531</v>
      </c>
      <c r="C1871" s="140"/>
      <c r="D1871" s="138">
        <v>2.4327999999999999</v>
      </c>
      <c r="E1871" s="138">
        <v>2.6680999999999999</v>
      </c>
    </row>
    <row r="1872" spans="1:5">
      <c r="A1872" s="145">
        <v>40092210</v>
      </c>
      <c r="B1872" s="117" t="s">
        <v>7529</v>
      </c>
      <c r="C1872" s="118"/>
      <c r="D1872" s="136">
        <v>4.9146999999999998</v>
      </c>
      <c r="E1872" s="136">
        <v>7.8319000000000001</v>
      </c>
    </row>
    <row r="1873" spans="1:5" ht="27">
      <c r="A1873" s="130">
        <v>40092290</v>
      </c>
      <c r="B1873" s="139" t="s">
        <v>7532</v>
      </c>
      <c r="C1873" s="140"/>
      <c r="D1873" s="138">
        <v>4.9532999999999996</v>
      </c>
      <c r="E1873" s="138">
        <v>8.1052999999999997</v>
      </c>
    </row>
    <row r="1874" spans="1:5">
      <c r="A1874" s="145">
        <v>40093100</v>
      </c>
      <c r="B1874" s="117" t="s">
        <v>7533</v>
      </c>
      <c r="C1874" s="118"/>
      <c r="D1874" s="136">
        <v>3.2484000000000002</v>
      </c>
      <c r="E1874" s="136">
        <v>4.3672000000000004</v>
      </c>
    </row>
    <row r="1875" spans="1:5" ht="27">
      <c r="A1875" s="130">
        <v>40093210</v>
      </c>
      <c r="B1875" s="139" t="s">
        <v>7534</v>
      </c>
      <c r="C1875" s="140"/>
      <c r="D1875" s="138">
        <v>5.1797000000000004</v>
      </c>
      <c r="E1875" s="138">
        <v>9.1097000000000001</v>
      </c>
    </row>
    <row r="1876" spans="1:5">
      <c r="A1876" s="145">
        <v>40093290</v>
      </c>
      <c r="B1876" s="117" t="s">
        <v>7535</v>
      </c>
      <c r="C1876" s="118"/>
      <c r="D1876" s="136">
        <v>4.7172000000000001</v>
      </c>
      <c r="E1876" s="136">
        <v>15.9038</v>
      </c>
    </row>
    <row r="1877" spans="1:5" ht="27">
      <c r="A1877" s="130">
        <v>40094100</v>
      </c>
      <c r="B1877" s="139" t="s">
        <v>7536</v>
      </c>
      <c r="C1877" s="140"/>
      <c r="D1877" s="138">
        <v>9.2025000000000006</v>
      </c>
      <c r="E1877" s="138">
        <v>4.6276999999999999</v>
      </c>
    </row>
    <row r="1878" spans="1:5">
      <c r="A1878" s="145">
        <v>40094210</v>
      </c>
      <c r="B1878" s="117" t="s">
        <v>7529</v>
      </c>
      <c r="C1878" s="118"/>
      <c r="D1878" s="136">
        <v>8.5</v>
      </c>
      <c r="E1878" s="136">
        <v>13.602399999999999</v>
      </c>
    </row>
    <row r="1879" spans="1:5" ht="27">
      <c r="A1879" s="130">
        <v>40094290</v>
      </c>
      <c r="B1879" s="139" t="s">
        <v>7537</v>
      </c>
      <c r="C1879" s="140"/>
      <c r="D1879" s="138">
        <v>5.9720000000000004</v>
      </c>
      <c r="E1879" s="138">
        <v>8.5221999999999998</v>
      </c>
    </row>
    <row r="1880" spans="1:5">
      <c r="A1880" s="145">
        <v>40101100</v>
      </c>
      <c r="B1880" s="117" t="s">
        <v>7538</v>
      </c>
      <c r="C1880" s="118"/>
      <c r="D1880" s="136">
        <v>2.0541</v>
      </c>
      <c r="E1880" s="136">
        <v>2.8166000000000002</v>
      </c>
    </row>
    <row r="1881" spans="1:5" ht="27">
      <c r="A1881" s="130">
        <v>40101200</v>
      </c>
      <c r="B1881" s="139" t="s">
        <v>7539</v>
      </c>
      <c r="C1881" s="140"/>
      <c r="D1881" s="138">
        <v>1.2007000000000001</v>
      </c>
      <c r="E1881" s="138">
        <v>1.6760999999999999</v>
      </c>
    </row>
    <row r="1882" spans="1:5">
      <c r="A1882" s="145">
        <v>40101900</v>
      </c>
      <c r="B1882" s="117" t="s">
        <v>7540</v>
      </c>
      <c r="C1882" s="118"/>
      <c r="D1882" s="136">
        <v>2.4638</v>
      </c>
      <c r="E1882" s="136">
        <v>3.5177999999999998</v>
      </c>
    </row>
    <row r="1883" spans="1:5" ht="27">
      <c r="A1883" s="130">
        <v>40103100</v>
      </c>
      <c r="B1883" s="139" t="s">
        <v>7541</v>
      </c>
      <c r="C1883" s="140"/>
      <c r="D1883" s="138">
        <v>5.4645000000000001</v>
      </c>
      <c r="E1883" s="138">
        <v>13.8194</v>
      </c>
    </row>
    <row r="1884" spans="1:5">
      <c r="A1884" s="145">
        <v>40103200</v>
      </c>
      <c r="B1884" s="117" t="s">
        <v>7542</v>
      </c>
      <c r="C1884" s="118"/>
      <c r="D1884" s="136">
        <v>2.3513000000000002</v>
      </c>
      <c r="E1884" s="136">
        <v>3.3134999999999999</v>
      </c>
    </row>
    <row r="1885" spans="1:5" ht="27">
      <c r="A1885" s="130">
        <v>40103300</v>
      </c>
      <c r="B1885" s="139" t="s">
        <v>7541</v>
      </c>
      <c r="C1885" s="140"/>
      <c r="D1885" s="138">
        <v>7.3738999999999999</v>
      </c>
      <c r="E1885" s="138">
        <v>13.452400000000001</v>
      </c>
    </row>
    <row r="1886" spans="1:5">
      <c r="A1886" s="145">
        <v>40103400</v>
      </c>
      <c r="B1886" s="117" t="s">
        <v>7542</v>
      </c>
      <c r="C1886" s="118"/>
      <c r="D1886" s="136">
        <v>2.2431000000000001</v>
      </c>
      <c r="E1886" s="136">
        <v>2.8862000000000001</v>
      </c>
    </row>
    <row r="1887" spans="1:5" ht="27">
      <c r="A1887" s="130">
        <v>40103500</v>
      </c>
      <c r="B1887" s="139" t="s">
        <v>7543</v>
      </c>
      <c r="C1887" s="140"/>
      <c r="D1887" s="138">
        <v>12.1211</v>
      </c>
      <c r="E1887" s="138">
        <v>24.178000000000001</v>
      </c>
    </row>
    <row r="1888" spans="1:5">
      <c r="A1888" s="145">
        <v>40103600</v>
      </c>
      <c r="B1888" s="117" t="s">
        <v>7544</v>
      </c>
      <c r="C1888" s="118"/>
      <c r="D1888" s="136">
        <v>15.340299999999999</v>
      </c>
      <c r="E1888" s="136">
        <v>28.207599999999999</v>
      </c>
    </row>
    <row r="1889" spans="1:5" ht="27">
      <c r="A1889" s="130">
        <v>40103900</v>
      </c>
      <c r="B1889" s="139" t="s">
        <v>7545</v>
      </c>
      <c r="C1889" s="140"/>
      <c r="D1889" s="138">
        <v>2.2599</v>
      </c>
      <c r="E1889" s="138">
        <v>3.7368000000000001</v>
      </c>
    </row>
    <row r="1890" spans="1:5">
      <c r="A1890" s="145">
        <v>40111000</v>
      </c>
      <c r="B1890" s="117" t="s">
        <v>7546</v>
      </c>
      <c r="C1890" s="118"/>
      <c r="D1890" s="136">
        <v>2.3035999999999999</v>
      </c>
      <c r="E1890" s="136">
        <v>2.5727000000000002</v>
      </c>
    </row>
    <row r="1891" spans="1:5" ht="27">
      <c r="A1891" s="130">
        <v>40112090</v>
      </c>
      <c r="B1891" s="139" t="s">
        <v>7547</v>
      </c>
      <c r="C1891" s="140"/>
      <c r="D1891" s="138">
        <v>1.966</v>
      </c>
      <c r="E1891" s="138">
        <v>2.2610000000000001</v>
      </c>
    </row>
    <row r="1892" spans="1:5">
      <c r="A1892" s="130">
        <v>40114000</v>
      </c>
      <c r="B1892" s="117" t="s">
        <v>7548</v>
      </c>
      <c r="C1892" s="118"/>
      <c r="D1892" s="138">
        <v>4.8907999999999996</v>
      </c>
      <c r="E1892" s="138">
        <v>8.3734000000000002</v>
      </c>
    </row>
    <row r="1893" spans="1:5" ht="27">
      <c r="A1893" s="130">
        <v>40115000</v>
      </c>
      <c r="B1893" s="139" t="s">
        <v>7549</v>
      </c>
      <c r="C1893" s="140"/>
      <c r="D1893" s="138">
        <v>2.2385999999999999</v>
      </c>
      <c r="E1893" s="138">
        <v>2.8650000000000002</v>
      </c>
    </row>
    <row r="1894" spans="1:5" ht="27">
      <c r="A1894" s="145">
        <v>40117010</v>
      </c>
      <c r="B1894" s="139" t="s">
        <v>7550</v>
      </c>
      <c r="C1894" s="140"/>
      <c r="D1894" s="136">
        <v>2.3988999999999998</v>
      </c>
      <c r="E1894" s="136">
        <v>2.6768000000000001</v>
      </c>
    </row>
    <row r="1895" spans="1:5">
      <c r="A1895" s="130">
        <v>40117090</v>
      </c>
      <c r="B1895" s="117" t="s">
        <v>5820</v>
      </c>
      <c r="C1895" s="118"/>
      <c r="D1895" s="138">
        <v>2.4655</v>
      </c>
      <c r="E1895" s="138">
        <v>2.8704999999999998</v>
      </c>
    </row>
    <row r="1896" spans="1:5">
      <c r="A1896" s="145">
        <v>40118020</v>
      </c>
      <c r="B1896" s="117" t="s">
        <v>7551</v>
      </c>
      <c r="C1896" s="118"/>
      <c r="D1896" s="136">
        <v>2.2852999999999999</v>
      </c>
      <c r="E1896" s="136">
        <v>2.2852999999999999</v>
      </c>
    </row>
    <row r="1897" spans="1:5">
      <c r="A1897" s="130">
        <v>40118090</v>
      </c>
      <c r="B1897" s="117" t="s">
        <v>5820</v>
      </c>
      <c r="C1897" s="118"/>
      <c r="D1897" s="138">
        <v>1.2359</v>
      </c>
      <c r="E1897" s="138">
        <v>2.2111000000000001</v>
      </c>
    </row>
    <row r="1898" spans="1:5">
      <c r="A1898" s="130">
        <v>40119090</v>
      </c>
      <c r="B1898" s="117" t="s">
        <v>5820</v>
      </c>
      <c r="C1898" s="118"/>
      <c r="D1898" s="138">
        <v>2.2806999999999999</v>
      </c>
      <c r="E1898" s="138">
        <v>2.5644999999999998</v>
      </c>
    </row>
    <row r="1899" spans="1:5">
      <c r="A1899" s="145">
        <v>40129010</v>
      </c>
      <c r="B1899" s="117" t="s">
        <v>7552</v>
      </c>
      <c r="C1899" s="118"/>
      <c r="D1899" s="136">
        <v>0.65210000000000001</v>
      </c>
      <c r="E1899" s="136">
        <v>1.4514</v>
      </c>
    </row>
    <row r="1900" spans="1:5">
      <c r="A1900" s="145">
        <v>40129090</v>
      </c>
      <c r="B1900" s="117" t="s">
        <v>7553</v>
      </c>
      <c r="C1900" s="118"/>
      <c r="D1900" s="136">
        <v>1.1783999999999999</v>
      </c>
      <c r="E1900" s="136">
        <v>2.3744999999999998</v>
      </c>
    </row>
    <row r="1901" spans="1:5">
      <c r="A1901" s="145">
        <v>40131010</v>
      </c>
      <c r="B1901" s="117" t="s">
        <v>7554</v>
      </c>
      <c r="C1901" s="118"/>
      <c r="D1901" s="136">
        <v>3.0709</v>
      </c>
      <c r="E1901" s="136">
        <v>3.0709</v>
      </c>
    </row>
    <row r="1902" spans="1:5" ht="27">
      <c r="A1902" s="130">
        <v>40131090</v>
      </c>
      <c r="B1902" s="139" t="s">
        <v>7555</v>
      </c>
      <c r="C1902" s="140"/>
      <c r="D1902" s="138">
        <v>1.5055000000000001</v>
      </c>
      <c r="E1902" s="138">
        <v>2.4323000000000001</v>
      </c>
    </row>
    <row r="1903" spans="1:5">
      <c r="A1903" s="130">
        <v>40132000</v>
      </c>
      <c r="B1903" s="117" t="s">
        <v>7556</v>
      </c>
      <c r="C1903" s="118"/>
      <c r="D1903" s="138">
        <v>2.6829000000000001</v>
      </c>
      <c r="E1903" s="138">
        <v>3.32</v>
      </c>
    </row>
    <row r="1904" spans="1:5" ht="27">
      <c r="A1904" s="130">
        <v>40139000</v>
      </c>
      <c r="B1904" s="139" t="s">
        <v>7557</v>
      </c>
      <c r="C1904" s="140"/>
      <c r="D1904" s="138">
        <v>1.3922000000000001</v>
      </c>
      <c r="E1904" s="138">
        <v>2.0956999999999999</v>
      </c>
    </row>
    <row r="1905" spans="1:5">
      <c r="A1905" s="145">
        <v>40141000</v>
      </c>
      <c r="B1905" s="117" t="s">
        <v>7558</v>
      </c>
      <c r="C1905" s="118"/>
      <c r="D1905" s="136">
        <v>12.9505</v>
      </c>
      <c r="E1905" s="136">
        <v>15.420400000000001</v>
      </c>
    </row>
    <row r="1906" spans="1:5" ht="27">
      <c r="A1906" s="130">
        <v>40149010</v>
      </c>
      <c r="B1906" s="139" t="s">
        <v>7559</v>
      </c>
      <c r="C1906" s="140"/>
      <c r="D1906" s="138">
        <v>1.1133</v>
      </c>
      <c r="E1906" s="138">
        <v>2.0691999999999999</v>
      </c>
    </row>
    <row r="1907" spans="1:5">
      <c r="A1907" s="145">
        <v>40149090</v>
      </c>
      <c r="B1907" s="117" t="s">
        <v>7560</v>
      </c>
      <c r="C1907" s="118"/>
      <c r="D1907" s="136">
        <v>3.4807999999999999</v>
      </c>
      <c r="E1907" s="136">
        <v>6.8068999999999997</v>
      </c>
    </row>
    <row r="1908" spans="1:5" ht="27">
      <c r="A1908" s="130">
        <v>40151200</v>
      </c>
      <c r="B1908" s="139" t="s">
        <v>7561</v>
      </c>
      <c r="C1908" s="140"/>
      <c r="D1908" s="138">
        <v>3.8614999999999999</v>
      </c>
      <c r="E1908" s="138">
        <v>4.2960000000000003</v>
      </c>
    </row>
    <row r="1909" spans="1:5">
      <c r="A1909" s="130">
        <v>40151900</v>
      </c>
      <c r="B1909" s="117" t="s">
        <v>7562</v>
      </c>
      <c r="C1909" s="118"/>
      <c r="D1909" s="138">
        <v>3.4142000000000001</v>
      </c>
      <c r="E1909" s="138">
        <v>4.3617999999999997</v>
      </c>
    </row>
    <row r="1910" spans="1:5" ht="27">
      <c r="A1910" s="130">
        <v>40159000</v>
      </c>
      <c r="B1910" s="139" t="s">
        <v>7563</v>
      </c>
      <c r="C1910" s="140"/>
      <c r="D1910" s="138">
        <v>2.9619</v>
      </c>
      <c r="E1910" s="138">
        <v>12.1692</v>
      </c>
    </row>
    <row r="1911" spans="1:5">
      <c r="A1911" s="145">
        <v>40161010</v>
      </c>
      <c r="B1911" s="117" t="s">
        <v>7564</v>
      </c>
      <c r="C1911" s="118"/>
      <c r="D1911" s="136">
        <v>4.8379000000000003</v>
      </c>
      <c r="E1911" s="136">
        <v>8.7154000000000007</v>
      </c>
    </row>
    <row r="1912" spans="1:5" ht="27">
      <c r="A1912" s="130">
        <v>40161090</v>
      </c>
      <c r="B1912" s="139" t="s">
        <v>7565</v>
      </c>
      <c r="C1912" s="140"/>
      <c r="D1912" s="138">
        <v>1.0813999999999999</v>
      </c>
      <c r="E1912" s="138">
        <v>3.1587999999999998</v>
      </c>
    </row>
    <row r="1913" spans="1:5">
      <c r="A1913" s="145">
        <v>40169100</v>
      </c>
      <c r="B1913" s="117" t="s">
        <v>7566</v>
      </c>
      <c r="C1913" s="118"/>
      <c r="D1913" s="136">
        <v>0.75280000000000002</v>
      </c>
      <c r="E1913" s="136">
        <v>1.2549999999999999</v>
      </c>
    </row>
    <row r="1914" spans="1:5" ht="27">
      <c r="A1914" s="130">
        <v>40169200</v>
      </c>
      <c r="B1914" s="139" t="s">
        <v>7567</v>
      </c>
      <c r="C1914" s="140"/>
      <c r="D1914" s="138">
        <v>1.1746000000000001</v>
      </c>
      <c r="E1914" s="138">
        <v>2.2355999999999998</v>
      </c>
    </row>
    <row r="1915" spans="1:5">
      <c r="A1915" s="145">
        <v>40169300</v>
      </c>
      <c r="B1915" s="117" t="s">
        <v>7568</v>
      </c>
      <c r="C1915" s="118"/>
      <c r="D1915" s="136">
        <v>4.5159000000000002</v>
      </c>
      <c r="E1915" s="136">
        <v>10.410399999999999</v>
      </c>
    </row>
    <row r="1916" spans="1:5" ht="27">
      <c r="A1916" s="130">
        <v>40169400</v>
      </c>
      <c r="B1916" s="139" t="s">
        <v>7569</v>
      </c>
      <c r="C1916" s="140"/>
      <c r="D1916" s="138">
        <v>2.2704</v>
      </c>
      <c r="E1916" s="138">
        <v>3.8536000000000001</v>
      </c>
    </row>
    <row r="1917" spans="1:5">
      <c r="A1917" s="130">
        <v>40169590</v>
      </c>
      <c r="B1917" s="117" t="s">
        <v>7570</v>
      </c>
      <c r="C1917" s="118"/>
      <c r="D1917" s="138">
        <v>3.2877999999999998</v>
      </c>
      <c r="E1917" s="138">
        <v>7.2789999999999999</v>
      </c>
    </row>
    <row r="1918" spans="1:5" ht="27">
      <c r="A1918" s="130">
        <v>40169910</v>
      </c>
      <c r="B1918" s="139" t="s">
        <v>7571</v>
      </c>
      <c r="C1918" s="140"/>
      <c r="D1918" s="138">
        <v>233.21719999999999</v>
      </c>
      <c r="E1918" s="138">
        <v>77.892099999999999</v>
      </c>
    </row>
    <row r="1919" spans="1:5">
      <c r="A1919" s="145">
        <v>40169990</v>
      </c>
      <c r="B1919" s="117" t="s">
        <v>7572</v>
      </c>
      <c r="C1919" s="118"/>
      <c r="D1919" s="136">
        <v>2.5666000000000002</v>
      </c>
      <c r="E1919" s="136">
        <v>7.1534000000000004</v>
      </c>
    </row>
    <row r="1920" spans="1:5" ht="27">
      <c r="A1920" s="130">
        <v>40170000</v>
      </c>
      <c r="B1920" s="139" t="s">
        <v>7573</v>
      </c>
      <c r="C1920" s="140"/>
      <c r="D1920" s="138">
        <v>1.72</v>
      </c>
      <c r="E1920" s="138">
        <v>4.2015000000000002</v>
      </c>
    </row>
    <row r="1921" spans="1:5" ht="27">
      <c r="A1921" s="130">
        <v>41051021</v>
      </c>
      <c r="B1921" s="139" t="s">
        <v>7574</v>
      </c>
      <c r="C1921" s="140"/>
      <c r="D1921" s="138">
        <v>11.0731</v>
      </c>
      <c r="E1921" s="138">
        <v>11.6205</v>
      </c>
    </row>
    <row r="1922" spans="1:5">
      <c r="A1922" s="145">
        <v>41071920</v>
      </c>
      <c r="B1922" s="117" t="s">
        <v>7575</v>
      </c>
      <c r="C1922" s="118"/>
      <c r="D1922" s="136">
        <v>5.6184000000000003</v>
      </c>
      <c r="E1922" s="136">
        <v>5.6184000000000003</v>
      </c>
    </row>
    <row r="1923" spans="1:5" ht="27">
      <c r="A1923" s="130">
        <v>41131010</v>
      </c>
      <c r="B1923" s="139" t="s">
        <v>7576</v>
      </c>
      <c r="C1923" s="140"/>
      <c r="D1923" s="138">
        <v>46.260899999999999</v>
      </c>
      <c r="E1923" s="138">
        <v>46.260899999999999</v>
      </c>
    </row>
    <row r="1924" spans="1:5">
      <c r="A1924" s="145">
        <v>41132000</v>
      </c>
      <c r="B1924" s="117" t="s">
        <v>7577</v>
      </c>
      <c r="C1924" s="118"/>
      <c r="D1924" s="136">
        <v>9.83</v>
      </c>
      <c r="E1924" s="136">
        <v>9.83</v>
      </c>
    </row>
    <row r="1925" spans="1:5" ht="27">
      <c r="A1925" s="130">
        <v>41142010</v>
      </c>
      <c r="B1925" s="139" t="s">
        <v>7578</v>
      </c>
      <c r="C1925" s="140"/>
      <c r="D1925" s="138">
        <v>10.106299999999999</v>
      </c>
      <c r="E1925" s="138">
        <v>10.1053</v>
      </c>
    </row>
    <row r="1926" spans="1:5">
      <c r="A1926" s="145">
        <v>42010010</v>
      </c>
      <c r="B1926" s="117" t="s">
        <v>7579</v>
      </c>
      <c r="C1926" s="118"/>
      <c r="D1926" s="136">
        <v>3.3397999999999999</v>
      </c>
      <c r="E1926" s="136">
        <v>2.1798999999999999</v>
      </c>
    </row>
    <row r="1927" spans="1:5" ht="27">
      <c r="A1927" s="130">
        <v>42010090</v>
      </c>
      <c r="B1927" s="139" t="s">
        <v>7580</v>
      </c>
      <c r="C1927" s="140"/>
      <c r="D1927" s="138">
        <v>1.2957000000000001</v>
      </c>
      <c r="E1927" s="138">
        <v>7.3804999999999996</v>
      </c>
    </row>
    <row r="1928" spans="1:5">
      <c r="A1928" s="145">
        <v>42021100</v>
      </c>
      <c r="B1928" s="117" t="s">
        <v>7581</v>
      </c>
      <c r="C1928" s="118"/>
      <c r="D1928" s="136">
        <v>2.7749000000000001</v>
      </c>
      <c r="E1928" s="136">
        <v>5.0011999999999999</v>
      </c>
    </row>
    <row r="1929" spans="1:5">
      <c r="A1929" s="130">
        <v>42021210</v>
      </c>
      <c r="B1929" s="117" t="s">
        <v>7582</v>
      </c>
      <c r="C1929" s="118"/>
      <c r="D1929" s="138">
        <v>1.7501</v>
      </c>
      <c r="E1929" s="138">
        <v>3.2357999999999998</v>
      </c>
    </row>
    <row r="1930" spans="1:5">
      <c r="A1930" s="145">
        <v>42021220</v>
      </c>
      <c r="B1930" s="117" t="s">
        <v>7583</v>
      </c>
      <c r="C1930" s="118"/>
      <c r="D1930" s="136">
        <v>1.7994000000000001</v>
      </c>
      <c r="E1930" s="136">
        <v>4.5694999999999997</v>
      </c>
    </row>
    <row r="1931" spans="1:5">
      <c r="A1931" s="145">
        <v>42021900</v>
      </c>
      <c r="B1931" s="117" t="s">
        <v>7584</v>
      </c>
      <c r="C1931" s="118"/>
      <c r="D1931" s="136">
        <v>1.1890000000000001</v>
      </c>
      <c r="E1931" s="136">
        <v>3.7372999999999998</v>
      </c>
    </row>
    <row r="1932" spans="1:5">
      <c r="A1932" s="145">
        <v>42022100</v>
      </c>
      <c r="B1932" s="117" t="s">
        <v>7585</v>
      </c>
      <c r="C1932" s="118"/>
      <c r="D1932" s="136">
        <v>8.7521000000000004</v>
      </c>
      <c r="E1932" s="136">
        <v>50.653500000000001</v>
      </c>
    </row>
    <row r="1933" spans="1:5">
      <c r="A1933" s="130">
        <v>42022210</v>
      </c>
      <c r="B1933" s="117" t="s">
        <v>7586</v>
      </c>
      <c r="C1933" s="118"/>
      <c r="D1933" s="138">
        <v>1.8051999999999999</v>
      </c>
      <c r="E1933" s="138">
        <v>4.0716999999999999</v>
      </c>
    </row>
    <row r="1934" spans="1:5" ht="27">
      <c r="A1934" s="130">
        <v>42022220</v>
      </c>
      <c r="B1934" s="139" t="s">
        <v>7587</v>
      </c>
      <c r="C1934" s="140"/>
      <c r="D1934" s="138">
        <v>1.8136000000000001</v>
      </c>
      <c r="E1934" s="138">
        <v>4.0608000000000004</v>
      </c>
    </row>
    <row r="1935" spans="1:5">
      <c r="A1935" s="145">
        <v>42022900</v>
      </c>
      <c r="B1935" s="117" t="s">
        <v>7588</v>
      </c>
      <c r="C1935" s="118"/>
      <c r="D1935" s="136">
        <v>1.5445</v>
      </c>
      <c r="E1935" s="136">
        <v>5.0195999999999996</v>
      </c>
    </row>
    <row r="1936" spans="1:5" ht="27">
      <c r="A1936" s="130">
        <v>42023100</v>
      </c>
      <c r="B1936" s="139" t="s">
        <v>7589</v>
      </c>
      <c r="C1936" s="140"/>
      <c r="D1936" s="138">
        <v>5.9090999999999996</v>
      </c>
      <c r="E1936" s="138">
        <v>34.613799999999998</v>
      </c>
    </row>
    <row r="1937" spans="1:5">
      <c r="A1937" s="145">
        <v>42023200</v>
      </c>
      <c r="B1937" s="117" t="s">
        <v>7590</v>
      </c>
      <c r="C1937" s="118"/>
      <c r="D1937" s="136">
        <v>1.8109999999999999</v>
      </c>
      <c r="E1937" s="136">
        <v>3.5909</v>
      </c>
    </row>
    <row r="1938" spans="1:5">
      <c r="A1938" s="145">
        <v>42023900</v>
      </c>
      <c r="B1938" s="117" t="s">
        <v>7591</v>
      </c>
      <c r="C1938" s="118"/>
      <c r="D1938" s="136">
        <v>2.5629</v>
      </c>
      <c r="E1938" s="136">
        <v>7.2447999999999997</v>
      </c>
    </row>
    <row r="1939" spans="1:5">
      <c r="A1939" s="145">
        <v>42029100</v>
      </c>
      <c r="B1939" s="117" t="s">
        <v>7592</v>
      </c>
      <c r="C1939" s="118"/>
      <c r="D1939" s="136">
        <v>15.795999999999999</v>
      </c>
      <c r="E1939" s="136">
        <v>16.0121</v>
      </c>
    </row>
    <row r="1940" spans="1:5" ht="27">
      <c r="A1940" s="130">
        <v>42029200</v>
      </c>
      <c r="B1940" s="139" t="s">
        <v>7593</v>
      </c>
      <c r="C1940" s="140"/>
      <c r="D1940" s="138">
        <v>1.7735000000000001</v>
      </c>
      <c r="E1940" s="138">
        <v>3.3304999999999998</v>
      </c>
    </row>
    <row r="1941" spans="1:5">
      <c r="A1941" s="130">
        <v>42029900</v>
      </c>
      <c r="B1941" s="117" t="s">
        <v>7594</v>
      </c>
      <c r="C1941" s="118"/>
      <c r="D1941" s="138">
        <v>1.4258999999999999</v>
      </c>
      <c r="E1941" s="138">
        <v>4.8358999999999996</v>
      </c>
    </row>
    <row r="1942" spans="1:5" ht="27">
      <c r="A1942" s="130">
        <v>42031000</v>
      </c>
      <c r="B1942" s="139" t="s">
        <v>7595</v>
      </c>
      <c r="C1942" s="140"/>
      <c r="D1942" s="138">
        <v>43.929200000000002</v>
      </c>
      <c r="E1942" s="138">
        <v>62.649700000000003</v>
      </c>
    </row>
    <row r="1943" spans="1:5">
      <c r="A1943" s="145">
        <v>42032100</v>
      </c>
      <c r="B1943" s="117" t="s">
        <v>7596</v>
      </c>
      <c r="C1943" s="118"/>
      <c r="D1943" s="136">
        <v>4.3952999999999998</v>
      </c>
      <c r="E1943" s="136">
        <v>6.1731999999999996</v>
      </c>
    </row>
    <row r="1944" spans="1:5" ht="27">
      <c r="A1944" s="130">
        <v>42032900</v>
      </c>
      <c r="B1944" s="139" t="s">
        <v>7597</v>
      </c>
      <c r="C1944" s="140"/>
      <c r="D1944" s="138">
        <v>5.9383999999999997</v>
      </c>
      <c r="E1944" s="138">
        <v>8.3811</v>
      </c>
    </row>
    <row r="1945" spans="1:5">
      <c r="A1945" s="145">
        <v>42033000</v>
      </c>
      <c r="B1945" s="117" t="s">
        <v>7598</v>
      </c>
      <c r="C1945" s="118"/>
      <c r="D1945" s="136">
        <v>1.2989999999999999</v>
      </c>
      <c r="E1945" s="136">
        <v>2.0535999999999999</v>
      </c>
    </row>
    <row r="1946" spans="1:5" ht="27">
      <c r="A1946" s="130">
        <v>42034000</v>
      </c>
      <c r="B1946" s="139" t="s">
        <v>7599</v>
      </c>
      <c r="C1946" s="140"/>
      <c r="D1946" s="138">
        <v>1.5464</v>
      </c>
      <c r="E1946" s="138">
        <v>3.2639999999999998</v>
      </c>
    </row>
    <row r="1947" spans="1:5">
      <c r="A1947" s="145">
        <v>42050000</v>
      </c>
      <c r="B1947" s="117" t="s">
        <v>7600</v>
      </c>
      <c r="C1947" s="118"/>
      <c r="D1947" s="136">
        <v>6.6066000000000003</v>
      </c>
      <c r="E1947" s="136">
        <v>11.2644</v>
      </c>
    </row>
    <row r="1948" spans="1:5" ht="27">
      <c r="A1948" s="130">
        <v>43021990</v>
      </c>
      <c r="B1948" s="139" t="s">
        <v>7601</v>
      </c>
      <c r="C1948" s="140"/>
      <c r="D1948" s="138">
        <v>23.304099999999998</v>
      </c>
      <c r="E1948" s="138">
        <v>23.304099999999998</v>
      </c>
    </row>
    <row r="1949" spans="1:5">
      <c r="A1949" s="145">
        <v>43031000</v>
      </c>
      <c r="B1949" s="117" t="s">
        <v>7602</v>
      </c>
      <c r="C1949" s="118"/>
      <c r="D1949" s="136">
        <v>114.5856</v>
      </c>
      <c r="E1949" s="136">
        <v>114.5856</v>
      </c>
    </row>
    <row r="1950" spans="1:5" ht="27">
      <c r="A1950" s="130">
        <v>43039000</v>
      </c>
      <c r="B1950" s="139" t="s">
        <v>7603</v>
      </c>
      <c r="C1950" s="140"/>
      <c r="D1950" s="138">
        <v>1.5876999999999999</v>
      </c>
      <c r="E1950" s="138">
        <v>3.1046</v>
      </c>
    </row>
    <row r="1951" spans="1:5">
      <c r="A1951" s="130">
        <v>43040000</v>
      </c>
      <c r="B1951" s="117" t="s">
        <v>7604</v>
      </c>
      <c r="C1951" s="118"/>
      <c r="D1951" s="138">
        <v>5.6684999999999999</v>
      </c>
      <c r="E1951" s="138">
        <v>5.0320999999999998</v>
      </c>
    </row>
    <row r="1952" spans="1:5" ht="27">
      <c r="A1952" s="130">
        <v>44022000</v>
      </c>
      <c r="B1952" s="139" t="s">
        <v>7605</v>
      </c>
      <c r="C1952" s="140"/>
      <c r="D1952" s="138">
        <v>0.25330000000000003</v>
      </c>
      <c r="E1952" s="138">
        <v>0.25330000000000003</v>
      </c>
    </row>
    <row r="1953" spans="1:5">
      <c r="A1953" s="130">
        <v>44029000</v>
      </c>
      <c r="B1953" s="117" t="s">
        <v>7606</v>
      </c>
      <c r="C1953" s="118"/>
      <c r="D1953" s="138">
        <v>1.214</v>
      </c>
      <c r="E1953" s="138">
        <v>3.1303000000000001</v>
      </c>
    </row>
    <row r="1954" spans="1:5" ht="27">
      <c r="A1954" s="130">
        <v>44034900</v>
      </c>
      <c r="B1954" s="139" t="s">
        <v>7607</v>
      </c>
      <c r="C1954" s="140"/>
      <c r="D1954" s="138">
        <v>2.9866999999999999</v>
      </c>
      <c r="E1954" s="138">
        <v>2.9866999999999999</v>
      </c>
    </row>
    <row r="1955" spans="1:5" ht="27">
      <c r="A1955" s="145">
        <v>44083910</v>
      </c>
      <c r="B1955" s="139" t="s">
        <v>7608</v>
      </c>
      <c r="C1955" s="140"/>
      <c r="D1955" s="136">
        <v>7.2526999999999999</v>
      </c>
      <c r="E1955" s="136">
        <v>8.5357000000000003</v>
      </c>
    </row>
    <row r="1956" spans="1:5" ht="27">
      <c r="A1956" s="130">
        <v>44083999</v>
      </c>
      <c r="B1956" s="139" t="s">
        <v>7609</v>
      </c>
      <c r="C1956" s="140"/>
      <c r="D1956" s="138">
        <v>4.9932999999999996</v>
      </c>
      <c r="E1956" s="138">
        <v>5.9222000000000001</v>
      </c>
    </row>
    <row r="1957" spans="1:5">
      <c r="A1957" s="145">
        <v>44089010</v>
      </c>
      <c r="B1957" s="117" t="s">
        <v>7610</v>
      </c>
      <c r="C1957" s="118"/>
      <c r="D1957" s="136">
        <v>9.7539999999999996</v>
      </c>
      <c r="E1957" s="136">
        <v>9.7539999999999996</v>
      </c>
    </row>
    <row r="1958" spans="1:5" ht="27">
      <c r="A1958" s="130">
        <v>44089090</v>
      </c>
      <c r="B1958" s="139" t="s">
        <v>7611</v>
      </c>
      <c r="C1958" s="140"/>
      <c r="D1958" s="138">
        <v>3.0638000000000001</v>
      </c>
      <c r="E1958" s="138">
        <v>6.4592999999999998</v>
      </c>
    </row>
    <row r="1959" spans="1:5">
      <c r="A1959" s="130">
        <v>44092100</v>
      </c>
      <c r="B1959" s="117" t="s">
        <v>7612</v>
      </c>
      <c r="C1959" s="118"/>
      <c r="D1959" s="138">
        <v>1.5503</v>
      </c>
      <c r="E1959" s="138">
        <v>1.8713</v>
      </c>
    </row>
    <row r="1960" spans="1:5" ht="27">
      <c r="A1960" s="130">
        <v>44092900</v>
      </c>
      <c r="B1960" s="139" t="s">
        <v>7613</v>
      </c>
      <c r="C1960" s="140"/>
      <c r="D1960" s="138">
        <v>4.6355000000000004</v>
      </c>
      <c r="E1960" s="138">
        <v>5.4306000000000001</v>
      </c>
    </row>
    <row r="1961" spans="1:5" ht="27">
      <c r="A1961" s="130">
        <v>44101210</v>
      </c>
      <c r="B1961" s="139" t="s">
        <v>7614</v>
      </c>
      <c r="C1961" s="140"/>
      <c r="D1961" s="138">
        <v>0.39240000000000003</v>
      </c>
      <c r="E1961" s="138">
        <v>0.48670000000000002</v>
      </c>
    </row>
    <row r="1962" spans="1:5">
      <c r="A1962" s="145">
        <v>44101290</v>
      </c>
      <c r="B1962" s="117" t="s">
        <v>7615</v>
      </c>
      <c r="C1962" s="118"/>
      <c r="D1962" s="136">
        <v>0.3115</v>
      </c>
      <c r="E1962" s="136">
        <v>0.31790000000000002</v>
      </c>
    </row>
    <row r="1963" spans="1:5" ht="27">
      <c r="A1963" s="130">
        <v>44111210</v>
      </c>
      <c r="B1963" s="139" t="s">
        <v>7616</v>
      </c>
      <c r="C1963" s="140"/>
      <c r="D1963" s="138">
        <v>0.18940000000000001</v>
      </c>
      <c r="E1963" s="138">
        <v>0.20860000000000001</v>
      </c>
    </row>
    <row r="1964" spans="1:5">
      <c r="A1964" s="145">
        <v>44111391</v>
      </c>
      <c r="B1964" s="117" t="s">
        <v>7617</v>
      </c>
      <c r="C1964" s="118"/>
      <c r="D1964" s="136">
        <v>0.55479999999999996</v>
      </c>
      <c r="E1964" s="136">
        <v>0.62939999999999996</v>
      </c>
    </row>
    <row r="1965" spans="1:5" ht="27">
      <c r="A1965" s="130">
        <v>44111410</v>
      </c>
      <c r="B1965" s="139" t="s">
        <v>7618</v>
      </c>
      <c r="C1965" s="140"/>
      <c r="D1965" s="138">
        <v>0.61819999999999997</v>
      </c>
      <c r="E1965" s="138">
        <v>0.62509999999999999</v>
      </c>
    </row>
    <row r="1966" spans="1:5">
      <c r="A1966" s="130">
        <v>44111490</v>
      </c>
      <c r="B1966" s="117" t="s">
        <v>7619</v>
      </c>
      <c r="C1966" s="118"/>
      <c r="D1966" s="138">
        <v>0.64600000000000002</v>
      </c>
      <c r="E1966" s="138">
        <v>0.66959999999999997</v>
      </c>
    </row>
    <row r="1967" spans="1:5" ht="27">
      <c r="A1967" s="130">
        <v>44119290</v>
      </c>
      <c r="B1967" s="139" t="s">
        <v>7620</v>
      </c>
      <c r="C1967" s="140"/>
      <c r="D1967" s="138">
        <v>0.73680000000000001</v>
      </c>
      <c r="E1967" s="138">
        <v>0.89670000000000005</v>
      </c>
    </row>
    <row r="1968" spans="1:5" ht="27">
      <c r="A1968" s="145">
        <v>44119490</v>
      </c>
      <c r="B1968" s="139" t="s">
        <v>7621</v>
      </c>
      <c r="C1968" s="140"/>
      <c r="D1968" s="136">
        <v>1.3116000000000001</v>
      </c>
      <c r="E1968" s="136">
        <v>1.3729</v>
      </c>
    </row>
    <row r="1969" spans="1:5" ht="27">
      <c r="A1969" s="130">
        <v>44121000</v>
      </c>
      <c r="B1969" s="139" t="s">
        <v>7622</v>
      </c>
      <c r="C1969" s="140"/>
      <c r="D1969" s="138">
        <v>1.7907999999999999</v>
      </c>
      <c r="E1969" s="138">
        <v>2.7563</v>
      </c>
    </row>
    <row r="1970" spans="1:5" ht="27">
      <c r="A1970" s="145">
        <v>44123300</v>
      </c>
      <c r="B1970" s="117" t="s">
        <v>7623</v>
      </c>
      <c r="C1970" s="118"/>
      <c r="D1970" s="136">
        <v>0.81510000000000005</v>
      </c>
      <c r="E1970" s="136">
        <v>1.9369000000000001</v>
      </c>
    </row>
    <row r="1971" spans="1:5" ht="27">
      <c r="A1971" s="130">
        <v>44123900</v>
      </c>
      <c r="B1971" s="139" t="s">
        <v>7624</v>
      </c>
      <c r="C1971" s="140"/>
      <c r="D1971" s="138">
        <v>0.87150000000000005</v>
      </c>
      <c r="E1971" s="138">
        <v>0.93</v>
      </c>
    </row>
    <row r="1972" spans="1:5" ht="27">
      <c r="A1972" s="145">
        <v>44129900</v>
      </c>
      <c r="B1972" s="117" t="s">
        <v>7625</v>
      </c>
      <c r="C1972" s="118"/>
      <c r="D1972" s="136">
        <v>2.7610000000000001</v>
      </c>
      <c r="E1972" s="136">
        <v>2.8536000000000001</v>
      </c>
    </row>
    <row r="1973" spans="1:5" ht="27">
      <c r="A1973" s="130">
        <v>44130000</v>
      </c>
      <c r="B1973" s="139" t="s">
        <v>7626</v>
      </c>
      <c r="C1973" s="140"/>
      <c r="D1973" s="138">
        <v>2.0819999999999999</v>
      </c>
      <c r="E1973" s="138">
        <v>2.0773999999999999</v>
      </c>
    </row>
    <row r="1974" spans="1:5">
      <c r="A1974" s="130">
        <v>44141000</v>
      </c>
      <c r="B1974" s="117" t="s">
        <v>7627</v>
      </c>
      <c r="C1974" s="118"/>
      <c r="D1974" s="138">
        <v>2.3389000000000002</v>
      </c>
      <c r="E1974" s="138">
        <v>3.4855999999999998</v>
      </c>
    </row>
    <row r="1975" spans="1:5">
      <c r="A1975" s="130">
        <v>44149000</v>
      </c>
      <c r="B1975" s="117" t="s">
        <v>7628</v>
      </c>
      <c r="C1975" s="118"/>
      <c r="D1975" s="138">
        <v>1.1004</v>
      </c>
      <c r="E1975" s="138">
        <v>2.1213000000000002</v>
      </c>
    </row>
    <row r="1976" spans="1:5" ht="27">
      <c r="A1976" s="130">
        <v>44151000</v>
      </c>
      <c r="B1976" s="139" t="s">
        <v>7629</v>
      </c>
      <c r="C1976" s="140"/>
      <c r="D1976" s="138">
        <v>1.7576000000000001</v>
      </c>
      <c r="E1976" s="138">
        <v>2.5589</v>
      </c>
    </row>
    <row r="1977" spans="1:5">
      <c r="A1977" s="130">
        <v>44170090</v>
      </c>
      <c r="B1977" s="117" t="s">
        <v>7630</v>
      </c>
      <c r="C1977" s="118"/>
      <c r="D1977" s="138">
        <v>0.93089999999999995</v>
      </c>
      <c r="E1977" s="138">
        <v>1.4544999999999999</v>
      </c>
    </row>
    <row r="1978" spans="1:5">
      <c r="A1978" s="130">
        <v>44182900</v>
      </c>
      <c r="B1978" s="117" t="s">
        <v>5943</v>
      </c>
      <c r="C1978" s="118"/>
      <c r="D1978" s="138">
        <v>2.3868999999999998</v>
      </c>
      <c r="E1978" s="138">
        <v>4.9926000000000004</v>
      </c>
    </row>
    <row r="1979" spans="1:5" ht="27">
      <c r="A1979" s="145">
        <v>44183000</v>
      </c>
      <c r="B1979" s="117" t="s">
        <v>7631</v>
      </c>
      <c r="C1979" s="118"/>
      <c r="D1979" s="136">
        <v>0.48509999999999998</v>
      </c>
      <c r="E1979" s="136">
        <v>0.48509999999999998</v>
      </c>
    </row>
    <row r="1980" spans="1:5">
      <c r="A1980" s="145">
        <v>44187300</v>
      </c>
      <c r="B1980" s="117" t="s">
        <v>7632</v>
      </c>
      <c r="C1980" s="118"/>
      <c r="D1980" s="136">
        <v>1.1657</v>
      </c>
      <c r="E1980" s="136">
        <v>1.6361000000000001</v>
      </c>
    </row>
    <row r="1981" spans="1:5">
      <c r="A1981" s="130">
        <v>44187500</v>
      </c>
      <c r="B1981" s="117" t="s">
        <v>7633</v>
      </c>
      <c r="C1981" s="118"/>
      <c r="D1981" s="138">
        <v>1.4322999999999999</v>
      </c>
      <c r="E1981" s="138">
        <v>1.4875</v>
      </c>
    </row>
    <row r="1982" spans="1:5">
      <c r="A1982" s="130">
        <v>44187900</v>
      </c>
      <c r="B1982" s="117" t="s">
        <v>7634</v>
      </c>
      <c r="C1982" s="118"/>
      <c r="D1982" s="138">
        <v>1.9799</v>
      </c>
      <c r="E1982" s="138">
        <v>1.9799</v>
      </c>
    </row>
    <row r="1983" spans="1:5">
      <c r="A1983" s="130">
        <v>44188300</v>
      </c>
      <c r="B1983" s="117" t="s">
        <v>7635</v>
      </c>
      <c r="C1983" s="118"/>
      <c r="D1983" s="138">
        <v>1.1297999999999999</v>
      </c>
      <c r="E1983" s="138">
        <v>1.1297999999999999</v>
      </c>
    </row>
    <row r="1984" spans="1:5" ht="27">
      <c r="A1984" s="130">
        <v>44189200</v>
      </c>
      <c r="B1984" s="139" t="s">
        <v>7636</v>
      </c>
      <c r="C1984" s="140"/>
      <c r="D1984" s="138">
        <v>1.8251999999999999</v>
      </c>
      <c r="E1984" s="138">
        <v>1.8251999999999999</v>
      </c>
    </row>
    <row r="1985" spans="1:5">
      <c r="A1985" s="130">
        <v>44189900</v>
      </c>
      <c r="B1985" s="117" t="s">
        <v>5943</v>
      </c>
      <c r="C1985" s="118"/>
      <c r="D1985" s="138">
        <v>1.9106000000000001</v>
      </c>
      <c r="E1985" s="138">
        <v>1.3702000000000001</v>
      </c>
    </row>
    <row r="1986" spans="1:5">
      <c r="A1986" s="145">
        <v>44191100</v>
      </c>
      <c r="B1986" s="117" t="s">
        <v>7637</v>
      </c>
      <c r="C1986" s="118"/>
      <c r="D1986" s="136">
        <v>0.85270000000000001</v>
      </c>
      <c r="E1986" s="136">
        <v>1.8011999999999999</v>
      </c>
    </row>
    <row r="1987" spans="1:5">
      <c r="A1987" s="130">
        <v>44191200</v>
      </c>
      <c r="B1987" s="117" t="s">
        <v>7638</v>
      </c>
      <c r="C1987" s="118"/>
      <c r="D1987" s="138">
        <v>1.0653999999999999</v>
      </c>
      <c r="E1987" s="138">
        <v>1.2991999999999999</v>
      </c>
    </row>
    <row r="1988" spans="1:5">
      <c r="A1988" s="130">
        <v>44191900</v>
      </c>
      <c r="B1988" s="117" t="s">
        <v>5759</v>
      </c>
      <c r="C1988" s="118"/>
      <c r="D1988" s="138">
        <v>0.99050000000000005</v>
      </c>
      <c r="E1988" s="138">
        <v>2.8593000000000002</v>
      </c>
    </row>
    <row r="1989" spans="1:5">
      <c r="A1989" s="130">
        <v>44192000</v>
      </c>
      <c r="B1989" s="117" t="s">
        <v>7627</v>
      </c>
      <c r="C1989" s="118"/>
      <c r="D1989" s="138">
        <v>2.7793000000000001</v>
      </c>
      <c r="E1989" s="138">
        <v>5.548</v>
      </c>
    </row>
    <row r="1990" spans="1:5">
      <c r="A1990" s="130">
        <v>44199000</v>
      </c>
      <c r="B1990" s="117" t="s">
        <v>5901</v>
      </c>
      <c r="C1990" s="118"/>
      <c r="D1990" s="138">
        <v>1.1356999999999999</v>
      </c>
      <c r="E1990" s="138">
        <v>3.0074000000000001</v>
      </c>
    </row>
    <row r="1991" spans="1:5">
      <c r="A1991" s="130">
        <v>44201100</v>
      </c>
      <c r="B1991" s="117" t="s">
        <v>7639</v>
      </c>
      <c r="C1991" s="118"/>
      <c r="D1991" s="138">
        <v>2.7383000000000002</v>
      </c>
      <c r="E1991" s="138">
        <v>4.1604999999999999</v>
      </c>
    </row>
    <row r="1992" spans="1:5">
      <c r="A1992" s="130">
        <v>44201900</v>
      </c>
      <c r="B1992" s="117" t="s">
        <v>5759</v>
      </c>
      <c r="C1992" s="118"/>
      <c r="D1992" s="138">
        <v>1.056</v>
      </c>
      <c r="E1992" s="138">
        <v>2.8801000000000001</v>
      </c>
    </row>
    <row r="1993" spans="1:5" ht="27">
      <c r="A1993" s="130">
        <v>44209000</v>
      </c>
      <c r="B1993" s="139" t="s">
        <v>7640</v>
      </c>
      <c r="C1993" s="140"/>
      <c r="D1993" s="138">
        <v>1.6358999999999999</v>
      </c>
      <c r="E1993" s="138">
        <v>4.3339999999999996</v>
      </c>
    </row>
    <row r="1994" spans="1:5">
      <c r="A1994" s="130">
        <v>44211000</v>
      </c>
      <c r="B1994" s="117" t="s">
        <v>7641</v>
      </c>
      <c r="C1994" s="118"/>
      <c r="D1994" s="138">
        <v>0.8427</v>
      </c>
      <c r="E1994" s="138">
        <v>1.6760999999999999</v>
      </c>
    </row>
    <row r="1995" spans="1:5">
      <c r="A1995" s="130">
        <v>44212000</v>
      </c>
      <c r="B1995" s="117" t="s">
        <v>7642</v>
      </c>
      <c r="C1995" s="118"/>
      <c r="D1995" s="138">
        <v>5.2691999999999997</v>
      </c>
      <c r="E1995" s="138">
        <v>5.2691999999999997</v>
      </c>
    </row>
    <row r="1996" spans="1:5">
      <c r="A1996" s="130">
        <v>44219100</v>
      </c>
      <c r="B1996" s="117" t="s">
        <v>7643</v>
      </c>
      <c r="C1996" s="118"/>
      <c r="D1996" s="138">
        <v>0.84970000000000001</v>
      </c>
      <c r="E1996" s="138">
        <v>1.3259000000000001</v>
      </c>
    </row>
    <row r="1997" spans="1:5">
      <c r="A1997" s="130">
        <v>44219900</v>
      </c>
      <c r="B1997" s="117" t="s">
        <v>5943</v>
      </c>
      <c r="C1997" s="118"/>
      <c r="D1997" s="138">
        <v>2.0571000000000002</v>
      </c>
      <c r="E1997" s="138">
        <v>2.7336</v>
      </c>
    </row>
    <row r="1998" spans="1:5">
      <c r="A1998" s="130">
        <v>45031000</v>
      </c>
      <c r="B1998" s="117" t="s">
        <v>7644</v>
      </c>
      <c r="C1998" s="118"/>
      <c r="D1998" s="138">
        <v>1.7329000000000001</v>
      </c>
      <c r="E1998" s="138">
        <v>4.4013</v>
      </c>
    </row>
    <row r="1999" spans="1:5">
      <c r="A1999" s="130">
        <v>45039000</v>
      </c>
      <c r="B1999" s="117" t="s">
        <v>7645</v>
      </c>
      <c r="C1999" s="118"/>
      <c r="D1999" s="138">
        <v>3.4199000000000002</v>
      </c>
      <c r="E1999" s="138">
        <v>6.3484999999999996</v>
      </c>
    </row>
    <row r="2000" spans="1:5">
      <c r="A2000" s="145">
        <v>45041000</v>
      </c>
      <c r="B2000" s="117" t="s">
        <v>7646</v>
      </c>
      <c r="C2000" s="118"/>
      <c r="D2000" s="136">
        <v>3.0451999999999999</v>
      </c>
      <c r="E2000" s="136">
        <v>4.1268000000000002</v>
      </c>
    </row>
    <row r="2001" spans="1:5">
      <c r="A2001" s="145">
        <v>45049000</v>
      </c>
      <c r="B2001" s="117" t="s">
        <v>7647</v>
      </c>
      <c r="C2001" s="118"/>
      <c r="D2001" s="136">
        <v>3.8502000000000001</v>
      </c>
      <c r="E2001" s="136">
        <v>3.6356999999999999</v>
      </c>
    </row>
    <row r="2002" spans="1:5">
      <c r="A2002" s="130">
        <v>46012100</v>
      </c>
      <c r="B2002" s="117" t="s">
        <v>7648</v>
      </c>
      <c r="C2002" s="118"/>
      <c r="D2002" s="138">
        <v>0.43340000000000001</v>
      </c>
      <c r="E2002" s="138">
        <v>1.0798000000000001</v>
      </c>
    </row>
    <row r="2003" spans="1:5">
      <c r="A2003" s="130">
        <v>46012200</v>
      </c>
      <c r="B2003" s="117" t="s">
        <v>7649</v>
      </c>
      <c r="C2003" s="118"/>
      <c r="D2003" s="138">
        <v>2.2563</v>
      </c>
      <c r="E2003" s="138">
        <v>3.9784999999999999</v>
      </c>
    </row>
    <row r="2004" spans="1:5">
      <c r="A2004" s="130">
        <v>46012900</v>
      </c>
      <c r="B2004" s="117" t="s">
        <v>7650</v>
      </c>
      <c r="C2004" s="118"/>
      <c r="D2004" s="138">
        <v>1.1994</v>
      </c>
      <c r="E2004" s="138">
        <v>2.4333</v>
      </c>
    </row>
    <row r="2005" spans="1:5" ht="27">
      <c r="A2005" s="145">
        <v>46019200</v>
      </c>
      <c r="B2005" s="139" t="s">
        <v>7651</v>
      </c>
      <c r="C2005" s="140"/>
      <c r="D2005" s="136">
        <v>1.3537999999999999</v>
      </c>
      <c r="E2005" s="136">
        <v>1.3732</v>
      </c>
    </row>
    <row r="2006" spans="1:5">
      <c r="A2006" s="130">
        <v>46019300</v>
      </c>
      <c r="B2006" s="117" t="s">
        <v>7652</v>
      </c>
      <c r="C2006" s="118"/>
      <c r="D2006" s="138">
        <v>11.181699999999999</v>
      </c>
      <c r="E2006" s="138">
        <v>23.361699999999999</v>
      </c>
    </row>
    <row r="2007" spans="1:5">
      <c r="A2007" s="145">
        <v>46019400</v>
      </c>
      <c r="B2007" s="117" t="s">
        <v>7653</v>
      </c>
      <c r="C2007" s="118"/>
      <c r="D2007" s="136">
        <v>2.7976000000000001</v>
      </c>
      <c r="E2007" s="136">
        <v>3.3889999999999998</v>
      </c>
    </row>
    <row r="2008" spans="1:5">
      <c r="A2008" s="130">
        <v>46019900</v>
      </c>
      <c r="B2008" s="117" t="s">
        <v>7654</v>
      </c>
      <c r="C2008" s="118"/>
      <c r="D2008" s="138">
        <v>6.6069000000000004</v>
      </c>
      <c r="E2008" s="138">
        <v>8.7095000000000002</v>
      </c>
    </row>
    <row r="2009" spans="1:5" ht="27">
      <c r="A2009" s="130">
        <v>46021100</v>
      </c>
      <c r="B2009" s="139" t="s">
        <v>7655</v>
      </c>
      <c r="C2009" s="140"/>
      <c r="D2009" s="138">
        <v>1.0629</v>
      </c>
      <c r="E2009" s="138">
        <v>2.8331</v>
      </c>
    </row>
    <row r="2010" spans="1:5" ht="27">
      <c r="A2010" s="130">
        <v>46021200</v>
      </c>
      <c r="B2010" s="139" t="s">
        <v>7656</v>
      </c>
      <c r="C2010" s="140"/>
      <c r="D2010" s="138">
        <v>1.2801</v>
      </c>
      <c r="E2010" s="138">
        <v>5.2640000000000002</v>
      </c>
    </row>
    <row r="2011" spans="1:5" ht="27">
      <c r="A2011" s="130">
        <v>46021900</v>
      </c>
      <c r="B2011" s="139" t="s">
        <v>7657</v>
      </c>
      <c r="C2011" s="140"/>
      <c r="D2011" s="138">
        <v>1.6241000000000001</v>
      </c>
      <c r="E2011" s="138">
        <v>4.5307000000000004</v>
      </c>
    </row>
    <row r="2012" spans="1:5">
      <c r="A2012" s="130">
        <v>46029000</v>
      </c>
      <c r="B2012" s="117" t="s">
        <v>7658</v>
      </c>
      <c r="C2012" s="118"/>
      <c r="D2012" s="138">
        <v>1.9977</v>
      </c>
      <c r="E2012" s="138">
        <v>5.3788999999999998</v>
      </c>
    </row>
    <row r="2013" spans="1:5">
      <c r="A2013" s="130">
        <v>47032110</v>
      </c>
      <c r="B2013" s="117" t="s">
        <v>7659</v>
      </c>
      <c r="C2013" s="118"/>
      <c r="D2013" s="138">
        <v>0.72350000000000003</v>
      </c>
      <c r="E2013" s="138">
        <v>0.72350000000000003</v>
      </c>
    </row>
    <row r="2014" spans="1:5">
      <c r="A2014" s="145">
        <v>47042900</v>
      </c>
      <c r="B2014" s="117" t="s">
        <v>7660</v>
      </c>
      <c r="C2014" s="118"/>
      <c r="D2014" s="136">
        <v>0.56999999999999995</v>
      </c>
      <c r="E2014" s="136">
        <v>0.56999999999999995</v>
      </c>
    </row>
    <row r="2015" spans="1:5">
      <c r="A2015" s="130">
        <v>47061000</v>
      </c>
      <c r="B2015" s="117" t="s">
        <v>7661</v>
      </c>
      <c r="C2015" s="118"/>
      <c r="D2015" s="138">
        <v>1.4040999999999999</v>
      </c>
      <c r="E2015" s="138">
        <v>1.736</v>
      </c>
    </row>
    <row r="2016" spans="1:5">
      <c r="A2016" s="145">
        <v>48022010</v>
      </c>
      <c r="B2016" s="117" t="s">
        <v>7662</v>
      </c>
      <c r="C2016" s="118"/>
      <c r="D2016" s="136">
        <v>1.2605</v>
      </c>
      <c r="E2016" s="136">
        <v>1.2982</v>
      </c>
    </row>
    <row r="2017" spans="1:5">
      <c r="A2017" s="145">
        <v>48022090</v>
      </c>
      <c r="B2017" s="117" t="s">
        <v>7663</v>
      </c>
      <c r="C2017" s="118"/>
      <c r="D2017" s="136">
        <v>1.9238999999999999</v>
      </c>
      <c r="E2017" s="136">
        <v>1.9677</v>
      </c>
    </row>
    <row r="2018" spans="1:5">
      <c r="A2018" s="145">
        <v>48024090</v>
      </c>
      <c r="B2018" s="117" t="s">
        <v>7664</v>
      </c>
      <c r="C2018" s="118"/>
      <c r="D2018" s="136">
        <v>1.9744999999999999</v>
      </c>
      <c r="E2018" s="136">
        <v>5.7111999999999998</v>
      </c>
    </row>
    <row r="2019" spans="1:5">
      <c r="A2019" s="145">
        <v>48025410</v>
      </c>
      <c r="B2019" s="117" t="s">
        <v>7662</v>
      </c>
      <c r="C2019" s="118"/>
      <c r="D2019" s="136">
        <v>35.919899999999998</v>
      </c>
      <c r="E2019" s="136">
        <v>38.139499999999998</v>
      </c>
    </row>
    <row r="2020" spans="1:5" ht="27">
      <c r="A2020" s="145">
        <v>48025491</v>
      </c>
      <c r="B2020" s="117" t="s">
        <v>7665</v>
      </c>
      <c r="C2020" s="118"/>
      <c r="D2020" s="136">
        <v>2.4325000000000001</v>
      </c>
      <c r="E2020" s="136">
        <v>4.7138</v>
      </c>
    </row>
    <row r="2021" spans="1:5">
      <c r="A2021" s="145">
        <v>48025499</v>
      </c>
      <c r="B2021" s="117" t="s">
        <v>7666</v>
      </c>
      <c r="C2021" s="118"/>
      <c r="D2021" s="136">
        <v>1.3602000000000001</v>
      </c>
      <c r="E2021" s="136">
        <v>1.4428000000000001</v>
      </c>
    </row>
    <row r="2022" spans="1:5" ht="27">
      <c r="A2022" s="145">
        <v>48025591</v>
      </c>
      <c r="B2022" s="139" t="s">
        <v>7667</v>
      </c>
      <c r="C2022" s="140"/>
      <c r="D2022" s="136">
        <v>4.8140000000000001</v>
      </c>
      <c r="E2022" s="136">
        <v>4.8140000000000001</v>
      </c>
    </row>
    <row r="2023" spans="1:5" ht="27">
      <c r="A2023" s="145">
        <v>48025592</v>
      </c>
      <c r="B2023" s="139" t="s">
        <v>7668</v>
      </c>
      <c r="C2023" s="140"/>
      <c r="D2023" s="136">
        <v>0.97529999999999994</v>
      </c>
      <c r="E2023" s="136">
        <v>1.0568</v>
      </c>
    </row>
    <row r="2024" spans="1:5" ht="27">
      <c r="A2024" s="145">
        <v>48025599</v>
      </c>
      <c r="B2024" s="139" t="s">
        <v>7669</v>
      </c>
      <c r="C2024" s="140"/>
      <c r="D2024" s="136">
        <v>0.85099999999999998</v>
      </c>
      <c r="E2024" s="136">
        <v>0.94640000000000002</v>
      </c>
    </row>
    <row r="2025" spans="1:5">
      <c r="A2025" s="145">
        <v>48025610</v>
      </c>
      <c r="B2025" s="117" t="s">
        <v>7670</v>
      </c>
      <c r="C2025" s="118"/>
      <c r="D2025" s="136">
        <v>0.9597</v>
      </c>
      <c r="E2025" s="136">
        <v>0.83830000000000005</v>
      </c>
    </row>
    <row r="2026" spans="1:5">
      <c r="A2026" s="130">
        <v>48025699</v>
      </c>
      <c r="B2026" s="117" t="s">
        <v>5820</v>
      </c>
      <c r="C2026" s="118"/>
      <c r="D2026" s="138">
        <v>3.0817000000000001</v>
      </c>
      <c r="E2026" s="138">
        <v>1.7644</v>
      </c>
    </row>
    <row r="2027" spans="1:5">
      <c r="A2027" s="145">
        <v>48025710</v>
      </c>
      <c r="B2027" s="117" t="s">
        <v>7671</v>
      </c>
      <c r="C2027" s="118"/>
      <c r="D2027" s="136">
        <v>1.3290999999999999</v>
      </c>
      <c r="E2027" s="136">
        <v>1.5291999999999999</v>
      </c>
    </row>
    <row r="2028" spans="1:5" ht="27">
      <c r="A2028" s="130">
        <v>48025792</v>
      </c>
      <c r="B2028" s="139" t="s">
        <v>7672</v>
      </c>
      <c r="C2028" s="140"/>
      <c r="D2028" s="138">
        <v>9.3477999999999994</v>
      </c>
      <c r="E2028" s="138">
        <v>9.3477999999999994</v>
      </c>
    </row>
    <row r="2029" spans="1:5">
      <c r="A2029" s="130">
        <v>48025793</v>
      </c>
      <c r="B2029" s="117" t="s">
        <v>7673</v>
      </c>
      <c r="C2029" s="118"/>
      <c r="D2029" s="138">
        <v>0.82369999999999999</v>
      </c>
      <c r="E2029" s="138">
        <v>0.85540000000000005</v>
      </c>
    </row>
    <row r="2030" spans="1:5" ht="27">
      <c r="A2030" s="130">
        <v>48025799</v>
      </c>
      <c r="B2030" s="139" t="s">
        <v>7674</v>
      </c>
      <c r="C2030" s="140"/>
      <c r="D2030" s="138">
        <v>0.5776</v>
      </c>
      <c r="E2030" s="138">
        <v>0.86280000000000001</v>
      </c>
    </row>
    <row r="2031" spans="1:5" ht="27">
      <c r="A2031" s="130">
        <v>48025810</v>
      </c>
      <c r="B2031" s="139" t="s">
        <v>7675</v>
      </c>
      <c r="C2031" s="140"/>
      <c r="D2031" s="138">
        <v>1.2557</v>
      </c>
      <c r="E2031" s="138">
        <v>1.7024999999999999</v>
      </c>
    </row>
    <row r="2032" spans="1:5">
      <c r="A2032" s="145">
        <v>48025891</v>
      </c>
      <c r="B2032" s="117" t="s">
        <v>7676</v>
      </c>
      <c r="C2032" s="118"/>
      <c r="D2032" s="136">
        <v>17.098700000000001</v>
      </c>
      <c r="E2032" s="136">
        <v>18.622699999999998</v>
      </c>
    </row>
    <row r="2033" spans="1:5" ht="27">
      <c r="A2033" s="130">
        <v>48025899</v>
      </c>
      <c r="B2033" s="139" t="s">
        <v>7677</v>
      </c>
      <c r="C2033" s="140"/>
      <c r="D2033" s="138">
        <v>0.48420000000000002</v>
      </c>
      <c r="E2033" s="138">
        <v>0.81379999999999997</v>
      </c>
    </row>
    <row r="2034" spans="1:5">
      <c r="A2034" s="145">
        <v>48026191</v>
      </c>
      <c r="B2034" s="117" t="s">
        <v>7678</v>
      </c>
      <c r="C2034" s="118"/>
      <c r="D2034" s="136">
        <v>0.70379999999999998</v>
      </c>
      <c r="E2034" s="136">
        <v>0.70379999999999998</v>
      </c>
    </row>
    <row r="2035" spans="1:5" ht="27">
      <c r="A2035" s="130">
        <v>48026199</v>
      </c>
      <c r="B2035" s="139" t="s">
        <v>7679</v>
      </c>
      <c r="C2035" s="140"/>
      <c r="D2035" s="138">
        <v>0.82779999999999998</v>
      </c>
      <c r="E2035" s="138">
        <v>1.1608000000000001</v>
      </c>
    </row>
    <row r="2036" spans="1:5">
      <c r="A2036" s="145">
        <v>48026910</v>
      </c>
      <c r="B2036" s="117" t="s">
        <v>7671</v>
      </c>
      <c r="C2036" s="118"/>
      <c r="D2036" s="136">
        <v>3.3519000000000001</v>
      </c>
      <c r="E2036" s="136">
        <v>3.6312000000000002</v>
      </c>
    </row>
    <row r="2037" spans="1:5" ht="40.5">
      <c r="A2037" s="130">
        <v>48026999</v>
      </c>
      <c r="B2037" s="139" t="s">
        <v>7680</v>
      </c>
      <c r="C2037" s="140"/>
      <c r="D2037" s="138">
        <v>0.8206</v>
      </c>
      <c r="E2037" s="138">
        <v>0.82520000000000004</v>
      </c>
    </row>
    <row r="2038" spans="1:5">
      <c r="A2038" s="145">
        <v>48030090</v>
      </c>
      <c r="B2038" s="117" t="s">
        <v>7681</v>
      </c>
      <c r="C2038" s="118"/>
      <c r="D2038" s="136">
        <v>1.2925</v>
      </c>
      <c r="E2038" s="136">
        <v>1.4601</v>
      </c>
    </row>
    <row r="2039" spans="1:5" ht="27">
      <c r="A2039" s="130">
        <v>48041100</v>
      </c>
      <c r="B2039" s="139" t="s">
        <v>7682</v>
      </c>
      <c r="C2039" s="140"/>
      <c r="D2039" s="138">
        <v>10.2286</v>
      </c>
      <c r="E2039" s="138">
        <v>10.254</v>
      </c>
    </row>
    <row r="2040" spans="1:5">
      <c r="A2040" s="145">
        <v>48041900</v>
      </c>
      <c r="B2040" s="117" t="s">
        <v>7683</v>
      </c>
      <c r="C2040" s="118"/>
      <c r="D2040" s="136">
        <v>4.9698000000000002</v>
      </c>
      <c r="E2040" s="136">
        <v>5.2530999999999999</v>
      </c>
    </row>
    <row r="2041" spans="1:5" ht="27">
      <c r="A2041" s="130">
        <v>48043110</v>
      </c>
      <c r="B2041" s="139" t="s">
        <v>7684</v>
      </c>
      <c r="C2041" s="140"/>
      <c r="D2041" s="138">
        <v>11.8773</v>
      </c>
      <c r="E2041" s="138">
        <v>12.169600000000001</v>
      </c>
    </row>
    <row r="2042" spans="1:5" ht="27">
      <c r="A2042" s="145">
        <v>48043190</v>
      </c>
      <c r="B2042" s="139" t="s">
        <v>7685</v>
      </c>
      <c r="C2042" s="140"/>
      <c r="D2042" s="136">
        <v>1.3398000000000001</v>
      </c>
      <c r="E2042" s="136">
        <v>1.425</v>
      </c>
    </row>
    <row r="2043" spans="1:5" ht="27">
      <c r="A2043" s="130">
        <v>48043990</v>
      </c>
      <c r="B2043" s="139" t="s">
        <v>7686</v>
      </c>
      <c r="C2043" s="140"/>
      <c r="D2043" s="138">
        <v>2.3809999999999998</v>
      </c>
      <c r="E2043" s="138">
        <v>2.4033000000000002</v>
      </c>
    </row>
    <row r="2044" spans="1:5" ht="27">
      <c r="A2044" s="145">
        <v>48044100</v>
      </c>
      <c r="B2044" s="139" t="s">
        <v>7687</v>
      </c>
      <c r="C2044" s="140"/>
      <c r="D2044" s="136">
        <v>2.9927999999999999</v>
      </c>
      <c r="E2044" s="136">
        <v>2.9927999999999999</v>
      </c>
    </row>
    <row r="2045" spans="1:5" ht="27">
      <c r="A2045" s="130">
        <v>48045100</v>
      </c>
      <c r="B2045" s="139" t="s">
        <v>7688</v>
      </c>
      <c r="C2045" s="140"/>
      <c r="D2045" s="138">
        <v>1.3315999999999999</v>
      </c>
      <c r="E2045" s="138">
        <v>1.8833</v>
      </c>
    </row>
    <row r="2046" spans="1:5">
      <c r="A2046" s="145">
        <v>48054010</v>
      </c>
      <c r="B2046" s="117" t="s">
        <v>7689</v>
      </c>
      <c r="C2046" s="118"/>
      <c r="D2046" s="136">
        <v>3.9990999999999999</v>
      </c>
      <c r="E2046" s="136">
        <v>4.4542999999999999</v>
      </c>
    </row>
    <row r="2047" spans="1:5" ht="27">
      <c r="A2047" s="130">
        <v>48054090</v>
      </c>
      <c r="B2047" s="139" t="s">
        <v>7690</v>
      </c>
      <c r="C2047" s="140"/>
      <c r="D2047" s="138">
        <v>1.05</v>
      </c>
      <c r="E2047" s="138">
        <v>1.9258</v>
      </c>
    </row>
    <row r="2048" spans="1:5">
      <c r="A2048" s="130">
        <v>48059100</v>
      </c>
      <c r="B2048" s="117" t="s">
        <v>7691</v>
      </c>
      <c r="C2048" s="118"/>
      <c r="D2048" s="138">
        <v>1.7716000000000001</v>
      </c>
      <c r="E2048" s="138">
        <v>1.9713000000000001</v>
      </c>
    </row>
    <row r="2049" spans="1:5" ht="27">
      <c r="A2049" s="130">
        <v>48059290</v>
      </c>
      <c r="B2049" s="139" t="s">
        <v>7692</v>
      </c>
      <c r="C2049" s="140"/>
      <c r="D2049" s="138">
        <v>7.1509999999999998</v>
      </c>
      <c r="E2049" s="138">
        <v>8.3096999999999994</v>
      </c>
    </row>
    <row r="2050" spans="1:5" ht="27">
      <c r="A2050" s="130">
        <v>48059300</v>
      </c>
      <c r="B2050" s="139" t="s">
        <v>7693</v>
      </c>
      <c r="C2050" s="140"/>
      <c r="D2050" s="138">
        <v>0.4753</v>
      </c>
      <c r="E2050" s="138">
        <v>0.55759999999999998</v>
      </c>
    </row>
    <row r="2051" spans="1:5">
      <c r="A2051" s="130">
        <v>48061000</v>
      </c>
      <c r="B2051" s="117" t="s">
        <v>7694</v>
      </c>
      <c r="C2051" s="118"/>
      <c r="D2051" s="138">
        <v>13.813499999999999</v>
      </c>
      <c r="E2051" s="138">
        <v>16.180299999999999</v>
      </c>
    </row>
    <row r="2052" spans="1:5" ht="27">
      <c r="A2052" s="130">
        <v>48062000</v>
      </c>
      <c r="B2052" s="139" t="s">
        <v>7695</v>
      </c>
      <c r="C2052" s="140"/>
      <c r="D2052" s="138">
        <v>1.7324999999999999</v>
      </c>
      <c r="E2052" s="138">
        <v>4.2290000000000001</v>
      </c>
    </row>
    <row r="2053" spans="1:5">
      <c r="A2053" s="130">
        <v>48063000</v>
      </c>
      <c r="B2053" s="117" t="s">
        <v>7696</v>
      </c>
      <c r="C2053" s="118"/>
      <c r="D2053" s="138">
        <v>2.5329000000000002</v>
      </c>
      <c r="E2053" s="138">
        <v>3.1469999999999998</v>
      </c>
    </row>
    <row r="2054" spans="1:5" ht="27">
      <c r="A2054" s="130">
        <v>48064000</v>
      </c>
      <c r="B2054" s="139" t="s">
        <v>7697</v>
      </c>
      <c r="C2054" s="140"/>
      <c r="D2054" s="138">
        <v>1.3512999999999999</v>
      </c>
      <c r="E2054" s="138">
        <v>1.4051</v>
      </c>
    </row>
    <row r="2055" spans="1:5">
      <c r="A2055" s="145">
        <v>48070000</v>
      </c>
      <c r="B2055" s="117" t="s">
        <v>7698</v>
      </c>
      <c r="C2055" s="118"/>
      <c r="D2055" s="136">
        <v>0.44500000000000001</v>
      </c>
      <c r="E2055" s="136">
        <v>0.49719999999999998</v>
      </c>
    </row>
    <row r="2056" spans="1:5" ht="27">
      <c r="A2056" s="130">
        <v>48081000</v>
      </c>
      <c r="B2056" s="139" t="s">
        <v>7699</v>
      </c>
      <c r="C2056" s="140"/>
      <c r="D2056" s="138">
        <v>1.0144</v>
      </c>
      <c r="E2056" s="138">
        <v>1.3009999999999999</v>
      </c>
    </row>
    <row r="2057" spans="1:5" ht="27">
      <c r="A2057" s="145">
        <v>48084000</v>
      </c>
      <c r="B2057" s="117" t="s">
        <v>7700</v>
      </c>
      <c r="C2057" s="118"/>
      <c r="D2057" s="136">
        <v>1.5657000000000001</v>
      </c>
      <c r="E2057" s="136">
        <v>1.6061000000000001</v>
      </c>
    </row>
    <row r="2058" spans="1:5" ht="27">
      <c r="A2058" s="130">
        <v>48089000</v>
      </c>
      <c r="B2058" s="139" t="s">
        <v>7701</v>
      </c>
      <c r="C2058" s="140"/>
      <c r="D2058" s="138">
        <v>1.0215000000000001</v>
      </c>
      <c r="E2058" s="138">
        <v>1.6938</v>
      </c>
    </row>
    <row r="2059" spans="1:5">
      <c r="A2059" s="145">
        <v>48092000</v>
      </c>
      <c r="B2059" s="117" t="s">
        <v>7702</v>
      </c>
      <c r="C2059" s="118"/>
      <c r="D2059" s="136">
        <v>1.4345000000000001</v>
      </c>
      <c r="E2059" s="136">
        <v>1.5158</v>
      </c>
    </row>
    <row r="2060" spans="1:5" ht="27">
      <c r="A2060" s="130">
        <v>48099000</v>
      </c>
      <c r="B2060" s="139" t="s">
        <v>7703</v>
      </c>
      <c r="C2060" s="140"/>
      <c r="D2060" s="138">
        <v>1.2008000000000001</v>
      </c>
      <c r="E2060" s="138">
        <v>1.8071999999999999</v>
      </c>
    </row>
    <row r="2061" spans="1:5">
      <c r="A2061" s="130">
        <v>48101310</v>
      </c>
      <c r="B2061" s="117" t="s">
        <v>7704</v>
      </c>
      <c r="C2061" s="118"/>
      <c r="D2061" s="138">
        <v>1.0625</v>
      </c>
      <c r="E2061" s="138">
        <v>1.0625</v>
      </c>
    </row>
    <row r="2062" spans="1:5">
      <c r="A2062" s="130">
        <v>48101389</v>
      </c>
      <c r="B2062" s="117" t="s">
        <v>5820</v>
      </c>
      <c r="C2062" s="118"/>
      <c r="D2062" s="138">
        <v>0.70489999999999997</v>
      </c>
      <c r="E2062" s="138">
        <v>0.7802</v>
      </c>
    </row>
    <row r="2063" spans="1:5">
      <c r="A2063" s="145">
        <v>48101391</v>
      </c>
      <c r="B2063" s="117" t="s">
        <v>7705</v>
      </c>
      <c r="C2063" s="118"/>
      <c r="D2063" s="136">
        <v>0.86209999999999998</v>
      </c>
      <c r="E2063" s="136">
        <v>2.8887</v>
      </c>
    </row>
    <row r="2064" spans="1:5">
      <c r="A2064" s="130">
        <v>48101399</v>
      </c>
      <c r="B2064" s="117" t="s">
        <v>5820</v>
      </c>
      <c r="C2064" s="118"/>
      <c r="D2064" s="138">
        <v>0.70789999999999997</v>
      </c>
      <c r="E2064" s="138">
        <v>0.94420000000000004</v>
      </c>
    </row>
    <row r="2065" spans="1:5" ht="27">
      <c r="A2065" s="130">
        <v>48101410</v>
      </c>
      <c r="B2065" s="139" t="s">
        <v>7706</v>
      </c>
      <c r="C2065" s="140"/>
      <c r="D2065" s="138">
        <v>2.8571</v>
      </c>
      <c r="E2065" s="138">
        <v>2.8571</v>
      </c>
    </row>
    <row r="2066" spans="1:5">
      <c r="A2066" s="130">
        <v>48101481</v>
      </c>
      <c r="B2066" s="117" t="s">
        <v>7707</v>
      </c>
      <c r="C2066" s="118"/>
      <c r="D2066" s="138">
        <v>2.5762</v>
      </c>
      <c r="E2066" s="138">
        <v>2.5762</v>
      </c>
    </row>
    <row r="2067" spans="1:5">
      <c r="A2067" s="130">
        <v>48101489</v>
      </c>
      <c r="B2067" s="117" t="s">
        <v>5820</v>
      </c>
      <c r="C2067" s="118"/>
      <c r="D2067" s="138">
        <v>2.3437999999999999</v>
      </c>
      <c r="E2067" s="138">
        <v>2.3437999999999999</v>
      </c>
    </row>
    <row r="2068" spans="1:5">
      <c r="A2068" s="130">
        <v>48101490</v>
      </c>
      <c r="B2068" s="117" t="s">
        <v>5820</v>
      </c>
      <c r="C2068" s="118"/>
      <c r="D2068" s="138">
        <v>0.86870000000000003</v>
      </c>
      <c r="E2068" s="138">
        <v>1.5745</v>
      </c>
    </row>
    <row r="2069" spans="1:5">
      <c r="A2069" s="145">
        <v>48101910</v>
      </c>
      <c r="B2069" s="117" t="s">
        <v>7671</v>
      </c>
      <c r="C2069" s="118"/>
      <c r="D2069" s="136">
        <v>4.9874999999999998</v>
      </c>
      <c r="E2069" s="136">
        <v>4.9874999999999998</v>
      </c>
    </row>
    <row r="2070" spans="1:5">
      <c r="A2070" s="130">
        <v>48101989</v>
      </c>
      <c r="B2070" s="117" t="s">
        <v>5820</v>
      </c>
      <c r="C2070" s="118"/>
      <c r="D2070" s="138">
        <v>0.71</v>
      </c>
      <c r="E2070" s="138">
        <v>0.7621</v>
      </c>
    </row>
    <row r="2071" spans="1:5" ht="27">
      <c r="A2071" s="130">
        <v>48101991</v>
      </c>
      <c r="B2071" s="139" t="s">
        <v>7708</v>
      </c>
      <c r="C2071" s="140"/>
      <c r="D2071" s="138">
        <v>2.8635999999999999</v>
      </c>
      <c r="E2071" s="138">
        <v>2.8742999999999999</v>
      </c>
    </row>
    <row r="2072" spans="1:5">
      <c r="A2072" s="130">
        <v>48101999</v>
      </c>
      <c r="B2072" s="117" t="s">
        <v>5820</v>
      </c>
      <c r="C2072" s="118"/>
      <c r="D2072" s="138">
        <v>0.72399999999999998</v>
      </c>
      <c r="E2072" s="138">
        <v>0.76970000000000005</v>
      </c>
    </row>
    <row r="2073" spans="1:5">
      <c r="A2073" s="130">
        <v>48102290</v>
      </c>
      <c r="B2073" s="117" t="s">
        <v>5820</v>
      </c>
      <c r="C2073" s="118"/>
      <c r="D2073" s="138">
        <v>0.33329999999999999</v>
      </c>
      <c r="E2073" s="138">
        <v>0.92159999999999997</v>
      </c>
    </row>
    <row r="2074" spans="1:5">
      <c r="A2074" s="130">
        <v>48102990</v>
      </c>
      <c r="B2074" s="117" t="s">
        <v>5820</v>
      </c>
      <c r="C2074" s="118"/>
      <c r="D2074" s="138">
        <v>0.70860000000000001</v>
      </c>
      <c r="E2074" s="138">
        <v>0.76439999999999997</v>
      </c>
    </row>
    <row r="2075" spans="1:5" ht="27">
      <c r="A2075" s="130">
        <v>48103210</v>
      </c>
      <c r="B2075" s="139" t="s">
        <v>7675</v>
      </c>
      <c r="C2075" s="140"/>
      <c r="D2075" s="138">
        <v>0.53039999999999998</v>
      </c>
      <c r="E2075" s="138">
        <v>0.53039999999999998</v>
      </c>
    </row>
    <row r="2076" spans="1:5" ht="27">
      <c r="A2076" s="145">
        <v>48103290</v>
      </c>
      <c r="B2076" s="139" t="s">
        <v>7709</v>
      </c>
      <c r="C2076" s="140"/>
      <c r="D2076" s="136">
        <v>0.68079999999999996</v>
      </c>
      <c r="E2076" s="136">
        <v>0.78290000000000004</v>
      </c>
    </row>
    <row r="2077" spans="1:5" ht="27">
      <c r="A2077" s="130">
        <v>48103990</v>
      </c>
      <c r="B2077" s="139" t="s">
        <v>7710</v>
      </c>
      <c r="C2077" s="140"/>
      <c r="D2077" s="138">
        <v>0.1172</v>
      </c>
      <c r="E2077" s="138">
        <v>0.1172</v>
      </c>
    </row>
    <row r="2078" spans="1:5">
      <c r="A2078" s="145">
        <v>48109210</v>
      </c>
      <c r="B2078" s="117" t="s">
        <v>7662</v>
      </c>
      <c r="C2078" s="118"/>
      <c r="D2078" s="136">
        <v>0.95289999999999997</v>
      </c>
      <c r="E2078" s="136">
        <v>0.95289999999999997</v>
      </c>
    </row>
    <row r="2079" spans="1:5" ht="27">
      <c r="A2079" s="130">
        <v>48109290</v>
      </c>
      <c r="B2079" s="139" t="s">
        <v>7711</v>
      </c>
      <c r="C2079" s="140"/>
      <c r="D2079" s="138">
        <v>0.66469999999999996</v>
      </c>
      <c r="E2079" s="138">
        <v>0.74880000000000002</v>
      </c>
    </row>
    <row r="2080" spans="1:5">
      <c r="A2080" s="130">
        <v>48109990</v>
      </c>
      <c r="B2080" s="117" t="s">
        <v>7712</v>
      </c>
      <c r="C2080" s="118"/>
      <c r="D2080" s="138">
        <v>1.4826999999999999</v>
      </c>
      <c r="E2080" s="138">
        <v>1.5107999999999999</v>
      </c>
    </row>
    <row r="2081" spans="1:5" ht="27">
      <c r="A2081" s="130">
        <v>48111090</v>
      </c>
      <c r="B2081" s="139" t="s">
        <v>7713</v>
      </c>
      <c r="C2081" s="140"/>
      <c r="D2081" s="138">
        <v>1.1507000000000001</v>
      </c>
      <c r="E2081" s="138">
        <v>1.3419000000000001</v>
      </c>
    </row>
    <row r="2082" spans="1:5">
      <c r="A2082" s="145">
        <v>48114110</v>
      </c>
      <c r="B2082" s="117" t="s">
        <v>7662</v>
      </c>
      <c r="C2082" s="118"/>
      <c r="D2082" s="136">
        <v>1.7374000000000001</v>
      </c>
      <c r="E2082" s="136">
        <v>2.7258</v>
      </c>
    </row>
    <row r="2083" spans="1:5" ht="27">
      <c r="A2083" s="130">
        <v>48114190</v>
      </c>
      <c r="B2083" s="139" t="s">
        <v>7714</v>
      </c>
      <c r="C2083" s="140"/>
      <c r="D2083" s="138">
        <v>1.2527999999999999</v>
      </c>
      <c r="E2083" s="138">
        <v>2.0135999999999998</v>
      </c>
    </row>
    <row r="2084" spans="1:5">
      <c r="A2084" s="145">
        <v>48114910</v>
      </c>
      <c r="B2084" s="117" t="s">
        <v>7662</v>
      </c>
      <c r="C2084" s="118"/>
      <c r="D2084" s="136">
        <v>0.91390000000000005</v>
      </c>
      <c r="E2084" s="136">
        <v>0.91390000000000005</v>
      </c>
    </row>
    <row r="2085" spans="1:5" ht="27">
      <c r="A2085" s="130">
        <v>48114990</v>
      </c>
      <c r="B2085" s="139" t="s">
        <v>7715</v>
      </c>
      <c r="C2085" s="140"/>
      <c r="D2085" s="138">
        <v>1.5337000000000001</v>
      </c>
      <c r="E2085" s="138">
        <v>2.2709000000000001</v>
      </c>
    </row>
    <row r="2086" spans="1:5">
      <c r="A2086" s="145">
        <v>48115110</v>
      </c>
      <c r="B2086" s="117" t="s">
        <v>7662</v>
      </c>
      <c r="C2086" s="118"/>
      <c r="D2086" s="136">
        <v>1.1681999999999999</v>
      </c>
      <c r="E2086" s="136">
        <v>1.6411</v>
      </c>
    </row>
    <row r="2087" spans="1:5" ht="27">
      <c r="A2087" s="130">
        <v>48115121</v>
      </c>
      <c r="B2087" s="139" t="s">
        <v>7716</v>
      </c>
      <c r="C2087" s="140"/>
      <c r="D2087" s="138">
        <v>3.0209999999999999</v>
      </c>
      <c r="E2087" s="138">
        <v>4.5412999999999997</v>
      </c>
    </row>
    <row r="2088" spans="1:5" ht="27">
      <c r="A2088" s="145">
        <v>48115122</v>
      </c>
      <c r="B2088" s="139" t="s">
        <v>7717</v>
      </c>
      <c r="C2088" s="140"/>
      <c r="D2088" s="136">
        <v>1.1866000000000001</v>
      </c>
      <c r="E2088" s="136">
        <v>1.2313000000000001</v>
      </c>
    </row>
    <row r="2089" spans="1:5">
      <c r="A2089" s="145">
        <v>48115123</v>
      </c>
      <c r="B2089" s="117" t="s">
        <v>7718</v>
      </c>
      <c r="C2089" s="118"/>
      <c r="D2089" s="136">
        <v>3.0851999999999999</v>
      </c>
      <c r="E2089" s="136">
        <v>3.9365000000000001</v>
      </c>
    </row>
    <row r="2090" spans="1:5" ht="27">
      <c r="A2090" s="145">
        <v>48115128</v>
      </c>
      <c r="B2090" s="117" t="s">
        <v>7719</v>
      </c>
      <c r="C2090" s="118"/>
      <c r="D2090" s="136">
        <v>5.7816999999999998</v>
      </c>
      <c r="E2090" s="136">
        <v>8.6827000000000005</v>
      </c>
    </row>
    <row r="2091" spans="1:5">
      <c r="A2091" s="145">
        <v>48115129</v>
      </c>
      <c r="B2091" s="117" t="s">
        <v>7720</v>
      </c>
      <c r="C2091" s="118"/>
      <c r="D2091" s="136">
        <v>0.9214</v>
      </c>
      <c r="E2091" s="136">
        <v>1.6383000000000001</v>
      </c>
    </row>
    <row r="2092" spans="1:5">
      <c r="A2092" s="145">
        <v>48115130</v>
      </c>
      <c r="B2092" s="117" t="s">
        <v>7721</v>
      </c>
      <c r="C2092" s="118"/>
      <c r="D2092" s="136">
        <v>1.1673</v>
      </c>
      <c r="E2092" s="136">
        <v>1.7358</v>
      </c>
    </row>
    <row r="2093" spans="1:5" ht="27">
      <c r="A2093" s="130">
        <v>48115910</v>
      </c>
      <c r="B2093" s="139" t="s">
        <v>7675</v>
      </c>
      <c r="C2093" s="140"/>
      <c r="D2093" s="138">
        <v>1.6364000000000001</v>
      </c>
      <c r="E2093" s="138">
        <v>1.9806999999999999</v>
      </c>
    </row>
    <row r="2094" spans="1:5">
      <c r="A2094" s="145">
        <v>48115922</v>
      </c>
      <c r="B2094" s="117" t="s">
        <v>7722</v>
      </c>
      <c r="C2094" s="118"/>
      <c r="D2094" s="136">
        <v>1.6474</v>
      </c>
      <c r="E2094" s="136">
        <v>1.9728000000000001</v>
      </c>
    </row>
    <row r="2095" spans="1:5" ht="27">
      <c r="A2095" s="130">
        <v>48115923</v>
      </c>
      <c r="B2095" s="139" t="s">
        <v>7723</v>
      </c>
      <c r="C2095" s="140"/>
      <c r="D2095" s="138">
        <v>2.4032</v>
      </c>
      <c r="E2095" s="138">
        <v>2.5146000000000002</v>
      </c>
    </row>
    <row r="2096" spans="1:5">
      <c r="A2096" s="145">
        <v>48115929</v>
      </c>
      <c r="B2096" s="117" t="s">
        <v>7724</v>
      </c>
      <c r="C2096" s="118"/>
      <c r="D2096" s="136">
        <v>1.5669</v>
      </c>
      <c r="E2096" s="136">
        <v>2.1145999999999998</v>
      </c>
    </row>
    <row r="2097" spans="1:5" ht="27">
      <c r="A2097" s="130">
        <v>48115930</v>
      </c>
      <c r="B2097" s="139" t="s">
        <v>7725</v>
      </c>
      <c r="C2097" s="140"/>
      <c r="D2097" s="138">
        <v>1.9527000000000001</v>
      </c>
      <c r="E2097" s="138">
        <v>4.7092999999999998</v>
      </c>
    </row>
    <row r="2098" spans="1:5">
      <c r="A2098" s="145">
        <v>48116010</v>
      </c>
      <c r="B2098" s="117" t="s">
        <v>7662</v>
      </c>
      <c r="C2098" s="118"/>
      <c r="D2098" s="136">
        <v>3.1726000000000001</v>
      </c>
      <c r="E2098" s="136">
        <v>3.5177</v>
      </c>
    </row>
    <row r="2099" spans="1:5" ht="27">
      <c r="A2099" s="130">
        <v>48116090</v>
      </c>
      <c r="B2099" s="139" t="s">
        <v>7726</v>
      </c>
      <c r="C2099" s="140"/>
      <c r="D2099" s="138">
        <v>1.6725000000000001</v>
      </c>
      <c r="E2099" s="138">
        <v>3.0194999999999999</v>
      </c>
    </row>
    <row r="2100" spans="1:5">
      <c r="A2100" s="145">
        <v>48119010</v>
      </c>
      <c r="B2100" s="117" t="s">
        <v>7662</v>
      </c>
      <c r="C2100" s="118"/>
      <c r="D2100" s="136">
        <v>1.1012</v>
      </c>
      <c r="E2100" s="136">
        <v>2.5558000000000001</v>
      </c>
    </row>
    <row r="2101" spans="1:5" ht="27">
      <c r="A2101" s="130">
        <v>48119090</v>
      </c>
      <c r="B2101" s="139" t="s">
        <v>7727</v>
      </c>
      <c r="C2101" s="140"/>
      <c r="D2101" s="138">
        <v>0.79779999999999995</v>
      </c>
      <c r="E2101" s="138">
        <v>1.2524</v>
      </c>
    </row>
    <row r="2102" spans="1:5">
      <c r="A2102" s="145">
        <v>48120000</v>
      </c>
      <c r="B2102" s="117" t="s">
        <v>7728</v>
      </c>
      <c r="C2102" s="118"/>
      <c r="D2102" s="136">
        <v>5.9166999999999996</v>
      </c>
      <c r="E2102" s="136">
        <v>5.9246999999999996</v>
      </c>
    </row>
    <row r="2103" spans="1:5" ht="27">
      <c r="A2103" s="130">
        <v>48131000</v>
      </c>
      <c r="B2103" s="139" t="s">
        <v>7729</v>
      </c>
      <c r="C2103" s="140"/>
      <c r="D2103" s="138">
        <v>1.4252</v>
      </c>
      <c r="E2103" s="138">
        <v>5.5853999999999999</v>
      </c>
    </row>
    <row r="2104" spans="1:5">
      <c r="A2104" s="130">
        <v>48132000</v>
      </c>
      <c r="B2104" s="117" t="s">
        <v>7730</v>
      </c>
      <c r="C2104" s="118"/>
      <c r="D2104" s="138">
        <v>2.2088999999999999</v>
      </c>
      <c r="E2104" s="138">
        <v>2.2631999999999999</v>
      </c>
    </row>
    <row r="2105" spans="1:5" ht="27">
      <c r="A2105" s="130">
        <v>48139000</v>
      </c>
      <c r="B2105" s="139" t="s">
        <v>7731</v>
      </c>
      <c r="C2105" s="140"/>
      <c r="D2105" s="138">
        <v>1.6849000000000001</v>
      </c>
      <c r="E2105" s="138">
        <v>2.1377000000000002</v>
      </c>
    </row>
    <row r="2106" spans="1:5" ht="27">
      <c r="A2106" s="145">
        <v>48142000</v>
      </c>
      <c r="B2106" s="117" t="s">
        <v>7732</v>
      </c>
      <c r="C2106" s="118"/>
      <c r="D2106" s="136">
        <v>1.3112999999999999</v>
      </c>
      <c r="E2106" s="136">
        <v>2.2888999999999999</v>
      </c>
    </row>
    <row r="2107" spans="1:5" ht="27">
      <c r="A2107" s="130">
        <v>48149000</v>
      </c>
      <c r="B2107" s="139" t="s">
        <v>7733</v>
      </c>
      <c r="C2107" s="140"/>
      <c r="D2107" s="138">
        <v>1.8263</v>
      </c>
      <c r="E2107" s="138">
        <v>2.6046999999999998</v>
      </c>
    </row>
    <row r="2108" spans="1:5">
      <c r="A2108" s="145">
        <v>48162000</v>
      </c>
      <c r="B2108" s="117" t="s">
        <v>7734</v>
      </c>
      <c r="C2108" s="118"/>
      <c r="D2108" s="136">
        <v>14.6355</v>
      </c>
      <c r="E2108" s="136">
        <v>33.504100000000001</v>
      </c>
    </row>
    <row r="2109" spans="1:5" ht="27">
      <c r="A2109" s="130">
        <v>48169010</v>
      </c>
      <c r="B2109" s="139" t="s">
        <v>7735</v>
      </c>
      <c r="C2109" s="140"/>
      <c r="D2109" s="138">
        <v>0.69489999999999996</v>
      </c>
      <c r="E2109" s="138">
        <v>1.0558000000000001</v>
      </c>
    </row>
    <row r="2110" spans="1:5">
      <c r="A2110" s="130">
        <v>48169090</v>
      </c>
      <c r="B2110" s="117" t="s">
        <v>7736</v>
      </c>
      <c r="C2110" s="118"/>
      <c r="D2110" s="138">
        <v>1.0786</v>
      </c>
      <c r="E2110" s="138">
        <v>2.2488999999999999</v>
      </c>
    </row>
    <row r="2111" spans="1:5" ht="27">
      <c r="A2111" s="130">
        <v>48171000</v>
      </c>
      <c r="B2111" s="139" t="s">
        <v>7737</v>
      </c>
      <c r="C2111" s="140"/>
      <c r="D2111" s="138">
        <v>0.82799999999999996</v>
      </c>
      <c r="E2111" s="138">
        <v>2.0646</v>
      </c>
    </row>
    <row r="2112" spans="1:5">
      <c r="A2112" s="145">
        <v>48172000</v>
      </c>
      <c r="B2112" s="117" t="s">
        <v>7738</v>
      </c>
      <c r="C2112" s="118"/>
      <c r="D2112" s="136">
        <v>13.183999999999999</v>
      </c>
      <c r="E2112" s="136">
        <v>24.916399999999999</v>
      </c>
    </row>
    <row r="2113" spans="1:5" ht="27">
      <c r="A2113" s="130">
        <v>48173000</v>
      </c>
      <c r="B2113" s="139" t="s">
        <v>7739</v>
      </c>
      <c r="C2113" s="140"/>
      <c r="D2113" s="138">
        <v>6.2534999999999998</v>
      </c>
      <c r="E2113" s="138">
        <v>13.026400000000001</v>
      </c>
    </row>
    <row r="2114" spans="1:5">
      <c r="A2114" s="145">
        <v>48182000</v>
      </c>
      <c r="B2114" s="117" t="s">
        <v>7740</v>
      </c>
      <c r="C2114" s="118"/>
      <c r="D2114" s="136">
        <v>1.6774</v>
      </c>
      <c r="E2114" s="136">
        <v>3.0727000000000002</v>
      </c>
    </row>
    <row r="2115" spans="1:5" ht="27">
      <c r="A2115" s="130">
        <v>48183000</v>
      </c>
      <c r="B2115" s="139" t="s">
        <v>7741</v>
      </c>
      <c r="C2115" s="140"/>
      <c r="D2115" s="138">
        <v>1.2721</v>
      </c>
      <c r="E2115" s="138">
        <v>2.2944</v>
      </c>
    </row>
    <row r="2116" spans="1:5">
      <c r="A2116" s="145">
        <v>48185000</v>
      </c>
      <c r="B2116" s="117" t="s">
        <v>7742</v>
      </c>
      <c r="C2116" s="118"/>
      <c r="D2116" s="136">
        <v>1.6717</v>
      </c>
      <c r="E2116" s="136">
        <v>3.5118</v>
      </c>
    </row>
    <row r="2117" spans="1:5" ht="27">
      <c r="A2117" s="130">
        <v>48189090</v>
      </c>
      <c r="B2117" s="139" t="s">
        <v>7743</v>
      </c>
      <c r="C2117" s="140"/>
      <c r="D2117" s="138">
        <v>1.0625</v>
      </c>
      <c r="E2117" s="138">
        <v>1.6371</v>
      </c>
    </row>
    <row r="2118" spans="1:5">
      <c r="A2118" s="145">
        <v>48191000</v>
      </c>
      <c r="B2118" s="117" t="s">
        <v>7744</v>
      </c>
      <c r="C2118" s="118"/>
      <c r="D2118" s="136">
        <v>0.33529999999999999</v>
      </c>
      <c r="E2118" s="136">
        <v>2.1008</v>
      </c>
    </row>
    <row r="2119" spans="1:5" ht="27">
      <c r="A2119" s="130">
        <v>48192000</v>
      </c>
      <c r="B2119" s="139" t="s">
        <v>7745</v>
      </c>
      <c r="C2119" s="140"/>
      <c r="D2119" s="138">
        <v>0.58130000000000004</v>
      </c>
      <c r="E2119" s="138">
        <v>2.2831999999999999</v>
      </c>
    </row>
    <row r="2120" spans="1:5">
      <c r="A2120" s="145">
        <v>48193000</v>
      </c>
      <c r="B2120" s="117" t="s">
        <v>7746</v>
      </c>
      <c r="C2120" s="118"/>
      <c r="D2120" s="136">
        <v>1.5645</v>
      </c>
      <c r="E2120" s="136">
        <v>3.8407</v>
      </c>
    </row>
    <row r="2121" spans="1:5" ht="27">
      <c r="A2121" s="130">
        <v>48194000</v>
      </c>
      <c r="B2121" s="139" t="s">
        <v>7747</v>
      </c>
      <c r="C2121" s="140"/>
      <c r="D2121" s="138">
        <v>0.96709999999999996</v>
      </c>
      <c r="E2121" s="138">
        <v>2.3891</v>
      </c>
    </row>
    <row r="2122" spans="1:5">
      <c r="A2122" s="145">
        <v>48195000</v>
      </c>
      <c r="B2122" s="117" t="s">
        <v>7748</v>
      </c>
      <c r="C2122" s="118"/>
      <c r="D2122" s="136">
        <v>1.002</v>
      </c>
      <c r="E2122" s="136">
        <v>2.5249999999999999</v>
      </c>
    </row>
    <row r="2123" spans="1:5" ht="27">
      <c r="A2123" s="130">
        <v>48196000</v>
      </c>
      <c r="B2123" s="139" t="s">
        <v>7749</v>
      </c>
      <c r="C2123" s="140"/>
      <c r="D2123" s="138">
        <v>1.1392</v>
      </c>
      <c r="E2123" s="138">
        <v>2.0975000000000001</v>
      </c>
    </row>
    <row r="2124" spans="1:5">
      <c r="A2124" s="145">
        <v>48201000</v>
      </c>
      <c r="B2124" s="117" t="s">
        <v>7750</v>
      </c>
      <c r="C2124" s="118"/>
      <c r="D2124" s="136">
        <v>1.0961000000000001</v>
      </c>
      <c r="E2124" s="136">
        <v>1.927</v>
      </c>
    </row>
    <row r="2125" spans="1:5" ht="27">
      <c r="A2125" s="130">
        <v>48202000</v>
      </c>
      <c r="B2125" s="139" t="s">
        <v>7751</v>
      </c>
      <c r="C2125" s="140"/>
      <c r="D2125" s="138">
        <v>1.3498000000000001</v>
      </c>
      <c r="E2125" s="138">
        <v>2.3441999999999998</v>
      </c>
    </row>
    <row r="2126" spans="1:5">
      <c r="A2126" s="145">
        <v>48203000</v>
      </c>
      <c r="B2126" s="117" t="s">
        <v>7752</v>
      </c>
      <c r="C2126" s="118"/>
      <c r="D2126" s="136">
        <v>2.6616</v>
      </c>
      <c r="E2126" s="136">
        <v>3.1741000000000001</v>
      </c>
    </row>
    <row r="2127" spans="1:5" ht="27">
      <c r="A2127" s="130">
        <v>48204000</v>
      </c>
      <c r="B2127" s="139" t="s">
        <v>7753</v>
      </c>
      <c r="C2127" s="140"/>
      <c r="D2127" s="138">
        <v>2.4209000000000001</v>
      </c>
      <c r="E2127" s="138">
        <v>6.8148999999999997</v>
      </c>
    </row>
    <row r="2128" spans="1:5">
      <c r="A2128" s="130">
        <v>48205000</v>
      </c>
      <c r="B2128" s="117" t="s">
        <v>7754</v>
      </c>
      <c r="C2128" s="118"/>
      <c r="D2128" s="138">
        <v>1.1201000000000001</v>
      </c>
      <c r="E2128" s="138">
        <v>3.8978999999999999</v>
      </c>
    </row>
    <row r="2129" spans="1:5" ht="27">
      <c r="A2129" s="130">
        <v>48209000</v>
      </c>
      <c r="B2129" s="139" t="s">
        <v>7755</v>
      </c>
      <c r="C2129" s="140"/>
      <c r="D2129" s="138">
        <v>1.0299</v>
      </c>
      <c r="E2129" s="138">
        <v>2.2328999999999999</v>
      </c>
    </row>
    <row r="2130" spans="1:5" ht="27">
      <c r="A2130" s="130">
        <v>48211000</v>
      </c>
      <c r="B2130" s="139" t="s">
        <v>7756</v>
      </c>
      <c r="C2130" s="140"/>
      <c r="D2130" s="138">
        <v>1.4396</v>
      </c>
      <c r="E2130" s="138">
        <v>4.0728999999999997</v>
      </c>
    </row>
    <row r="2131" spans="1:5">
      <c r="A2131" s="145">
        <v>48219000</v>
      </c>
      <c r="B2131" s="117" t="s">
        <v>7757</v>
      </c>
      <c r="C2131" s="118"/>
      <c r="D2131" s="136">
        <v>0.84699999999999998</v>
      </c>
      <c r="E2131" s="136">
        <v>1.9355</v>
      </c>
    </row>
    <row r="2132" spans="1:5" ht="27">
      <c r="A2132" s="130">
        <v>48229000</v>
      </c>
      <c r="B2132" s="139" t="s">
        <v>7758</v>
      </c>
      <c r="C2132" s="140"/>
      <c r="D2132" s="138">
        <v>0.25140000000000001</v>
      </c>
      <c r="E2132" s="138">
        <v>2.4598</v>
      </c>
    </row>
    <row r="2133" spans="1:5">
      <c r="A2133" s="145">
        <v>48232010</v>
      </c>
      <c r="B2133" s="117" t="s">
        <v>7689</v>
      </c>
      <c r="C2133" s="118"/>
      <c r="D2133" s="136">
        <v>1.2547999999999999</v>
      </c>
      <c r="E2133" s="136">
        <v>3.5173000000000001</v>
      </c>
    </row>
    <row r="2134" spans="1:5" ht="27">
      <c r="A2134" s="130">
        <v>48232099</v>
      </c>
      <c r="B2134" s="139" t="s">
        <v>7759</v>
      </c>
      <c r="C2134" s="140"/>
      <c r="D2134" s="138">
        <v>1.1886000000000001</v>
      </c>
      <c r="E2134" s="138">
        <v>2.4790999999999999</v>
      </c>
    </row>
    <row r="2135" spans="1:5" ht="27">
      <c r="A2135" s="145">
        <v>48234000</v>
      </c>
      <c r="B2135" s="117" t="s">
        <v>7760</v>
      </c>
      <c r="C2135" s="118"/>
      <c r="D2135" s="136">
        <v>4.3342000000000001</v>
      </c>
      <c r="E2135" s="136">
        <v>15.718500000000001</v>
      </c>
    </row>
    <row r="2136" spans="1:5" ht="27">
      <c r="A2136" s="130">
        <v>48236100</v>
      </c>
      <c r="B2136" s="139" t="s">
        <v>7761</v>
      </c>
      <c r="C2136" s="140"/>
      <c r="D2136" s="138">
        <v>2.3546</v>
      </c>
      <c r="E2136" s="138">
        <v>3.6232000000000002</v>
      </c>
    </row>
    <row r="2137" spans="1:5">
      <c r="A2137" s="145">
        <v>48236900</v>
      </c>
      <c r="B2137" s="117" t="s">
        <v>7762</v>
      </c>
      <c r="C2137" s="118"/>
      <c r="D2137" s="136">
        <v>1.1317999999999999</v>
      </c>
      <c r="E2137" s="136">
        <v>2.2423000000000002</v>
      </c>
    </row>
    <row r="2138" spans="1:5" ht="27">
      <c r="A2138" s="130">
        <v>48237000</v>
      </c>
      <c r="B2138" s="139" t="s">
        <v>7763</v>
      </c>
      <c r="C2138" s="140"/>
      <c r="D2138" s="138">
        <v>1.5931</v>
      </c>
      <c r="E2138" s="138">
        <v>2.1675</v>
      </c>
    </row>
    <row r="2139" spans="1:5">
      <c r="A2139" s="145">
        <v>48239020</v>
      </c>
      <c r="B2139" s="117" t="s">
        <v>7764</v>
      </c>
      <c r="C2139" s="118"/>
      <c r="D2139" s="136">
        <v>10.1591</v>
      </c>
      <c r="E2139" s="136">
        <v>9.3292999999999999</v>
      </c>
    </row>
    <row r="2140" spans="1:5" ht="27">
      <c r="A2140" s="130">
        <v>48239091</v>
      </c>
      <c r="B2140" s="139" t="s">
        <v>7765</v>
      </c>
      <c r="C2140" s="140"/>
      <c r="D2140" s="138">
        <v>5.1708999999999996</v>
      </c>
      <c r="E2140" s="138">
        <v>6.6079999999999997</v>
      </c>
    </row>
    <row r="2141" spans="1:5">
      <c r="A2141" s="145">
        <v>48239099</v>
      </c>
      <c r="B2141" s="117" t="s">
        <v>7766</v>
      </c>
      <c r="C2141" s="118"/>
      <c r="D2141" s="136">
        <v>2.1008</v>
      </c>
      <c r="E2141" s="136">
        <v>4.0446</v>
      </c>
    </row>
    <row r="2142" spans="1:5" ht="27">
      <c r="A2142" s="130">
        <v>49011000</v>
      </c>
      <c r="B2142" s="139" t="s">
        <v>7767</v>
      </c>
      <c r="C2142" s="140"/>
      <c r="D2142" s="138">
        <v>3.6276000000000002</v>
      </c>
      <c r="E2142" s="138">
        <v>4.7375999999999996</v>
      </c>
    </row>
    <row r="2143" spans="1:5">
      <c r="A2143" s="145">
        <v>49019100</v>
      </c>
      <c r="B2143" s="117" t="s">
        <v>7768</v>
      </c>
      <c r="C2143" s="118"/>
      <c r="D2143" s="136">
        <v>2.6827000000000001</v>
      </c>
      <c r="E2143" s="136">
        <v>2.4885999999999999</v>
      </c>
    </row>
    <row r="2144" spans="1:5" ht="27">
      <c r="A2144" s="130">
        <v>49019900</v>
      </c>
      <c r="B2144" s="139" t="s">
        <v>7769</v>
      </c>
      <c r="C2144" s="140"/>
      <c r="D2144" s="138">
        <v>2.327</v>
      </c>
      <c r="E2144" s="138">
        <v>4.8108000000000004</v>
      </c>
    </row>
    <row r="2145" spans="1:5">
      <c r="A2145" s="145">
        <v>49029000</v>
      </c>
      <c r="B2145" s="117" t="s">
        <v>7770</v>
      </c>
      <c r="C2145" s="118"/>
      <c r="D2145" s="136">
        <v>22.308700000000002</v>
      </c>
      <c r="E2145" s="136">
        <v>13.512</v>
      </c>
    </row>
    <row r="2146" spans="1:5" ht="27">
      <c r="A2146" s="130">
        <v>49030000</v>
      </c>
      <c r="B2146" s="139" t="s">
        <v>7771</v>
      </c>
      <c r="C2146" s="140"/>
      <c r="D2146" s="138">
        <v>2.5626000000000002</v>
      </c>
      <c r="E2146" s="138">
        <v>4.2484999999999999</v>
      </c>
    </row>
    <row r="2147" spans="1:5">
      <c r="A2147" s="145">
        <v>49040000</v>
      </c>
      <c r="B2147" s="117" t="s">
        <v>7772</v>
      </c>
      <c r="C2147" s="118"/>
      <c r="D2147" s="136">
        <v>12.6799</v>
      </c>
      <c r="E2147" s="136">
        <v>13.4032</v>
      </c>
    </row>
    <row r="2148" spans="1:5" ht="27">
      <c r="A2148" s="130">
        <v>49052000</v>
      </c>
      <c r="B2148" s="139" t="s">
        <v>7773</v>
      </c>
      <c r="C2148" s="140"/>
      <c r="D2148" s="138">
        <v>192.1</v>
      </c>
      <c r="E2148" s="138">
        <v>192.5</v>
      </c>
    </row>
    <row r="2149" spans="1:5">
      <c r="A2149" s="130">
        <v>49059000</v>
      </c>
      <c r="B2149" s="117" t="s">
        <v>7628</v>
      </c>
      <c r="C2149" s="118"/>
      <c r="D2149" s="138">
        <v>1.4164000000000001</v>
      </c>
      <c r="E2149" s="138">
        <v>3.6465999999999998</v>
      </c>
    </row>
    <row r="2150" spans="1:5">
      <c r="A2150" s="145">
        <v>49070090</v>
      </c>
      <c r="B2150" s="117" t="s">
        <v>7774</v>
      </c>
      <c r="C2150" s="118"/>
      <c r="D2150" s="148">
        <v>18762.5</v>
      </c>
      <c r="E2150" s="148">
        <v>18762.5</v>
      </c>
    </row>
    <row r="2151" spans="1:5">
      <c r="A2151" s="130">
        <v>49081000</v>
      </c>
      <c r="B2151" s="117" t="s">
        <v>7775</v>
      </c>
      <c r="C2151" s="118"/>
      <c r="D2151" s="138">
        <v>1.6180000000000001</v>
      </c>
      <c r="E2151" s="138">
        <v>1.6919</v>
      </c>
    </row>
    <row r="2152" spans="1:5">
      <c r="A2152" s="145">
        <v>49089000</v>
      </c>
      <c r="B2152" s="117" t="s">
        <v>7776</v>
      </c>
      <c r="C2152" s="118"/>
      <c r="D2152" s="136">
        <v>1.5198</v>
      </c>
      <c r="E2152" s="136">
        <v>4.0038999999999998</v>
      </c>
    </row>
    <row r="2153" spans="1:5">
      <c r="A2153" s="145">
        <v>49090000</v>
      </c>
      <c r="B2153" s="117" t="s">
        <v>7777</v>
      </c>
      <c r="C2153" s="118"/>
      <c r="D2153" s="136">
        <v>1.1325000000000001</v>
      </c>
      <c r="E2153" s="136">
        <v>3.6341999999999999</v>
      </c>
    </row>
    <row r="2154" spans="1:5">
      <c r="A2154" s="145">
        <v>49100000</v>
      </c>
      <c r="B2154" s="117" t="s">
        <v>7778</v>
      </c>
      <c r="C2154" s="118"/>
      <c r="D2154" s="136">
        <v>1.2483</v>
      </c>
      <c r="E2154" s="136">
        <v>2.2852000000000001</v>
      </c>
    </row>
    <row r="2155" spans="1:5">
      <c r="A2155" s="145">
        <v>49111010</v>
      </c>
      <c r="B2155" s="117" t="s">
        <v>7779</v>
      </c>
      <c r="C2155" s="118"/>
      <c r="D2155" s="136">
        <v>0.61939999999999995</v>
      </c>
      <c r="E2155" s="136">
        <v>5.8395000000000001</v>
      </c>
    </row>
    <row r="2156" spans="1:5">
      <c r="A2156" s="145">
        <v>49111090</v>
      </c>
      <c r="B2156" s="117" t="s">
        <v>7780</v>
      </c>
      <c r="C2156" s="118"/>
      <c r="D2156" s="136">
        <v>0.3488</v>
      </c>
      <c r="E2156" s="136">
        <v>2.4211</v>
      </c>
    </row>
    <row r="2157" spans="1:5">
      <c r="A2157" s="130">
        <v>49119100</v>
      </c>
      <c r="B2157" s="117" t="s">
        <v>7781</v>
      </c>
      <c r="C2157" s="118"/>
      <c r="D2157" s="138">
        <v>1.0764</v>
      </c>
      <c r="E2157" s="138">
        <v>4.4550000000000001</v>
      </c>
    </row>
    <row r="2158" spans="1:5">
      <c r="A2158" s="145">
        <v>49119900</v>
      </c>
      <c r="B2158" s="117" t="s">
        <v>7782</v>
      </c>
      <c r="C2158" s="118"/>
      <c r="D2158" s="136">
        <v>1.6385000000000001</v>
      </c>
      <c r="E2158" s="136">
        <v>8.5058000000000007</v>
      </c>
    </row>
    <row r="2159" spans="1:5">
      <c r="A2159" s="130">
        <v>50020000</v>
      </c>
      <c r="B2159" s="117" t="s">
        <v>7783</v>
      </c>
      <c r="C2159" s="118"/>
      <c r="D2159" s="138">
        <v>69.150000000000006</v>
      </c>
      <c r="E2159" s="138">
        <v>69.150000000000006</v>
      </c>
    </row>
    <row r="2160" spans="1:5">
      <c r="A2160" s="145">
        <v>50050000</v>
      </c>
      <c r="B2160" s="117" t="s">
        <v>7784</v>
      </c>
      <c r="C2160" s="118"/>
      <c r="D2160" s="136">
        <v>159.07130000000001</v>
      </c>
      <c r="E2160" s="136">
        <v>159.07130000000001</v>
      </c>
    </row>
    <row r="2161" spans="1:5">
      <c r="A2161" s="145">
        <v>50071010</v>
      </c>
      <c r="B2161" s="117" t="s">
        <v>7785</v>
      </c>
      <c r="C2161" s="118"/>
      <c r="D2161" s="136">
        <v>138.63669999999999</v>
      </c>
      <c r="E2161" s="136">
        <v>143.18870000000001</v>
      </c>
    </row>
    <row r="2162" spans="1:5">
      <c r="A2162" s="145">
        <v>50072010</v>
      </c>
      <c r="B2162" s="117" t="s">
        <v>7786</v>
      </c>
      <c r="C2162" s="118"/>
      <c r="D2162" s="136">
        <v>113.542</v>
      </c>
      <c r="E2162" s="136">
        <v>126.9592</v>
      </c>
    </row>
    <row r="2163" spans="1:5">
      <c r="A2163" s="130">
        <v>50072090</v>
      </c>
      <c r="B2163" s="117" t="s">
        <v>7787</v>
      </c>
      <c r="C2163" s="118"/>
      <c r="D2163" s="138">
        <v>109.5819</v>
      </c>
      <c r="E2163" s="138">
        <v>123.092</v>
      </c>
    </row>
    <row r="2164" spans="1:5">
      <c r="A2164" s="145">
        <v>50079000</v>
      </c>
      <c r="B2164" s="117" t="s">
        <v>7788</v>
      </c>
      <c r="C2164" s="118"/>
      <c r="D2164" s="136">
        <v>125.0583</v>
      </c>
      <c r="E2164" s="136">
        <v>163.37469999999999</v>
      </c>
    </row>
    <row r="2165" spans="1:5">
      <c r="A2165" s="145">
        <v>51031000</v>
      </c>
      <c r="B2165" s="117" t="s">
        <v>7789</v>
      </c>
      <c r="C2165" s="118"/>
      <c r="D2165" s="136">
        <v>7.2983000000000002</v>
      </c>
      <c r="E2165" s="136">
        <v>7.2983000000000002</v>
      </c>
    </row>
    <row r="2166" spans="1:5">
      <c r="A2166" s="130">
        <v>51062000</v>
      </c>
      <c r="B2166" s="117" t="s">
        <v>7790</v>
      </c>
      <c r="C2166" s="118"/>
      <c r="D2166" s="138">
        <v>64.7</v>
      </c>
      <c r="E2166" s="138">
        <v>74.541899999999998</v>
      </c>
    </row>
    <row r="2167" spans="1:5">
      <c r="A2167" s="145">
        <v>51071019</v>
      </c>
      <c r="B2167" s="117" t="s">
        <v>7791</v>
      </c>
      <c r="C2167" s="118"/>
      <c r="D2167" s="136">
        <v>21.821999999999999</v>
      </c>
      <c r="E2167" s="136">
        <v>21.7835</v>
      </c>
    </row>
    <row r="2168" spans="1:5" ht="27">
      <c r="A2168" s="130">
        <v>51082000</v>
      </c>
      <c r="B2168" s="139" t="s">
        <v>7792</v>
      </c>
      <c r="C2168" s="140"/>
      <c r="D2168" s="138">
        <v>142.8083</v>
      </c>
      <c r="E2168" s="138">
        <v>142.8083</v>
      </c>
    </row>
    <row r="2169" spans="1:5">
      <c r="A2169" s="145">
        <v>51111110</v>
      </c>
      <c r="B2169" s="117" t="s">
        <v>7793</v>
      </c>
      <c r="C2169" s="118"/>
      <c r="D2169" s="136">
        <v>7.5994999999999999</v>
      </c>
      <c r="E2169" s="136">
        <v>16.723600000000001</v>
      </c>
    </row>
    <row r="2170" spans="1:5" ht="27">
      <c r="A2170" s="130">
        <v>51111900</v>
      </c>
      <c r="B2170" s="139" t="s">
        <v>7794</v>
      </c>
      <c r="C2170" s="140"/>
      <c r="D2170" s="138">
        <v>6.9</v>
      </c>
      <c r="E2170" s="138">
        <v>6.9</v>
      </c>
    </row>
    <row r="2171" spans="1:5">
      <c r="A2171" s="145">
        <v>51112000</v>
      </c>
      <c r="B2171" s="117" t="s">
        <v>7795</v>
      </c>
      <c r="C2171" s="118"/>
      <c r="D2171" s="136">
        <v>6.5</v>
      </c>
      <c r="E2171" s="136">
        <v>6.5</v>
      </c>
    </row>
    <row r="2172" spans="1:5" ht="27">
      <c r="A2172" s="130">
        <v>51113090</v>
      </c>
      <c r="B2172" s="139" t="s">
        <v>7796</v>
      </c>
      <c r="C2172" s="140"/>
      <c r="D2172" s="138">
        <v>16.0154</v>
      </c>
      <c r="E2172" s="138">
        <v>16.0154</v>
      </c>
    </row>
    <row r="2173" spans="1:5">
      <c r="A2173" s="145">
        <v>51119000</v>
      </c>
      <c r="B2173" s="117" t="s">
        <v>7797</v>
      </c>
      <c r="C2173" s="118"/>
      <c r="D2173" s="136">
        <v>9.2494999999999994</v>
      </c>
      <c r="E2173" s="136">
        <v>9.2494999999999994</v>
      </c>
    </row>
    <row r="2174" spans="1:5" ht="27">
      <c r="A2174" s="130">
        <v>51123010</v>
      </c>
      <c r="B2174" s="139" t="s">
        <v>7798</v>
      </c>
      <c r="C2174" s="140"/>
      <c r="D2174" s="138">
        <v>8.6193000000000008</v>
      </c>
      <c r="E2174" s="138">
        <v>8.7205999999999992</v>
      </c>
    </row>
    <row r="2175" spans="1:5">
      <c r="A2175" s="145">
        <v>52041120</v>
      </c>
      <c r="B2175" s="117" t="s">
        <v>7799</v>
      </c>
      <c r="C2175" s="118"/>
      <c r="D2175" s="136">
        <v>2.5556000000000001</v>
      </c>
      <c r="E2175" s="136">
        <v>2.5556000000000001</v>
      </c>
    </row>
    <row r="2176" spans="1:5" ht="27">
      <c r="A2176" s="130">
        <v>52042000</v>
      </c>
      <c r="B2176" s="139" t="s">
        <v>7800</v>
      </c>
      <c r="C2176" s="140"/>
      <c r="D2176" s="138">
        <v>2.0078</v>
      </c>
      <c r="E2176" s="138">
        <v>3.4201999999999999</v>
      </c>
    </row>
    <row r="2177" spans="1:5">
      <c r="A2177" s="145">
        <v>52051100</v>
      </c>
      <c r="B2177" s="117" t="s">
        <v>7801</v>
      </c>
      <c r="C2177" s="118"/>
      <c r="D2177" s="136">
        <v>0.92610000000000003</v>
      </c>
      <c r="E2177" s="136">
        <v>0.95479999999999998</v>
      </c>
    </row>
    <row r="2178" spans="1:5" ht="27">
      <c r="A2178" s="130">
        <v>52051200</v>
      </c>
      <c r="B2178" s="139" t="s">
        <v>7802</v>
      </c>
      <c r="C2178" s="140"/>
      <c r="D2178" s="138">
        <v>4.7112999999999996</v>
      </c>
      <c r="E2178" s="138">
        <v>5.6878000000000002</v>
      </c>
    </row>
    <row r="2179" spans="1:5">
      <c r="A2179" s="145">
        <v>52052310</v>
      </c>
      <c r="B2179" s="117" t="s">
        <v>7803</v>
      </c>
      <c r="C2179" s="118"/>
      <c r="D2179" s="136">
        <v>5.75</v>
      </c>
      <c r="E2179" s="136">
        <v>5.75</v>
      </c>
    </row>
    <row r="2180" spans="1:5" ht="27">
      <c r="A2180" s="130">
        <v>52052400</v>
      </c>
      <c r="B2180" s="139" t="s">
        <v>7804</v>
      </c>
      <c r="C2180" s="140"/>
      <c r="D2180" s="138">
        <v>7.8517999999999999</v>
      </c>
      <c r="E2180" s="138">
        <v>7.8517999999999999</v>
      </c>
    </row>
    <row r="2181" spans="1:5">
      <c r="A2181" s="145">
        <v>52053100</v>
      </c>
      <c r="B2181" s="117" t="s">
        <v>7805</v>
      </c>
      <c r="C2181" s="118"/>
      <c r="D2181" s="136">
        <v>5.1502999999999997</v>
      </c>
      <c r="E2181" s="136">
        <v>5.1502999999999997</v>
      </c>
    </row>
    <row r="2182" spans="1:5" ht="27">
      <c r="A2182" s="130">
        <v>52053500</v>
      </c>
      <c r="B2182" s="139" t="s">
        <v>7806</v>
      </c>
      <c r="C2182" s="140"/>
      <c r="D2182" s="138">
        <v>8.7454000000000001</v>
      </c>
      <c r="E2182" s="138">
        <v>9.5639000000000003</v>
      </c>
    </row>
    <row r="2183" spans="1:5">
      <c r="A2183" s="145">
        <v>52054400</v>
      </c>
      <c r="B2183" s="117" t="s">
        <v>7807</v>
      </c>
      <c r="C2183" s="118"/>
      <c r="D2183" s="136">
        <v>7.6496000000000004</v>
      </c>
      <c r="E2183" s="136">
        <v>7.6496000000000004</v>
      </c>
    </row>
    <row r="2184" spans="1:5" ht="27">
      <c r="A2184" s="130">
        <v>52054700</v>
      </c>
      <c r="B2184" s="139" t="s">
        <v>7808</v>
      </c>
      <c r="C2184" s="140"/>
      <c r="D2184" s="138">
        <v>7.0841000000000003</v>
      </c>
      <c r="E2184" s="138">
        <v>7.0841000000000003</v>
      </c>
    </row>
    <row r="2185" spans="1:5">
      <c r="A2185" s="145">
        <v>52054800</v>
      </c>
      <c r="B2185" s="117" t="s">
        <v>7809</v>
      </c>
      <c r="C2185" s="118"/>
      <c r="D2185" s="136">
        <v>9.6960999999999995</v>
      </c>
      <c r="E2185" s="136">
        <v>9.9567999999999994</v>
      </c>
    </row>
    <row r="2186" spans="1:5" ht="27">
      <c r="A2186" s="130">
        <v>52061100</v>
      </c>
      <c r="B2186" s="139" t="s">
        <v>7810</v>
      </c>
      <c r="C2186" s="140"/>
      <c r="D2186" s="138">
        <v>0.84709999999999996</v>
      </c>
      <c r="E2186" s="138">
        <v>0.91569999999999996</v>
      </c>
    </row>
    <row r="2187" spans="1:5">
      <c r="A2187" s="145">
        <v>52061200</v>
      </c>
      <c r="B2187" s="117" t="s">
        <v>7811</v>
      </c>
      <c r="C2187" s="118"/>
      <c r="D2187" s="136">
        <v>1.1007</v>
      </c>
      <c r="E2187" s="136">
        <v>1.1924999999999999</v>
      </c>
    </row>
    <row r="2188" spans="1:5" ht="27">
      <c r="A2188" s="130">
        <v>52063100</v>
      </c>
      <c r="B2188" s="139" t="s">
        <v>7812</v>
      </c>
      <c r="C2188" s="140"/>
      <c r="D2188" s="138">
        <v>1.7194</v>
      </c>
      <c r="E2188" s="138">
        <v>1.7194</v>
      </c>
    </row>
    <row r="2189" spans="1:5">
      <c r="A2189" s="145">
        <v>52063200</v>
      </c>
      <c r="B2189" s="117" t="s">
        <v>7811</v>
      </c>
      <c r="C2189" s="118"/>
      <c r="D2189" s="136">
        <v>4.2016</v>
      </c>
      <c r="E2189" s="136">
        <v>6.5949</v>
      </c>
    </row>
    <row r="2190" spans="1:5" ht="27">
      <c r="A2190" s="130">
        <v>52071000</v>
      </c>
      <c r="B2190" s="139" t="s">
        <v>7813</v>
      </c>
      <c r="C2190" s="140"/>
      <c r="D2190" s="138">
        <v>9.9867000000000008</v>
      </c>
      <c r="E2190" s="138">
        <v>10.1838</v>
      </c>
    </row>
    <row r="2191" spans="1:5">
      <c r="A2191" s="145">
        <v>52079000</v>
      </c>
      <c r="B2191" s="117" t="s">
        <v>7814</v>
      </c>
      <c r="C2191" s="118"/>
      <c r="D2191" s="136">
        <v>18.357700000000001</v>
      </c>
      <c r="E2191" s="136">
        <v>18.357700000000001</v>
      </c>
    </row>
    <row r="2192" spans="1:5" ht="27">
      <c r="A2192" s="130">
        <v>52081100</v>
      </c>
      <c r="B2192" s="139" t="s">
        <v>7815</v>
      </c>
      <c r="C2192" s="140"/>
      <c r="D2192" s="138">
        <v>4.5761000000000003</v>
      </c>
      <c r="E2192" s="138">
        <v>11.044499999999999</v>
      </c>
    </row>
    <row r="2193" spans="1:5">
      <c r="A2193" s="130">
        <v>52081200</v>
      </c>
      <c r="B2193" s="117" t="s">
        <v>7816</v>
      </c>
      <c r="C2193" s="118"/>
      <c r="D2193" s="138">
        <v>4.5326000000000004</v>
      </c>
      <c r="E2193" s="138">
        <v>6.4852999999999996</v>
      </c>
    </row>
    <row r="2194" spans="1:5" ht="27">
      <c r="A2194" s="130">
        <v>52081300</v>
      </c>
      <c r="B2194" s="139" t="s">
        <v>7817</v>
      </c>
      <c r="C2194" s="140"/>
      <c r="D2194" s="138">
        <v>7.2224000000000004</v>
      </c>
      <c r="E2194" s="138">
        <v>7.2224000000000004</v>
      </c>
    </row>
    <row r="2195" spans="1:5">
      <c r="A2195" s="145">
        <v>52081900</v>
      </c>
      <c r="B2195" s="117" t="s">
        <v>7818</v>
      </c>
      <c r="C2195" s="118"/>
      <c r="D2195" s="136">
        <v>9.3170999999999999</v>
      </c>
      <c r="E2195" s="136">
        <v>7.7633000000000001</v>
      </c>
    </row>
    <row r="2196" spans="1:5" ht="27">
      <c r="A2196" s="130">
        <v>52082100</v>
      </c>
      <c r="B2196" s="139" t="s">
        <v>7815</v>
      </c>
      <c r="C2196" s="140"/>
      <c r="D2196" s="138">
        <v>5.0199999999999996</v>
      </c>
      <c r="E2196" s="138">
        <v>7.0603999999999996</v>
      </c>
    </row>
    <row r="2197" spans="1:5">
      <c r="A2197" s="130">
        <v>52082200</v>
      </c>
      <c r="B2197" s="117" t="s">
        <v>7816</v>
      </c>
      <c r="C2197" s="118"/>
      <c r="D2197" s="138">
        <v>4.3093000000000004</v>
      </c>
      <c r="E2197" s="138">
        <v>6.4828999999999999</v>
      </c>
    </row>
    <row r="2198" spans="1:5" ht="27">
      <c r="A2198" s="130">
        <v>52082300</v>
      </c>
      <c r="B2198" s="139" t="s">
        <v>7819</v>
      </c>
      <c r="C2198" s="140"/>
      <c r="D2198" s="138">
        <v>6.4656000000000002</v>
      </c>
      <c r="E2198" s="138">
        <v>7.3536999999999999</v>
      </c>
    </row>
    <row r="2199" spans="1:5">
      <c r="A2199" s="145">
        <v>52082900</v>
      </c>
      <c r="B2199" s="117" t="s">
        <v>7820</v>
      </c>
      <c r="C2199" s="118"/>
      <c r="D2199" s="136">
        <v>6.1643999999999997</v>
      </c>
      <c r="E2199" s="136">
        <v>8.1082999999999998</v>
      </c>
    </row>
    <row r="2200" spans="1:5" ht="27">
      <c r="A2200" s="130">
        <v>52083100</v>
      </c>
      <c r="B2200" s="139" t="s">
        <v>7815</v>
      </c>
      <c r="C2200" s="140"/>
      <c r="D2200" s="138">
        <v>3.847</v>
      </c>
      <c r="E2200" s="138">
        <v>7.3476999999999997</v>
      </c>
    </row>
    <row r="2201" spans="1:5">
      <c r="A2201" s="130">
        <v>52083200</v>
      </c>
      <c r="B2201" s="117" t="s">
        <v>7816</v>
      </c>
      <c r="C2201" s="118"/>
      <c r="D2201" s="138">
        <v>4.0999999999999996</v>
      </c>
      <c r="E2201" s="138">
        <v>6.6257999999999999</v>
      </c>
    </row>
    <row r="2202" spans="1:5" ht="27">
      <c r="A2202" s="130">
        <v>52083300</v>
      </c>
      <c r="B2202" s="139" t="s">
        <v>7821</v>
      </c>
      <c r="C2202" s="140"/>
      <c r="D2202" s="138">
        <v>4.4040999999999997</v>
      </c>
      <c r="E2202" s="138">
        <v>4.8960999999999997</v>
      </c>
    </row>
    <row r="2203" spans="1:5">
      <c r="A2203" s="130">
        <v>52083900</v>
      </c>
      <c r="B2203" s="117" t="s">
        <v>7822</v>
      </c>
      <c r="C2203" s="118"/>
      <c r="D2203" s="138">
        <v>4.5</v>
      </c>
      <c r="E2203" s="138">
        <v>9.0683000000000007</v>
      </c>
    </row>
    <row r="2204" spans="1:5" ht="27">
      <c r="A2204" s="130">
        <v>52084100</v>
      </c>
      <c r="B2204" s="139" t="s">
        <v>7815</v>
      </c>
      <c r="C2204" s="140"/>
      <c r="D2204" s="138">
        <v>7.4665999999999997</v>
      </c>
      <c r="E2204" s="138">
        <v>7.1020000000000003</v>
      </c>
    </row>
    <row r="2205" spans="1:5" ht="27">
      <c r="A2205" s="130">
        <v>52084200</v>
      </c>
      <c r="B2205" s="139" t="s">
        <v>7823</v>
      </c>
      <c r="C2205" s="140"/>
      <c r="D2205" s="138">
        <v>4.05</v>
      </c>
      <c r="E2205" s="138">
        <v>7.1035000000000004</v>
      </c>
    </row>
    <row r="2206" spans="1:5">
      <c r="A2206" s="145">
        <v>52084300</v>
      </c>
      <c r="B2206" s="117" t="s">
        <v>7824</v>
      </c>
      <c r="C2206" s="118"/>
      <c r="D2206" s="136">
        <v>8.6793999999999993</v>
      </c>
      <c r="E2206" s="136">
        <v>8.1233000000000004</v>
      </c>
    </row>
    <row r="2207" spans="1:5" ht="27">
      <c r="A2207" s="130">
        <v>52084900</v>
      </c>
      <c r="B2207" s="139" t="s">
        <v>7825</v>
      </c>
      <c r="C2207" s="140"/>
      <c r="D2207" s="138">
        <v>5.8737000000000004</v>
      </c>
      <c r="E2207" s="138">
        <v>7.7944000000000004</v>
      </c>
    </row>
    <row r="2208" spans="1:5">
      <c r="A2208" s="145">
        <v>52085100</v>
      </c>
      <c r="B2208" s="117" t="s">
        <v>7826</v>
      </c>
      <c r="C2208" s="118"/>
      <c r="D2208" s="136">
        <v>2.8664000000000001</v>
      </c>
      <c r="E2208" s="136">
        <v>6.5111999999999997</v>
      </c>
    </row>
    <row r="2209" spans="1:5" ht="27">
      <c r="A2209" s="130">
        <v>52085200</v>
      </c>
      <c r="B2209" s="139" t="s">
        <v>7823</v>
      </c>
      <c r="C2209" s="140"/>
      <c r="D2209" s="138">
        <v>3.8382999999999998</v>
      </c>
      <c r="E2209" s="138">
        <v>7.2405999999999997</v>
      </c>
    </row>
    <row r="2210" spans="1:5">
      <c r="A2210" s="145">
        <v>52085910</v>
      </c>
      <c r="B2210" s="117" t="s">
        <v>7827</v>
      </c>
      <c r="C2210" s="118"/>
      <c r="D2210" s="136">
        <v>7.6532999999999998</v>
      </c>
      <c r="E2210" s="136">
        <v>7.6532999999999998</v>
      </c>
    </row>
    <row r="2211" spans="1:5" ht="27">
      <c r="A2211" s="130">
        <v>52085990</v>
      </c>
      <c r="B2211" s="139" t="s">
        <v>7828</v>
      </c>
      <c r="C2211" s="140"/>
      <c r="D2211" s="138">
        <v>14.7715</v>
      </c>
      <c r="E2211" s="138">
        <v>11.094200000000001</v>
      </c>
    </row>
    <row r="2212" spans="1:5">
      <c r="A2212" s="145">
        <v>52091200</v>
      </c>
      <c r="B2212" s="117" t="s">
        <v>7829</v>
      </c>
      <c r="C2212" s="118"/>
      <c r="D2212" s="136">
        <v>5.0987</v>
      </c>
      <c r="E2212" s="136">
        <v>5.1422999999999996</v>
      </c>
    </row>
    <row r="2213" spans="1:5" ht="27">
      <c r="A2213" s="130">
        <v>52091900</v>
      </c>
      <c r="B2213" s="139" t="s">
        <v>7830</v>
      </c>
      <c r="C2213" s="140"/>
      <c r="D2213" s="138">
        <v>3.7532000000000001</v>
      </c>
      <c r="E2213" s="138">
        <v>3.7530000000000001</v>
      </c>
    </row>
    <row r="2214" spans="1:5" ht="27">
      <c r="A2214" s="145">
        <v>52092100</v>
      </c>
      <c r="B2214" s="139" t="s">
        <v>7831</v>
      </c>
      <c r="C2214" s="140"/>
      <c r="D2214" s="136">
        <v>3.8447</v>
      </c>
      <c r="E2214" s="136">
        <v>5.5393999999999997</v>
      </c>
    </row>
    <row r="2215" spans="1:5" ht="27">
      <c r="A2215" s="130">
        <v>52092200</v>
      </c>
      <c r="B2215" s="139" t="s">
        <v>7832</v>
      </c>
      <c r="C2215" s="140"/>
      <c r="D2215" s="138">
        <v>5.1753999999999998</v>
      </c>
      <c r="E2215" s="138">
        <v>5.4760999999999997</v>
      </c>
    </row>
    <row r="2216" spans="1:5">
      <c r="A2216" s="145">
        <v>52092900</v>
      </c>
      <c r="B2216" s="117" t="s">
        <v>7833</v>
      </c>
      <c r="C2216" s="118"/>
      <c r="D2216" s="136">
        <v>5.2080000000000002</v>
      </c>
      <c r="E2216" s="136">
        <v>7.5237999999999996</v>
      </c>
    </row>
    <row r="2217" spans="1:5" ht="27">
      <c r="A2217" s="130">
        <v>52093100</v>
      </c>
      <c r="B2217" s="139" t="s">
        <v>7834</v>
      </c>
      <c r="C2217" s="140"/>
      <c r="D2217" s="138">
        <v>3.5137999999999998</v>
      </c>
      <c r="E2217" s="138">
        <v>5.5042999999999997</v>
      </c>
    </row>
    <row r="2218" spans="1:5">
      <c r="A2218" s="145">
        <v>52093200</v>
      </c>
      <c r="B2218" s="117" t="s">
        <v>7835</v>
      </c>
      <c r="C2218" s="118"/>
      <c r="D2218" s="136">
        <v>4.47</v>
      </c>
      <c r="E2218" s="136">
        <v>5.8601999999999999</v>
      </c>
    </row>
    <row r="2219" spans="1:5" ht="27">
      <c r="A2219" s="130">
        <v>52093900</v>
      </c>
      <c r="B2219" s="139" t="s">
        <v>7836</v>
      </c>
      <c r="C2219" s="140"/>
      <c r="D2219" s="138">
        <v>4.03</v>
      </c>
      <c r="E2219" s="138">
        <v>6.3772000000000002</v>
      </c>
    </row>
    <row r="2220" spans="1:5">
      <c r="A2220" s="145">
        <v>52094210</v>
      </c>
      <c r="B2220" s="117" t="s">
        <v>7837</v>
      </c>
      <c r="C2220" s="118"/>
      <c r="D2220" s="136">
        <v>2.6800999999999999</v>
      </c>
      <c r="E2220" s="136">
        <v>2.7984</v>
      </c>
    </row>
    <row r="2221" spans="1:5" ht="27">
      <c r="A2221" s="130">
        <v>52094290</v>
      </c>
      <c r="B2221" s="139" t="s">
        <v>7838</v>
      </c>
      <c r="C2221" s="140"/>
      <c r="D2221" s="138">
        <v>9.3917000000000002</v>
      </c>
      <c r="E2221" s="138">
        <v>9.3917000000000002</v>
      </c>
    </row>
    <row r="2222" spans="1:5">
      <c r="A2222" s="145">
        <v>52094300</v>
      </c>
      <c r="B2222" s="117" t="s">
        <v>7839</v>
      </c>
      <c r="C2222" s="118"/>
      <c r="D2222" s="136">
        <v>3.5387</v>
      </c>
      <c r="E2222" s="136">
        <v>3.004</v>
      </c>
    </row>
    <row r="2223" spans="1:5" ht="27">
      <c r="A2223" s="130">
        <v>52094900</v>
      </c>
      <c r="B2223" s="139" t="s">
        <v>7840</v>
      </c>
      <c r="C2223" s="140"/>
      <c r="D2223" s="138">
        <v>3.7898000000000001</v>
      </c>
      <c r="E2223" s="138">
        <v>3.7898000000000001</v>
      </c>
    </row>
    <row r="2224" spans="1:5" ht="27">
      <c r="A2224" s="145">
        <v>52095900</v>
      </c>
      <c r="B2224" s="139" t="s">
        <v>7841</v>
      </c>
      <c r="C2224" s="140"/>
      <c r="D2224" s="136">
        <v>8.3486999999999991</v>
      </c>
      <c r="E2224" s="136">
        <v>8.3486999999999991</v>
      </c>
    </row>
    <row r="2225" spans="1:5" ht="27">
      <c r="A2225" s="130">
        <v>52102100</v>
      </c>
      <c r="B2225" s="139" t="s">
        <v>7842</v>
      </c>
      <c r="C2225" s="140"/>
      <c r="D2225" s="138">
        <v>5.5970000000000004</v>
      </c>
      <c r="E2225" s="138">
        <v>7.4579000000000004</v>
      </c>
    </row>
    <row r="2226" spans="1:5">
      <c r="A2226" s="145">
        <v>52102990</v>
      </c>
      <c r="B2226" s="117" t="s">
        <v>7843</v>
      </c>
      <c r="C2226" s="118"/>
      <c r="D2226" s="136">
        <v>5.8377999999999997</v>
      </c>
      <c r="E2226" s="136">
        <v>7.1773999999999996</v>
      </c>
    </row>
    <row r="2227" spans="1:5" ht="27">
      <c r="A2227" s="130">
        <v>52103100</v>
      </c>
      <c r="B2227" s="139" t="s">
        <v>7844</v>
      </c>
      <c r="C2227" s="140"/>
      <c r="D2227" s="138">
        <v>4.3087</v>
      </c>
      <c r="E2227" s="138">
        <v>7.5132000000000003</v>
      </c>
    </row>
    <row r="2228" spans="1:5" ht="27">
      <c r="A2228" s="145">
        <v>52103200</v>
      </c>
      <c r="B2228" s="139" t="s">
        <v>7845</v>
      </c>
      <c r="C2228" s="140"/>
      <c r="D2228" s="136">
        <v>3.6052</v>
      </c>
      <c r="E2228" s="136">
        <v>5.7055999999999996</v>
      </c>
    </row>
    <row r="2229" spans="1:5" ht="27">
      <c r="A2229" s="130">
        <v>52103900</v>
      </c>
      <c r="B2229" s="139" t="s">
        <v>7846</v>
      </c>
      <c r="C2229" s="140"/>
      <c r="D2229" s="138">
        <v>4.1406000000000001</v>
      </c>
      <c r="E2229" s="138">
        <v>6.1085000000000003</v>
      </c>
    </row>
    <row r="2230" spans="1:5">
      <c r="A2230" s="145">
        <v>52104100</v>
      </c>
      <c r="B2230" s="117" t="s">
        <v>7847</v>
      </c>
      <c r="C2230" s="118"/>
      <c r="D2230" s="136">
        <v>4.0122999999999998</v>
      </c>
      <c r="E2230" s="136">
        <v>10.156000000000001</v>
      </c>
    </row>
    <row r="2231" spans="1:5" ht="27">
      <c r="A2231" s="130">
        <v>52104910</v>
      </c>
      <c r="B2231" s="139" t="s">
        <v>7848</v>
      </c>
      <c r="C2231" s="140"/>
      <c r="D2231" s="138">
        <v>4.3288000000000002</v>
      </c>
      <c r="E2231" s="138">
        <v>6.8628</v>
      </c>
    </row>
    <row r="2232" spans="1:5" ht="27">
      <c r="A2232" s="145">
        <v>52104990</v>
      </c>
      <c r="B2232" s="139" t="s">
        <v>7849</v>
      </c>
      <c r="C2232" s="140"/>
      <c r="D2232" s="136">
        <v>4.3635999999999999</v>
      </c>
      <c r="E2232" s="136">
        <v>5.5034999999999998</v>
      </c>
    </row>
    <row r="2233" spans="1:5" ht="27">
      <c r="A2233" s="130">
        <v>52105100</v>
      </c>
      <c r="B2233" s="139" t="s">
        <v>7850</v>
      </c>
      <c r="C2233" s="140"/>
      <c r="D2233" s="138">
        <v>2.1604999999999999</v>
      </c>
      <c r="E2233" s="138">
        <v>2.1604999999999999</v>
      </c>
    </row>
    <row r="2234" spans="1:5" ht="27">
      <c r="A2234" s="130">
        <v>52111100</v>
      </c>
      <c r="B2234" s="117" t="s">
        <v>7851</v>
      </c>
      <c r="C2234" s="118"/>
      <c r="D2234" s="138">
        <v>3.8639000000000001</v>
      </c>
      <c r="E2234" s="138">
        <v>3.8639000000000001</v>
      </c>
    </row>
    <row r="2235" spans="1:5" ht="27">
      <c r="A2235" s="130">
        <v>52111200</v>
      </c>
      <c r="B2235" s="117" t="s">
        <v>7852</v>
      </c>
      <c r="C2235" s="118"/>
      <c r="D2235" s="138">
        <v>6.1165000000000003</v>
      </c>
      <c r="E2235" s="138">
        <v>6.2226999999999997</v>
      </c>
    </row>
    <row r="2236" spans="1:5" ht="27">
      <c r="A2236" s="130">
        <v>52112020</v>
      </c>
      <c r="B2236" s="139" t="s">
        <v>7853</v>
      </c>
      <c r="C2236" s="140"/>
      <c r="D2236" s="138">
        <v>5.3070000000000004</v>
      </c>
      <c r="E2236" s="138">
        <v>5.3070000000000004</v>
      </c>
    </row>
    <row r="2237" spans="1:5" ht="27">
      <c r="A2237" s="130">
        <v>52112090</v>
      </c>
      <c r="B2237" s="117" t="s">
        <v>7854</v>
      </c>
      <c r="C2237" s="118"/>
      <c r="D2237" s="138">
        <v>7.5083000000000002</v>
      </c>
      <c r="E2237" s="138">
        <v>8.2857000000000003</v>
      </c>
    </row>
    <row r="2238" spans="1:5" ht="27">
      <c r="A2238" s="130">
        <v>52113100</v>
      </c>
      <c r="B2238" s="117" t="s">
        <v>7855</v>
      </c>
      <c r="C2238" s="118"/>
      <c r="D2238" s="138">
        <v>5.0002000000000004</v>
      </c>
      <c r="E2238" s="138">
        <v>5.0002000000000004</v>
      </c>
    </row>
    <row r="2239" spans="1:5" ht="27">
      <c r="A2239" s="130">
        <v>52113200</v>
      </c>
      <c r="B2239" s="139" t="s">
        <v>7856</v>
      </c>
      <c r="C2239" s="140"/>
      <c r="D2239" s="138">
        <v>1.9446000000000001</v>
      </c>
      <c r="E2239" s="138">
        <v>4.9116999999999997</v>
      </c>
    </row>
    <row r="2240" spans="1:5" ht="27">
      <c r="A2240" s="130">
        <v>52113900</v>
      </c>
      <c r="B2240" s="117" t="s">
        <v>7857</v>
      </c>
      <c r="C2240" s="118"/>
      <c r="D2240" s="138">
        <v>4.1154000000000002</v>
      </c>
      <c r="E2240" s="138">
        <v>6.0727000000000002</v>
      </c>
    </row>
    <row r="2241" spans="1:5">
      <c r="A2241" s="145">
        <v>52114210</v>
      </c>
      <c r="B2241" s="117" t="s">
        <v>7837</v>
      </c>
      <c r="C2241" s="118"/>
      <c r="D2241" s="136">
        <v>1.4151</v>
      </c>
      <c r="E2241" s="136">
        <v>2.2187000000000001</v>
      </c>
    </row>
    <row r="2242" spans="1:5" ht="27">
      <c r="A2242" s="130">
        <v>52114290</v>
      </c>
      <c r="B2242" s="139" t="s">
        <v>7858</v>
      </c>
      <c r="C2242" s="140"/>
      <c r="D2242" s="138">
        <v>0.63049999999999995</v>
      </c>
      <c r="E2242" s="138">
        <v>0.82499999999999996</v>
      </c>
    </row>
    <row r="2243" spans="1:5" ht="27">
      <c r="A2243" s="130">
        <v>52114900</v>
      </c>
      <c r="B2243" s="117" t="s">
        <v>7859</v>
      </c>
      <c r="C2243" s="118"/>
      <c r="D2243" s="138">
        <v>3.2888000000000002</v>
      </c>
      <c r="E2243" s="138">
        <v>3.5194000000000001</v>
      </c>
    </row>
    <row r="2244" spans="1:5">
      <c r="A2244" s="145">
        <v>52121300</v>
      </c>
      <c r="B2244" s="117" t="s">
        <v>7860</v>
      </c>
      <c r="C2244" s="118"/>
      <c r="D2244" s="136">
        <v>1.4066000000000001</v>
      </c>
      <c r="E2244" s="136">
        <v>4.2568000000000001</v>
      </c>
    </row>
    <row r="2245" spans="1:5" ht="27">
      <c r="A2245" s="130">
        <v>52121400</v>
      </c>
      <c r="B2245" s="139" t="s">
        <v>7861</v>
      </c>
      <c r="C2245" s="140"/>
      <c r="D2245" s="138">
        <v>12.9269</v>
      </c>
      <c r="E2245" s="138">
        <v>12.3803</v>
      </c>
    </row>
    <row r="2246" spans="1:5">
      <c r="A2246" s="145">
        <v>53050090</v>
      </c>
      <c r="B2246" s="117" t="s">
        <v>7862</v>
      </c>
      <c r="C2246" s="118"/>
      <c r="D2246" s="136">
        <v>5.6082000000000001</v>
      </c>
      <c r="E2246" s="136">
        <v>5.6082000000000001</v>
      </c>
    </row>
    <row r="2247" spans="1:5" ht="27">
      <c r="A2247" s="130">
        <v>53061000</v>
      </c>
      <c r="B2247" s="139" t="s">
        <v>7863</v>
      </c>
      <c r="C2247" s="140"/>
      <c r="D2247" s="138">
        <v>11.2277</v>
      </c>
      <c r="E2247" s="138">
        <v>14.712400000000001</v>
      </c>
    </row>
    <row r="2248" spans="1:5">
      <c r="A2248" s="130">
        <v>53062000</v>
      </c>
      <c r="B2248" s="117" t="s">
        <v>7864</v>
      </c>
      <c r="C2248" s="118"/>
      <c r="D2248" s="138">
        <v>15.774699999999999</v>
      </c>
      <c r="E2248" s="138">
        <v>17.718</v>
      </c>
    </row>
    <row r="2249" spans="1:5">
      <c r="A2249" s="130">
        <v>53071010</v>
      </c>
      <c r="B2249" s="117" t="s">
        <v>7865</v>
      </c>
      <c r="C2249" s="118"/>
      <c r="D2249" s="138">
        <v>1.4403999999999999</v>
      </c>
      <c r="E2249" s="138">
        <v>2.2570000000000001</v>
      </c>
    </row>
    <row r="2250" spans="1:5">
      <c r="A2250" s="145">
        <v>53072010</v>
      </c>
      <c r="B2250" s="117" t="s">
        <v>7866</v>
      </c>
      <c r="C2250" s="118"/>
      <c r="D2250" s="136">
        <v>1.3211999999999999</v>
      </c>
      <c r="E2250" s="136">
        <v>3.3807</v>
      </c>
    </row>
    <row r="2251" spans="1:5" ht="27">
      <c r="A2251" s="130">
        <v>53081000</v>
      </c>
      <c r="B2251" s="139" t="s">
        <v>7867</v>
      </c>
      <c r="C2251" s="140"/>
      <c r="D2251" s="138">
        <v>1.8082</v>
      </c>
      <c r="E2251" s="138">
        <v>1.8038000000000001</v>
      </c>
    </row>
    <row r="2252" spans="1:5">
      <c r="A2252" s="130">
        <v>53082000</v>
      </c>
      <c r="B2252" s="117" t="s">
        <v>7868</v>
      </c>
      <c r="C2252" s="118"/>
      <c r="D2252" s="138">
        <v>20.3002</v>
      </c>
      <c r="E2252" s="138">
        <v>20.3002</v>
      </c>
    </row>
    <row r="2253" spans="1:5">
      <c r="A2253" s="145">
        <v>53089000</v>
      </c>
      <c r="B2253" s="117" t="s">
        <v>7869</v>
      </c>
      <c r="C2253" s="118"/>
      <c r="D2253" s="136">
        <v>1.5791999999999999</v>
      </c>
      <c r="E2253" s="136">
        <v>1.5630999999999999</v>
      </c>
    </row>
    <row r="2254" spans="1:5" ht="27">
      <c r="A2254" s="145">
        <v>53091100</v>
      </c>
      <c r="B2254" s="117" t="s">
        <v>7870</v>
      </c>
      <c r="C2254" s="118"/>
      <c r="D2254" s="136">
        <v>5.7861000000000002</v>
      </c>
      <c r="E2254" s="136">
        <v>17.221299999999999</v>
      </c>
    </row>
    <row r="2255" spans="1:5">
      <c r="A2255" s="145">
        <v>53091900</v>
      </c>
      <c r="B2255" s="117" t="s">
        <v>7871</v>
      </c>
      <c r="C2255" s="118"/>
      <c r="D2255" s="136">
        <v>6.7499000000000002</v>
      </c>
      <c r="E2255" s="136">
        <v>14.857100000000001</v>
      </c>
    </row>
    <row r="2256" spans="1:5">
      <c r="A2256" s="145">
        <v>53092100</v>
      </c>
      <c r="B2256" s="117" t="s">
        <v>7872</v>
      </c>
      <c r="C2256" s="118"/>
      <c r="D2256" s="136">
        <v>2.65</v>
      </c>
      <c r="E2256" s="136">
        <v>6.0514000000000001</v>
      </c>
    </row>
    <row r="2257" spans="1:5" ht="27">
      <c r="A2257" s="130">
        <v>53092900</v>
      </c>
      <c r="B2257" s="139" t="s">
        <v>7873</v>
      </c>
      <c r="C2257" s="140"/>
      <c r="D2257" s="138">
        <v>4.0456000000000003</v>
      </c>
      <c r="E2257" s="138">
        <v>7.1576000000000004</v>
      </c>
    </row>
    <row r="2258" spans="1:5">
      <c r="A2258" s="130">
        <v>53101010</v>
      </c>
      <c r="B2258" s="117" t="s">
        <v>7874</v>
      </c>
      <c r="C2258" s="118"/>
      <c r="D2258" s="138">
        <v>3.8809999999999998</v>
      </c>
      <c r="E2258" s="138">
        <v>3.8809999999999998</v>
      </c>
    </row>
    <row r="2259" spans="1:5" ht="27">
      <c r="A2259" s="130">
        <v>53109000</v>
      </c>
      <c r="B2259" s="139" t="s">
        <v>7875</v>
      </c>
      <c r="C2259" s="140"/>
      <c r="D2259" s="138">
        <v>2.4333</v>
      </c>
      <c r="E2259" s="138">
        <v>2.4333</v>
      </c>
    </row>
    <row r="2260" spans="1:5">
      <c r="A2260" s="145">
        <v>53110000</v>
      </c>
      <c r="B2260" s="117" t="s">
        <v>7876</v>
      </c>
      <c r="C2260" s="118"/>
      <c r="D2260" s="136">
        <v>5.2511000000000001</v>
      </c>
      <c r="E2260" s="136">
        <v>12.0777</v>
      </c>
    </row>
    <row r="2261" spans="1:5" ht="27">
      <c r="A2261" s="130">
        <v>54011011</v>
      </c>
      <c r="B2261" s="139" t="s">
        <v>7877</v>
      </c>
      <c r="C2261" s="140"/>
      <c r="D2261" s="138">
        <v>1.492</v>
      </c>
      <c r="E2261" s="138">
        <v>2.6671999999999998</v>
      </c>
    </row>
    <row r="2262" spans="1:5">
      <c r="A2262" s="145">
        <v>54011012</v>
      </c>
      <c r="B2262" s="117" t="s">
        <v>7878</v>
      </c>
      <c r="C2262" s="118"/>
      <c r="D2262" s="136">
        <v>1.9208000000000001</v>
      </c>
      <c r="E2262" s="136">
        <v>3.8698999999999999</v>
      </c>
    </row>
    <row r="2263" spans="1:5" ht="27">
      <c r="A2263" s="130">
        <v>54011090</v>
      </c>
      <c r="B2263" s="139" t="s">
        <v>7879</v>
      </c>
      <c r="C2263" s="140"/>
      <c r="D2263" s="138">
        <v>1.8141</v>
      </c>
      <c r="E2263" s="138">
        <v>2.8412999999999999</v>
      </c>
    </row>
    <row r="2264" spans="1:5">
      <c r="A2264" s="145">
        <v>54012090</v>
      </c>
      <c r="B2264" s="117" t="s">
        <v>7880</v>
      </c>
      <c r="C2264" s="118"/>
      <c r="D2264" s="136">
        <v>0.70230000000000004</v>
      </c>
      <c r="E2264" s="136">
        <v>0.75929999999999997</v>
      </c>
    </row>
    <row r="2265" spans="1:5" ht="27">
      <c r="A2265" s="130">
        <v>54021100</v>
      </c>
      <c r="B2265" s="139" t="s">
        <v>7881</v>
      </c>
      <c r="C2265" s="140"/>
      <c r="D2265" s="138">
        <v>20.723700000000001</v>
      </c>
      <c r="E2265" s="138">
        <v>22.0166</v>
      </c>
    </row>
    <row r="2266" spans="1:5">
      <c r="A2266" s="145">
        <v>54021910</v>
      </c>
      <c r="B2266" s="117" t="s">
        <v>7882</v>
      </c>
      <c r="C2266" s="118"/>
      <c r="D2266" s="136">
        <v>2.1343999999999999</v>
      </c>
      <c r="E2266" s="136">
        <v>2.5409000000000002</v>
      </c>
    </row>
    <row r="2267" spans="1:5" ht="27">
      <c r="A2267" s="130">
        <v>54021990</v>
      </c>
      <c r="B2267" s="139" t="s">
        <v>7883</v>
      </c>
      <c r="C2267" s="140"/>
      <c r="D2267" s="138">
        <v>1.6283000000000001</v>
      </c>
      <c r="E2267" s="138">
        <v>2.9192999999999998</v>
      </c>
    </row>
    <row r="2268" spans="1:5">
      <c r="A2268" s="145">
        <v>54022010</v>
      </c>
      <c r="B2268" s="117" t="s">
        <v>7884</v>
      </c>
      <c r="C2268" s="118"/>
      <c r="D2268" s="136">
        <v>1.482</v>
      </c>
      <c r="E2268" s="136">
        <v>1.4987999999999999</v>
      </c>
    </row>
    <row r="2269" spans="1:5">
      <c r="A2269" s="130">
        <v>54022090</v>
      </c>
      <c r="B2269" s="117" t="s">
        <v>5820</v>
      </c>
      <c r="C2269" s="118"/>
      <c r="D2269" s="138">
        <v>1.0978000000000001</v>
      </c>
      <c r="E2269" s="138">
        <v>1.3788</v>
      </c>
    </row>
    <row r="2270" spans="1:5" ht="27">
      <c r="A2270" s="145">
        <v>54023111</v>
      </c>
      <c r="B2270" s="139" t="s">
        <v>7885</v>
      </c>
      <c r="C2270" s="140"/>
      <c r="D2270" s="136">
        <v>3.1356000000000002</v>
      </c>
      <c r="E2270" s="136">
        <v>3.5171000000000001</v>
      </c>
    </row>
    <row r="2271" spans="1:5" ht="27">
      <c r="A2271" s="145">
        <v>54023119</v>
      </c>
      <c r="B2271" s="139" t="s">
        <v>7886</v>
      </c>
      <c r="C2271" s="140"/>
      <c r="D2271" s="136">
        <v>2.8622000000000001</v>
      </c>
      <c r="E2271" s="136">
        <v>3.0802</v>
      </c>
    </row>
    <row r="2272" spans="1:5" ht="27">
      <c r="A2272" s="145">
        <v>54023190</v>
      </c>
      <c r="B2272" s="139" t="s">
        <v>7887</v>
      </c>
      <c r="C2272" s="140"/>
      <c r="D2272" s="136">
        <v>3.8</v>
      </c>
      <c r="E2272" s="136">
        <v>3.8</v>
      </c>
    </row>
    <row r="2273" spans="1:5">
      <c r="A2273" s="145">
        <v>54023219</v>
      </c>
      <c r="B2273" s="117" t="s">
        <v>7888</v>
      </c>
      <c r="C2273" s="118"/>
      <c r="D2273" s="136">
        <v>2.2222</v>
      </c>
      <c r="E2273" s="136">
        <v>2.8576000000000001</v>
      </c>
    </row>
    <row r="2274" spans="1:5">
      <c r="A2274" s="145">
        <v>54023290</v>
      </c>
      <c r="B2274" s="117" t="s">
        <v>7889</v>
      </c>
      <c r="C2274" s="118"/>
      <c r="D2274" s="136">
        <v>3.1152000000000002</v>
      </c>
      <c r="E2274" s="136">
        <v>2.5796000000000001</v>
      </c>
    </row>
    <row r="2275" spans="1:5">
      <c r="A2275" s="130">
        <v>54023310</v>
      </c>
      <c r="B2275" s="117" t="s">
        <v>7890</v>
      </c>
      <c r="C2275" s="118"/>
      <c r="D2275" s="138">
        <v>1.0624</v>
      </c>
      <c r="E2275" s="138">
        <v>1.1692</v>
      </c>
    </row>
    <row r="2276" spans="1:5">
      <c r="A2276" s="130">
        <v>54023320</v>
      </c>
      <c r="B2276" s="117" t="s">
        <v>7891</v>
      </c>
      <c r="C2276" s="118"/>
      <c r="D2276" s="138">
        <v>1.1771</v>
      </c>
      <c r="E2276" s="138">
        <v>1.3819999999999999</v>
      </c>
    </row>
    <row r="2277" spans="1:5">
      <c r="A2277" s="130">
        <v>54023390</v>
      </c>
      <c r="B2277" s="117" t="s">
        <v>5820</v>
      </c>
      <c r="C2277" s="118"/>
      <c r="D2277" s="138">
        <v>1.3269</v>
      </c>
      <c r="E2277" s="138">
        <v>1.3956999999999999</v>
      </c>
    </row>
    <row r="2278" spans="1:5" ht="27">
      <c r="A2278" s="130">
        <v>54023400</v>
      </c>
      <c r="B2278" s="139" t="s">
        <v>7892</v>
      </c>
      <c r="C2278" s="140"/>
      <c r="D2278" s="138">
        <v>0.95850000000000002</v>
      </c>
      <c r="E2278" s="138">
        <v>1.3543000000000001</v>
      </c>
    </row>
    <row r="2279" spans="1:5">
      <c r="A2279" s="130">
        <v>54023900</v>
      </c>
      <c r="B2279" s="117" t="s">
        <v>7893</v>
      </c>
      <c r="C2279" s="118"/>
      <c r="D2279" s="138">
        <v>53.6965</v>
      </c>
      <c r="E2279" s="138">
        <v>53.6965</v>
      </c>
    </row>
    <row r="2280" spans="1:5" ht="27">
      <c r="A2280" s="130">
        <v>54024400</v>
      </c>
      <c r="B2280" s="139" t="s">
        <v>7894</v>
      </c>
      <c r="C2280" s="140"/>
      <c r="D2280" s="138">
        <v>3.6017000000000001</v>
      </c>
      <c r="E2280" s="138">
        <v>4.0358999999999998</v>
      </c>
    </row>
    <row r="2281" spans="1:5">
      <c r="A2281" s="145">
        <v>54024510</v>
      </c>
      <c r="B2281" s="117" t="s">
        <v>7895</v>
      </c>
      <c r="C2281" s="118"/>
      <c r="D2281" s="136">
        <v>4.1185</v>
      </c>
      <c r="E2281" s="136">
        <v>4.1185</v>
      </c>
    </row>
    <row r="2282" spans="1:5">
      <c r="A2282" s="130">
        <v>54024520</v>
      </c>
      <c r="B2282" s="117" t="s">
        <v>7896</v>
      </c>
      <c r="C2282" s="118"/>
      <c r="D2282" s="138">
        <v>2.5768</v>
      </c>
      <c r="E2282" s="138">
        <v>2.8492000000000002</v>
      </c>
    </row>
    <row r="2283" spans="1:5" ht="27">
      <c r="A2283" s="130">
        <v>54024590</v>
      </c>
      <c r="B2283" s="139" t="s">
        <v>7897</v>
      </c>
      <c r="C2283" s="140"/>
      <c r="D2283" s="138">
        <v>4.3879000000000001</v>
      </c>
      <c r="E2283" s="138">
        <v>5.1323999999999996</v>
      </c>
    </row>
    <row r="2284" spans="1:5">
      <c r="A2284" s="145">
        <v>54024600</v>
      </c>
      <c r="B2284" s="117" t="s">
        <v>7898</v>
      </c>
      <c r="C2284" s="118"/>
      <c r="D2284" s="136">
        <v>0.92110000000000003</v>
      </c>
      <c r="E2284" s="136">
        <v>1.0136000000000001</v>
      </c>
    </row>
    <row r="2285" spans="1:5">
      <c r="A2285" s="130">
        <v>54024710</v>
      </c>
      <c r="B2285" s="117" t="s">
        <v>7890</v>
      </c>
      <c r="C2285" s="118"/>
      <c r="D2285" s="138">
        <v>1.0279</v>
      </c>
      <c r="E2285" s="138">
        <v>1.1560999999999999</v>
      </c>
    </row>
    <row r="2286" spans="1:5">
      <c r="A2286" s="130">
        <v>54024720</v>
      </c>
      <c r="B2286" s="117" t="s">
        <v>7891</v>
      </c>
      <c r="C2286" s="118"/>
      <c r="D2286" s="138">
        <v>1.2629999999999999</v>
      </c>
      <c r="E2286" s="138">
        <v>1.5502</v>
      </c>
    </row>
    <row r="2287" spans="1:5">
      <c r="A2287" s="130">
        <v>54024790</v>
      </c>
      <c r="B2287" s="117" t="s">
        <v>5820</v>
      </c>
      <c r="C2287" s="118"/>
      <c r="D2287" s="138">
        <v>1.8779999999999999</v>
      </c>
      <c r="E2287" s="138">
        <v>2.6955</v>
      </c>
    </row>
    <row r="2288" spans="1:5" ht="27">
      <c r="A2288" s="130">
        <v>54024800</v>
      </c>
      <c r="B2288" s="139" t="s">
        <v>7899</v>
      </c>
      <c r="C2288" s="140"/>
      <c r="D2288" s="138">
        <v>1.3136000000000001</v>
      </c>
      <c r="E2288" s="138">
        <v>1.4749000000000001</v>
      </c>
    </row>
    <row r="2289" spans="1:5">
      <c r="A2289" s="145">
        <v>54024910</v>
      </c>
      <c r="B2289" s="117" t="s">
        <v>7900</v>
      </c>
      <c r="C2289" s="118"/>
      <c r="D2289" s="136">
        <v>8</v>
      </c>
      <c r="E2289" s="136">
        <v>11.8253</v>
      </c>
    </row>
    <row r="2290" spans="1:5" ht="27">
      <c r="A2290" s="130">
        <v>54024990</v>
      </c>
      <c r="B2290" s="139" t="s">
        <v>7901</v>
      </c>
      <c r="C2290" s="140"/>
      <c r="D2290" s="138">
        <v>1.3323</v>
      </c>
      <c r="E2290" s="138">
        <v>1.8858999999999999</v>
      </c>
    </row>
    <row r="2291" spans="1:5">
      <c r="A2291" s="145">
        <v>54025110</v>
      </c>
      <c r="B2291" s="117" t="s">
        <v>7902</v>
      </c>
      <c r="C2291" s="118"/>
      <c r="D2291" s="136">
        <v>1.8575999999999999</v>
      </c>
      <c r="E2291" s="136">
        <v>1.9146000000000001</v>
      </c>
    </row>
    <row r="2292" spans="1:5">
      <c r="A2292" s="145">
        <v>54025200</v>
      </c>
      <c r="B2292" s="117" t="s">
        <v>7903</v>
      </c>
      <c r="C2292" s="118"/>
      <c r="D2292" s="136">
        <v>2.0451000000000001</v>
      </c>
      <c r="E2292" s="136">
        <v>2.4693999999999998</v>
      </c>
    </row>
    <row r="2293" spans="1:5">
      <c r="A2293" s="130">
        <v>54025300</v>
      </c>
      <c r="B2293" s="117" t="s">
        <v>7904</v>
      </c>
      <c r="C2293" s="118"/>
      <c r="D2293" s="138">
        <v>2</v>
      </c>
      <c r="E2293" s="138">
        <v>2</v>
      </c>
    </row>
    <row r="2294" spans="1:5" ht="27">
      <c r="A2294" s="130">
        <v>54026110</v>
      </c>
      <c r="B2294" s="139" t="s">
        <v>7905</v>
      </c>
      <c r="C2294" s="140"/>
      <c r="D2294" s="138">
        <v>8.8011999999999997</v>
      </c>
      <c r="E2294" s="138">
        <v>8.8594000000000008</v>
      </c>
    </row>
    <row r="2295" spans="1:5">
      <c r="A2295" s="145">
        <v>54026190</v>
      </c>
      <c r="B2295" s="117" t="s">
        <v>7906</v>
      </c>
      <c r="C2295" s="118"/>
      <c r="D2295" s="136">
        <v>2.0238999999999998</v>
      </c>
      <c r="E2295" s="136">
        <v>5.4242999999999997</v>
      </c>
    </row>
    <row r="2296" spans="1:5" ht="27">
      <c r="A2296" s="130">
        <v>54026200</v>
      </c>
      <c r="B2296" s="139" t="s">
        <v>7907</v>
      </c>
      <c r="C2296" s="140"/>
      <c r="D2296" s="138">
        <v>1.3069999999999999</v>
      </c>
      <c r="E2296" s="138">
        <v>3.2216999999999998</v>
      </c>
    </row>
    <row r="2297" spans="1:5">
      <c r="A2297" s="130">
        <v>54026300</v>
      </c>
      <c r="B2297" s="117" t="s">
        <v>7904</v>
      </c>
      <c r="C2297" s="118"/>
      <c r="D2297" s="138">
        <v>2.5789</v>
      </c>
      <c r="E2297" s="138">
        <v>3.2652000000000001</v>
      </c>
    </row>
    <row r="2298" spans="1:5" ht="27">
      <c r="A2298" s="130">
        <v>54026900</v>
      </c>
      <c r="B2298" s="139" t="s">
        <v>7908</v>
      </c>
      <c r="C2298" s="140"/>
      <c r="D2298" s="138">
        <v>1.8896999999999999</v>
      </c>
      <c r="E2298" s="138">
        <v>6.5049999999999999</v>
      </c>
    </row>
    <row r="2299" spans="1:5">
      <c r="A2299" s="130">
        <v>54033110</v>
      </c>
      <c r="B2299" s="117" t="s">
        <v>7909</v>
      </c>
      <c r="C2299" s="118"/>
      <c r="D2299" s="138">
        <v>4.3013000000000003</v>
      </c>
      <c r="E2299" s="138">
        <v>4.9812000000000003</v>
      </c>
    </row>
    <row r="2300" spans="1:5">
      <c r="A2300" s="130">
        <v>54033190</v>
      </c>
      <c r="B2300" s="117" t="s">
        <v>5820</v>
      </c>
      <c r="C2300" s="118"/>
      <c r="D2300" s="138">
        <v>2.6</v>
      </c>
      <c r="E2300" s="138">
        <v>2.6074000000000002</v>
      </c>
    </row>
    <row r="2301" spans="1:5" ht="27">
      <c r="A2301" s="130">
        <v>54033200</v>
      </c>
      <c r="B2301" s="139" t="s">
        <v>7910</v>
      </c>
      <c r="C2301" s="140"/>
      <c r="D2301" s="138">
        <v>6.51</v>
      </c>
      <c r="E2301" s="138">
        <v>6.5331999999999999</v>
      </c>
    </row>
    <row r="2302" spans="1:5">
      <c r="A2302" s="145">
        <v>54034100</v>
      </c>
      <c r="B2302" s="117" t="s">
        <v>7911</v>
      </c>
      <c r="C2302" s="118"/>
      <c r="D2302" s="136">
        <v>3.3584999999999998</v>
      </c>
      <c r="E2302" s="136">
        <v>7.5284000000000004</v>
      </c>
    </row>
    <row r="2303" spans="1:5" ht="27">
      <c r="A2303" s="130">
        <v>54034900</v>
      </c>
      <c r="B2303" s="139" t="s">
        <v>7912</v>
      </c>
      <c r="C2303" s="140"/>
      <c r="D2303" s="138">
        <v>15.293100000000001</v>
      </c>
      <c r="E2303" s="138">
        <v>15.293100000000001</v>
      </c>
    </row>
    <row r="2304" spans="1:5" ht="27">
      <c r="A2304" s="130">
        <v>54041100</v>
      </c>
      <c r="B2304" s="139" t="s">
        <v>7913</v>
      </c>
      <c r="C2304" s="140"/>
      <c r="D2304" s="138">
        <v>0.53879999999999995</v>
      </c>
      <c r="E2304" s="138">
        <v>2.1898</v>
      </c>
    </row>
    <row r="2305" spans="1:5" ht="27">
      <c r="A2305" s="130">
        <v>54041200</v>
      </c>
      <c r="B2305" s="139" t="s">
        <v>7914</v>
      </c>
      <c r="C2305" s="140"/>
      <c r="D2305" s="138">
        <v>1.8769</v>
      </c>
      <c r="E2305" s="138">
        <v>2.2246999999999999</v>
      </c>
    </row>
    <row r="2306" spans="1:5" ht="27">
      <c r="A2306" s="130">
        <v>54041990</v>
      </c>
      <c r="B2306" s="139" t="s">
        <v>7915</v>
      </c>
      <c r="C2306" s="140"/>
      <c r="D2306" s="138">
        <v>2.895</v>
      </c>
      <c r="E2306" s="138">
        <v>5.0484999999999998</v>
      </c>
    </row>
    <row r="2307" spans="1:5">
      <c r="A2307" s="145">
        <v>54049000</v>
      </c>
      <c r="B2307" s="117" t="s">
        <v>7916</v>
      </c>
      <c r="C2307" s="118"/>
      <c r="D2307" s="136">
        <v>1.3289</v>
      </c>
      <c r="E2307" s="136">
        <v>2.3940999999999999</v>
      </c>
    </row>
    <row r="2308" spans="1:5">
      <c r="A2308" s="145">
        <v>54050000</v>
      </c>
      <c r="B2308" s="117" t="s">
        <v>7917</v>
      </c>
      <c r="C2308" s="118"/>
      <c r="D2308" s="136">
        <v>2.0085999999999999</v>
      </c>
      <c r="E2308" s="136">
        <v>2.0085999999999999</v>
      </c>
    </row>
    <row r="2309" spans="1:5">
      <c r="A2309" s="145">
        <v>54060010</v>
      </c>
      <c r="B2309" s="117" t="s">
        <v>7918</v>
      </c>
      <c r="C2309" s="118"/>
      <c r="D2309" s="136">
        <v>2.2736000000000001</v>
      </c>
      <c r="E2309" s="136">
        <v>4.3287000000000004</v>
      </c>
    </row>
    <row r="2310" spans="1:5">
      <c r="A2310" s="145">
        <v>54071011</v>
      </c>
      <c r="B2310" s="117" t="s">
        <v>7919</v>
      </c>
      <c r="C2310" s="118"/>
      <c r="D2310" s="136">
        <v>4.2247000000000003</v>
      </c>
      <c r="E2310" s="136">
        <v>23.832000000000001</v>
      </c>
    </row>
    <row r="2311" spans="1:5">
      <c r="A2311" s="145">
        <v>54071019</v>
      </c>
      <c r="B2311" s="117" t="s">
        <v>7920</v>
      </c>
      <c r="C2311" s="118"/>
      <c r="D2311" s="136">
        <v>2.7974000000000001</v>
      </c>
      <c r="E2311" s="136">
        <v>4.3800999999999997</v>
      </c>
    </row>
    <row r="2312" spans="1:5">
      <c r="A2312" s="145">
        <v>54071021</v>
      </c>
      <c r="B2312" s="117" t="s">
        <v>7921</v>
      </c>
      <c r="C2312" s="118"/>
      <c r="D2312" s="136">
        <v>31.146999999999998</v>
      </c>
      <c r="E2312" s="136">
        <v>31.0137</v>
      </c>
    </row>
    <row r="2313" spans="1:5">
      <c r="A2313" s="145">
        <v>54071029</v>
      </c>
      <c r="B2313" s="117" t="s">
        <v>7922</v>
      </c>
      <c r="C2313" s="118"/>
      <c r="D2313" s="136">
        <v>4.1353</v>
      </c>
      <c r="E2313" s="136">
        <v>4.6923000000000004</v>
      </c>
    </row>
    <row r="2314" spans="1:5">
      <c r="A2314" s="130">
        <v>54072000</v>
      </c>
      <c r="B2314" s="117" t="s">
        <v>7923</v>
      </c>
      <c r="C2314" s="118"/>
      <c r="D2314" s="138">
        <v>1.7053</v>
      </c>
      <c r="E2314" s="138">
        <v>2.4190999999999998</v>
      </c>
    </row>
    <row r="2315" spans="1:5">
      <c r="A2315" s="130">
        <v>54073000</v>
      </c>
      <c r="B2315" s="117" t="s">
        <v>7924</v>
      </c>
      <c r="C2315" s="118"/>
      <c r="D2315" s="138">
        <v>4.4832000000000001</v>
      </c>
      <c r="E2315" s="138">
        <v>4.4843000000000002</v>
      </c>
    </row>
    <row r="2316" spans="1:5" ht="27">
      <c r="A2316" s="130">
        <v>54074100</v>
      </c>
      <c r="B2316" s="139" t="s">
        <v>7925</v>
      </c>
      <c r="C2316" s="140"/>
      <c r="D2316" s="138">
        <v>1.0914999999999999</v>
      </c>
      <c r="E2316" s="138">
        <v>2.9346000000000001</v>
      </c>
    </row>
    <row r="2317" spans="1:5" ht="27">
      <c r="A2317" s="130">
        <v>54074200</v>
      </c>
      <c r="B2317" s="139" t="s">
        <v>7926</v>
      </c>
      <c r="C2317" s="140"/>
      <c r="D2317" s="138">
        <v>4.1570999999999998</v>
      </c>
      <c r="E2317" s="138">
        <v>6.5041000000000002</v>
      </c>
    </row>
    <row r="2318" spans="1:5">
      <c r="A2318" s="145">
        <v>54074300</v>
      </c>
      <c r="B2318" s="117" t="s">
        <v>7927</v>
      </c>
      <c r="C2318" s="118"/>
      <c r="D2318" s="136">
        <v>4.2352999999999996</v>
      </c>
      <c r="E2318" s="136">
        <v>20.349699999999999</v>
      </c>
    </row>
    <row r="2319" spans="1:5" ht="27">
      <c r="A2319" s="130">
        <v>54074400</v>
      </c>
      <c r="B2319" s="139" t="s">
        <v>7928</v>
      </c>
      <c r="C2319" s="140"/>
      <c r="D2319" s="138">
        <v>3.9577</v>
      </c>
      <c r="E2319" s="138">
        <v>10.156700000000001</v>
      </c>
    </row>
    <row r="2320" spans="1:5">
      <c r="A2320" s="145">
        <v>54075100</v>
      </c>
      <c r="B2320" s="117" t="s">
        <v>7929</v>
      </c>
      <c r="C2320" s="118"/>
      <c r="D2320" s="136">
        <v>1.8</v>
      </c>
      <c r="E2320" s="136">
        <v>2.2787000000000002</v>
      </c>
    </row>
    <row r="2321" spans="1:5" ht="27">
      <c r="A2321" s="130">
        <v>54075210</v>
      </c>
      <c r="B2321" s="139" t="s">
        <v>7930</v>
      </c>
      <c r="C2321" s="140"/>
      <c r="D2321" s="138">
        <v>1.8</v>
      </c>
      <c r="E2321" s="138">
        <v>2.3553000000000002</v>
      </c>
    </row>
    <row r="2322" spans="1:5">
      <c r="A2322" s="145">
        <v>54075220</v>
      </c>
      <c r="B2322" s="117" t="s">
        <v>7931</v>
      </c>
      <c r="C2322" s="118"/>
      <c r="D2322" s="136">
        <v>1.9394</v>
      </c>
      <c r="E2322" s="136">
        <v>2.5230999999999999</v>
      </c>
    </row>
    <row r="2323" spans="1:5" ht="27">
      <c r="A2323" s="130">
        <v>54075300</v>
      </c>
      <c r="B2323" s="139" t="s">
        <v>7932</v>
      </c>
      <c r="C2323" s="140"/>
      <c r="D2323" s="138">
        <v>2.2218</v>
      </c>
      <c r="E2323" s="138">
        <v>2.7753000000000001</v>
      </c>
    </row>
    <row r="2324" spans="1:5">
      <c r="A2324" s="145">
        <v>54075400</v>
      </c>
      <c r="B2324" s="117" t="s">
        <v>7933</v>
      </c>
      <c r="C2324" s="118"/>
      <c r="D2324" s="136">
        <v>1.9448000000000001</v>
      </c>
      <c r="E2324" s="136">
        <v>2.3239999999999998</v>
      </c>
    </row>
    <row r="2325" spans="1:5" ht="27">
      <c r="A2325" s="130">
        <v>54076100</v>
      </c>
      <c r="B2325" s="139" t="s">
        <v>7934</v>
      </c>
      <c r="C2325" s="140"/>
      <c r="D2325" s="138">
        <v>2.0952999999999999</v>
      </c>
      <c r="E2325" s="138">
        <v>3.0064000000000002</v>
      </c>
    </row>
    <row r="2326" spans="1:5" ht="27">
      <c r="A2326" s="145">
        <v>54076900</v>
      </c>
      <c r="B2326" s="139" t="s">
        <v>7935</v>
      </c>
      <c r="C2326" s="140"/>
      <c r="D2326" s="136">
        <v>2.1</v>
      </c>
      <c r="E2326" s="136">
        <v>2.6663999999999999</v>
      </c>
    </row>
    <row r="2327" spans="1:5" ht="27">
      <c r="A2327" s="130">
        <v>54077100</v>
      </c>
      <c r="B2327" s="139" t="s">
        <v>7936</v>
      </c>
      <c r="C2327" s="140"/>
      <c r="D2327" s="138">
        <v>1.6391</v>
      </c>
      <c r="E2327" s="138">
        <v>1.9295</v>
      </c>
    </row>
    <row r="2328" spans="1:5">
      <c r="A2328" s="130">
        <v>54077200</v>
      </c>
      <c r="B2328" s="117" t="s">
        <v>7937</v>
      </c>
      <c r="C2328" s="118"/>
      <c r="D2328" s="138">
        <v>2.4762</v>
      </c>
      <c r="E2328" s="138">
        <v>2.8386</v>
      </c>
    </row>
    <row r="2329" spans="1:5">
      <c r="A2329" s="145">
        <v>54077300</v>
      </c>
      <c r="B2329" s="117" t="s">
        <v>7938</v>
      </c>
      <c r="C2329" s="118"/>
      <c r="D2329" s="136">
        <v>3.8254000000000001</v>
      </c>
      <c r="E2329" s="136">
        <v>4.0968999999999998</v>
      </c>
    </row>
    <row r="2330" spans="1:5">
      <c r="A2330" s="130">
        <v>54077400</v>
      </c>
      <c r="B2330" s="117" t="s">
        <v>7939</v>
      </c>
      <c r="C2330" s="118"/>
      <c r="D2330" s="138">
        <v>2.2178</v>
      </c>
      <c r="E2330" s="138">
        <v>2.8624000000000001</v>
      </c>
    </row>
    <row r="2331" spans="1:5">
      <c r="A2331" s="145">
        <v>54078100</v>
      </c>
      <c r="B2331" s="117" t="s">
        <v>7940</v>
      </c>
      <c r="C2331" s="118"/>
      <c r="D2331" s="136">
        <v>2.7494000000000001</v>
      </c>
      <c r="E2331" s="136">
        <v>4.6696999999999997</v>
      </c>
    </row>
    <row r="2332" spans="1:5" ht="27">
      <c r="A2332" s="130">
        <v>54078200</v>
      </c>
      <c r="B2332" s="139" t="s">
        <v>7941</v>
      </c>
      <c r="C2332" s="140"/>
      <c r="D2332" s="138">
        <v>3.1023000000000001</v>
      </c>
      <c r="E2332" s="138">
        <v>4.5461999999999998</v>
      </c>
    </row>
    <row r="2333" spans="1:5">
      <c r="A2333" s="145">
        <v>54078300</v>
      </c>
      <c r="B2333" s="117" t="s">
        <v>7942</v>
      </c>
      <c r="C2333" s="118"/>
      <c r="D2333" s="136">
        <v>2.1211000000000002</v>
      </c>
      <c r="E2333" s="136">
        <v>3.0596000000000001</v>
      </c>
    </row>
    <row r="2334" spans="1:5" ht="27">
      <c r="A2334" s="130">
        <v>54078400</v>
      </c>
      <c r="B2334" s="139" t="s">
        <v>7943</v>
      </c>
      <c r="C2334" s="140"/>
      <c r="D2334" s="138">
        <v>2.96</v>
      </c>
      <c r="E2334" s="138">
        <v>3.7429000000000001</v>
      </c>
    </row>
    <row r="2335" spans="1:5">
      <c r="A2335" s="145">
        <v>54079100</v>
      </c>
      <c r="B2335" s="117" t="s">
        <v>7944</v>
      </c>
      <c r="C2335" s="118"/>
      <c r="D2335" s="136">
        <v>2.6735000000000002</v>
      </c>
      <c r="E2335" s="136">
        <v>3.4695</v>
      </c>
    </row>
    <row r="2336" spans="1:5" ht="27">
      <c r="A2336" s="130">
        <v>54079200</v>
      </c>
      <c r="B2336" s="139" t="s">
        <v>7945</v>
      </c>
      <c r="C2336" s="140"/>
      <c r="D2336" s="138">
        <v>2.8026</v>
      </c>
      <c r="E2336" s="138">
        <v>3.6812</v>
      </c>
    </row>
    <row r="2337" spans="1:5">
      <c r="A2337" s="145">
        <v>54079300</v>
      </c>
      <c r="B2337" s="117" t="s">
        <v>7946</v>
      </c>
      <c r="C2337" s="118"/>
      <c r="D2337" s="136">
        <v>3.2936999999999999</v>
      </c>
      <c r="E2337" s="136">
        <v>4.0509000000000004</v>
      </c>
    </row>
    <row r="2338" spans="1:5" ht="27">
      <c r="A2338" s="130">
        <v>54079400</v>
      </c>
      <c r="B2338" s="139" t="s">
        <v>7947</v>
      </c>
      <c r="C2338" s="140"/>
      <c r="D2338" s="138">
        <v>5.4115000000000002</v>
      </c>
      <c r="E2338" s="138">
        <v>6.3680000000000003</v>
      </c>
    </row>
    <row r="2339" spans="1:5">
      <c r="A2339" s="145">
        <v>54081000</v>
      </c>
      <c r="B2339" s="117" t="s">
        <v>7948</v>
      </c>
      <c r="C2339" s="118"/>
      <c r="D2339" s="136">
        <v>3.3614999999999999</v>
      </c>
      <c r="E2339" s="136">
        <v>2.1827999999999999</v>
      </c>
    </row>
    <row r="2340" spans="1:5" ht="27">
      <c r="A2340" s="130">
        <v>54082100</v>
      </c>
      <c r="B2340" s="139" t="s">
        <v>7949</v>
      </c>
      <c r="C2340" s="140"/>
      <c r="D2340" s="138">
        <v>6.6348000000000003</v>
      </c>
      <c r="E2340" s="138">
        <v>11.3507</v>
      </c>
    </row>
    <row r="2341" spans="1:5">
      <c r="A2341" s="130">
        <v>54082200</v>
      </c>
      <c r="B2341" s="117" t="s">
        <v>7950</v>
      </c>
      <c r="C2341" s="118"/>
      <c r="D2341" s="138">
        <v>11.0623</v>
      </c>
      <c r="E2341" s="138">
        <v>12.905900000000001</v>
      </c>
    </row>
    <row r="2342" spans="1:5" ht="27">
      <c r="A2342" s="130">
        <v>54082400</v>
      </c>
      <c r="B2342" s="139" t="s">
        <v>7951</v>
      </c>
      <c r="C2342" s="140"/>
      <c r="D2342" s="138">
        <v>4.2306999999999997</v>
      </c>
      <c r="E2342" s="138">
        <v>8.6518999999999995</v>
      </c>
    </row>
    <row r="2343" spans="1:5">
      <c r="A2343" s="145">
        <v>54083100</v>
      </c>
      <c r="B2343" s="117" t="s">
        <v>7952</v>
      </c>
      <c r="C2343" s="118"/>
      <c r="D2343" s="136">
        <v>6.7533000000000003</v>
      </c>
      <c r="E2343" s="136">
        <v>8.5197000000000003</v>
      </c>
    </row>
    <row r="2344" spans="1:5" ht="27">
      <c r="A2344" s="130">
        <v>54083200</v>
      </c>
      <c r="B2344" s="139" t="s">
        <v>7953</v>
      </c>
      <c r="C2344" s="140"/>
      <c r="D2344" s="138">
        <v>4.5970000000000004</v>
      </c>
      <c r="E2344" s="138">
        <v>9.4875000000000007</v>
      </c>
    </row>
    <row r="2345" spans="1:5">
      <c r="A2345" s="145">
        <v>54083300</v>
      </c>
      <c r="B2345" s="117" t="s">
        <v>7954</v>
      </c>
      <c r="C2345" s="118"/>
      <c r="D2345" s="136">
        <v>10.089600000000001</v>
      </c>
      <c r="E2345" s="136">
        <v>10.089600000000001</v>
      </c>
    </row>
    <row r="2346" spans="1:5" ht="27">
      <c r="A2346" s="130">
        <v>54083400</v>
      </c>
      <c r="B2346" s="139" t="s">
        <v>7955</v>
      </c>
      <c r="C2346" s="140"/>
      <c r="D2346" s="138">
        <v>11.1646</v>
      </c>
      <c r="E2346" s="138">
        <v>12.7372</v>
      </c>
    </row>
    <row r="2347" spans="1:5" ht="27">
      <c r="A2347" s="145">
        <v>55014000</v>
      </c>
      <c r="B2347" s="139" t="s">
        <v>7956</v>
      </c>
      <c r="C2347" s="140"/>
      <c r="D2347" s="136">
        <v>2.5823</v>
      </c>
      <c r="E2347" s="136">
        <v>2.6633</v>
      </c>
    </row>
    <row r="2348" spans="1:5">
      <c r="A2348" s="130">
        <v>55021000</v>
      </c>
      <c r="B2348" s="117" t="s">
        <v>7957</v>
      </c>
      <c r="C2348" s="118"/>
      <c r="D2348" s="138">
        <v>9.1030999999999995</v>
      </c>
      <c r="E2348" s="138">
        <v>9.1378000000000004</v>
      </c>
    </row>
    <row r="2349" spans="1:5">
      <c r="A2349" s="145">
        <v>55031100</v>
      </c>
      <c r="B2349" s="117" t="s">
        <v>7958</v>
      </c>
      <c r="C2349" s="118"/>
      <c r="D2349" s="136">
        <v>0.87609999999999999</v>
      </c>
      <c r="E2349" s="136">
        <v>1.0364</v>
      </c>
    </row>
    <row r="2350" spans="1:5">
      <c r="A2350" s="145">
        <v>55031990</v>
      </c>
      <c r="B2350" s="117" t="s">
        <v>7959</v>
      </c>
      <c r="C2350" s="118"/>
      <c r="D2350" s="136">
        <v>2.2494999999999998</v>
      </c>
      <c r="E2350" s="136">
        <v>2.3715999999999999</v>
      </c>
    </row>
    <row r="2351" spans="1:5">
      <c r="A2351" s="145">
        <v>55032010</v>
      </c>
      <c r="B2351" s="117" t="s">
        <v>7960</v>
      </c>
      <c r="C2351" s="118"/>
      <c r="D2351" s="136">
        <v>0.77600000000000002</v>
      </c>
      <c r="E2351" s="136">
        <v>1.0456000000000001</v>
      </c>
    </row>
    <row r="2352" spans="1:5" ht="27">
      <c r="A2352" s="130">
        <v>55032090</v>
      </c>
      <c r="B2352" s="117" t="s">
        <v>7961</v>
      </c>
      <c r="C2352" s="118"/>
      <c r="D2352" s="138">
        <v>0.84699999999999998</v>
      </c>
      <c r="E2352" s="138">
        <v>0.98909999999999998</v>
      </c>
    </row>
    <row r="2353" spans="1:5" ht="27">
      <c r="A2353" s="130">
        <v>55033000</v>
      </c>
      <c r="B2353" s="139" t="s">
        <v>7962</v>
      </c>
      <c r="C2353" s="140"/>
      <c r="D2353" s="138">
        <v>1.5864</v>
      </c>
      <c r="E2353" s="138">
        <v>1.8637999999999999</v>
      </c>
    </row>
    <row r="2354" spans="1:5">
      <c r="A2354" s="145">
        <v>55034000</v>
      </c>
      <c r="B2354" s="117" t="s">
        <v>7963</v>
      </c>
      <c r="C2354" s="118"/>
      <c r="D2354" s="136">
        <v>1.4124000000000001</v>
      </c>
      <c r="E2354" s="136">
        <v>1.9320999999999999</v>
      </c>
    </row>
    <row r="2355" spans="1:5" ht="27">
      <c r="A2355" s="130">
        <v>55039010</v>
      </c>
      <c r="B2355" s="139" t="s">
        <v>7964</v>
      </c>
      <c r="C2355" s="140"/>
      <c r="D2355" s="138">
        <v>1.66</v>
      </c>
      <c r="E2355" s="138">
        <v>1.6665000000000001</v>
      </c>
    </row>
    <row r="2356" spans="1:5">
      <c r="A2356" s="145">
        <v>55039020</v>
      </c>
      <c r="B2356" s="117" t="s">
        <v>7965</v>
      </c>
      <c r="C2356" s="118"/>
      <c r="D2356" s="136">
        <v>2.2338</v>
      </c>
      <c r="E2356" s="136">
        <v>2.3382999999999998</v>
      </c>
    </row>
    <row r="2357" spans="1:5" ht="27">
      <c r="A2357" s="130">
        <v>55039090</v>
      </c>
      <c r="B2357" s="139" t="s">
        <v>7966</v>
      </c>
      <c r="C2357" s="140"/>
      <c r="D2357" s="138">
        <v>4.25</v>
      </c>
      <c r="E2357" s="138">
        <v>5.0736999999999997</v>
      </c>
    </row>
    <row r="2358" spans="1:5">
      <c r="A2358" s="145">
        <v>55041000</v>
      </c>
      <c r="B2358" s="117" t="s">
        <v>7967</v>
      </c>
      <c r="C2358" s="118"/>
      <c r="D2358" s="136">
        <v>1.5654999999999999</v>
      </c>
      <c r="E2358" s="136">
        <v>1.6783999999999999</v>
      </c>
    </row>
    <row r="2359" spans="1:5" ht="27">
      <c r="A2359" s="130">
        <v>55049090</v>
      </c>
      <c r="B2359" s="139" t="s">
        <v>7968</v>
      </c>
      <c r="C2359" s="140"/>
      <c r="D2359" s="138">
        <v>1.7906</v>
      </c>
      <c r="E2359" s="138">
        <v>1.7906</v>
      </c>
    </row>
    <row r="2360" spans="1:5">
      <c r="A2360" s="130">
        <v>55051000</v>
      </c>
      <c r="B2360" s="117" t="s">
        <v>7969</v>
      </c>
      <c r="C2360" s="118"/>
      <c r="D2360" s="138">
        <v>0.85699999999999998</v>
      </c>
      <c r="E2360" s="138">
        <v>0.85699999999999998</v>
      </c>
    </row>
    <row r="2361" spans="1:5" ht="27">
      <c r="A2361" s="130">
        <v>55052000</v>
      </c>
      <c r="B2361" s="139" t="s">
        <v>7970</v>
      </c>
      <c r="C2361" s="140"/>
      <c r="D2361" s="138">
        <v>4.9000000000000004</v>
      </c>
      <c r="E2361" s="138">
        <v>4.9000000000000004</v>
      </c>
    </row>
    <row r="2362" spans="1:5">
      <c r="A2362" s="145">
        <v>55069000</v>
      </c>
      <c r="B2362" s="117" t="s">
        <v>7971</v>
      </c>
      <c r="C2362" s="118"/>
      <c r="D2362" s="136">
        <v>3.7641</v>
      </c>
      <c r="E2362" s="136">
        <v>2.2993999999999999</v>
      </c>
    </row>
    <row r="2363" spans="1:5" ht="27">
      <c r="A2363" s="130">
        <v>55070000</v>
      </c>
      <c r="B2363" s="139" t="s">
        <v>7972</v>
      </c>
      <c r="C2363" s="140"/>
      <c r="D2363" s="138">
        <v>3</v>
      </c>
      <c r="E2363" s="138">
        <v>3</v>
      </c>
    </row>
    <row r="2364" spans="1:5">
      <c r="A2364" s="145">
        <v>55081000</v>
      </c>
      <c r="B2364" s="117" t="s">
        <v>7973</v>
      </c>
      <c r="C2364" s="118"/>
      <c r="D2364" s="136">
        <v>2.6036999999999999</v>
      </c>
      <c r="E2364" s="136">
        <v>3.6636000000000002</v>
      </c>
    </row>
    <row r="2365" spans="1:5" ht="27">
      <c r="A2365" s="130">
        <v>55082000</v>
      </c>
      <c r="B2365" s="139" t="s">
        <v>7974</v>
      </c>
      <c r="C2365" s="140"/>
      <c r="D2365" s="138">
        <v>3.8883999999999999</v>
      </c>
      <c r="E2365" s="138">
        <v>4.0293999999999999</v>
      </c>
    </row>
    <row r="2366" spans="1:5">
      <c r="A2366" s="145">
        <v>55091100</v>
      </c>
      <c r="B2366" s="117" t="s">
        <v>7975</v>
      </c>
      <c r="C2366" s="118"/>
      <c r="D2366" s="136">
        <v>6.1723999999999997</v>
      </c>
      <c r="E2366" s="136">
        <v>6.4455999999999998</v>
      </c>
    </row>
    <row r="2367" spans="1:5" ht="27">
      <c r="A2367" s="130">
        <v>55091210</v>
      </c>
      <c r="B2367" s="139" t="s">
        <v>7976</v>
      </c>
      <c r="C2367" s="140"/>
      <c r="D2367" s="138">
        <v>20.350000000000001</v>
      </c>
      <c r="E2367" s="138">
        <v>28.954799999999999</v>
      </c>
    </row>
    <row r="2368" spans="1:5">
      <c r="A2368" s="145">
        <v>55092100</v>
      </c>
      <c r="B2368" s="117" t="s">
        <v>7977</v>
      </c>
      <c r="C2368" s="118"/>
      <c r="D2368" s="136">
        <v>1.3689</v>
      </c>
      <c r="E2368" s="136">
        <v>1.4225000000000001</v>
      </c>
    </row>
    <row r="2369" spans="1:5" ht="27">
      <c r="A2369" s="130">
        <v>55092200</v>
      </c>
      <c r="B2369" s="139" t="s">
        <v>7978</v>
      </c>
      <c r="C2369" s="140"/>
      <c r="D2369" s="138">
        <v>1.3440000000000001</v>
      </c>
      <c r="E2369" s="138">
        <v>1.9953000000000001</v>
      </c>
    </row>
    <row r="2370" spans="1:5">
      <c r="A2370" s="145">
        <v>55093100</v>
      </c>
      <c r="B2370" s="117" t="s">
        <v>7979</v>
      </c>
      <c r="C2370" s="118"/>
      <c r="D2370" s="136">
        <v>5.32</v>
      </c>
      <c r="E2370" s="136">
        <v>5.32</v>
      </c>
    </row>
    <row r="2371" spans="1:5" ht="27">
      <c r="A2371" s="130">
        <v>55093200</v>
      </c>
      <c r="B2371" s="139" t="s">
        <v>7980</v>
      </c>
      <c r="C2371" s="140"/>
      <c r="D2371" s="138">
        <v>3.8</v>
      </c>
      <c r="E2371" s="138">
        <v>4.1120000000000001</v>
      </c>
    </row>
    <row r="2372" spans="1:5">
      <c r="A2372" s="145">
        <v>55094100</v>
      </c>
      <c r="B2372" s="117" t="s">
        <v>7981</v>
      </c>
      <c r="C2372" s="118"/>
      <c r="D2372" s="136">
        <v>61.0593</v>
      </c>
      <c r="E2372" s="136">
        <v>61.0593</v>
      </c>
    </row>
    <row r="2373" spans="1:5" ht="27">
      <c r="A2373" s="130">
        <v>55094200</v>
      </c>
      <c r="B2373" s="139" t="s">
        <v>7982</v>
      </c>
      <c r="C2373" s="140"/>
      <c r="D2373" s="138">
        <v>5.3705999999999996</v>
      </c>
      <c r="E2373" s="138">
        <v>4.7340999999999998</v>
      </c>
    </row>
    <row r="2374" spans="1:5">
      <c r="A2374" s="145">
        <v>55095100</v>
      </c>
      <c r="B2374" s="117" t="s">
        <v>7983</v>
      </c>
      <c r="C2374" s="118"/>
      <c r="D2374" s="136">
        <v>1.5142</v>
      </c>
      <c r="E2374" s="136">
        <v>1.6051</v>
      </c>
    </row>
    <row r="2375" spans="1:5" ht="27">
      <c r="A2375" s="130">
        <v>55095300</v>
      </c>
      <c r="B2375" s="139" t="s">
        <v>7984</v>
      </c>
      <c r="C2375" s="140"/>
      <c r="D2375" s="138">
        <v>0.80230000000000001</v>
      </c>
      <c r="E2375" s="138">
        <v>1.0798000000000001</v>
      </c>
    </row>
    <row r="2376" spans="1:5">
      <c r="A2376" s="145">
        <v>55095900</v>
      </c>
      <c r="B2376" s="117" t="s">
        <v>7985</v>
      </c>
      <c r="C2376" s="118"/>
      <c r="D2376" s="136">
        <v>1.446</v>
      </c>
      <c r="E2376" s="136">
        <v>1.9225000000000001</v>
      </c>
    </row>
    <row r="2377" spans="1:5" ht="27">
      <c r="A2377" s="130">
        <v>55096100</v>
      </c>
      <c r="B2377" s="139" t="s">
        <v>7986</v>
      </c>
      <c r="C2377" s="140"/>
      <c r="D2377" s="138">
        <v>6.2439</v>
      </c>
      <c r="E2377" s="138">
        <v>6.3643000000000001</v>
      </c>
    </row>
    <row r="2378" spans="1:5">
      <c r="A2378" s="145">
        <v>55096900</v>
      </c>
      <c r="B2378" s="117" t="s">
        <v>7987</v>
      </c>
      <c r="C2378" s="118"/>
      <c r="D2378" s="136">
        <v>7.74</v>
      </c>
      <c r="E2378" s="136">
        <v>7.7629999999999999</v>
      </c>
    </row>
    <row r="2379" spans="1:5" ht="27">
      <c r="A2379" s="130">
        <v>55099900</v>
      </c>
      <c r="B2379" s="139" t="s">
        <v>7988</v>
      </c>
      <c r="C2379" s="140"/>
      <c r="D2379" s="138">
        <v>2.5920000000000001</v>
      </c>
      <c r="E2379" s="138">
        <v>2.5920000000000001</v>
      </c>
    </row>
    <row r="2380" spans="1:5">
      <c r="A2380" s="130">
        <v>55101111</v>
      </c>
      <c r="B2380" s="117" t="s">
        <v>7989</v>
      </c>
      <c r="C2380" s="118"/>
      <c r="D2380" s="138">
        <v>1.9396</v>
      </c>
      <c r="E2380" s="138">
        <v>2.0350000000000001</v>
      </c>
    </row>
    <row r="2381" spans="1:5">
      <c r="A2381" s="130">
        <v>55101112</v>
      </c>
      <c r="B2381" s="117" t="s">
        <v>7990</v>
      </c>
      <c r="C2381" s="118"/>
      <c r="D2381" s="138">
        <v>3.43</v>
      </c>
      <c r="E2381" s="138">
        <v>3.43</v>
      </c>
    </row>
    <row r="2382" spans="1:5">
      <c r="A2382" s="130">
        <v>55101113</v>
      </c>
      <c r="B2382" s="117" t="s">
        <v>7991</v>
      </c>
      <c r="C2382" s="118"/>
      <c r="D2382" s="138">
        <v>0.49</v>
      </c>
      <c r="E2382" s="138">
        <v>0.83220000000000005</v>
      </c>
    </row>
    <row r="2383" spans="1:5">
      <c r="A2383" s="130">
        <v>55101119</v>
      </c>
      <c r="B2383" s="117" t="s">
        <v>5820</v>
      </c>
      <c r="C2383" s="118"/>
      <c r="D2383" s="138">
        <v>3.5</v>
      </c>
      <c r="E2383" s="138">
        <v>3.5</v>
      </c>
    </row>
    <row r="2384" spans="1:5">
      <c r="A2384" s="130">
        <v>55101190</v>
      </c>
      <c r="B2384" s="117" t="s">
        <v>5820</v>
      </c>
      <c r="C2384" s="118"/>
      <c r="D2384" s="138">
        <v>2.1634000000000002</v>
      </c>
      <c r="E2384" s="138">
        <v>2.1417999999999999</v>
      </c>
    </row>
    <row r="2385" spans="1:5" ht="27">
      <c r="A2385" s="130">
        <v>55101211</v>
      </c>
      <c r="B2385" s="139" t="s">
        <v>7992</v>
      </c>
      <c r="C2385" s="140"/>
      <c r="D2385" s="138">
        <v>2.1</v>
      </c>
      <c r="E2385" s="138">
        <v>2.1</v>
      </c>
    </row>
    <row r="2386" spans="1:5">
      <c r="A2386" s="130">
        <v>55103011</v>
      </c>
      <c r="B2386" s="117" t="s">
        <v>7989</v>
      </c>
      <c r="C2386" s="118"/>
      <c r="D2386" s="138">
        <v>4.0979999999999999</v>
      </c>
      <c r="E2386" s="138">
        <v>4.3834</v>
      </c>
    </row>
    <row r="2387" spans="1:5">
      <c r="A2387" s="130">
        <v>55103090</v>
      </c>
      <c r="B2387" s="117" t="s">
        <v>5820</v>
      </c>
      <c r="C2387" s="118"/>
      <c r="D2387" s="138">
        <v>5.09</v>
      </c>
      <c r="E2387" s="138">
        <v>5.09</v>
      </c>
    </row>
    <row r="2388" spans="1:5">
      <c r="A2388" s="130">
        <v>55109011</v>
      </c>
      <c r="B2388" s="117" t="s">
        <v>7989</v>
      </c>
      <c r="C2388" s="118"/>
      <c r="D2388" s="138">
        <v>1.9573</v>
      </c>
      <c r="E2388" s="138">
        <v>2.8269000000000002</v>
      </c>
    </row>
    <row r="2389" spans="1:5">
      <c r="A2389" s="130">
        <v>55109019</v>
      </c>
      <c r="B2389" s="117" t="s">
        <v>5820</v>
      </c>
      <c r="C2389" s="118"/>
      <c r="D2389" s="138">
        <v>2.1507999999999998</v>
      </c>
      <c r="E2389" s="138">
        <v>2.7282999999999999</v>
      </c>
    </row>
    <row r="2390" spans="1:5">
      <c r="A2390" s="130">
        <v>55109090</v>
      </c>
      <c r="B2390" s="117" t="s">
        <v>5820</v>
      </c>
      <c r="C2390" s="118"/>
      <c r="D2390" s="138">
        <v>2.2000000000000002</v>
      </c>
      <c r="E2390" s="138">
        <v>2.2153</v>
      </c>
    </row>
    <row r="2391" spans="1:5" ht="27">
      <c r="A2391" s="145">
        <v>55111000</v>
      </c>
      <c r="B2391" s="117" t="s">
        <v>7993</v>
      </c>
      <c r="C2391" s="118"/>
      <c r="D2391" s="136">
        <v>5.5778999999999996</v>
      </c>
      <c r="E2391" s="136">
        <v>8.1165000000000003</v>
      </c>
    </row>
    <row r="2392" spans="1:5">
      <c r="A2392" s="145">
        <v>55112000</v>
      </c>
      <c r="B2392" s="117" t="s">
        <v>7994</v>
      </c>
      <c r="C2392" s="118"/>
      <c r="D2392" s="136">
        <v>8.6912000000000003</v>
      </c>
      <c r="E2392" s="136">
        <v>9.4906000000000006</v>
      </c>
    </row>
    <row r="2393" spans="1:5">
      <c r="A2393" s="145">
        <v>55121100</v>
      </c>
      <c r="B2393" s="117" t="s">
        <v>7995</v>
      </c>
      <c r="C2393" s="118"/>
      <c r="D2393" s="136">
        <v>2.5891999999999999</v>
      </c>
      <c r="E2393" s="136">
        <v>3.0261</v>
      </c>
    </row>
    <row r="2394" spans="1:5">
      <c r="A2394" s="145">
        <v>55121900</v>
      </c>
      <c r="B2394" s="117" t="s">
        <v>7996</v>
      </c>
      <c r="C2394" s="118"/>
      <c r="D2394" s="136">
        <v>2.6284000000000001</v>
      </c>
      <c r="E2394" s="136">
        <v>3.5649999999999999</v>
      </c>
    </row>
    <row r="2395" spans="1:5" ht="27">
      <c r="A2395" s="130">
        <v>55122900</v>
      </c>
      <c r="B2395" s="139" t="s">
        <v>7997</v>
      </c>
      <c r="C2395" s="140"/>
      <c r="D2395" s="138">
        <v>2.5769000000000002</v>
      </c>
      <c r="E2395" s="138">
        <v>2.1255000000000002</v>
      </c>
    </row>
    <row r="2396" spans="1:5">
      <c r="A2396" s="145">
        <v>55129910</v>
      </c>
      <c r="B2396" s="117" t="s">
        <v>7998</v>
      </c>
      <c r="C2396" s="118"/>
      <c r="D2396" s="136">
        <v>75.417500000000004</v>
      </c>
      <c r="E2396" s="136">
        <v>89.937799999999996</v>
      </c>
    </row>
    <row r="2397" spans="1:5">
      <c r="A2397" s="145">
        <v>55129990</v>
      </c>
      <c r="B2397" s="117" t="s">
        <v>7999</v>
      </c>
      <c r="C2397" s="118"/>
      <c r="D2397" s="136">
        <v>4.1120999999999999</v>
      </c>
      <c r="E2397" s="136">
        <v>7.0239000000000003</v>
      </c>
    </row>
    <row r="2398" spans="1:5">
      <c r="A2398" s="145">
        <v>55131100</v>
      </c>
      <c r="B2398" s="117" t="s">
        <v>8000</v>
      </c>
      <c r="C2398" s="118"/>
      <c r="D2398" s="136">
        <v>3.4516</v>
      </c>
      <c r="E2398" s="136">
        <v>3.9392999999999998</v>
      </c>
    </row>
    <row r="2399" spans="1:5">
      <c r="A2399" s="145">
        <v>55131200</v>
      </c>
      <c r="B2399" s="117" t="s">
        <v>8001</v>
      </c>
      <c r="C2399" s="118"/>
      <c r="D2399" s="136">
        <v>4.0258000000000003</v>
      </c>
      <c r="E2399" s="136">
        <v>4.0258000000000003</v>
      </c>
    </row>
    <row r="2400" spans="1:5">
      <c r="A2400" s="145">
        <v>55132100</v>
      </c>
      <c r="B2400" s="117" t="s">
        <v>8002</v>
      </c>
      <c r="C2400" s="118"/>
      <c r="D2400" s="136">
        <v>3.5023</v>
      </c>
      <c r="E2400" s="136">
        <v>4.7055999999999996</v>
      </c>
    </row>
    <row r="2401" spans="1:5" ht="27">
      <c r="A2401" s="130">
        <v>55132900</v>
      </c>
      <c r="B2401" s="139" t="s">
        <v>8003</v>
      </c>
      <c r="C2401" s="140"/>
      <c r="D2401" s="138">
        <v>9.0654000000000003</v>
      </c>
      <c r="E2401" s="138">
        <v>10.137600000000001</v>
      </c>
    </row>
    <row r="2402" spans="1:5" ht="27">
      <c r="A2402" s="130">
        <v>55133100</v>
      </c>
      <c r="B2402" s="139" t="s">
        <v>8004</v>
      </c>
      <c r="C2402" s="140"/>
      <c r="D2402" s="138">
        <v>3.0611000000000002</v>
      </c>
      <c r="E2402" s="138">
        <v>3.9849999999999999</v>
      </c>
    </row>
    <row r="2403" spans="1:5">
      <c r="A2403" s="145">
        <v>55133911</v>
      </c>
      <c r="B2403" s="117" t="s">
        <v>8005</v>
      </c>
      <c r="C2403" s="118"/>
      <c r="D2403" s="136">
        <v>2.1019999999999999</v>
      </c>
      <c r="E2403" s="136">
        <v>2.4338000000000002</v>
      </c>
    </row>
    <row r="2404" spans="1:5" ht="27">
      <c r="A2404" s="130">
        <v>55133919</v>
      </c>
      <c r="B2404" s="139" t="s">
        <v>8006</v>
      </c>
      <c r="C2404" s="140"/>
      <c r="D2404" s="138">
        <v>2.2002000000000002</v>
      </c>
      <c r="E2404" s="138">
        <v>2.8472</v>
      </c>
    </row>
    <row r="2405" spans="1:5">
      <c r="A2405" s="145">
        <v>55134100</v>
      </c>
      <c r="B2405" s="117" t="s">
        <v>8007</v>
      </c>
      <c r="C2405" s="118"/>
      <c r="D2405" s="136">
        <v>4.87</v>
      </c>
      <c r="E2405" s="136">
        <v>4.87</v>
      </c>
    </row>
    <row r="2406" spans="1:5" ht="27">
      <c r="A2406" s="130">
        <v>55134911</v>
      </c>
      <c r="B2406" s="139" t="s">
        <v>8008</v>
      </c>
      <c r="C2406" s="140"/>
      <c r="D2406" s="138">
        <v>2.5385</v>
      </c>
      <c r="E2406" s="138">
        <v>2.6825000000000001</v>
      </c>
    </row>
    <row r="2407" spans="1:5">
      <c r="A2407" s="145">
        <v>55141100</v>
      </c>
      <c r="B2407" s="117" t="s">
        <v>8009</v>
      </c>
      <c r="C2407" s="118"/>
      <c r="D2407" s="136">
        <v>2.6635</v>
      </c>
      <c r="E2407" s="136">
        <v>2.7382</v>
      </c>
    </row>
    <row r="2408" spans="1:5" ht="27">
      <c r="A2408" s="130">
        <v>55141200</v>
      </c>
      <c r="B2408" s="139" t="s">
        <v>8010</v>
      </c>
      <c r="C2408" s="140"/>
      <c r="D2408" s="138">
        <v>2.6457999999999999</v>
      </c>
      <c r="E2408" s="138">
        <v>3.8426</v>
      </c>
    </row>
    <row r="2409" spans="1:5">
      <c r="A2409" s="145">
        <v>55141910</v>
      </c>
      <c r="B2409" s="117" t="s">
        <v>8011</v>
      </c>
      <c r="C2409" s="118"/>
      <c r="D2409" s="136">
        <v>6.2201000000000004</v>
      </c>
      <c r="E2409" s="136">
        <v>6.2201000000000004</v>
      </c>
    </row>
    <row r="2410" spans="1:5" ht="27">
      <c r="A2410" s="130">
        <v>55142100</v>
      </c>
      <c r="B2410" s="139" t="s">
        <v>8012</v>
      </c>
      <c r="C2410" s="140"/>
      <c r="D2410" s="138">
        <v>2.5125000000000002</v>
      </c>
      <c r="E2410" s="138">
        <v>2.8027000000000002</v>
      </c>
    </row>
    <row r="2411" spans="1:5">
      <c r="A2411" s="145">
        <v>55142200</v>
      </c>
      <c r="B2411" s="117" t="s">
        <v>8013</v>
      </c>
      <c r="C2411" s="118"/>
      <c r="D2411" s="136">
        <v>2.4605000000000001</v>
      </c>
      <c r="E2411" s="136">
        <v>3.6625999999999999</v>
      </c>
    </row>
    <row r="2412" spans="1:5" ht="27">
      <c r="A2412" s="130">
        <v>55142300</v>
      </c>
      <c r="B2412" s="139" t="s">
        <v>8014</v>
      </c>
      <c r="C2412" s="140"/>
      <c r="D2412" s="138">
        <v>3.2429000000000001</v>
      </c>
      <c r="E2412" s="138">
        <v>4.0266999999999999</v>
      </c>
    </row>
    <row r="2413" spans="1:5">
      <c r="A2413" s="130">
        <v>55142900</v>
      </c>
      <c r="B2413" s="117" t="s">
        <v>8015</v>
      </c>
      <c r="C2413" s="118"/>
      <c r="D2413" s="138">
        <v>16.287299999999998</v>
      </c>
      <c r="E2413" s="138">
        <v>16.872499999999999</v>
      </c>
    </row>
    <row r="2414" spans="1:5">
      <c r="A2414" s="145">
        <v>55143011</v>
      </c>
      <c r="B2414" s="117" t="s">
        <v>8016</v>
      </c>
      <c r="C2414" s="118"/>
      <c r="D2414" s="136">
        <v>3.5644</v>
      </c>
      <c r="E2414" s="136">
        <v>3.6295999999999999</v>
      </c>
    </row>
    <row r="2415" spans="1:5" ht="27">
      <c r="A2415" s="130">
        <v>55143012</v>
      </c>
      <c r="B2415" s="139" t="s">
        <v>8017</v>
      </c>
      <c r="C2415" s="140"/>
      <c r="D2415" s="138">
        <v>2.1815000000000002</v>
      </c>
      <c r="E2415" s="138">
        <v>2.4453999999999998</v>
      </c>
    </row>
    <row r="2416" spans="1:5">
      <c r="A2416" s="145">
        <v>55143019</v>
      </c>
      <c r="B2416" s="117" t="s">
        <v>8018</v>
      </c>
      <c r="C2416" s="118"/>
      <c r="D2416" s="136">
        <v>3.0409000000000002</v>
      </c>
      <c r="E2416" s="136">
        <v>3.2549999999999999</v>
      </c>
    </row>
    <row r="2417" spans="1:5" ht="27">
      <c r="A2417" s="130">
        <v>55143090</v>
      </c>
      <c r="B2417" s="139" t="s">
        <v>8019</v>
      </c>
      <c r="C2417" s="140"/>
      <c r="D2417" s="138">
        <v>1.3946000000000001</v>
      </c>
      <c r="E2417" s="138">
        <v>1.4436</v>
      </c>
    </row>
    <row r="2418" spans="1:5" ht="27">
      <c r="A2418" s="145">
        <v>55144100</v>
      </c>
      <c r="B2418" s="139" t="s">
        <v>8020</v>
      </c>
      <c r="C2418" s="140"/>
      <c r="D2418" s="136">
        <v>4.2648999999999999</v>
      </c>
      <c r="E2418" s="136">
        <v>9.4761000000000006</v>
      </c>
    </row>
    <row r="2419" spans="1:5" ht="27">
      <c r="A2419" s="130">
        <v>55144200</v>
      </c>
      <c r="B2419" s="139" t="s">
        <v>8021</v>
      </c>
      <c r="C2419" s="140"/>
      <c r="D2419" s="138">
        <v>5.1736000000000004</v>
      </c>
      <c r="E2419" s="138">
        <v>5.1563999999999997</v>
      </c>
    </row>
    <row r="2420" spans="1:5">
      <c r="A2420" s="145">
        <v>55151100</v>
      </c>
      <c r="B2420" s="117" t="s">
        <v>8022</v>
      </c>
      <c r="C2420" s="118"/>
      <c r="D2420" s="136">
        <v>2.9611999999999998</v>
      </c>
      <c r="E2420" s="136">
        <v>4.2763</v>
      </c>
    </row>
    <row r="2421" spans="1:5" ht="27">
      <c r="A2421" s="130">
        <v>55151200</v>
      </c>
      <c r="B2421" s="139" t="s">
        <v>8023</v>
      </c>
      <c r="C2421" s="140"/>
      <c r="D2421" s="138">
        <v>2.9679000000000002</v>
      </c>
      <c r="E2421" s="138">
        <v>3.5299</v>
      </c>
    </row>
    <row r="2422" spans="1:5">
      <c r="A2422" s="145">
        <v>55151300</v>
      </c>
      <c r="B2422" s="117" t="s">
        <v>8024</v>
      </c>
      <c r="C2422" s="118"/>
      <c r="D2422" s="136">
        <v>4.4173</v>
      </c>
      <c r="E2422" s="136">
        <v>6.8314000000000004</v>
      </c>
    </row>
    <row r="2423" spans="1:5">
      <c r="A2423" s="145">
        <v>55151900</v>
      </c>
      <c r="B2423" s="117" t="s">
        <v>8025</v>
      </c>
      <c r="C2423" s="118"/>
      <c r="D2423" s="136">
        <v>2.4546999999999999</v>
      </c>
      <c r="E2423" s="136">
        <v>3.1410999999999998</v>
      </c>
    </row>
    <row r="2424" spans="1:5">
      <c r="A2424" s="145">
        <v>55152900</v>
      </c>
      <c r="B2424" s="117" t="s">
        <v>8026</v>
      </c>
      <c r="C2424" s="118"/>
      <c r="D2424" s="136">
        <v>23.187899999999999</v>
      </c>
      <c r="E2424" s="136">
        <v>23.187899999999999</v>
      </c>
    </row>
    <row r="2425" spans="1:5">
      <c r="A2425" s="145">
        <v>55159100</v>
      </c>
      <c r="B2425" s="117" t="s">
        <v>8027</v>
      </c>
      <c r="C2425" s="118"/>
      <c r="D2425" s="136">
        <v>3.2704</v>
      </c>
      <c r="E2425" s="136">
        <v>4.2312000000000003</v>
      </c>
    </row>
    <row r="2426" spans="1:5">
      <c r="A2426" s="145">
        <v>55159990</v>
      </c>
      <c r="B2426" s="117" t="s">
        <v>8028</v>
      </c>
      <c r="C2426" s="118"/>
      <c r="D2426" s="136">
        <v>3.1646000000000001</v>
      </c>
      <c r="E2426" s="136">
        <v>3.1646000000000001</v>
      </c>
    </row>
    <row r="2427" spans="1:5">
      <c r="A2427" s="145">
        <v>55161100</v>
      </c>
      <c r="B2427" s="117" t="s">
        <v>8029</v>
      </c>
      <c r="C2427" s="118"/>
      <c r="D2427" s="136">
        <v>2.85</v>
      </c>
      <c r="E2427" s="136">
        <v>4.3902000000000001</v>
      </c>
    </row>
    <row r="2428" spans="1:5">
      <c r="A2428" s="145">
        <v>55161200</v>
      </c>
      <c r="B2428" s="117" t="s">
        <v>8030</v>
      </c>
      <c r="C2428" s="118"/>
      <c r="D2428" s="136">
        <v>2.9</v>
      </c>
      <c r="E2428" s="136">
        <v>3.8046000000000002</v>
      </c>
    </row>
    <row r="2429" spans="1:5" ht="27">
      <c r="A2429" s="130">
        <v>55161300</v>
      </c>
      <c r="B2429" s="139" t="s">
        <v>8031</v>
      </c>
      <c r="C2429" s="140"/>
      <c r="D2429" s="138">
        <v>3.6871</v>
      </c>
      <c r="E2429" s="138">
        <v>4.72</v>
      </c>
    </row>
    <row r="2430" spans="1:5">
      <c r="A2430" s="145">
        <v>55161400</v>
      </c>
      <c r="B2430" s="117" t="s">
        <v>8032</v>
      </c>
      <c r="C2430" s="118"/>
      <c r="D2430" s="136">
        <v>3.2202999999999999</v>
      </c>
      <c r="E2430" s="136">
        <v>3.6164000000000001</v>
      </c>
    </row>
    <row r="2431" spans="1:5" ht="27">
      <c r="A2431" s="130">
        <v>55162100</v>
      </c>
      <c r="B2431" s="139" t="s">
        <v>8033</v>
      </c>
      <c r="C2431" s="140"/>
      <c r="D2431" s="138">
        <v>2.5853000000000002</v>
      </c>
      <c r="E2431" s="138">
        <v>3.2517999999999998</v>
      </c>
    </row>
    <row r="2432" spans="1:5">
      <c r="A2432" s="145">
        <v>55162200</v>
      </c>
      <c r="B2432" s="117" t="s">
        <v>8034</v>
      </c>
      <c r="C2432" s="118"/>
      <c r="D2432" s="136">
        <v>2.5400999999999998</v>
      </c>
      <c r="E2432" s="136">
        <v>3.4148000000000001</v>
      </c>
    </row>
    <row r="2433" spans="1:5" ht="27">
      <c r="A2433" s="130">
        <v>55162300</v>
      </c>
      <c r="B2433" s="139" t="s">
        <v>8035</v>
      </c>
      <c r="C2433" s="140"/>
      <c r="D2433" s="138">
        <v>3.3618999999999999</v>
      </c>
      <c r="E2433" s="138">
        <v>4.2972999999999999</v>
      </c>
    </row>
    <row r="2434" spans="1:5">
      <c r="A2434" s="145">
        <v>55162400</v>
      </c>
      <c r="B2434" s="117" t="s">
        <v>8036</v>
      </c>
      <c r="C2434" s="118"/>
      <c r="D2434" s="136">
        <v>3.9129999999999998</v>
      </c>
      <c r="E2434" s="136">
        <v>5.3475999999999999</v>
      </c>
    </row>
    <row r="2435" spans="1:5" ht="27">
      <c r="A2435" s="130">
        <v>55163200</v>
      </c>
      <c r="B2435" s="139" t="s">
        <v>8037</v>
      </c>
      <c r="C2435" s="140"/>
      <c r="D2435" s="138">
        <v>27.689599999999999</v>
      </c>
      <c r="E2435" s="138">
        <v>27.689599999999999</v>
      </c>
    </row>
    <row r="2436" spans="1:5">
      <c r="A2436" s="145">
        <v>55163300</v>
      </c>
      <c r="B2436" s="117" t="s">
        <v>8038</v>
      </c>
      <c r="C2436" s="118"/>
      <c r="D2436" s="136">
        <v>5.6725000000000003</v>
      </c>
      <c r="E2436" s="136">
        <v>5.7454000000000001</v>
      </c>
    </row>
    <row r="2437" spans="1:5" ht="27">
      <c r="A2437" s="130">
        <v>55164100</v>
      </c>
      <c r="B2437" s="139" t="s">
        <v>8039</v>
      </c>
      <c r="C2437" s="140"/>
      <c r="D2437" s="138">
        <v>8.9586000000000006</v>
      </c>
      <c r="E2437" s="138">
        <v>9.5995000000000008</v>
      </c>
    </row>
    <row r="2438" spans="1:5">
      <c r="A2438" s="145">
        <v>55164200</v>
      </c>
      <c r="B2438" s="117" t="s">
        <v>8040</v>
      </c>
      <c r="C2438" s="118"/>
      <c r="D2438" s="136">
        <v>4.1158999999999999</v>
      </c>
      <c r="E2438" s="136">
        <v>5.8936000000000002</v>
      </c>
    </row>
    <row r="2439" spans="1:5" ht="27">
      <c r="A2439" s="130">
        <v>55164300</v>
      </c>
      <c r="B2439" s="139" t="s">
        <v>8041</v>
      </c>
      <c r="C2439" s="140"/>
      <c r="D2439" s="138">
        <v>3.9232</v>
      </c>
      <c r="E2439" s="138">
        <v>6.3021000000000003</v>
      </c>
    </row>
    <row r="2440" spans="1:5">
      <c r="A2440" s="145">
        <v>55169100</v>
      </c>
      <c r="B2440" s="117" t="s">
        <v>8042</v>
      </c>
      <c r="C2440" s="118"/>
      <c r="D2440" s="136">
        <v>2.5981000000000001</v>
      </c>
      <c r="E2440" s="136">
        <v>4.8413000000000004</v>
      </c>
    </row>
    <row r="2441" spans="1:5" ht="27">
      <c r="A2441" s="130">
        <v>55169200</v>
      </c>
      <c r="B2441" s="139" t="s">
        <v>8043</v>
      </c>
      <c r="C2441" s="140"/>
      <c r="D2441" s="138">
        <v>2.6211000000000002</v>
      </c>
      <c r="E2441" s="138">
        <v>3.9247999999999998</v>
      </c>
    </row>
    <row r="2442" spans="1:5">
      <c r="A2442" s="145">
        <v>55169300</v>
      </c>
      <c r="B2442" s="117" t="s">
        <v>8044</v>
      </c>
      <c r="C2442" s="118"/>
      <c r="D2442" s="136">
        <v>4.4946000000000002</v>
      </c>
      <c r="E2442" s="136">
        <v>5.5938999999999997</v>
      </c>
    </row>
    <row r="2443" spans="1:5" ht="27">
      <c r="A2443" s="130">
        <v>55169400</v>
      </c>
      <c r="B2443" s="139" t="s">
        <v>8045</v>
      </c>
      <c r="C2443" s="140"/>
      <c r="D2443" s="138">
        <v>4.0625999999999998</v>
      </c>
      <c r="E2443" s="138">
        <v>6.1848999999999998</v>
      </c>
    </row>
    <row r="2444" spans="1:5">
      <c r="A2444" s="130">
        <v>56012110</v>
      </c>
      <c r="B2444" s="117" t="s">
        <v>8046</v>
      </c>
      <c r="C2444" s="118"/>
      <c r="D2444" s="138">
        <v>4.5445000000000002</v>
      </c>
      <c r="E2444" s="138">
        <v>5.5465</v>
      </c>
    </row>
    <row r="2445" spans="1:5" ht="27">
      <c r="A2445" s="130">
        <v>56012190</v>
      </c>
      <c r="B2445" s="139" t="s">
        <v>8047</v>
      </c>
      <c r="C2445" s="140"/>
      <c r="D2445" s="138">
        <v>1.6772</v>
      </c>
      <c r="E2445" s="138">
        <v>5.819</v>
      </c>
    </row>
    <row r="2446" spans="1:5" ht="27">
      <c r="A2446" s="145">
        <v>56012219</v>
      </c>
      <c r="B2446" s="139" t="s">
        <v>8048</v>
      </c>
      <c r="C2446" s="140"/>
      <c r="D2446" s="136">
        <v>4.8080999999999996</v>
      </c>
      <c r="E2446" s="136">
        <v>9.5018999999999991</v>
      </c>
    </row>
    <row r="2447" spans="1:5" ht="27">
      <c r="A2447" s="130">
        <v>56012299</v>
      </c>
      <c r="B2447" s="139" t="s">
        <v>8049</v>
      </c>
      <c r="C2447" s="140"/>
      <c r="D2447" s="138">
        <v>4.3052000000000001</v>
      </c>
      <c r="E2447" s="138">
        <v>5.2565999999999997</v>
      </c>
    </row>
    <row r="2448" spans="1:5">
      <c r="A2448" s="145">
        <v>56012900</v>
      </c>
      <c r="B2448" s="117" t="s">
        <v>8050</v>
      </c>
      <c r="C2448" s="118"/>
      <c r="D2448" s="136">
        <v>17.971800000000002</v>
      </c>
      <c r="E2448" s="136">
        <v>17.971800000000002</v>
      </c>
    </row>
    <row r="2449" spans="1:5" ht="27">
      <c r="A2449" s="130">
        <v>56013010</v>
      </c>
      <c r="B2449" s="139" t="s">
        <v>8051</v>
      </c>
      <c r="C2449" s="140"/>
      <c r="D2449" s="138">
        <v>21.5</v>
      </c>
      <c r="E2449" s="138">
        <v>21.5</v>
      </c>
    </row>
    <row r="2450" spans="1:5">
      <c r="A2450" s="145">
        <v>56013090</v>
      </c>
      <c r="B2450" s="117" t="s">
        <v>8052</v>
      </c>
      <c r="C2450" s="118"/>
      <c r="D2450" s="136">
        <v>1.8383</v>
      </c>
      <c r="E2450" s="136">
        <v>2.7248999999999999</v>
      </c>
    </row>
    <row r="2451" spans="1:5" ht="27">
      <c r="A2451" s="130">
        <v>56021000</v>
      </c>
      <c r="B2451" s="139" t="s">
        <v>8053</v>
      </c>
      <c r="C2451" s="140"/>
      <c r="D2451" s="138">
        <v>1.4696</v>
      </c>
      <c r="E2451" s="138">
        <v>3.4782000000000002</v>
      </c>
    </row>
    <row r="2452" spans="1:5">
      <c r="A2452" s="145">
        <v>56022100</v>
      </c>
      <c r="B2452" s="117" t="s">
        <v>8054</v>
      </c>
      <c r="C2452" s="118"/>
      <c r="D2452" s="136">
        <v>7.1561000000000003</v>
      </c>
      <c r="E2452" s="136">
        <v>10.367800000000001</v>
      </c>
    </row>
    <row r="2453" spans="1:5" ht="27">
      <c r="A2453" s="130">
        <v>56022900</v>
      </c>
      <c r="B2453" s="139" t="s">
        <v>8055</v>
      </c>
      <c r="C2453" s="140"/>
      <c r="D2453" s="138">
        <v>2.0188000000000001</v>
      </c>
      <c r="E2453" s="138">
        <v>3.4615999999999998</v>
      </c>
    </row>
    <row r="2454" spans="1:5">
      <c r="A2454" s="145">
        <v>56029000</v>
      </c>
      <c r="B2454" s="117" t="s">
        <v>8056</v>
      </c>
      <c r="C2454" s="118"/>
      <c r="D2454" s="136">
        <v>3.0579000000000001</v>
      </c>
      <c r="E2454" s="136">
        <v>11.7064</v>
      </c>
    </row>
    <row r="2455" spans="1:5" ht="27">
      <c r="A2455" s="130">
        <v>56031110</v>
      </c>
      <c r="B2455" s="139" t="s">
        <v>8057</v>
      </c>
      <c r="C2455" s="140"/>
      <c r="D2455" s="138">
        <v>23.087</v>
      </c>
      <c r="E2455" s="138">
        <v>23.087</v>
      </c>
    </row>
    <row r="2456" spans="1:5">
      <c r="A2456" s="145">
        <v>56031120</v>
      </c>
      <c r="B2456" s="117" t="s">
        <v>8058</v>
      </c>
      <c r="C2456" s="118"/>
      <c r="D2456" s="136">
        <v>1.8192999999999999</v>
      </c>
      <c r="E2456" s="136">
        <v>2.1017999999999999</v>
      </c>
    </row>
    <row r="2457" spans="1:5" ht="27">
      <c r="A2457" s="130">
        <v>56031130</v>
      </c>
      <c r="B2457" s="139" t="s">
        <v>8059</v>
      </c>
      <c r="C2457" s="140"/>
      <c r="D2457" s="138">
        <v>0.70979999999999999</v>
      </c>
      <c r="E2457" s="138">
        <v>1.4610000000000001</v>
      </c>
    </row>
    <row r="2458" spans="1:5">
      <c r="A2458" s="145">
        <v>56031190</v>
      </c>
      <c r="B2458" s="117" t="s">
        <v>8060</v>
      </c>
      <c r="C2458" s="118"/>
      <c r="D2458" s="136">
        <v>1.7846</v>
      </c>
      <c r="E2458" s="136">
        <v>2.3666</v>
      </c>
    </row>
    <row r="2459" spans="1:5" ht="27">
      <c r="A2459" s="130">
        <v>56031210</v>
      </c>
      <c r="B2459" s="139" t="s">
        <v>8061</v>
      </c>
      <c r="C2459" s="140"/>
      <c r="D2459" s="138">
        <v>2.2223000000000002</v>
      </c>
      <c r="E2459" s="138">
        <v>4.4393000000000002</v>
      </c>
    </row>
    <row r="2460" spans="1:5" ht="27">
      <c r="A2460" s="145">
        <v>56031220</v>
      </c>
      <c r="B2460" s="139" t="s">
        <v>8062</v>
      </c>
      <c r="C2460" s="140"/>
      <c r="D2460" s="136">
        <v>5.4494999999999996</v>
      </c>
      <c r="E2460" s="136">
        <v>2.2227000000000001</v>
      </c>
    </row>
    <row r="2461" spans="1:5" ht="27">
      <c r="A2461" s="130">
        <v>56031230</v>
      </c>
      <c r="B2461" s="139" t="s">
        <v>8063</v>
      </c>
      <c r="C2461" s="140"/>
      <c r="D2461" s="138">
        <v>1.8089</v>
      </c>
      <c r="E2461" s="138">
        <v>2.1463000000000001</v>
      </c>
    </row>
    <row r="2462" spans="1:5" ht="27">
      <c r="A2462" s="130">
        <v>56031240</v>
      </c>
      <c r="B2462" s="139" t="s">
        <v>8064</v>
      </c>
      <c r="C2462" s="140"/>
      <c r="D2462" s="138">
        <v>0.72389999999999999</v>
      </c>
      <c r="E2462" s="138">
        <v>1.399</v>
      </c>
    </row>
    <row r="2463" spans="1:5">
      <c r="A2463" s="145">
        <v>56031250</v>
      </c>
      <c r="B2463" s="117" t="s">
        <v>8065</v>
      </c>
      <c r="C2463" s="118"/>
      <c r="D2463" s="136">
        <v>3.0518999999999998</v>
      </c>
      <c r="E2463" s="136">
        <v>4.5869999999999997</v>
      </c>
    </row>
    <row r="2464" spans="1:5" ht="27">
      <c r="A2464" s="130">
        <v>56031290</v>
      </c>
      <c r="B2464" s="139" t="s">
        <v>8066</v>
      </c>
      <c r="C2464" s="140"/>
      <c r="D2464" s="138">
        <v>1.45</v>
      </c>
      <c r="E2464" s="138">
        <v>1.9451000000000001</v>
      </c>
    </row>
    <row r="2465" spans="1:5" ht="27">
      <c r="A2465" s="145">
        <v>56031310</v>
      </c>
      <c r="B2465" s="139" t="s">
        <v>8067</v>
      </c>
      <c r="C2465" s="140"/>
      <c r="D2465" s="136">
        <v>1.7104999999999999</v>
      </c>
      <c r="E2465" s="136">
        <v>1.8159000000000001</v>
      </c>
    </row>
    <row r="2466" spans="1:5" ht="27">
      <c r="A2466" s="130">
        <v>56031320</v>
      </c>
      <c r="B2466" s="139" t="s">
        <v>8068</v>
      </c>
      <c r="C2466" s="140"/>
      <c r="D2466" s="138">
        <v>49.6113</v>
      </c>
      <c r="E2466" s="138">
        <v>50.463799999999999</v>
      </c>
    </row>
    <row r="2467" spans="1:5" ht="27">
      <c r="A2467" s="130">
        <v>56031330</v>
      </c>
      <c r="B2467" s="117" t="s">
        <v>8069</v>
      </c>
      <c r="C2467" s="118"/>
      <c r="D2467" s="138">
        <v>1.2373000000000001</v>
      </c>
      <c r="E2467" s="138">
        <v>1.7652000000000001</v>
      </c>
    </row>
    <row r="2468" spans="1:5" ht="27">
      <c r="A2468" s="130">
        <v>56031340</v>
      </c>
      <c r="B2468" s="139" t="s">
        <v>8070</v>
      </c>
      <c r="C2468" s="140"/>
      <c r="D2468" s="138">
        <v>0.65149999999999997</v>
      </c>
      <c r="E2468" s="138">
        <v>0.95030000000000003</v>
      </c>
    </row>
    <row r="2469" spans="1:5" ht="27">
      <c r="A2469" s="130">
        <v>56031350</v>
      </c>
      <c r="B2469" s="139" t="s">
        <v>8071</v>
      </c>
      <c r="C2469" s="140"/>
      <c r="D2469" s="138">
        <v>2.2284999999999999</v>
      </c>
      <c r="E2469" s="138">
        <v>2.8874</v>
      </c>
    </row>
    <row r="2470" spans="1:5" ht="27">
      <c r="A2470" s="145">
        <v>56031390</v>
      </c>
      <c r="B2470" s="139" t="s">
        <v>8072</v>
      </c>
      <c r="C2470" s="140"/>
      <c r="D2470" s="136">
        <v>1.2722</v>
      </c>
      <c r="E2470" s="136">
        <v>3.0964</v>
      </c>
    </row>
    <row r="2471" spans="1:5" ht="27">
      <c r="A2471" s="145">
        <v>56031410</v>
      </c>
      <c r="B2471" s="139" t="s">
        <v>8073</v>
      </c>
      <c r="C2471" s="140"/>
      <c r="D2471" s="136">
        <v>5.1148999999999996</v>
      </c>
      <c r="E2471" s="136">
        <v>9.3339999999999996</v>
      </c>
    </row>
    <row r="2472" spans="1:5" ht="27">
      <c r="A2472" s="130">
        <v>56031420</v>
      </c>
      <c r="B2472" s="139" t="s">
        <v>8074</v>
      </c>
      <c r="C2472" s="140"/>
      <c r="D2472" s="138">
        <v>1.7643</v>
      </c>
      <c r="E2472" s="138">
        <v>2.1547000000000001</v>
      </c>
    </row>
    <row r="2473" spans="1:5" ht="27">
      <c r="A2473" s="130">
        <v>56031430</v>
      </c>
      <c r="B2473" s="139" t="s">
        <v>8075</v>
      </c>
      <c r="C2473" s="140"/>
      <c r="D2473" s="138">
        <v>2.3351000000000002</v>
      </c>
      <c r="E2473" s="138">
        <v>3.3864999999999998</v>
      </c>
    </row>
    <row r="2474" spans="1:5" ht="27">
      <c r="A2474" s="145">
        <v>56031490</v>
      </c>
      <c r="B2474" s="139" t="s">
        <v>8076</v>
      </c>
      <c r="C2474" s="140"/>
      <c r="D2474" s="136">
        <v>2.7172000000000001</v>
      </c>
      <c r="E2474" s="136">
        <v>8.1465999999999994</v>
      </c>
    </row>
    <row r="2475" spans="1:5">
      <c r="A2475" s="145">
        <v>56039110</v>
      </c>
      <c r="B2475" s="117" t="s">
        <v>8077</v>
      </c>
      <c r="C2475" s="118"/>
      <c r="D2475" s="136">
        <v>2.7458999999999998</v>
      </c>
      <c r="E2475" s="136">
        <v>5.6628999999999996</v>
      </c>
    </row>
    <row r="2476" spans="1:5">
      <c r="A2476" s="145">
        <v>56039190</v>
      </c>
      <c r="B2476" s="117" t="s">
        <v>8078</v>
      </c>
      <c r="C2476" s="118"/>
      <c r="D2476" s="136">
        <v>2.4788000000000001</v>
      </c>
      <c r="E2476" s="136">
        <v>2.5621999999999998</v>
      </c>
    </row>
    <row r="2477" spans="1:5" ht="27">
      <c r="A2477" s="145">
        <v>56039210</v>
      </c>
      <c r="B2477" s="139" t="s">
        <v>8079</v>
      </c>
      <c r="C2477" s="140"/>
      <c r="D2477" s="136">
        <v>3.6080999999999999</v>
      </c>
      <c r="E2477" s="136">
        <v>4.1087999999999996</v>
      </c>
    </row>
    <row r="2478" spans="1:5">
      <c r="A2478" s="145">
        <v>56039220</v>
      </c>
      <c r="B2478" s="117" t="s">
        <v>8080</v>
      </c>
      <c r="C2478" s="118"/>
      <c r="D2478" s="136">
        <v>1.3627</v>
      </c>
      <c r="E2478" s="136">
        <v>1.6621999999999999</v>
      </c>
    </row>
    <row r="2479" spans="1:5" ht="27">
      <c r="A2479" s="145">
        <v>56039230</v>
      </c>
      <c r="B2479" s="117" t="s">
        <v>8081</v>
      </c>
      <c r="C2479" s="118"/>
      <c r="D2479" s="136">
        <v>2.1368</v>
      </c>
      <c r="E2479" s="136">
        <v>2.1732999999999998</v>
      </c>
    </row>
    <row r="2480" spans="1:5" ht="27">
      <c r="A2480" s="130">
        <v>56039240</v>
      </c>
      <c r="B2480" s="139" t="s">
        <v>8082</v>
      </c>
      <c r="C2480" s="140"/>
      <c r="D2480" s="138">
        <v>1.7749999999999999</v>
      </c>
      <c r="E2480" s="138">
        <v>1.8925000000000001</v>
      </c>
    </row>
    <row r="2481" spans="1:5" ht="27">
      <c r="A2481" s="145">
        <v>56039290</v>
      </c>
      <c r="B2481" s="139" t="s">
        <v>8083</v>
      </c>
      <c r="C2481" s="140"/>
      <c r="D2481" s="136">
        <v>0.68240000000000001</v>
      </c>
      <c r="E2481" s="136">
        <v>1.8158000000000001</v>
      </c>
    </row>
    <row r="2482" spans="1:5" ht="27">
      <c r="A2482" s="130">
        <v>56039310</v>
      </c>
      <c r="B2482" s="139" t="s">
        <v>8084</v>
      </c>
      <c r="C2482" s="140"/>
      <c r="D2482" s="138">
        <v>3.0514999999999999</v>
      </c>
      <c r="E2482" s="138">
        <v>3.1707999999999998</v>
      </c>
    </row>
    <row r="2483" spans="1:5">
      <c r="A2483" s="145">
        <v>56039320</v>
      </c>
      <c r="B2483" s="117" t="s">
        <v>8085</v>
      </c>
      <c r="C2483" s="118"/>
      <c r="D2483" s="136">
        <v>1.5528</v>
      </c>
      <c r="E2483" s="136">
        <v>2.1168</v>
      </c>
    </row>
    <row r="2484" spans="1:5" ht="27">
      <c r="A2484" s="130">
        <v>56039330</v>
      </c>
      <c r="B2484" s="139" t="s">
        <v>8086</v>
      </c>
      <c r="C2484" s="140"/>
      <c r="D2484" s="138">
        <v>2.5649000000000002</v>
      </c>
      <c r="E2484" s="138">
        <v>2.5649000000000002</v>
      </c>
    </row>
    <row r="2485" spans="1:5" ht="27">
      <c r="A2485" s="145">
        <v>56039390</v>
      </c>
      <c r="B2485" s="139" t="s">
        <v>8087</v>
      </c>
      <c r="C2485" s="140"/>
      <c r="D2485" s="136">
        <v>1.5011000000000001</v>
      </c>
      <c r="E2485" s="136">
        <v>2.9971000000000001</v>
      </c>
    </row>
    <row r="2486" spans="1:5" ht="27">
      <c r="A2486" s="130">
        <v>56039410</v>
      </c>
      <c r="B2486" s="139" t="s">
        <v>8088</v>
      </c>
      <c r="C2486" s="140"/>
      <c r="D2486" s="138">
        <v>1.1304000000000001</v>
      </c>
      <c r="E2486" s="138">
        <v>2.8708</v>
      </c>
    </row>
    <row r="2487" spans="1:5" ht="27">
      <c r="A2487" s="130">
        <v>56039420</v>
      </c>
      <c r="B2487" s="117" t="s">
        <v>8089</v>
      </c>
      <c r="C2487" s="118"/>
      <c r="D2487" s="138">
        <v>0.95420000000000005</v>
      </c>
      <c r="E2487" s="138">
        <v>3.2063000000000001</v>
      </c>
    </row>
    <row r="2488" spans="1:5" ht="27">
      <c r="A2488" s="130">
        <v>56039490</v>
      </c>
      <c r="B2488" s="139" t="s">
        <v>8090</v>
      </c>
      <c r="C2488" s="140"/>
      <c r="D2488" s="138">
        <v>1.246</v>
      </c>
      <c r="E2488" s="138">
        <v>3.4594</v>
      </c>
    </row>
    <row r="2489" spans="1:5" ht="27">
      <c r="A2489" s="130">
        <v>56041000</v>
      </c>
      <c r="B2489" s="139" t="s">
        <v>8091</v>
      </c>
      <c r="C2489" s="140"/>
      <c r="D2489" s="138">
        <v>1.0886</v>
      </c>
      <c r="E2489" s="138">
        <v>2.2099000000000002</v>
      </c>
    </row>
    <row r="2490" spans="1:5">
      <c r="A2490" s="145">
        <v>56049021</v>
      </c>
      <c r="B2490" s="117" t="s">
        <v>8092</v>
      </c>
      <c r="C2490" s="118"/>
      <c r="D2490" s="136">
        <v>1.1966000000000001</v>
      </c>
      <c r="E2490" s="136">
        <v>2.8142</v>
      </c>
    </row>
    <row r="2491" spans="1:5" ht="27">
      <c r="A2491" s="130">
        <v>56049022</v>
      </c>
      <c r="B2491" s="139" t="s">
        <v>8093</v>
      </c>
      <c r="C2491" s="140"/>
      <c r="D2491" s="138">
        <v>1.9735</v>
      </c>
      <c r="E2491" s="138">
        <v>4.1451000000000002</v>
      </c>
    </row>
    <row r="2492" spans="1:5">
      <c r="A2492" s="145">
        <v>56049090</v>
      </c>
      <c r="B2492" s="117" t="s">
        <v>8094</v>
      </c>
      <c r="C2492" s="118"/>
      <c r="D2492" s="136">
        <v>1.304</v>
      </c>
      <c r="E2492" s="136">
        <v>2.1032999999999999</v>
      </c>
    </row>
    <row r="2493" spans="1:5" ht="27">
      <c r="A2493" s="130">
        <v>56050010</v>
      </c>
      <c r="B2493" s="139" t="s">
        <v>8095</v>
      </c>
      <c r="C2493" s="140"/>
      <c r="D2493" s="138">
        <v>16.749700000000001</v>
      </c>
      <c r="E2493" s="138">
        <v>7.5039999999999996</v>
      </c>
    </row>
    <row r="2494" spans="1:5">
      <c r="A2494" s="145">
        <v>56050020</v>
      </c>
      <c r="B2494" s="117" t="s">
        <v>8096</v>
      </c>
      <c r="C2494" s="118"/>
      <c r="D2494" s="136">
        <v>3.8031000000000001</v>
      </c>
      <c r="E2494" s="136">
        <v>4.7106000000000003</v>
      </c>
    </row>
    <row r="2495" spans="1:5" ht="27">
      <c r="A2495" s="130">
        <v>56050090</v>
      </c>
      <c r="B2495" s="139" t="s">
        <v>8097</v>
      </c>
      <c r="C2495" s="140"/>
      <c r="D2495" s="138">
        <v>1.7891999999999999</v>
      </c>
      <c r="E2495" s="138">
        <v>6.2293000000000003</v>
      </c>
    </row>
    <row r="2496" spans="1:5" ht="27">
      <c r="A2496" s="145">
        <v>56060000</v>
      </c>
      <c r="B2496" s="117" t="s">
        <v>8098</v>
      </c>
      <c r="C2496" s="118"/>
      <c r="D2496" s="136">
        <v>2.0181</v>
      </c>
      <c r="E2496" s="136">
        <v>5.6570999999999998</v>
      </c>
    </row>
    <row r="2497" spans="1:5" ht="27">
      <c r="A2497" s="130">
        <v>56072900</v>
      </c>
      <c r="B2497" s="139" t="s">
        <v>8099</v>
      </c>
      <c r="C2497" s="140"/>
      <c r="D2497" s="138">
        <v>1.4094</v>
      </c>
      <c r="E2497" s="138">
        <v>2.0146000000000002</v>
      </c>
    </row>
    <row r="2498" spans="1:5" ht="27">
      <c r="A2498" s="145">
        <v>56074100</v>
      </c>
      <c r="B2498" s="139" t="s">
        <v>8100</v>
      </c>
      <c r="C2498" s="140"/>
      <c r="D2498" s="136">
        <v>1.6619999999999999</v>
      </c>
      <c r="E2498" s="136">
        <v>2.0535999999999999</v>
      </c>
    </row>
    <row r="2499" spans="1:5" ht="27">
      <c r="A2499" s="130">
        <v>56074900</v>
      </c>
      <c r="B2499" s="139" t="s">
        <v>8101</v>
      </c>
      <c r="C2499" s="140"/>
      <c r="D2499" s="138">
        <v>1.3668</v>
      </c>
      <c r="E2499" s="138">
        <v>3.4117000000000002</v>
      </c>
    </row>
    <row r="2500" spans="1:5">
      <c r="A2500" s="130">
        <v>56075011</v>
      </c>
      <c r="B2500" s="117" t="s">
        <v>8102</v>
      </c>
      <c r="C2500" s="118"/>
      <c r="D2500" s="138">
        <v>1.4067000000000001</v>
      </c>
      <c r="E2500" s="138">
        <v>2.6554000000000002</v>
      </c>
    </row>
    <row r="2501" spans="1:5" ht="27">
      <c r="A2501" s="130">
        <v>56075019</v>
      </c>
      <c r="B2501" s="139" t="s">
        <v>8103</v>
      </c>
      <c r="C2501" s="140"/>
      <c r="D2501" s="138">
        <v>1.1489</v>
      </c>
      <c r="E2501" s="138">
        <v>2.4369999999999998</v>
      </c>
    </row>
    <row r="2502" spans="1:5">
      <c r="A2502" s="145">
        <v>56075090</v>
      </c>
      <c r="B2502" s="117" t="s">
        <v>8104</v>
      </c>
      <c r="C2502" s="118"/>
      <c r="D2502" s="136">
        <v>1.4859</v>
      </c>
      <c r="E2502" s="136">
        <v>3.6964999999999999</v>
      </c>
    </row>
    <row r="2503" spans="1:5" ht="27">
      <c r="A2503" s="130">
        <v>56079010</v>
      </c>
      <c r="B2503" s="139" t="s">
        <v>8105</v>
      </c>
      <c r="C2503" s="140"/>
      <c r="D2503" s="138">
        <v>1.4854000000000001</v>
      </c>
      <c r="E2503" s="138">
        <v>2.4127999999999998</v>
      </c>
    </row>
    <row r="2504" spans="1:5">
      <c r="A2504" s="145">
        <v>56079020</v>
      </c>
      <c r="B2504" s="117" t="s">
        <v>8106</v>
      </c>
      <c r="C2504" s="118"/>
      <c r="D2504" s="136">
        <v>2.5834999999999999</v>
      </c>
      <c r="E2504" s="136">
        <v>4.1237000000000004</v>
      </c>
    </row>
    <row r="2505" spans="1:5" ht="27">
      <c r="A2505" s="130">
        <v>56079090</v>
      </c>
      <c r="B2505" s="139" t="s">
        <v>8107</v>
      </c>
      <c r="C2505" s="140"/>
      <c r="D2505" s="138">
        <v>1.3686</v>
      </c>
      <c r="E2505" s="138">
        <v>2.7633000000000001</v>
      </c>
    </row>
    <row r="2506" spans="1:5">
      <c r="A2506" s="145">
        <v>56081100</v>
      </c>
      <c r="B2506" s="117" t="s">
        <v>8108</v>
      </c>
      <c r="C2506" s="118"/>
      <c r="D2506" s="136">
        <v>0.73350000000000004</v>
      </c>
      <c r="E2506" s="136">
        <v>2.1474000000000002</v>
      </c>
    </row>
    <row r="2507" spans="1:5" ht="27">
      <c r="A2507" s="130">
        <v>56081900</v>
      </c>
      <c r="B2507" s="139" t="s">
        <v>8109</v>
      </c>
      <c r="C2507" s="140"/>
      <c r="D2507" s="138">
        <v>1.8533999999999999</v>
      </c>
      <c r="E2507" s="138">
        <v>2.8496999999999999</v>
      </c>
    </row>
    <row r="2508" spans="1:5">
      <c r="A2508" s="145">
        <v>56089000</v>
      </c>
      <c r="B2508" s="117" t="s">
        <v>8110</v>
      </c>
      <c r="C2508" s="118"/>
      <c r="D2508" s="136">
        <v>1.3678999999999999</v>
      </c>
      <c r="E2508" s="136">
        <v>2.1225999999999998</v>
      </c>
    </row>
    <row r="2509" spans="1:5" ht="27">
      <c r="A2509" s="130">
        <v>56090010</v>
      </c>
      <c r="B2509" s="139" t="s">
        <v>8111</v>
      </c>
      <c r="C2509" s="140"/>
      <c r="D2509" s="138">
        <v>1.4131</v>
      </c>
      <c r="E2509" s="138">
        <v>6.3010999999999999</v>
      </c>
    </row>
    <row r="2510" spans="1:5">
      <c r="A2510" s="145">
        <v>56090090</v>
      </c>
      <c r="B2510" s="117" t="s">
        <v>8112</v>
      </c>
      <c r="C2510" s="118"/>
      <c r="D2510" s="136">
        <v>1.4962</v>
      </c>
      <c r="E2510" s="136">
        <v>3.8340000000000001</v>
      </c>
    </row>
    <row r="2511" spans="1:5">
      <c r="A2511" s="130">
        <v>57011011</v>
      </c>
      <c r="B2511" s="117" t="s">
        <v>8113</v>
      </c>
      <c r="C2511" s="118"/>
      <c r="D2511" s="138">
        <v>3.7787000000000002</v>
      </c>
      <c r="E2511" s="138">
        <v>4.2363999999999997</v>
      </c>
    </row>
    <row r="2512" spans="1:5">
      <c r="A2512" s="130">
        <v>57011012</v>
      </c>
      <c r="B2512" s="117" t="s">
        <v>8114</v>
      </c>
      <c r="C2512" s="118"/>
      <c r="D2512" s="138">
        <v>50.14</v>
      </c>
      <c r="E2512" s="138">
        <v>50.14</v>
      </c>
    </row>
    <row r="2513" spans="1:5">
      <c r="A2513" s="130">
        <v>57019000</v>
      </c>
      <c r="B2513" s="117" t="s">
        <v>8115</v>
      </c>
      <c r="C2513" s="118"/>
      <c r="D2513" s="138">
        <v>1.2013</v>
      </c>
      <c r="E2513" s="138">
        <v>1.3634999999999999</v>
      </c>
    </row>
    <row r="2514" spans="1:5" ht="27">
      <c r="A2514" s="130">
        <v>57021000</v>
      </c>
      <c r="B2514" s="117" t="s">
        <v>8116</v>
      </c>
      <c r="C2514" s="118"/>
      <c r="D2514" s="138">
        <v>3.8125</v>
      </c>
      <c r="E2514" s="138">
        <v>3.8342999999999998</v>
      </c>
    </row>
    <row r="2515" spans="1:5" ht="27">
      <c r="A2515" s="130">
        <v>57023200</v>
      </c>
      <c r="B2515" s="139" t="s">
        <v>8117</v>
      </c>
      <c r="C2515" s="140"/>
      <c r="D2515" s="138">
        <v>0.8377</v>
      </c>
      <c r="E2515" s="138">
        <v>1.1311</v>
      </c>
    </row>
    <row r="2516" spans="1:5" ht="27">
      <c r="A2516" s="130">
        <v>57023900</v>
      </c>
      <c r="B2516" s="139" t="s">
        <v>8118</v>
      </c>
      <c r="C2516" s="140"/>
      <c r="D2516" s="138">
        <v>2.2315</v>
      </c>
      <c r="E2516" s="138">
        <v>2.4159000000000002</v>
      </c>
    </row>
    <row r="2517" spans="1:5">
      <c r="A2517" s="145">
        <v>57024100</v>
      </c>
      <c r="B2517" s="117" t="s">
        <v>8119</v>
      </c>
      <c r="C2517" s="118"/>
      <c r="D2517" s="136">
        <v>7.8250999999999999</v>
      </c>
      <c r="E2517" s="136">
        <v>8.1235999999999997</v>
      </c>
    </row>
    <row r="2518" spans="1:5" ht="27">
      <c r="A2518" s="130">
        <v>57024200</v>
      </c>
      <c r="B2518" s="139" t="s">
        <v>8120</v>
      </c>
      <c r="C2518" s="140"/>
      <c r="D2518" s="138">
        <v>0.78820000000000001</v>
      </c>
      <c r="E2518" s="138">
        <v>2.6414</v>
      </c>
    </row>
    <row r="2519" spans="1:5">
      <c r="A2519" s="145">
        <v>57024900</v>
      </c>
      <c r="B2519" s="117" t="s">
        <v>8121</v>
      </c>
      <c r="C2519" s="118"/>
      <c r="D2519" s="136">
        <v>0.70199999999999996</v>
      </c>
      <c r="E2519" s="136">
        <v>3.0375000000000001</v>
      </c>
    </row>
    <row r="2520" spans="1:5" ht="27">
      <c r="A2520" s="130">
        <v>57025020</v>
      </c>
      <c r="B2520" s="139" t="s">
        <v>8122</v>
      </c>
      <c r="C2520" s="140"/>
      <c r="D2520" s="138">
        <v>0.60860000000000003</v>
      </c>
      <c r="E2520" s="138">
        <v>1.7249000000000001</v>
      </c>
    </row>
    <row r="2521" spans="1:5">
      <c r="A2521" s="145">
        <v>57025090</v>
      </c>
      <c r="B2521" s="117" t="s">
        <v>8123</v>
      </c>
      <c r="C2521" s="118"/>
      <c r="D2521" s="136">
        <v>0.9647</v>
      </c>
      <c r="E2521" s="136">
        <v>1.6554</v>
      </c>
    </row>
    <row r="2522" spans="1:5" ht="27">
      <c r="A2522" s="130">
        <v>57029200</v>
      </c>
      <c r="B2522" s="139" t="s">
        <v>8122</v>
      </c>
      <c r="C2522" s="140"/>
      <c r="D2522" s="138">
        <v>1.0425</v>
      </c>
      <c r="E2522" s="138">
        <v>2.0602</v>
      </c>
    </row>
    <row r="2523" spans="1:5">
      <c r="A2523" s="145">
        <v>57029900</v>
      </c>
      <c r="B2523" s="117" t="s">
        <v>8123</v>
      </c>
      <c r="C2523" s="118"/>
      <c r="D2523" s="136">
        <v>1.4910000000000001</v>
      </c>
      <c r="E2523" s="136">
        <v>1.6398999999999999</v>
      </c>
    </row>
    <row r="2524" spans="1:5" ht="27">
      <c r="A2524" s="130">
        <v>57031000</v>
      </c>
      <c r="B2524" s="139" t="s">
        <v>8124</v>
      </c>
      <c r="C2524" s="140"/>
      <c r="D2524" s="138">
        <v>1.7627999999999999</v>
      </c>
      <c r="E2524" s="138">
        <v>1.581</v>
      </c>
    </row>
    <row r="2525" spans="1:5">
      <c r="A2525" s="130">
        <v>57032100</v>
      </c>
      <c r="B2525" s="117" t="s">
        <v>8125</v>
      </c>
      <c r="C2525" s="118"/>
      <c r="D2525" s="138">
        <v>1.3028999999999999</v>
      </c>
      <c r="E2525" s="138">
        <v>1.4583999999999999</v>
      </c>
    </row>
    <row r="2526" spans="1:5">
      <c r="A2526" s="130">
        <v>57032900</v>
      </c>
      <c r="B2526" s="117" t="s">
        <v>5759</v>
      </c>
      <c r="C2526" s="118"/>
      <c r="D2526" s="138">
        <v>1.5435000000000001</v>
      </c>
      <c r="E2526" s="138">
        <v>3.5737000000000001</v>
      </c>
    </row>
    <row r="2527" spans="1:5">
      <c r="A2527" s="130">
        <v>57033100</v>
      </c>
      <c r="B2527" s="117" t="s">
        <v>8125</v>
      </c>
      <c r="C2527" s="118"/>
      <c r="D2527" s="138">
        <v>0.90069999999999995</v>
      </c>
      <c r="E2527" s="138">
        <v>1.4406000000000001</v>
      </c>
    </row>
    <row r="2528" spans="1:5">
      <c r="A2528" s="130">
        <v>57033900</v>
      </c>
      <c r="B2528" s="117" t="s">
        <v>5759</v>
      </c>
      <c r="C2528" s="118"/>
      <c r="D2528" s="138">
        <v>1.0437000000000001</v>
      </c>
      <c r="E2528" s="138">
        <v>2.7317</v>
      </c>
    </row>
    <row r="2529" spans="1:5">
      <c r="A2529" s="145">
        <v>57039000</v>
      </c>
      <c r="B2529" s="117" t="s">
        <v>8126</v>
      </c>
      <c r="C2529" s="118"/>
      <c r="D2529" s="136">
        <v>1.0531999999999999</v>
      </c>
      <c r="E2529" s="136">
        <v>1.1577999999999999</v>
      </c>
    </row>
    <row r="2530" spans="1:5" ht="27">
      <c r="A2530" s="130">
        <v>57049000</v>
      </c>
      <c r="B2530" s="139" t="s">
        <v>8127</v>
      </c>
      <c r="C2530" s="140"/>
      <c r="D2530" s="138">
        <v>1.1477999999999999</v>
      </c>
      <c r="E2530" s="138">
        <v>1.3136000000000001</v>
      </c>
    </row>
    <row r="2531" spans="1:5">
      <c r="A2531" s="145">
        <v>57050000</v>
      </c>
      <c r="B2531" s="117" t="s">
        <v>8128</v>
      </c>
      <c r="C2531" s="118"/>
      <c r="D2531" s="136">
        <v>1.3726</v>
      </c>
      <c r="E2531" s="136">
        <v>2.4895999999999998</v>
      </c>
    </row>
    <row r="2532" spans="1:5" ht="27">
      <c r="A2532" s="130">
        <v>58012200</v>
      </c>
      <c r="B2532" s="139" t="s">
        <v>8129</v>
      </c>
      <c r="C2532" s="140"/>
      <c r="D2532" s="138">
        <v>4.6048999999999998</v>
      </c>
      <c r="E2532" s="138">
        <v>4.6349</v>
      </c>
    </row>
    <row r="2533" spans="1:5">
      <c r="A2533" s="145">
        <v>58012600</v>
      </c>
      <c r="B2533" s="117" t="s">
        <v>8130</v>
      </c>
      <c r="C2533" s="118"/>
      <c r="D2533" s="136">
        <v>5.5429000000000004</v>
      </c>
      <c r="E2533" s="136">
        <v>5.5429000000000004</v>
      </c>
    </row>
    <row r="2534" spans="1:5" ht="27">
      <c r="A2534" s="130">
        <v>58013200</v>
      </c>
      <c r="B2534" s="139" t="s">
        <v>8131</v>
      </c>
      <c r="C2534" s="140"/>
      <c r="D2534" s="138">
        <v>3.1680000000000001</v>
      </c>
      <c r="E2534" s="138">
        <v>4.0095999999999998</v>
      </c>
    </row>
    <row r="2535" spans="1:5">
      <c r="A2535" s="145">
        <v>58013300</v>
      </c>
      <c r="B2535" s="117" t="s">
        <v>8132</v>
      </c>
      <c r="C2535" s="118"/>
      <c r="D2535" s="136">
        <v>3.9982000000000002</v>
      </c>
      <c r="E2535" s="136">
        <v>4.3547000000000002</v>
      </c>
    </row>
    <row r="2536" spans="1:5" ht="27">
      <c r="A2536" s="130">
        <v>58013600</v>
      </c>
      <c r="B2536" s="139" t="s">
        <v>8133</v>
      </c>
      <c r="C2536" s="140"/>
      <c r="D2536" s="138">
        <v>3.4575</v>
      </c>
      <c r="E2536" s="138">
        <v>4.5462999999999996</v>
      </c>
    </row>
    <row r="2537" spans="1:5" ht="27">
      <c r="A2537" s="145">
        <v>58013700</v>
      </c>
      <c r="B2537" s="117" t="s">
        <v>8134</v>
      </c>
      <c r="C2537" s="118"/>
      <c r="D2537" s="136">
        <v>4.4494999999999996</v>
      </c>
      <c r="E2537" s="136">
        <v>6.0983000000000001</v>
      </c>
    </row>
    <row r="2538" spans="1:5" ht="27">
      <c r="A2538" s="130">
        <v>58019000</v>
      </c>
      <c r="B2538" s="139" t="s">
        <v>8135</v>
      </c>
      <c r="C2538" s="140"/>
      <c r="D2538" s="138">
        <v>0.92569999999999997</v>
      </c>
      <c r="E2538" s="138">
        <v>2.3307000000000002</v>
      </c>
    </row>
    <row r="2539" spans="1:5">
      <c r="A2539" s="130">
        <v>58021000</v>
      </c>
      <c r="B2539" s="117" t="s">
        <v>8136</v>
      </c>
      <c r="C2539" s="118"/>
      <c r="D2539" s="138">
        <v>2.5057</v>
      </c>
      <c r="E2539" s="138">
        <v>2.5057</v>
      </c>
    </row>
    <row r="2540" spans="1:5" ht="27">
      <c r="A2540" s="130">
        <v>58022000</v>
      </c>
      <c r="B2540" s="139" t="s">
        <v>8137</v>
      </c>
      <c r="C2540" s="140"/>
      <c r="D2540" s="138">
        <v>2.4782000000000002</v>
      </c>
      <c r="E2540" s="138">
        <v>2.9115000000000002</v>
      </c>
    </row>
    <row r="2541" spans="1:5">
      <c r="A2541" s="130">
        <v>58023000</v>
      </c>
      <c r="B2541" s="117" t="s">
        <v>8138</v>
      </c>
      <c r="C2541" s="118"/>
      <c r="D2541" s="138">
        <v>1.3067</v>
      </c>
      <c r="E2541" s="138">
        <v>5.9745999999999997</v>
      </c>
    </row>
    <row r="2542" spans="1:5">
      <c r="A2542" s="145">
        <v>58030090</v>
      </c>
      <c r="B2542" s="117" t="s">
        <v>8139</v>
      </c>
      <c r="C2542" s="118"/>
      <c r="D2542" s="136">
        <v>2.3792</v>
      </c>
      <c r="E2542" s="136">
        <v>3.8997000000000002</v>
      </c>
    </row>
    <row r="2543" spans="1:5">
      <c r="A2543" s="145">
        <v>58041010</v>
      </c>
      <c r="B2543" s="117" t="s">
        <v>8140</v>
      </c>
      <c r="C2543" s="118"/>
      <c r="D2543" s="136">
        <v>9.2202000000000002</v>
      </c>
      <c r="E2543" s="136">
        <v>9.2202000000000002</v>
      </c>
    </row>
    <row r="2544" spans="1:5">
      <c r="A2544" s="145">
        <v>58041090</v>
      </c>
      <c r="B2544" s="117" t="s">
        <v>8141</v>
      </c>
      <c r="C2544" s="118"/>
      <c r="D2544" s="136">
        <v>2.2198000000000002</v>
      </c>
      <c r="E2544" s="136">
        <v>2.7658999999999998</v>
      </c>
    </row>
    <row r="2545" spans="1:5">
      <c r="A2545" s="145">
        <v>58042100</v>
      </c>
      <c r="B2545" s="117" t="s">
        <v>8142</v>
      </c>
      <c r="C2545" s="118"/>
      <c r="D2545" s="136">
        <v>3.0093999999999999</v>
      </c>
      <c r="E2545" s="136">
        <v>3.5423</v>
      </c>
    </row>
    <row r="2546" spans="1:5">
      <c r="A2546" s="130">
        <v>58042910</v>
      </c>
      <c r="B2546" s="117" t="s">
        <v>8143</v>
      </c>
      <c r="C2546" s="118"/>
      <c r="D2546" s="138">
        <v>5.1181999999999999</v>
      </c>
      <c r="E2546" s="138">
        <v>21.753299999999999</v>
      </c>
    </row>
    <row r="2547" spans="1:5">
      <c r="A2547" s="145">
        <v>58042990</v>
      </c>
      <c r="B2547" s="117" t="s">
        <v>8144</v>
      </c>
      <c r="C2547" s="118"/>
      <c r="D2547" s="136">
        <v>3.5207000000000002</v>
      </c>
      <c r="E2547" s="136">
        <v>7.5538999999999996</v>
      </c>
    </row>
    <row r="2548" spans="1:5" ht="27">
      <c r="A2548" s="130">
        <v>58043090</v>
      </c>
      <c r="B2548" s="139" t="s">
        <v>8145</v>
      </c>
      <c r="C2548" s="140"/>
      <c r="D2548" s="138">
        <v>2.8767999999999998</v>
      </c>
      <c r="E2548" s="138">
        <v>3.6951999999999998</v>
      </c>
    </row>
    <row r="2549" spans="1:5">
      <c r="A2549" s="145">
        <v>58061000</v>
      </c>
      <c r="B2549" s="117" t="s">
        <v>8146</v>
      </c>
      <c r="C2549" s="118"/>
      <c r="D2549" s="136">
        <v>2.4239999999999999</v>
      </c>
      <c r="E2549" s="136">
        <v>3.9809999999999999</v>
      </c>
    </row>
    <row r="2550" spans="1:5" ht="27">
      <c r="A2550" s="130">
        <v>58062000</v>
      </c>
      <c r="B2550" s="139" t="s">
        <v>8147</v>
      </c>
      <c r="C2550" s="140"/>
      <c r="D2550" s="138">
        <v>1.8611</v>
      </c>
      <c r="E2550" s="138">
        <v>3.6574</v>
      </c>
    </row>
    <row r="2551" spans="1:5">
      <c r="A2551" s="130">
        <v>58063100</v>
      </c>
      <c r="B2551" s="117" t="s">
        <v>8148</v>
      </c>
      <c r="C2551" s="118"/>
      <c r="D2551" s="138">
        <v>5.0613000000000001</v>
      </c>
      <c r="E2551" s="138">
        <v>12.2791</v>
      </c>
    </row>
    <row r="2552" spans="1:5" ht="27">
      <c r="A2552" s="130">
        <v>58063200</v>
      </c>
      <c r="B2552" s="139" t="s">
        <v>8149</v>
      </c>
      <c r="C2552" s="140"/>
      <c r="D2552" s="138">
        <v>1.6233</v>
      </c>
      <c r="E2552" s="138">
        <v>3.472</v>
      </c>
    </row>
    <row r="2553" spans="1:5">
      <c r="A2553" s="145">
        <v>58063900</v>
      </c>
      <c r="B2553" s="117" t="s">
        <v>8150</v>
      </c>
      <c r="C2553" s="118"/>
      <c r="D2553" s="136">
        <v>2.1193</v>
      </c>
      <c r="E2553" s="136">
        <v>5.5124000000000004</v>
      </c>
    </row>
    <row r="2554" spans="1:5" ht="27">
      <c r="A2554" s="130">
        <v>58064000</v>
      </c>
      <c r="B2554" s="139" t="s">
        <v>8151</v>
      </c>
      <c r="C2554" s="140"/>
      <c r="D2554" s="138">
        <v>1.6501999999999999</v>
      </c>
      <c r="E2554" s="138">
        <v>1.782</v>
      </c>
    </row>
    <row r="2555" spans="1:5">
      <c r="A2555" s="145">
        <v>58071000</v>
      </c>
      <c r="B2555" s="117" t="s">
        <v>8152</v>
      </c>
      <c r="C2555" s="118"/>
      <c r="D2555" s="136">
        <v>4.3151999999999999</v>
      </c>
      <c r="E2555" s="136">
        <v>14.4541</v>
      </c>
    </row>
    <row r="2556" spans="1:5">
      <c r="A2556" s="145">
        <v>58079000</v>
      </c>
      <c r="B2556" s="117" t="s">
        <v>8153</v>
      </c>
      <c r="C2556" s="118"/>
      <c r="D2556" s="136">
        <v>1.6698</v>
      </c>
      <c r="E2556" s="136">
        <v>9.8960000000000008</v>
      </c>
    </row>
    <row r="2557" spans="1:5">
      <c r="A2557" s="130">
        <v>58081000</v>
      </c>
      <c r="B2557" s="117" t="s">
        <v>8154</v>
      </c>
      <c r="C2557" s="118"/>
      <c r="D2557" s="138">
        <v>2.8447</v>
      </c>
      <c r="E2557" s="138">
        <v>5.5499000000000001</v>
      </c>
    </row>
    <row r="2558" spans="1:5">
      <c r="A2558" s="145">
        <v>58089000</v>
      </c>
      <c r="B2558" s="117" t="s">
        <v>8155</v>
      </c>
      <c r="C2558" s="118"/>
      <c r="D2558" s="136">
        <v>1.7508999999999999</v>
      </c>
      <c r="E2558" s="136">
        <v>4.0971000000000002</v>
      </c>
    </row>
    <row r="2559" spans="1:5">
      <c r="A2559" s="145">
        <v>58090000</v>
      </c>
      <c r="B2559" s="117" t="s">
        <v>8156</v>
      </c>
      <c r="C2559" s="118"/>
      <c r="D2559" s="136">
        <v>15</v>
      </c>
      <c r="E2559" s="136">
        <v>15</v>
      </c>
    </row>
    <row r="2560" spans="1:5" ht="27">
      <c r="A2560" s="145">
        <v>58101000</v>
      </c>
      <c r="B2560" s="139" t="s">
        <v>8157</v>
      </c>
      <c r="C2560" s="140"/>
      <c r="D2560" s="136">
        <v>5.6</v>
      </c>
      <c r="E2560" s="136">
        <v>7.899</v>
      </c>
    </row>
    <row r="2561" spans="1:5">
      <c r="A2561" s="145">
        <v>58109100</v>
      </c>
      <c r="B2561" s="117" t="s">
        <v>8158</v>
      </c>
      <c r="C2561" s="118"/>
      <c r="D2561" s="136">
        <v>4.9400000000000004</v>
      </c>
      <c r="E2561" s="136">
        <v>9.5426000000000002</v>
      </c>
    </row>
    <row r="2562" spans="1:5">
      <c r="A2562" s="145">
        <v>58109200</v>
      </c>
      <c r="B2562" s="117" t="s">
        <v>8159</v>
      </c>
      <c r="C2562" s="118"/>
      <c r="D2562" s="136">
        <v>4</v>
      </c>
      <c r="E2562" s="136">
        <v>6.1580000000000004</v>
      </c>
    </row>
    <row r="2563" spans="1:5">
      <c r="A2563" s="145">
        <v>58109900</v>
      </c>
      <c r="B2563" s="117" t="s">
        <v>8160</v>
      </c>
      <c r="C2563" s="118"/>
      <c r="D2563" s="136">
        <v>7.1273999999999997</v>
      </c>
      <c r="E2563" s="136">
        <v>10.767799999999999</v>
      </c>
    </row>
    <row r="2564" spans="1:5">
      <c r="A2564" s="145">
        <v>58110000</v>
      </c>
      <c r="B2564" s="117" t="s">
        <v>8161</v>
      </c>
      <c r="C2564" s="118"/>
      <c r="D2564" s="136">
        <v>1.6409</v>
      </c>
      <c r="E2564" s="136">
        <v>1.95</v>
      </c>
    </row>
    <row r="2565" spans="1:5">
      <c r="A2565" s="145">
        <v>59011000</v>
      </c>
      <c r="B2565" s="117" t="s">
        <v>8162</v>
      </c>
      <c r="C2565" s="118"/>
      <c r="D2565" s="136">
        <v>1.6752</v>
      </c>
      <c r="E2565" s="136">
        <v>4.2390999999999996</v>
      </c>
    </row>
    <row r="2566" spans="1:5">
      <c r="A2566" s="145">
        <v>59019000</v>
      </c>
      <c r="B2566" s="117" t="s">
        <v>8163</v>
      </c>
      <c r="C2566" s="118"/>
      <c r="D2566" s="136">
        <v>0.99729999999999996</v>
      </c>
      <c r="E2566" s="136">
        <v>1.9525999999999999</v>
      </c>
    </row>
    <row r="2567" spans="1:5">
      <c r="A2567" s="145">
        <v>59021010</v>
      </c>
      <c r="B2567" s="117" t="s">
        <v>8164</v>
      </c>
      <c r="C2567" s="118"/>
      <c r="D2567" s="136">
        <v>4.5480999999999998</v>
      </c>
      <c r="E2567" s="136">
        <v>5.3522999999999996</v>
      </c>
    </row>
    <row r="2568" spans="1:5">
      <c r="A2568" s="130">
        <v>59021090</v>
      </c>
      <c r="B2568" s="117" t="s">
        <v>8165</v>
      </c>
      <c r="C2568" s="118"/>
      <c r="D2568" s="138">
        <v>2.0840000000000001</v>
      </c>
      <c r="E2568" s="138">
        <v>5.6142000000000003</v>
      </c>
    </row>
    <row r="2569" spans="1:5" ht="27">
      <c r="A2569" s="130">
        <v>59022000</v>
      </c>
      <c r="B2569" s="139" t="s">
        <v>8166</v>
      </c>
      <c r="C2569" s="140"/>
      <c r="D2569" s="138">
        <v>2.4</v>
      </c>
      <c r="E2569" s="138">
        <v>2.8620999999999999</v>
      </c>
    </row>
    <row r="2570" spans="1:5">
      <c r="A2570" s="145">
        <v>59029000</v>
      </c>
      <c r="B2570" s="117" t="s">
        <v>8167</v>
      </c>
      <c r="C2570" s="118"/>
      <c r="D2570" s="136">
        <v>2.7281</v>
      </c>
      <c r="E2570" s="136">
        <v>2.6246999999999998</v>
      </c>
    </row>
    <row r="2571" spans="1:5" ht="27">
      <c r="A2571" s="130">
        <v>59031000</v>
      </c>
      <c r="B2571" s="139" t="s">
        <v>8168</v>
      </c>
      <c r="C2571" s="140"/>
      <c r="D2571" s="138">
        <v>1.0178</v>
      </c>
      <c r="E2571" s="138">
        <v>1.9567000000000001</v>
      </c>
    </row>
    <row r="2572" spans="1:5">
      <c r="A2572" s="145">
        <v>59032000</v>
      </c>
      <c r="B2572" s="117" t="s">
        <v>8169</v>
      </c>
      <c r="C2572" s="118"/>
      <c r="D2572" s="136">
        <v>2.4121000000000001</v>
      </c>
      <c r="E2572" s="136">
        <v>3.3052999999999999</v>
      </c>
    </row>
    <row r="2573" spans="1:5" ht="27">
      <c r="A2573" s="130">
        <v>59039000</v>
      </c>
      <c r="B2573" s="139" t="s">
        <v>8170</v>
      </c>
      <c r="C2573" s="140"/>
      <c r="D2573" s="138">
        <v>2.6132</v>
      </c>
      <c r="E2573" s="138">
        <v>4.4452999999999996</v>
      </c>
    </row>
    <row r="2574" spans="1:5">
      <c r="A2574" s="145">
        <v>59049000</v>
      </c>
      <c r="B2574" s="117" t="s">
        <v>8171</v>
      </c>
      <c r="C2574" s="118"/>
      <c r="D2574" s="136">
        <v>2.7856000000000001</v>
      </c>
      <c r="E2574" s="136">
        <v>2.7856000000000001</v>
      </c>
    </row>
    <row r="2575" spans="1:5" ht="27">
      <c r="A2575" s="130">
        <v>59050000</v>
      </c>
      <c r="B2575" s="139" t="s">
        <v>8172</v>
      </c>
      <c r="C2575" s="140"/>
      <c r="D2575" s="138">
        <v>3.6084000000000001</v>
      </c>
      <c r="E2575" s="138">
        <v>3.6084000000000001</v>
      </c>
    </row>
    <row r="2576" spans="1:5">
      <c r="A2576" s="145">
        <v>59061000</v>
      </c>
      <c r="B2576" s="117" t="s">
        <v>8173</v>
      </c>
      <c r="C2576" s="118"/>
      <c r="D2576" s="136">
        <v>1.3687</v>
      </c>
      <c r="E2576" s="136">
        <v>4.3784000000000001</v>
      </c>
    </row>
    <row r="2577" spans="1:5" ht="27">
      <c r="A2577" s="130">
        <v>59069100</v>
      </c>
      <c r="B2577" s="139" t="s">
        <v>8174</v>
      </c>
      <c r="C2577" s="140"/>
      <c r="D2577" s="138">
        <v>2.8546</v>
      </c>
      <c r="E2577" s="138">
        <v>3.4834000000000001</v>
      </c>
    </row>
    <row r="2578" spans="1:5">
      <c r="A2578" s="130">
        <v>59069900</v>
      </c>
      <c r="B2578" s="117" t="s">
        <v>8175</v>
      </c>
      <c r="C2578" s="118"/>
      <c r="D2578" s="138">
        <v>1.7924</v>
      </c>
      <c r="E2578" s="138">
        <v>3.0024999999999999</v>
      </c>
    </row>
    <row r="2579" spans="1:5" ht="40.5">
      <c r="A2579" s="130">
        <v>59070000</v>
      </c>
      <c r="B2579" s="139" t="s">
        <v>8176</v>
      </c>
      <c r="C2579" s="140"/>
      <c r="D2579" s="138">
        <v>2.4855</v>
      </c>
      <c r="E2579" s="138">
        <v>5.0446999999999997</v>
      </c>
    </row>
    <row r="2580" spans="1:5">
      <c r="A2580" s="145">
        <v>59080000</v>
      </c>
      <c r="B2580" s="117" t="s">
        <v>8177</v>
      </c>
      <c r="C2580" s="118"/>
      <c r="D2580" s="136">
        <v>5.1523000000000003</v>
      </c>
      <c r="E2580" s="136">
        <v>10.5068</v>
      </c>
    </row>
    <row r="2581" spans="1:5" ht="27">
      <c r="A2581" s="130">
        <v>59090000</v>
      </c>
      <c r="B2581" s="139" t="s">
        <v>8178</v>
      </c>
      <c r="C2581" s="140"/>
      <c r="D2581" s="138">
        <v>1.8963000000000001</v>
      </c>
      <c r="E2581" s="138">
        <v>3.7602000000000002</v>
      </c>
    </row>
    <row r="2582" spans="1:5">
      <c r="A2582" s="145">
        <v>59100000</v>
      </c>
      <c r="B2582" s="117" t="s">
        <v>8179</v>
      </c>
      <c r="C2582" s="118"/>
      <c r="D2582" s="136">
        <v>2.0767000000000002</v>
      </c>
      <c r="E2582" s="136">
        <v>3.3058999999999998</v>
      </c>
    </row>
    <row r="2583" spans="1:5" ht="27">
      <c r="A2583" s="130">
        <v>59111000</v>
      </c>
      <c r="B2583" s="139" t="s">
        <v>8180</v>
      </c>
      <c r="C2583" s="140"/>
      <c r="D2583" s="138">
        <v>3.4456000000000002</v>
      </c>
      <c r="E2583" s="138">
        <v>5.1478000000000002</v>
      </c>
    </row>
    <row r="2584" spans="1:5">
      <c r="A2584" s="145">
        <v>59112010</v>
      </c>
      <c r="B2584" s="117" t="s">
        <v>8181</v>
      </c>
      <c r="C2584" s="118"/>
      <c r="D2584" s="136">
        <v>2.8571</v>
      </c>
      <c r="E2584" s="136">
        <v>9.2462999999999997</v>
      </c>
    </row>
    <row r="2585" spans="1:5" ht="27">
      <c r="A2585" s="130">
        <v>59112090</v>
      </c>
      <c r="B2585" s="139" t="s">
        <v>8182</v>
      </c>
      <c r="C2585" s="140"/>
      <c r="D2585" s="138">
        <v>2.9571000000000001</v>
      </c>
      <c r="E2585" s="138">
        <v>4.9353999999999996</v>
      </c>
    </row>
    <row r="2586" spans="1:5">
      <c r="A2586" s="130">
        <v>59113100</v>
      </c>
      <c r="B2586" s="117" t="s">
        <v>8183</v>
      </c>
      <c r="C2586" s="118"/>
      <c r="D2586" s="138">
        <v>7.4451999999999998</v>
      </c>
      <c r="E2586" s="138">
        <v>127.87820000000001</v>
      </c>
    </row>
    <row r="2587" spans="1:5" ht="27">
      <c r="A2587" s="130">
        <v>59113200</v>
      </c>
      <c r="B2587" s="139" t="s">
        <v>8184</v>
      </c>
      <c r="C2587" s="140"/>
      <c r="D2587" s="138">
        <v>6.3411999999999997</v>
      </c>
      <c r="E2587" s="138">
        <v>22.58</v>
      </c>
    </row>
    <row r="2588" spans="1:5">
      <c r="A2588" s="145">
        <v>59114000</v>
      </c>
      <c r="B2588" s="117" t="s">
        <v>8185</v>
      </c>
      <c r="C2588" s="118"/>
      <c r="D2588" s="136">
        <v>2.7139000000000002</v>
      </c>
      <c r="E2588" s="136">
        <v>11.9321</v>
      </c>
    </row>
    <row r="2589" spans="1:5" ht="27">
      <c r="A2589" s="130">
        <v>59119000</v>
      </c>
      <c r="B2589" s="139" t="s">
        <v>8186</v>
      </c>
      <c r="C2589" s="140"/>
      <c r="D2589" s="138">
        <v>4.3197000000000001</v>
      </c>
      <c r="E2589" s="138">
        <v>6.8951000000000002</v>
      </c>
    </row>
    <row r="2590" spans="1:5" ht="27">
      <c r="A2590" s="130">
        <v>60011010</v>
      </c>
      <c r="B2590" s="139" t="s">
        <v>8187</v>
      </c>
      <c r="C2590" s="140"/>
      <c r="D2590" s="138">
        <v>8.5340000000000007</v>
      </c>
      <c r="E2590" s="138">
        <v>8.5340000000000007</v>
      </c>
    </row>
    <row r="2591" spans="1:5">
      <c r="A2591" s="145">
        <v>60011020</v>
      </c>
      <c r="B2591" s="117" t="s">
        <v>8188</v>
      </c>
      <c r="C2591" s="118"/>
      <c r="D2591" s="136">
        <v>2.1922999999999999</v>
      </c>
      <c r="E2591" s="136">
        <v>3.1812</v>
      </c>
    </row>
    <row r="2592" spans="1:5">
      <c r="A2592" s="145">
        <v>60011090</v>
      </c>
      <c r="B2592" s="117" t="s">
        <v>8189</v>
      </c>
      <c r="C2592" s="118"/>
      <c r="D2592" s="136">
        <v>4.2953000000000001</v>
      </c>
      <c r="E2592" s="136">
        <v>6.0179</v>
      </c>
    </row>
    <row r="2593" spans="1:5">
      <c r="A2593" s="145">
        <v>60012100</v>
      </c>
      <c r="B2593" s="117" t="s">
        <v>8190</v>
      </c>
      <c r="C2593" s="118"/>
      <c r="D2593" s="136">
        <v>14.081099999999999</v>
      </c>
      <c r="E2593" s="136">
        <v>18.7439</v>
      </c>
    </row>
    <row r="2594" spans="1:5" ht="27">
      <c r="A2594" s="130">
        <v>60012200</v>
      </c>
      <c r="B2594" s="139" t="s">
        <v>8191</v>
      </c>
      <c r="C2594" s="140"/>
      <c r="D2594" s="138">
        <v>2.1153</v>
      </c>
      <c r="E2594" s="138">
        <v>2.5055999999999998</v>
      </c>
    </row>
    <row r="2595" spans="1:5" ht="27">
      <c r="A2595" s="130">
        <v>60012900</v>
      </c>
      <c r="B2595" s="139" t="s">
        <v>8192</v>
      </c>
      <c r="C2595" s="140"/>
      <c r="D2595" s="138">
        <v>3.5141</v>
      </c>
      <c r="E2595" s="138">
        <v>3.5141</v>
      </c>
    </row>
    <row r="2596" spans="1:5">
      <c r="A2596" s="130">
        <v>60019100</v>
      </c>
      <c r="B2596" s="117" t="s">
        <v>8193</v>
      </c>
      <c r="C2596" s="118"/>
      <c r="D2596" s="138">
        <v>8.4120000000000008</v>
      </c>
      <c r="E2596" s="138">
        <v>8.4120000000000008</v>
      </c>
    </row>
    <row r="2597" spans="1:5" ht="27">
      <c r="A2597" s="130">
        <v>60019200</v>
      </c>
      <c r="B2597" s="139" t="s">
        <v>8194</v>
      </c>
      <c r="C2597" s="140"/>
      <c r="D2597" s="138">
        <v>1.9958</v>
      </c>
      <c r="E2597" s="138">
        <v>2.3755999999999999</v>
      </c>
    </row>
    <row r="2598" spans="1:5">
      <c r="A2598" s="145">
        <v>60019900</v>
      </c>
      <c r="B2598" s="117" t="s">
        <v>8195</v>
      </c>
      <c r="C2598" s="118"/>
      <c r="D2598" s="136">
        <v>3.3096999999999999</v>
      </c>
      <c r="E2598" s="136">
        <v>2.5895000000000001</v>
      </c>
    </row>
    <row r="2599" spans="1:5" ht="27">
      <c r="A2599" s="130">
        <v>60024020</v>
      </c>
      <c r="B2599" s="139" t="s">
        <v>8196</v>
      </c>
      <c r="C2599" s="140"/>
      <c r="D2599" s="138">
        <v>2.2000000000000002</v>
      </c>
      <c r="E2599" s="138">
        <v>3.7038000000000002</v>
      </c>
    </row>
    <row r="2600" spans="1:5">
      <c r="A2600" s="145">
        <v>60029020</v>
      </c>
      <c r="B2600" s="117" t="s">
        <v>8197</v>
      </c>
      <c r="C2600" s="118"/>
      <c r="D2600" s="136">
        <v>2.1254</v>
      </c>
      <c r="E2600" s="136">
        <v>2.5051999999999999</v>
      </c>
    </row>
    <row r="2601" spans="1:5" ht="27">
      <c r="A2601" s="130">
        <v>60032000</v>
      </c>
      <c r="B2601" s="139" t="s">
        <v>8198</v>
      </c>
      <c r="C2601" s="140"/>
      <c r="D2601" s="138">
        <v>3.1867000000000001</v>
      </c>
      <c r="E2601" s="138">
        <v>3.1867000000000001</v>
      </c>
    </row>
    <row r="2602" spans="1:5">
      <c r="A2602" s="145">
        <v>60033000</v>
      </c>
      <c r="B2602" s="117" t="s">
        <v>8199</v>
      </c>
      <c r="C2602" s="118"/>
      <c r="D2602" s="136">
        <v>3.1798999999999999</v>
      </c>
      <c r="E2602" s="136">
        <v>6.3936000000000002</v>
      </c>
    </row>
    <row r="2603" spans="1:5" ht="27">
      <c r="A2603" s="130">
        <v>60041012</v>
      </c>
      <c r="B2603" s="139" t="s">
        <v>8200</v>
      </c>
      <c r="C2603" s="140"/>
      <c r="D2603" s="138">
        <v>4.2161999999999997</v>
      </c>
      <c r="E2603" s="138">
        <v>4.2161999999999997</v>
      </c>
    </row>
    <row r="2604" spans="1:5" ht="27">
      <c r="A2604" s="130">
        <v>60041031</v>
      </c>
      <c r="B2604" s="117" t="s">
        <v>8201</v>
      </c>
      <c r="C2604" s="118"/>
      <c r="D2604" s="138">
        <v>1.8</v>
      </c>
      <c r="E2604" s="138">
        <v>2.0916999999999999</v>
      </c>
    </row>
    <row r="2605" spans="1:5" ht="27">
      <c r="A2605" s="145">
        <v>60041032</v>
      </c>
      <c r="B2605" s="117" t="s">
        <v>8202</v>
      </c>
      <c r="C2605" s="118"/>
      <c r="D2605" s="136">
        <v>1.8841000000000001</v>
      </c>
      <c r="E2605" s="136">
        <v>2.6324000000000001</v>
      </c>
    </row>
    <row r="2606" spans="1:5" ht="27">
      <c r="A2606" s="145">
        <v>60041033</v>
      </c>
      <c r="B2606" s="117" t="s">
        <v>8203</v>
      </c>
      <c r="C2606" s="118"/>
      <c r="D2606" s="136">
        <v>2.5053000000000001</v>
      </c>
      <c r="E2606" s="136">
        <v>3.4390000000000001</v>
      </c>
    </row>
    <row r="2607" spans="1:5" ht="40.5">
      <c r="A2607" s="130">
        <v>60041034</v>
      </c>
      <c r="B2607" s="139" t="s">
        <v>8204</v>
      </c>
      <c r="C2607" s="140"/>
      <c r="D2607" s="138">
        <v>2.0005999999999999</v>
      </c>
      <c r="E2607" s="138">
        <v>2.2863000000000002</v>
      </c>
    </row>
    <row r="2608" spans="1:5">
      <c r="A2608" s="145">
        <v>60041042</v>
      </c>
      <c r="B2608" s="117" t="s">
        <v>8205</v>
      </c>
      <c r="C2608" s="118"/>
      <c r="D2608" s="136">
        <v>4.1748000000000003</v>
      </c>
      <c r="E2608" s="136">
        <v>5.2324000000000002</v>
      </c>
    </row>
    <row r="2609" spans="1:5" ht="27">
      <c r="A2609" s="145">
        <v>60041092</v>
      </c>
      <c r="B2609" s="117" t="s">
        <v>8206</v>
      </c>
      <c r="C2609" s="118"/>
      <c r="D2609" s="136">
        <v>3.5445000000000002</v>
      </c>
      <c r="E2609" s="136">
        <v>3.8910999999999998</v>
      </c>
    </row>
    <row r="2610" spans="1:5" ht="27">
      <c r="A2610" s="145">
        <v>60049030</v>
      </c>
      <c r="B2610" s="117" t="s">
        <v>8207</v>
      </c>
      <c r="C2610" s="118"/>
      <c r="D2610" s="136">
        <v>14.644500000000001</v>
      </c>
      <c r="E2610" s="136">
        <v>2.1027</v>
      </c>
    </row>
    <row r="2611" spans="1:5">
      <c r="A2611" s="145">
        <v>60052100</v>
      </c>
      <c r="B2611" s="117" t="s">
        <v>8208</v>
      </c>
      <c r="C2611" s="118"/>
      <c r="D2611" s="136">
        <v>8.9365000000000006</v>
      </c>
      <c r="E2611" s="136">
        <v>9.2690999999999999</v>
      </c>
    </row>
    <row r="2612" spans="1:5">
      <c r="A2612" s="145">
        <v>60052200</v>
      </c>
      <c r="B2612" s="117" t="s">
        <v>8209</v>
      </c>
      <c r="C2612" s="118"/>
      <c r="D2612" s="136">
        <v>8.2904999999999998</v>
      </c>
      <c r="E2612" s="136">
        <v>10.085699999999999</v>
      </c>
    </row>
    <row r="2613" spans="1:5">
      <c r="A2613" s="145">
        <v>60052300</v>
      </c>
      <c r="B2613" s="117" t="s">
        <v>8210</v>
      </c>
      <c r="C2613" s="118"/>
      <c r="D2613" s="136">
        <v>11.8949</v>
      </c>
      <c r="E2613" s="136">
        <v>12.0139</v>
      </c>
    </row>
    <row r="2614" spans="1:5">
      <c r="A2614" s="130">
        <v>60053600</v>
      </c>
      <c r="B2614" s="117" t="s">
        <v>8211</v>
      </c>
      <c r="C2614" s="118"/>
      <c r="D2614" s="138">
        <v>1.6777</v>
      </c>
      <c r="E2614" s="138">
        <v>2.5091999999999999</v>
      </c>
    </row>
    <row r="2615" spans="1:5">
      <c r="A2615" s="130">
        <v>60053700</v>
      </c>
      <c r="B2615" s="117" t="s">
        <v>8212</v>
      </c>
      <c r="C2615" s="118"/>
      <c r="D2615" s="138">
        <v>1.6794</v>
      </c>
      <c r="E2615" s="138">
        <v>2.8092999999999999</v>
      </c>
    </row>
    <row r="2616" spans="1:5">
      <c r="A2616" s="130">
        <v>60053800</v>
      </c>
      <c r="B2616" s="117" t="s">
        <v>8213</v>
      </c>
      <c r="C2616" s="118"/>
      <c r="D2616" s="138">
        <v>2.9582000000000002</v>
      </c>
      <c r="E2616" s="138">
        <v>4.5301999999999998</v>
      </c>
    </row>
    <row r="2617" spans="1:5">
      <c r="A2617" s="130">
        <v>60053900</v>
      </c>
      <c r="B2617" s="117" t="s">
        <v>8214</v>
      </c>
      <c r="C2617" s="118"/>
      <c r="D2617" s="138">
        <v>2.2404000000000002</v>
      </c>
      <c r="E2617" s="138">
        <v>4.532</v>
      </c>
    </row>
    <row r="2618" spans="1:5">
      <c r="A2618" s="145">
        <v>60054100</v>
      </c>
      <c r="B2618" s="117" t="s">
        <v>8215</v>
      </c>
      <c r="C2618" s="118"/>
      <c r="D2618" s="136">
        <v>3.7646999999999999</v>
      </c>
      <c r="E2618" s="136">
        <v>3.7646999999999999</v>
      </c>
    </row>
    <row r="2619" spans="1:5">
      <c r="A2619" s="130">
        <v>60059090</v>
      </c>
      <c r="B2619" s="117" t="s">
        <v>8216</v>
      </c>
      <c r="C2619" s="118"/>
      <c r="D2619" s="138">
        <v>1.3148</v>
      </c>
      <c r="E2619" s="138">
        <v>1.5821000000000001</v>
      </c>
    </row>
    <row r="2620" spans="1:5">
      <c r="A2620" s="145">
        <v>60061000</v>
      </c>
      <c r="B2620" s="117" t="s">
        <v>8217</v>
      </c>
      <c r="C2620" s="118"/>
      <c r="D2620" s="136">
        <v>3.7498999999999998</v>
      </c>
      <c r="E2620" s="136">
        <v>3.7498999999999998</v>
      </c>
    </row>
    <row r="2621" spans="1:5">
      <c r="A2621" s="145">
        <v>60062100</v>
      </c>
      <c r="B2621" s="117" t="s">
        <v>8218</v>
      </c>
      <c r="C2621" s="118"/>
      <c r="D2621" s="136">
        <v>5</v>
      </c>
      <c r="E2621" s="136">
        <v>5</v>
      </c>
    </row>
    <row r="2622" spans="1:5">
      <c r="A2622" s="145">
        <v>60062200</v>
      </c>
      <c r="B2622" s="117" t="s">
        <v>8219</v>
      </c>
      <c r="C2622" s="118"/>
      <c r="D2622" s="136">
        <v>4.4626999999999999</v>
      </c>
      <c r="E2622" s="136">
        <v>8.1518999999999995</v>
      </c>
    </row>
    <row r="2623" spans="1:5">
      <c r="A2623" s="145">
        <v>60062300</v>
      </c>
      <c r="B2623" s="117" t="s">
        <v>8220</v>
      </c>
      <c r="C2623" s="118"/>
      <c r="D2623" s="136">
        <v>4.45</v>
      </c>
      <c r="E2623" s="136">
        <v>5.1082000000000001</v>
      </c>
    </row>
    <row r="2624" spans="1:5">
      <c r="A2624" s="130">
        <v>60063110</v>
      </c>
      <c r="B2624" s="117" t="s">
        <v>8221</v>
      </c>
      <c r="C2624" s="118"/>
      <c r="D2624" s="138">
        <v>4.6673999999999998</v>
      </c>
      <c r="E2624" s="138">
        <v>7.3292999999999999</v>
      </c>
    </row>
    <row r="2625" spans="1:5">
      <c r="A2625" s="130">
        <v>60063120</v>
      </c>
      <c r="B2625" s="117" t="s">
        <v>8222</v>
      </c>
      <c r="C2625" s="118"/>
      <c r="D2625" s="138">
        <v>1.5</v>
      </c>
      <c r="E2625" s="138">
        <v>1.7637</v>
      </c>
    </row>
    <row r="2626" spans="1:5">
      <c r="A2626" s="130">
        <v>60063190</v>
      </c>
      <c r="B2626" s="117" t="s">
        <v>5820</v>
      </c>
      <c r="C2626" s="118"/>
      <c r="D2626" s="138">
        <v>2.7945000000000002</v>
      </c>
      <c r="E2626" s="138">
        <v>3.8048000000000002</v>
      </c>
    </row>
    <row r="2627" spans="1:5">
      <c r="A2627" s="130">
        <v>60063210</v>
      </c>
      <c r="B2627" s="117" t="s">
        <v>8221</v>
      </c>
      <c r="C2627" s="118"/>
      <c r="D2627" s="138">
        <v>4.2</v>
      </c>
      <c r="E2627" s="138">
        <v>7.6435000000000004</v>
      </c>
    </row>
    <row r="2628" spans="1:5">
      <c r="A2628" s="130">
        <v>60063220</v>
      </c>
      <c r="B2628" s="117" t="s">
        <v>8222</v>
      </c>
      <c r="C2628" s="118"/>
      <c r="D2628" s="138">
        <v>1.5741000000000001</v>
      </c>
      <c r="E2628" s="138">
        <v>1.9498</v>
      </c>
    </row>
    <row r="2629" spans="1:5">
      <c r="A2629" s="130">
        <v>60063290</v>
      </c>
      <c r="B2629" s="117" t="s">
        <v>5820</v>
      </c>
      <c r="C2629" s="118"/>
      <c r="D2629" s="138">
        <v>2.1019999999999999</v>
      </c>
      <c r="E2629" s="138">
        <v>2.8704999999999998</v>
      </c>
    </row>
    <row r="2630" spans="1:5" ht="27">
      <c r="A2630" s="130">
        <v>60063310</v>
      </c>
      <c r="B2630" s="139" t="s">
        <v>8223</v>
      </c>
      <c r="C2630" s="140"/>
      <c r="D2630" s="138">
        <v>3.8275999999999999</v>
      </c>
      <c r="E2630" s="138">
        <v>4.4176000000000002</v>
      </c>
    </row>
    <row r="2631" spans="1:5">
      <c r="A2631" s="130">
        <v>60063320</v>
      </c>
      <c r="B2631" s="117" t="s">
        <v>8222</v>
      </c>
      <c r="C2631" s="118"/>
      <c r="D2631" s="138">
        <v>1.86</v>
      </c>
      <c r="E2631" s="138">
        <v>2.3664000000000001</v>
      </c>
    </row>
    <row r="2632" spans="1:5">
      <c r="A2632" s="130">
        <v>60063390</v>
      </c>
      <c r="B2632" s="117" t="s">
        <v>5820</v>
      </c>
      <c r="C2632" s="118"/>
      <c r="D2632" s="138">
        <v>4.2439999999999998</v>
      </c>
      <c r="E2632" s="138">
        <v>5.0919999999999996</v>
      </c>
    </row>
    <row r="2633" spans="1:5" ht="27">
      <c r="A2633" s="130">
        <v>60063410</v>
      </c>
      <c r="B2633" s="139" t="s">
        <v>8223</v>
      </c>
      <c r="C2633" s="140"/>
      <c r="D2633" s="138">
        <v>8.8400000000000006E-2</v>
      </c>
      <c r="E2633" s="138">
        <v>5.6395</v>
      </c>
    </row>
    <row r="2634" spans="1:5">
      <c r="A2634" s="130">
        <v>60063420</v>
      </c>
      <c r="B2634" s="117" t="s">
        <v>8222</v>
      </c>
      <c r="C2634" s="118"/>
      <c r="D2634" s="138">
        <v>1.8</v>
      </c>
      <c r="E2634" s="138">
        <v>2.0741000000000001</v>
      </c>
    </row>
    <row r="2635" spans="1:5">
      <c r="A2635" s="130">
        <v>60063490</v>
      </c>
      <c r="B2635" s="117" t="s">
        <v>5820</v>
      </c>
      <c r="C2635" s="118"/>
      <c r="D2635" s="138">
        <v>2.8149999999999999</v>
      </c>
      <c r="E2635" s="138">
        <v>5.4903000000000004</v>
      </c>
    </row>
    <row r="2636" spans="1:5" ht="27">
      <c r="A2636" s="130">
        <v>60064200</v>
      </c>
      <c r="B2636" s="139" t="s">
        <v>8224</v>
      </c>
      <c r="C2636" s="140"/>
      <c r="D2636" s="138">
        <v>3.9527000000000001</v>
      </c>
      <c r="E2636" s="138">
        <v>6.6718999999999999</v>
      </c>
    </row>
    <row r="2637" spans="1:5">
      <c r="A2637" s="145">
        <v>60069000</v>
      </c>
      <c r="B2637" s="117" t="s">
        <v>8225</v>
      </c>
      <c r="C2637" s="118"/>
      <c r="D2637" s="136">
        <v>4.7649999999999997</v>
      </c>
      <c r="E2637" s="136">
        <v>5.2643000000000004</v>
      </c>
    </row>
    <row r="2638" spans="1:5" ht="27">
      <c r="A2638" s="130">
        <v>61012000</v>
      </c>
      <c r="B2638" s="139" t="s">
        <v>8226</v>
      </c>
      <c r="C2638" s="140"/>
      <c r="D2638" s="138">
        <v>10</v>
      </c>
      <c r="E2638" s="138">
        <v>12.4832</v>
      </c>
    </row>
    <row r="2639" spans="1:5">
      <c r="A2639" s="145">
        <v>61013000</v>
      </c>
      <c r="B2639" s="117" t="s">
        <v>8227</v>
      </c>
      <c r="C2639" s="118"/>
      <c r="D2639" s="136">
        <v>6.7779999999999996</v>
      </c>
      <c r="E2639" s="136">
        <v>8.9855999999999998</v>
      </c>
    </row>
    <row r="2640" spans="1:5" ht="27">
      <c r="A2640" s="130">
        <v>61019010</v>
      </c>
      <c r="B2640" s="139" t="s">
        <v>8228</v>
      </c>
      <c r="C2640" s="140"/>
      <c r="D2640" s="138">
        <v>255.27979999999999</v>
      </c>
      <c r="E2640" s="138">
        <v>255.27979999999999</v>
      </c>
    </row>
    <row r="2641" spans="1:5">
      <c r="A2641" s="145">
        <v>61019090</v>
      </c>
      <c r="B2641" s="117" t="s">
        <v>8229</v>
      </c>
      <c r="C2641" s="118"/>
      <c r="D2641" s="136">
        <v>9.0576000000000008</v>
      </c>
      <c r="E2641" s="136">
        <v>10.0404</v>
      </c>
    </row>
    <row r="2642" spans="1:5" ht="27">
      <c r="A2642" s="130">
        <v>61021000</v>
      </c>
      <c r="B2642" s="139" t="s">
        <v>8230</v>
      </c>
      <c r="C2642" s="140"/>
      <c r="D2642" s="138">
        <v>86.797799999999995</v>
      </c>
      <c r="E2642" s="138">
        <v>120.8494</v>
      </c>
    </row>
    <row r="2643" spans="1:5">
      <c r="A2643" s="145">
        <v>61022000</v>
      </c>
      <c r="B2643" s="117" t="s">
        <v>8231</v>
      </c>
      <c r="C2643" s="118"/>
      <c r="D2643" s="136">
        <v>8.5500000000000007</v>
      </c>
      <c r="E2643" s="136">
        <v>11.7295</v>
      </c>
    </row>
    <row r="2644" spans="1:5" ht="27">
      <c r="A2644" s="130">
        <v>61023000</v>
      </c>
      <c r="B2644" s="139" t="s">
        <v>8232</v>
      </c>
      <c r="C2644" s="140"/>
      <c r="D2644" s="138">
        <v>7.0004</v>
      </c>
      <c r="E2644" s="138">
        <v>10.2705</v>
      </c>
    </row>
    <row r="2645" spans="1:5">
      <c r="A2645" s="145">
        <v>61029000</v>
      </c>
      <c r="B2645" s="117" t="s">
        <v>8233</v>
      </c>
      <c r="C2645" s="118"/>
      <c r="D2645" s="136">
        <v>8.5775000000000006</v>
      </c>
      <c r="E2645" s="136">
        <v>12.948499999999999</v>
      </c>
    </row>
    <row r="2646" spans="1:5" ht="27">
      <c r="A2646" s="130">
        <v>61031020</v>
      </c>
      <c r="B2646" s="139" t="s">
        <v>8234</v>
      </c>
      <c r="C2646" s="140"/>
      <c r="D2646" s="138">
        <v>8.9184999999999999</v>
      </c>
      <c r="E2646" s="138">
        <v>11.218999999999999</v>
      </c>
    </row>
    <row r="2647" spans="1:5">
      <c r="A2647" s="145">
        <v>61032200</v>
      </c>
      <c r="B2647" s="117" t="s">
        <v>8235</v>
      </c>
      <c r="C2647" s="118"/>
      <c r="D2647" s="136">
        <v>10.8865</v>
      </c>
      <c r="E2647" s="136">
        <v>14.126099999999999</v>
      </c>
    </row>
    <row r="2648" spans="1:5" ht="27">
      <c r="A2648" s="130">
        <v>61032300</v>
      </c>
      <c r="B2648" s="139" t="s">
        <v>8236</v>
      </c>
      <c r="C2648" s="140"/>
      <c r="D2648" s="138">
        <v>6.9934000000000003</v>
      </c>
      <c r="E2648" s="138">
        <v>7.7171000000000003</v>
      </c>
    </row>
    <row r="2649" spans="1:5">
      <c r="A2649" s="145">
        <v>61032990</v>
      </c>
      <c r="B2649" s="117" t="s">
        <v>8237</v>
      </c>
      <c r="C2649" s="118"/>
      <c r="D2649" s="136">
        <v>10.388500000000001</v>
      </c>
      <c r="E2649" s="136">
        <v>10.388500000000001</v>
      </c>
    </row>
    <row r="2650" spans="1:5" ht="27">
      <c r="A2650" s="130">
        <v>61033200</v>
      </c>
      <c r="B2650" s="139" t="s">
        <v>8238</v>
      </c>
      <c r="C2650" s="140"/>
      <c r="D2650" s="138">
        <v>13.378399999999999</v>
      </c>
      <c r="E2650" s="138">
        <v>21.2089</v>
      </c>
    </row>
    <row r="2651" spans="1:5" ht="27">
      <c r="A2651" s="130">
        <v>61033300</v>
      </c>
      <c r="B2651" s="139" t="s">
        <v>8239</v>
      </c>
      <c r="C2651" s="140"/>
      <c r="D2651" s="138">
        <v>6.5678000000000001</v>
      </c>
      <c r="E2651" s="138">
        <v>15.6114</v>
      </c>
    </row>
    <row r="2652" spans="1:5">
      <c r="A2652" s="145">
        <v>61033900</v>
      </c>
      <c r="B2652" s="117" t="s">
        <v>8240</v>
      </c>
      <c r="C2652" s="118"/>
      <c r="D2652" s="136">
        <v>26.063700000000001</v>
      </c>
      <c r="E2652" s="136">
        <v>12.187099999999999</v>
      </c>
    </row>
    <row r="2653" spans="1:5" ht="27">
      <c r="A2653" s="130">
        <v>61034100</v>
      </c>
      <c r="B2653" s="139" t="s">
        <v>8241</v>
      </c>
      <c r="C2653" s="140"/>
      <c r="D2653" s="138">
        <v>69.366</v>
      </c>
      <c r="E2653" s="138">
        <v>154.09450000000001</v>
      </c>
    </row>
    <row r="2654" spans="1:5">
      <c r="A2654" s="145">
        <v>61034200</v>
      </c>
      <c r="B2654" s="117" t="s">
        <v>8242</v>
      </c>
      <c r="C2654" s="118"/>
      <c r="D2654" s="136">
        <v>10.2721</v>
      </c>
      <c r="E2654" s="136">
        <v>12.322900000000001</v>
      </c>
    </row>
    <row r="2655" spans="1:5" ht="27">
      <c r="A2655" s="130">
        <v>61034300</v>
      </c>
      <c r="B2655" s="139" t="s">
        <v>8243</v>
      </c>
      <c r="C2655" s="140"/>
      <c r="D2655" s="138">
        <v>6.8449999999999998</v>
      </c>
      <c r="E2655" s="138">
        <v>9.4563000000000006</v>
      </c>
    </row>
    <row r="2656" spans="1:5">
      <c r="A2656" s="145">
        <v>61034900</v>
      </c>
      <c r="B2656" s="117" t="s">
        <v>8244</v>
      </c>
      <c r="C2656" s="118"/>
      <c r="D2656" s="136">
        <v>12.3222</v>
      </c>
      <c r="E2656" s="136">
        <v>15.3101</v>
      </c>
    </row>
    <row r="2657" spans="1:5" ht="27">
      <c r="A2657" s="130">
        <v>61042200</v>
      </c>
      <c r="B2657" s="139" t="s">
        <v>8245</v>
      </c>
      <c r="C2657" s="140"/>
      <c r="D2657" s="138">
        <v>8.6105999999999998</v>
      </c>
      <c r="E2657" s="138">
        <v>9.3437000000000001</v>
      </c>
    </row>
    <row r="2658" spans="1:5">
      <c r="A2658" s="145">
        <v>61042300</v>
      </c>
      <c r="B2658" s="117" t="s">
        <v>8246</v>
      </c>
      <c r="C2658" s="118"/>
      <c r="D2658" s="136">
        <v>6.7587000000000002</v>
      </c>
      <c r="E2658" s="136">
        <v>7.3936000000000002</v>
      </c>
    </row>
    <row r="2659" spans="1:5" ht="27">
      <c r="A2659" s="130">
        <v>61042990</v>
      </c>
      <c r="B2659" s="139" t="s">
        <v>8247</v>
      </c>
      <c r="C2659" s="140"/>
      <c r="D2659" s="138">
        <v>4.6830999999999996</v>
      </c>
      <c r="E2659" s="138">
        <v>8.7508999999999997</v>
      </c>
    </row>
    <row r="2660" spans="1:5">
      <c r="A2660" s="145">
        <v>61043200</v>
      </c>
      <c r="B2660" s="117" t="s">
        <v>8248</v>
      </c>
      <c r="C2660" s="118"/>
      <c r="D2660" s="136">
        <v>11.3178</v>
      </c>
      <c r="E2660" s="136">
        <v>10.0627</v>
      </c>
    </row>
    <row r="2661" spans="1:5" ht="27">
      <c r="A2661" s="130">
        <v>61043300</v>
      </c>
      <c r="B2661" s="139" t="s">
        <v>8249</v>
      </c>
      <c r="C2661" s="140"/>
      <c r="D2661" s="138">
        <v>6.9932999999999996</v>
      </c>
      <c r="E2661" s="138">
        <v>13.814500000000001</v>
      </c>
    </row>
    <row r="2662" spans="1:5">
      <c r="A2662" s="145">
        <v>61043900</v>
      </c>
      <c r="B2662" s="117" t="s">
        <v>8250</v>
      </c>
      <c r="C2662" s="118"/>
      <c r="D2662" s="136">
        <v>11.6617</v>
      </c>
      <c r="E2662" s="136">
        <v>15.168900000000001</v>
      </c>
    </row>
    <row r="2663" spans="1:5" ht="27">
      <c r="A2663" s="130">
        <v>61044100</v>
      </c>
      <c r="B2663" s="139" t="s">
        <v>8251</v>
      </c>
      <c r="C2663" s="140"/>
      <c r="D2663" s="138">
        <v>12</v>
      </c>
      <c r="E2663" s="138">
        <v>99.284499999999994</v>
      </c>
    </row>
    <row r="2664" spans="1:5">
      <c r="A2664" s="130">
        <v>61044200</v>
      </c>
      <c r="B2664" s="117" t="s">
        <v>8252</v>
      </c>
      <c r="C2664" s="118"/>
      <c r="D2664" s="138">
        <v>8.6280999999999999</v>
      </c>
      <c r="E2664" s="138">
        <v>10.0589</v>
      </c>
    </row>
    <row r="2665" spans="1:5" ht="27">
      <c r="A2665" s="130">
        <v>61044300</v>
      </c>
      <c r="B2665" s="139" t="s">
        <v>8253</v>
      </c>
      <c r="C2665" s="140"/>
      <c r="D2665" s="138">
        <v>5.1303999999999998</v>
      </c>
      <c r="E2665" s="138">
        <v>10.3012</v>
      </c>
    </row>
    <row r="2666" spans="1:5">
      <c r="A2666" s="130">
        <v>61044400</v>
      </c>
      <c r="B2666" s="117" t="s">
        <v>8254</v>
      </c>
      <c r="C2666" s="118"/>
      <c r="D2666" s="138">
        <v>8.6434999999999995</v>
      </c>
      <c r="E2666" s="138">
        <v>14.973699999999999</v>
      </c>
    </row>
    <row r="2667" spans="1:5" ht="27">
      <c r="A2667" s="130">
        <v>61044900</v>
      </c>
      <c r="B2667" s="139" t="s">
        <v>8255</v>
      </c>
      <c r="C2667" s="140"/>
      <c r="D2667" s="138">
        <v>18.725300000000001</v>
      </c>
      <c r="E2667" s="138">
        <v>31.4831</v>
      </c>
    </row>
    <row r="2668" spans="1:5">
      <c r="A2668" s="145">
        <v>61045100</v>
      </c>
      <c r="B2668" s="117" t="s">
        <v>8256</v>
      </c>
      <c r="C2668" s="118"/>
      <c r="D2668" s="136">
        <v>173.0034</v>
      </c>
      <c r="E2668" s="136">
        <v>173.0034</v>
      </c>
    </row>
    <row r="2669" spans="1:5" ht="27">
      <c r="A2669" s="130">
        <v>61045200</v>
      </c>
      <c r="B2669" s="139" t="s">
        <v>8257</v>
      </c>
      <c r="C2669" s="140"/>
      <c r="D2669" s="138">
        <v>8.5687999999999995</v>
      </c>
      <c r="E2669" s="138">
        <v>11.1051</v>
      </c>
    </row>
    <row r="2670" spans="1:5" ht="27">
      <c r="A2670" s="130">
        <v>61045300</v>
      </c>
      <c r="B2670" s="139" t="s">
        <v>8258</v>
      </c>
      <c r="C2670" s="140"/>
      <c r="D2670" s="138">
        <v>6.8780999999999999</v>
      </c>
      <c r="E2670" s="138">
        <v>12.0718</v>
      </c>
    </row>
    <row r="2671" spans="1:5">
      <c r="A2671" s="145">
        <v>61045900</v>
      </c>
      <c r="B2671" s="117" t="s">
        <v>8259</v>
      </c>
      <c r="C2671" s="118"/>
      <c r="D2671" s="136">
        <v>8.2684999999999995</v>
      </c>
      <c r="E2671" s="136">
        <v>12.8779</v>
      </c>
    </row>
    <row r="2672" spans="1:5" ht="27">
      <c r="A2672" s="130">
        <v>61046100</v>
      </c>
      <c r="B2672" s="139" t="s">
        <v>8260</v>
      </c>
      <c r="C2672" s="140"/>
      <c r="D2672" s="138">
        <v>228.35249999999999</v>
      </c>
      <c r="E2672" s="138">
        <v>252.05590000000001</v>
      </c>
    </row>
    <row r="2673" spans="1:5">
      <c r="A2673" s="145">
        <v>61046200</v>
      </c>
      <c r="B2673" s="117" t="s">
        <v>8261</v>
      </c>
      <c r="C2673" s="118"/>
      <c r="D2673" s="136">
        <v>8.4999000000000002</v>
      </c>
      <c r="E2673" s="136">
        <v>10.648</v>
      </c>
    </row>
    <row r="2674" spans="1:5" ht="27">
      <c r="A2674" s="130">
        <v>61046300</v>
      </c>
      <c r="B2674" s="139" t="s">
        <v>8262</v>
      </c>
      <c r="C2674" s="140"/>
      <c r="D2674" s="138">
        <v>6.8583999999999996</v>
      </c>
      <c r="E2674" s="138">
        <v>9.6213999999999995</v>
      </c>
    </row>
    <row r="2675" spans="1:5">
      <c r="A2675" s="145">
        <v>61046900</v>
      </c>
      <c r="B2675" s="117" t="s">
        <v>8263</v>
      </c>
      <c r="C2675" s="118"/>
      <c r="D2675" s="136">
        <v>9.3546999999999993</v>
      </c>
      <c r="E2675" s="136">
        <v>13.861800000000001</v>
      </c>
    </row>
    <row r="2676" spans="1:5" ht="27">
      <c r="A2676" s="130">
        <v>61051000</v>
      </c>
      <c r="B2676" s="139" t="s">
        <v>8264</v>
      </c>
      <c r="C2676" s="140"/>
      <c r="D2676" s="138">
        <v>9.7154000000000007</v>
      </c>
      <c r="E2676" s="138">
        <v>13.417999999999999</v>
      </c>
    </row>
    <row r="2677" spans="1:5">
      <c r="A2677" s="145">
        <v>61052000</v>
      </c>
      <c r="B2677" s="117" t="s">
        <v>8265</v>
      </c>
      <c r="C2677" s="118"/>
      <c r="D2677" s="136">
        <v>7</v>
      </c>
      <c r="E2677" s="136">
        <v>10.9961</v>
      </c>
    </row>
    <row r="2678" spans="1:5" ht="27">
      <c r="A2678" s="130">
        <v>61059000</v>
      </c>
      <c r="B2678" s="139" t="s">
        <v>8266</v>
      </c>
      <c r="C2678" s="140"/>
      <c r="D2678" s="138">
        <v>1.08</v>
      </c>
      <c r="E2678" s="138">
        <v>1.1385000000000001</v>
      </c>
    </row>
    <row r="2679" spans="1:5">
      <c r="A2679" s="145">
        <v>61061000</v>
      </c>
      <c r="B2679" s="117" t="s">
        <v>8267</v>
      </c>
      <c r="C2679" s="118"/>
      <c r="D2679" s="136">
        <v>8.4700000000000006</v>
      </c>
      <c r="E2679" s="136">
        <v>10.553699999999999</v>
      </c>
    </row>
    <row r="2680" spans="1:5" ht="27">
      <c r="A2680" s="130">
        <v>61062000</v>
      </c>
      <c r="B2680" s="139" t="s">
        <v>8268</v>
      </c>
      <c r="C2680" s="140"/>
      <c r="D2680" s="138">
        <v>7.0849000000000002</v>
      </c>
      <c r="E2680" s="138">
        <v>13.0473</v>
      </c>
    </row>
    <row r="2681" spans="1:5">
      <c r="A2681" s="145">
        <v>61069000</v>
      </c>
      <c r="B2681" s="117" t="s">
        <v>8269</v>
      </c>
      <c r="C2681" s="118"/>
      <c r="D2681" s="136">
        <v>15.2164</v>
      </c>
      <c r="E2681" s="136">
        <v>88.744500000000002</v>
      </c>
    </row>
    <row r="2682" spans="1:5" ht="27">
      <c r="A2682" s="130">
        <v>61071100</v>
      </c>
      <c r="B2682" s="139" t="s">
        <v>8270</v>
      </c>
      <c r="C2682" s="140"/>
      <c r="D2682" s="138">
        <v>14.7911</v>
      </c>
      <c r="E2682" s="138">
        <v>19.5701</v>
      </c>
    </row>
    <row r="2683" spans="1:5" ht="27">
      <c r="A2683" s="145">
        <v>61071200</v>
      </c>
      <c r="B2683" s="139" t="s">
        <v>8271</v>
      </c>
      <c r="C2683" s="140"/>
      <c r="D2683" s="136">
        <v>2.8138999999999998</v>
      </c>
      <c r="E2683" s="136">
        <v>6.0213000000000001</v>
      </c>
    </row>
    <row r="2684" spans="1:5" ht="27">
      <c r="A2684" s="130">
        <v>61071900</v>
      </c>
      <c r="B2684" s="139" t="s">
        <v>8272</v>
      </c>
      <c r="C2684" s="140"/>
      <c r="D2684" s="138">
        <v>1.7878000000000001</v>
      </c>
      <c r="E2684" s="138">
        <v>3.0996999999999999</v>
      </c>
    </row>
    <row r="2685" spans="1:5">
      <c r="A2685" s="145">
        <v>61072100</v>
      </c>
      <c r="B2685" s="117" t="s">
        <v>8273</v>
      </c>
      <c r="C2685" s="118"/>
      <c r="D2685" s="136">
        <v>12.81</v>
      </c>
      <c r="E2685" s="136">
        <v>11.9863</v>
      </c>
    </row>
    <row r="2686" spans="1:5" ht="27">
      <c r="A2686" s="130">
        <v>61072200</v>
      </c>
      <c r="B2686" s="139" t="s">
        <v>8274</v>
      </c>
      <c r="C2686" s="140"/>
      <c r="D2686" s="138">
        <v>8.7589000000000006</v>
      </c>
      <c r="E2686" s="138">
        <v>11.833500000000001</v>
      </c>
    </row>
    <row r="2687" spans="1:5">
      <c r="A2687" s="145">
        <v>61072900</v>
      </c>
      <c r="B2687" s="117" t="s">
        <v>8275</v>
      </c>
      <c r="C2687" s="118"/>
      <c r="D2687" s="136">
        <v>21.124199999999998</v>
      </c>
      <c r="E2687" s="136">
        <v>22.6294</v>
      </c>
    </row>
    <row r="2688" spans="1:5" ht="27">
      <c r="A2688" s="130">
        <v>61079100</v>
      </c>
      <c r="B2688" s="139" t="s">
        <v>8276</v>
      </c>
      <c r="C2688" s="140"/>
      <c r="D2688" s="138">
        <v>31.2971</v>
      </c>
      <c r="E2688" s="138">
        <v>13.742800000000001</v>
      </c>
    </row>
    <row r="2689" spans="1:5">
      <c r="A2689" s="145">
        <v>61079910</v>
      </c>
      <c r="B2689" s="117" t="s">
        <v>8277</v>
      </c>
      <c r="C2689" s="118"/>
      <c r="D2689" s="136">
        <v>4.9471999999999996</v>
      </c>
      <c r="E2689" s="136">
        <v>7.7336</v>
      </c>
    </row>
    <row r="2690" spans="1:5" ht="27">
      <c r="A2690" s="130">
        <v>61081100</v>
      </c>
      <c r="B2690" s="139" t="s">
        <v>8278</v>
      </c>
      <c r="C2690" s="140"/>
      <c r="D2690" s="138">
        <v>4.2557999999999998</v>
      </c>
      <c r="E2690" s="138">
        <v>4.2739000000000003</v>
      </c>
    </row>
    <row r="2691" spans="1:5">
      <c r="A2691" s="145">
        <v>61081900</v>
      </c>
      <c r="B2691" s="117" t="s">
        <v>8279</v>
      </c>
      <c r="C2691" s="118"/>
      <c r="D2691" s="136">
        <v>14.6211</v>
      </c>
      <c r="E2691" s="136">
        <v>13.0854</v>
      </c>
    </row>
    <row r="2692" spans="1:5" ht="27">
      <c r="A2692" s="130">
        <v>61082100</v>
      </c>
      <c r="B2692" s="139" t="s">
        <v>8280</v>
      </c>
      <c r="C2692" s="140"/>
      <c r="D2692" s="138">
        <v>9.1548999999999996</v>
      </c>
      <c r="E2692" s="138">
        <v>13.603999999999999</v>
      </c>
    </row>
    <row r="2693" spans="1:5">
      <c r="A2693" s="130">
        <v>61082200</v>
      </c>
      <c r="B2693" s="117" t="s">
        <v>8281</v>
      </c>
      <c r="C2693" s="118"/>
      <c r="D2693" s="138">
        <v>7.4208999999999996</v>
      </c>
      <c r="E2693" s="138">
        <v>11.5154</v>
      </c>
    </row>
    <row r="2694" spans="1:5">
      <c r="A2694" s="145">
        <v>61082900</v>
      </c>
      <c r="B2694" s="117" t="s">
        <v>8282</v>
      </c>
      <c r="C2694" s="118"/>
      <c r="D2694" s="136">
        <v>2.4674</v>
      </c>
      <c r="E2694" s="136">
        <v>2.9866999999999999</v>
      </c>
    </row>
    <row r="2695" spans="1:5">
      <c r="A2695" s="145">
        <v>61083100</v>
      </c>
      <c r="B2695" s="117" t="s">
        <v>8283</v>
      </c>
      <c r="C2695" s="118"/>
      <c r="D2695" s="136">
        <v>15.1747</v>
      </c>
      <c r="E2695" s="136">
        <v>17.2315</v>
      </c>
    </row>
    <row r="2696" spans="1:5">
      <c r="A2696" s="145">
        <v>61083200</v>
      </c>
      <c r="B2696" s="117" t="s">
        <v>8284</v>
      </c>
      <c r="C2696" s="118"/>
      <c r="D2696" s="136">
        <v>7.8346</v>
      </c>
      <c r="E2696" s="136">
        <v>11.411199999999999</v>
      </c>
    </row>
    <row r="2697" spans="1:5">
      <c r="A2697" s="145">
        <v>61083900</v>
      </c>
      <c r="B2697" s="117" t="s">
        <v>8285</v>
      </c>
      <c r="C2697" s="118"/>
      <c r="D2697" s="136">
        <v>4.6692</v>
      </c>
      <c r="E2697" s="136">
        <v>9.0386000000000006</v>
      </c>
    </row>
    <row r="2698" spans="1:5">
      <c r="A2698" s="145">
        <v>61089100</v>
      </c>
      <c r="B2698" s="117" t="s">
        <v>8286</v>
      </c>
      <c r="C2698" s="118"/>
      <c r="D2698" s="136">
        <v>19.610600000000002</v>
      </c>
      <c r="E2698" s="136">
        <v>19.665299999999998</v>
      </c>
    </row>
    <row r="2699" spans="1:5">
      <c r="A2699" s="145">
        <v>61089200</v>
      </c>
      <c r="B2699" s="117" t="s">
        <v>8287</v>
      </c>
      <c r="C2699" s="118"/>
      <c r="D2699" s="136">
        <v>5.0349000000000004</v>
      </c>
      <c r="E2699" s="136">
        <v>6.9661999999999997</v>
      </c>
    </row>
    <row r="2700" spans="1:5">
      <c r="A2700" s="145">
        <v>61089900</v>
      </c>
      <c r="B2700" s="117" t="s">
        <v>8288</v>
      </c>
      <c r="C2700" s="118"/>
      <c r="D2700" s="136">
        <v>3.4965999999999999</v>
      </c>
      <c r="E2700" s="136">
        <v>4.1361999999999997</v>
      </c>
    </row>
    <row r="2701" spans="1:5">
      <c r="A2701" s="145">
        <v>61091000</v>
      </c>
      <c r="B2701" s="117" t="s">
        <v>8289</v>
      </c>
      <c r="C2701" s="118"/>
      <c r="D2701" s="136">
        <v>8.9960000000000004</v>
      </c>
      <c r="E2701" s="136">
        <v>17.674600000000002</v>
      </c>
    </row>
    <row r="2702" spans="1:5" ht="27">
      <c r="A2702" s="145">
        <v>61099000</v>
      </c>
      <c r="B2702" s="139" t="s">
        <v>8290</v>
      </c>
      <c r="C2702" s="140"/>
      <c r="D2702" s="136">
        <v>9.1527999999999992</v>
      </c>
      <c r="E2702" s="136">
        <v>12.657400000000001</v>
      </c>
    </row>
    <row r="2703" spans="1:5">
      <c r="A2703" s="145">
        <v>61101100</v>
      </c>
      <c r="B2703" s="117" t="s">
        <v>8291</v>
      </c>
      <c r="C2703" s="118"/>
      <c r="D2703" s="136">
        <v>73.203199999999995</v>
      </c>
      <c r="E2703" s="136">
        <v>83.297499999999999</v>
      </c>
    </row>
    <row r="2704" spans="1:5">
      <c r="A2704" s="145">
        <v>61101200</v>
      </c>
      <c r="B2704" s="117" t="s">
        <v>8292</v>
      </c>
      <c r="C2704" s="118"/>
      <c r="D2704" s="136">
        <v>8.2791999999999994</v>
      </c>
      <c r="E2704" s="136">
        <v>18.932700000000001</v>
      </c>
    </row>
    <row r="2705" spans="1:5">
      <c r="A2705" s="145">
        <v>61101900</v>
      </c>
      <c r="B2705" s="117" t="s">
        <v>8293</v>
      </c>
      <c r="C2705" s="118"/>
      <c r="D2705" s="136">
        <v>0.7</v>
      </c>
      <c r="E2705" s="136">
        <v>0.7</v>
      </c>
    </row>
    <row r="2706" spans="1:5" ht="27">
      <c r="A2706" s="130">
        <v>61102000</v>
      </c>
      <c r="B2706" s="139" t="s">
        <v>8294</v>
      </c>
      <c r="C2706" s="140"/>
      <c r="D2706" s="138">
        <v>8.4847000000000001</v>
      </c>
      <c r="E2706" s="138">
        <v>11.100099999999999</v>
      </c>
    </row>
    <row r="2707" spans="1:5">
      <c r="A2707" s="145">
        <v>61103000</v>
      </c>
      <c r="B2707" s="117" t="s">
        <v>8295</v>
      </c>
      <c r="C2707" s="118"/>
      <c r="D2707" s="136">
        <v>6.9721000000000002</v>
      </c>
      <c r="E2707" s="136">
        <v>9.2812000000000001</v>
      </c>
    </row>
    <row r="2708" spans="1:5" ht="27">
      <c r="A2708" s="130">
        <v>61109000</v>
      </c>
      <c r="B2708" s="139" t="s">
        <v>8296</v>
      </c>
      <c r="C2708" s="140"/>
      <c r="D2708" s="138">
        <v>4.2241999999999997</v>
      </c>
      <c r="E2708" s="138">
        <v>6.6417999999999999</v>
      </c>
    </row>
    <row r="2709" spans="1:5">
      <c r="A2709" s="145">
        <v>61112000</v>
      </c>
      <c r="B2709" s="117" t="s">
        <v>8297</v>
      </c>
      <c r="C2709" s="118"/>
      <c r="D2709" s="136">
        <v>14.466799999999999</v>
      </c>
      <c r="E2709" s="136">
        <v>21.6843</v>
      </c>
    </row>
    <row r="2710" spans="1:5" ht="27">
      <c r="A2710" s="130">
        <v>61113000</v>
      </c>
      <c r="B2710" s="139" t="s">
        <v>8298</v>
      </c>
      <c r="C2710" s="140"/>
      <c r="D2710" s="138">
        <v>10.7692</v>
      </c>
      <c r="E2710" s="138">
        <v>14.995799999999999</v>
      </c>
    </row>
    <row r="2711" spans="1:5">
      <c r="A2711" s="145">
        <v>61119010</v>
      </c>
      <c r="B2711" s="117" t="s">
        <v>8299</v>
      </c>
      <c r="C2711" s="118"/>
      <c r="D2711" s="136">
        <v>359.4692</v>
      </c>
      <c r="E2711" s="136">
        <v>359.4692</v>
      </c>
    </row>
    <row r="2712" spans="1:5" ht="27">
      <c r="A2712" s="130">
        <v>61119090</v>
      </c>
      <c r="B2712" s="139" t="s">
        <v>8300</v>
      </c>
      <c r="C2712" s="140"/>
      <c r="D2712" s="138">
        <v>17.831600000000002</v>
      </c>
      <c r="E2712" s="138">
        <v>25.498999999999999</v>
      </c>
    </row>
    <row r="2713" spans="1:5">
      <c r="A2713" s="130">
        <v>61121100</v>
      </c>
      <c r="B2713" s="117" t="s">
        <v>8301</v>
      </c>
      <c r="C2713" s="118"/>
      <c r="D2713" s="138">
        <v>14.6487</v>
      </c>
      <c r="E2713" s="138">
        <v>17.6784</v>
      </c>
    </row>
    <row r="2714" spans="1:5" ht="27">
      <c r="A2714" s="130">
        <v>61121200</v>
      </c>
      <c r="B2714" s="139" t="s">
        <v>8302</v>
      </c>
      <c r="C2714" s="140"/>
      <c r="D2714" s="138">
        <v>9.0486000000000004</v>
      </c>
      <c r="E2714" s="138">
        <v>11.000400000000001</v>
      </c>
    </row>
    <row r="2715" spans="1:5">
      <c r="A2715" s="145">
        <v>61121900</v>
      </c>
      <c r="B2715" s="117" t="s">
        <v>8303</v>
      </c>
      <c r="C2715" s="118"/>
      <c r="D2715" s="136">
        <v>6.9682000000000004</v>
      </c>
      <c r="E2715" s="136">
        <v>14.6578</v>
      </c>
    </row>
    <row r="2716" spans="1:5" ht="27">
      <c r="A2716" s="130">
        <v>61122000</v>
      </c>
      <c r="B2716" s="139" t="s">
        <v>8304</v>
      </c>
      <c r="C2716" s="140"/>
      <c r="D2716" s="138">
        <v>5.6391999999999998</v>
      </c>
      <c r="E2716" s="138">
        <v>7.9699</v>
      </c>
    </row>
    <row r="2717" spans="1:5">
      <c r="A2717" s="145">
        <v>61123100</v>
      </c>
      <c r="B2717" s="117" t="s">
        <v>8305</v>
      </c>
      <c r="C2717" s="118"/>
      <c r="D2717" s="136">
        <v>14.538399999999999</v>
      </c>
      <c r="E2717" s="136">
        <v>18.3338</v>
      </c>
    </row>
    <row r="2718" spans="1:5" ht="27">
      <c r="A2718" s="130">
        <v>61123900</v>
      </c>
      <c r="B2718" s="139" t="s">
        <v>8306</v>
      </c>
      <c r="C2718" s="140"/>
      <c r="D2718" s="138">
        <v>9.0454000000000008</v>
      </c>
      <c r="E2718" s="138">
        <v>9.0949000000000009</v>
      </c>
    </row>
    <row r="2719" spans="1:5">
      <c r="A2719" s="145">
        <v>61124100</v>
      </c>
      <c r="B2719" s="117" t="s">
        <v>8307</v>
      </c>
      <c r="C2719" s="118"/>
      <c r="D2719" s="136">
        <v>7.7820999999999998</v>
      </c>
      <c r="E2719" s="136">
        <v>16.772099999999998</v>
      </c>
    </row>
    <row r="2720" spans="1:5" ht="27">
      <c r="A2720" s="130">
        <v>61124900</v>
      </c>
      <c r="B2720" s="139" t="s">
        <v>8308</v>
      </c>
      <c r="C2720" s="140"/>
      <c r="D2720" s="138">
        <v>2.9571000000000001</v>
      </c>
      <c r="E2720" s="138">
        <v>5.3464</v>
      </c>
    </row>
    <row r="2721" spans="1:5" ht="27">
      <c r="A2721" s="145">
        <v>61130000</v>
      </c>
      <c r="B2721" s="139" t="s">
        <v>8309</v>
      </c>
      <c r="C2721" s="140"/>
      <c r="D2721" s="136">
        <v>6.6916000000000002</v>
      </c>
      <c r="E2721" s="136">
        <v>13.3026</v>
      </c>
    </row>
    <row r="2722" spans="1:5" ht="27">
      <c r="A2722" s="130">
        <v>61142000</v>
      </c>
      <c r="B2722" s="139" t="s">
        <v>8310</v>
      </c>
      <c r="C2722" s="140"/>
      <c r="D2722" s="138">
        <v>8.7828999999999997</v>
      </c>
      <c r="E2722" s="138">
        <v>13.0053</v>
      </c>
    </row>
    <row r="2723" spans="1:5" ht="27">
      <c r="A2723" s="145">
        <v>61143000</v>
      </c>
      <c r="B2723" s="139" t="s">
        <v>8311</v>
      </c>
      <c r="C2723" s="140"/>
      <c r="D2723" s="136">
        <v>7.1360999999999999</v>
      </c>
      <c r="E2723" s="136">
        <v>9.2314000000000007</v>
      </c>
    </row>
    <row r="2724" spans="1:5" ht="27">
      <c r="A2724" s="130">
        <v>61149090</v>
      </c>
      <c r="B2724" s="139" t="s">
        <v>8312</v>
      </c>
      <c r="C2724" s="140"/>
      <c r="D2724" s="138">
        <v>6.5156000000000001</v>
      </c>
      <c r="E2724" s="138">
        <v>23.485900000000001</v>
      </c>
    </row>
    <row r="2725" spans="1:5">
      <c r="A2725" s="145">
        <v>61151011</v>
      </c>
      <c r="B2725" s="117" t="s">
        <v>8313</v>
      </c>
      <c r="C2725" s="118"/>
      <c r="D2725" s="136">
        <v>2.7852000000000001</v>
      </c>
      <c r="E2725" s="136">
        <v>4.4387999999999996</v>
      </c>
    </row>
    <row r="2726" spans="1:5" ht="27">
      <c r="A2726" s="130">
        <v>61151012</v>
      </c>
      <c r="B2726" s="139" t="s">
        <v>8314</v>
      </c>
      <c r="C2726" s="140"/>
      <c r="D2726" s="138">
        <v>1.8958999999999999</v>
      </c>
      <c r="E2726" s="138">
        <v>2.9767000000000001</v>
      </c>
    </row>
    <row r="2727" spans="1:5">
      <c r="A2727" s="130">
        <v>61151014</v>
      </c>
      <c r="B2727" s="117" t="s">
        <v>8315</v>
      </c>
      <c r="C2727" s="118"/>
      <c r="D2727" s="138">
        <v>2.0400999999999998</v>
      </c>
      <c r="E2727" s="138">
        <v>6.2984999999999998</v>
      </c>
    </row>
    <row r="2728" spans="1:5" ht="27">
      <c r="A2728" s="130">
        <v>61151019</v>
      </c>
      <c r="B2728" s="139" t="s">
        <v>8316</v>
      </c>
      <c r="C2728" s="140"/>
      <c r="D2728" s="138">
        <v>1.3895</v>
      </c>
      <c r="E2728" s="138">
        <v>2.3740999999999999</v>
      </c>
    </row>
    <row r="2729" spans="1:5">
      <c r="A2729" s="145">
        <v>61151021</v>
      </c>
      <c r="B2729" s="117" t="s">
        <v>8317</v>
      </c>
      <c r="C2729" s="118"/>
      <c r="D2729" s="136">
        <v>3.5874000000000001</v>
      </c>
      <c r="E2729" s="136">
        <v>17.4282</v>
      </c>
    </row>
    <row r="2730" spans="1:5" ht="27">
      <c r="A2730" s="130">
        <v>61151022</v>
      </c>
      <c r="B2730" s="139" t="s">
        <v>8318</v>
      </c>
      <c r="C2730" s="140"/>
      <c r="D2730" s="138">
        <v>1.3003</v>
      </c>
      <c r="E2730" s="138">
        <v>2.5221</v>
      </c>
    </row>
    <row r="2731" spans="1:5">
      <c r="A2731" s="145">
        <v>61151029</v>
      </c>
      <c r="B2731" s="117" t="s">
        <v>8319</v>
      </c>
      <c r="C2731" s="118"/>
      <c r="D2731" s="136">
        <v>6.4951999999999996</v>
      </c>
      <c r="E2731" s="136">
        <v>6.1536</v>
      </c>
    </row>
    <row r="2732" spans="1:5" ht="27">
      <c r="A2732" s="130">
        <v>61151093</v>
      </c>
      <c r="B2732" s="139" t="s">
        <v>8320</v>
      </c>
      <c r="C2732" s="140"/>
      <c r="D2732" s="138">
        <v>2.2088999999999999</v>
      </c>
      <c r="E2732" s="138">
        <v>3.2048000000000001</v>
      </c>
    </row>
    <row r="2733" spans="1:5">
      <c r="A2733" s="145">
        <v>61151099</v>
      </c>
      <c r="B2733" s="117" t="s">
        <v>8321</v>
      </c>
      <c r="C2733" s="118"/>
      <c r="D2733" s="136">
        <v>16.569400000000002</v>
      </c>
      <c r="E2733" s="136">
        <v>16.952100000000002</v>
      </c>
    </row>
    <row r="2734" spans="1:5" ht="27">
      <c r="A2734" s="130">
        <v>61152100</v>
      </c>
      <c r="B2734" s="139" t="s">
        <v>8322</v>
      </c>
      <c r="C2734" s="140"/>
      <c r="D2734" s="138">
        <v>2.3885999999999998</v>
      </c>
      <c r="E2734" s="138">
        <v>5.8874000000000004</v>
      </c>
    </row>
    <row r="2735" spans="1:5">
      <c r="A2735" s="130">
        <v>61152200</v>
      </c>
      <c r="B2735" s="117" t="s">
        <v>8323</v>
      </c>
      <c r="C2735" s="118"/>
      <c r="D2735" s="138">
        <v>1.8834</v>
      </c>
      <c r="E2735" s="138">
        <v>4.5941999999999998</v>
      </c>
    </row>
    <row r="2736" spans="1:5" ht="27">
      <c r="A2736" s="130">
        <v>61152920</v>
      </c>
      <c r="B2736" s="139" t="s">
        <v>8324</v>
      </c>
      <c r="C2736" s="140"/>
      <c r="D2736" s="138">
        <v>0.34310000000000002</v>
      </c>
      <c r="E2736" s="138">
        <v>1.5322</v>
      </c>
    </row>
    <row r="2737" spans="1:5">
      <c r="A2737" s="145">
        <v>61152990</v>
      </c>
      <c r="B2737" s="117" t="s">
        <v>8325</v>
      </c>
      <c r="C2737" s="118"/>
      <c r="D2737" s="136">
        <v>2.8003</v>
      </c>
      <c r="E2737" s="136">
        <v>4.3772000000000002</v>
      </c>
    </row>
    <row r="2738" spans="1:5" ht="27">
      <c r="A2738" s="130">
        <v>61153010</v>
      </c>
      <c r="B2738" s="139" t="s">
        <v>8326</v>
      </c>
      <c r="C2738" s="140"/>
      <c r="D2738" s="138">
        <v>3.0427</v>
      </c>
      <c r="E2738" s="138">
        <v>3.9977</v>
      </c>
    </row>
    <row r="2739" spans="1:5">
      <c r="A2739" s="145">
        <v>61153020</v>
      </c>
      <c r="B2739" s="117" t="s">
        <v>8327</v>
      </c>
      <c r="C2739" s="118"/>
      <c r="D2739" s="136">
        <v>33</v>
      </c>
      <c r="E2739" s="136">
        <v>33</v>
      </c>
    </row>
    <row r="2740" spans="1:5" ht="27">
      <c r="A2740" s="130">
        <v>61153090</v>
      </c>
      <c r="B2740" s="139" t="s">
        <v>8328</v>
      </c>
      <c r="C2740" s="140"/>
      <c r="D2740" s="138">
        <v>11.4824</v>
      </c>
      <c r="E2740" s="138">
        <v>11.4824</v>
      </c>
    </row>
    <row r="2741" spans="1:5">
      <c r="A2741" s="145">
        <v>61159400</v>
      </c>
      <c r="B2741" s="117" t="s">
        <v>8329</v>
      </c>
      <c r="C2741" s="118"/>
      <c r="D2741" s="136">
        <v>3.1436999999999999</v>
      </c>
      <c r="E2741" s="136">
        <v>3.5952000000000002</v>
      </c>
    </row>
    <row r="2742" spans="1:5" ht="27">
      <c r="A2742" s="130">
        <v>61159500</v>
      </c>
      <c r="B2742" s="139" t="s">
        <v>8330</v>
      </c>
      <c r="C2742" s="140"/>
      <c r="D2742" s="138">
        <v>6.3993000000000002</v>
      </c>
      <c r="E2742" s="138">
        <v>10.5229</v>
      </c>
    </row>
    <row r="2743" spans="1:5" ht="27">
      <c r="A2743" s="130">
        <v>61159600</v>
      </c>
      <c r="B2743" s="139" t="s">
        <v>8320</v>
      </c>
      <c r="C2743" s="140"/>
      <c r="D2743" s="138">
        <v>2.2923</v>
      </c>
      <c r="E2743" s="138">
        <v>3.9386999999999999</v>
      </c>
    </row>
    <row r="2744" spans="1:5">
      <c r="A2744" s="145">
        <v>61159900</v>
      </c>
      <c r="B2744" s="117" t="s">
        <v>8321</v>
      </c>
      <c r="C2744" s="118"/>
      <c r="D2744" s="136">
        <v>2.2298</v>
      </c>
      <c r="E2744" s="136">
        <v>3.7056</v>
      </c>
    </row>
    <row r="2745" spans="1:5" ht="27">
      <c r="A2745" s="130">
        <v>61161000</v>
      </c>
      <c r="B2745" s="139" t="s">
        <v>8331</v>
      </c>
      <c r="C2745" s="140"/>
      <c r="D2745" s="138">
        <v>1.873</v>
      </c>
      <c r="E2745" s="138">
        <v>5.5792999999999999</v>
      </c>
    </row>
    <row r="2746" spans="1:5">
      <c r="A2746" s="145">
        <v>61169100</v>
      </c>
      <c r="B2746" s="117" t="s">
        <v>8332</v>
      </c>
      <c r="C2746" s="118"/>
      <c r="D2746" s="136">
        <v>60.747999999999998</v>
      </c>
      <c r="E2746" s="136">
        <v>99.688900000000004</v>
      </c>
    </row>
    <row r="2747" spans="1:5" ht="27">
      <c r="A2747" s="130">
        <v>61169200</v>
      </c>
      <c r="B2747" s="139" t="s">
        <v>8333</v>
      </c>
      <c r="C2747" s="140"/>
      <c r="D2747" s="138">
        <v>0.96899999999999997</v>
      </c>
      <c r="E2747" s="138">
        <v>2.4300000000000002</v>
      </c>
    </row>
    <row r="2748" spans="1:5">
      <c r="A2748" s="145">
        <v>61169300</v>
      </c>
      <c r="B2748" s="117" t="s">
        <v>8334</v>
      </c>
      <c r="C2748" s="118"/>
      <c r="D2748" s="136">
        <v>1.8779999999999999</v>
      </c>
      <c r="E2748" s="136">
        <v>3.9590999999999998</v>
      </c>
    </row>
    <row r="2749" spans="1:5" ht="27">
      <c r="A2749" s="130">
        <v>61169900</v>
      </c>
      <c r="B2749" s="139" t="s">
        <v>8335</v>
      </c>
      <c r="C2749" s="140"/>
      <c r="D2749" s="138">
        <v>2.9308000000000001</v>
      </c>
      <c r="E2749" s="138">
        <v>7.2038000000000002</v>
      </c>
    </row>
    <row r="2750" spans="1:5">
      <c r="A2750" s="145">
        <v>61171000</v>
      </c>
      <c r="B2750" s="117" t="s">
        <v>8336</v>
      </c>
      <c r="C2750" s="118"/>
      <c r="D2750" s="136">
        <v>2.4060000000000001</v>
      </c>
      <c r="E2750" s="136">
        <v>3.7435</v>
      </c>
    </row>
    <row r="2751" spans="1:5" ht="27">
      <c r="A2751" s="130">
        <v>61178010</v>
      </c>
      <c r="B2751" s="139" t="s">
        <v>8337</v>
      </c>
      <c r="C2751" s="140"/>
      <c r="D2751" s="138">
        <v>2.4544999999999999</v>
      </c>
      <c r="E2751" s="138">
        <v>3.0849000000000002</v>
      </c>
    </row>
    <row r="2752" spans="1:5">
      <c r="A2752" s="145">
        <v>61178090</v>
      </c>
      <c r="B2752" s="117" t="s">
        <v>8338</v>
      </c>
      <c r="C2752" s="118"/>
      <c r="D2752" s="136">
        <v>5.0077999999999996</v>
      </c>
      <c r="E2752" s="136">
        <v>12.7775</v>
      </c>
    </row>
    <row r="2753" spans="1:5" ht="27">
      <c r="A2753" s="130">
        <v>61179000</v>
      </c>
      <c r="B2753" s="139" t="s">
        <v>8339</v>
      </c>
      <c r="C2753" s="140"/>
      <c r="D2753" s="138">
        <v>5.2610999999999999</v>
      </c>
      <c r="E2753" s="138">
        <v>10.479100000000001</v>
      </c>
    </row>
    <row r="2754" spans="1:5">
      <c r="A2754" s="130">
        <v>62012000</v>
      </c>
      <c r="B2754" s="117" t="s">
        <v>8340</v>
      </c>
      <c r="C2754" s="118"/>
      <c r="D2754" s="138">
        <v>24.9572</v>
      </c>
      <c r="E2754" s="138">
        <v>31.187799999999999</v>
      </c>
    </row>
    <row r="2755" spans="1:5">
      <c r="A2755" s="130">
        <v>62013000</v>
      </c>
      <c r="B2755" s="117" t="s">
        <v>8341</v>
      </c>
      <c r="C2755" s="118"/>
      <c r="D2755" s="138">
        <v>14.289199999999999</v>
      </c>
      <c r="E2755" s="138">
        <v>18.742899999999999</v>
      </c>
    </row>
    <row r="2756" spans="1:5" ht="27">
      <c r="A2756" s="130">
        <v>62014000</v>
      </c>
      <c r="B2756" s="139" t="s">
        <v>8342</v>
      </c>
      <c r="C2756" s="140"/>
      <c r="D2756" s="138">
        <v>7.0488</v>
      </c>
      <c r="E2756" s="138">
        <v>11.3371</v>
      </c>
    </row>
    <row r="2757" spans="1:5">
      <c r="A2757" s="130">
        <v>62019000</v>
      </c>
      <c r="B2757" s="117" t="s">
        <v>8343</v>
      </c>
      <c r="C2757" s="118"/>
      <c r="D2757" s="138">
        <v>6.7964000000000002</v>
      </c>
      <c r="E2757" s="138">
        <v>14.8002</v>
      </c>
    </row>
    <row r="2758" spans="1:5">
      <c r="A2758" s="130">
        <v>62022000</v>
      </c>
      <c r="B2758" s="117" t="s">
        <v>8340</v>
      </c>
      <c r="C2758" s="118"/>
      <c r="D2758" s="138">
        <v>19.263500000000001</v>
      </c>
      <c r="E2758" s="138">
        <v>31.781600000000001</v>
      </c>
    </row>
    <row r="2759" spans="1:5">
      <c r="A2759" s="130">
        <v>62023000</v>
      </c>
      <c r="B2759" s="117" t="s">
        <v>8341</v>
      </c>
      <c r="C2759" s="118"/>
      <c r="D2759" s="138">
        <v>8.9957999999999991</v>
      </c>
      <c r="E2759" s="138">
        <v>13.938599999999999</v>
      </c>
    </row>
    <row r="2760" spans="1:5">
      <c r="A2760" s="130">
        <v>62024000</v>
      </c>
      <c r="B2760" s="117" t="s">
        <v>8344</v>
      </c>
      <c r="C2760" s="118"/>
      <c r="D2760" s="138">
        <v>7.0587</v>
      </c>
      <c r="E2760" s="138">
        <v>11.119199999999999</v>
      </c>
    </row>
    <row r="2761" spans="1:5" ht="27">
      <c r="A2761" s="130">
        <v>62029000</v>
      </c>
      <c r="B2761" s="139" t="s">
        <v>8345</v>
      </c>
      <c r="C2761" s="140"/>
      <c r="D2761" s="138">
        <v>1.0226999999999999</v>
      </c>
      <c r="E2761" s="138">
        <v>11.115</v>
      </c>
    </row>
    <row r="2762" spans="1:5">
      <c r="A2762" s="145">
        <v>62031100</v>
      </c>
      <c r="B2762" s="117" t="s">
        <v>8346</v>
      </c>
      <c r="C2762" s="118"/>
      <c r="D2762" s="136">
        <v>16.056899999999999</v>
      </c>
      <c r="E2762" s="136">
        <v>16.056899999999999</v>
      </c>
    </row>
    <row r="2763" spans="1:5" ht="27">
      <c r="A2763" s="130">
        <v>62031200</v>
      </c>
      <c r="B2763" s="139" t="s">
        <v>8347</v>
      </c>
      <c r="C2763" s="140"/>
      <c r="D2763" s="138">
        <v>12.4635</v>
      </c>
      <c r="E2763" s="138">
        <v>16.373699999999999</v>
      </c>
    </row>
    <row r="2764" spans="1:5">
      <c r="A2764" s="130">
        <v>62032200</v>
      </c>
      <c r="B2764" s="117" t="s">
        <v>8348</v>
      </c>
      <c r="C2764" s="118"/>
      <c r="D2764" s="138">
        <v>9.6362000000000005</v>
      </c>
      <c r="E2764" s="138">
        <v>19.575700000000001</v>
      </c>
    </row>
    <row r="2765" spans="1:5" ht="27">
      <c r="A2765" s="130">
        <v>62032300</v>
      </c>
      <c r="B2765" s="139" t="s">
        <v>8349</v>
      </c>
      <c r="C2765" s="140"/>
      <c r="D2765" s="138">
        <v>9.1904000000000003</v>
      </c>
      <c r="E2765" s="138">
        <v>19.243500000000001</v>
      </c>
    </row>
    <row r="2766" spans="1:5">
      <c r="A2766" s="145">
        <v>62032990</v>
      </c>
      <c r="B2766" s="117" t="s">
        <v>8350</v>
      </c>
      <c r="C2766" s="118"/>
      <c r="D2766" s="136">
        <v>13.8055</v>
      </c>
      <c r="E2766" s="136">
        <v>2.1856</v>
      </c>
    </row>
    <row r="2767" spans="1:5" ht="27">
      <c r="A2767" s="130">
        <v>62033200</v>
      </c>
      <c r="B2767" s="139" t="s">
        <v>8351</v>
      </c>
      <c r="C2767" s="140"/>
      <c r="D2767" s="138">
        <v>18.539200000000001</v>
      </c>
      <c r="E2767" s="138">
        <v>21.280200000000001</v>
      </c>
    </row>
    <row r="2768" spans="1:5">
      <c r="A2768" s="145">
        <v>62033300</v>
      </c>
      <c r="B2768" s="117" t="s">
        <v>8352</v>
      </c>
      <c r="C2768" s="118"/>
      <c r="D2768" s="136">
        <v>19.5303</v>
      </c>
      <c r="E2768" s="136">
        <v>26.0688</v>
      </c>
    </row>
    <row r="2769" spans="1:5" ht="27">
      <c r="A2769" s="130">
        <v>62033900</v>
      </c>
      <c r="B2769" s="139" t="s">
        <v>8353</v>
      </c>
      <c r="C2769" s="140"/>
      <c r="D2769" s="138">
        <v>23.954999999999998</v>
      </c>
      <c r="E2769" s="138">
        <v>30.698899999999998</v>
      </c>
    </row>
    <row r="2770" spans="1:5">
      <c r="A2770" s="145">
        <v>62034200</v>
      </c>
      <c r="B2770" s="117" t="s">
        <v>8354</v>
      </c>
      <c r="C2770" s="118"/>
      <c r="D2770" s="136">
        <v>10.693199999999999</v>
      </c>
      <c r="E2770" s="136">
        <v>15.0055</v>
      </c>
    </row>
    <row r="2771" spans="1:5" ht="27">
      <c r="A2771" s="130">
        <v>62034300</v>
      </c>
      <c r="B2771" s="139" t="s">
        <v>8355</v>
      </c>
      <c r="C2771" s="140"/>
      <c r="D2771" s="138">
        <v>11.687900000000001</v>
      </c>
      <c r="E2771" s="138">
        <v>17.039300000000001</v>
      </c>
    </row>
    <row r="2772" spans="1:5">
      <c r="A2772" s="145">
        <v>62034900</v>
      </c>
      <c r="B2772" s="117" t="s">
        <v>8356</v>
      </c>
      <c r="C2772" s="118"/>
      <c r="D2772" s="136">
        <v>14.812799999999999</v>
      </c>
      <c r="E2772" s="136">
        <v>13.245900000000001</v>
      </c>
    </row>
    <row r="2773" spans="1:5" ht="27">
      <c r="A2773" s="130">
        <v>62041300</v>
      </c>
      <c r="B2773" s="139" t="s">
        <v>8357</v>
      </c>
      <c r="C2773" s="140"/>
      <c r="D2773" s="138">
        <v>7.2298999999999998</v>
      </c>
      <c r="E2773" s="138">
        <v>7.6788999999999996</v>
      </c>
    </row>
    <row r="2774" spans="1:5">
      <c r="A2774" s="145">
        <v>62041900</v>
      </c>
      <c r="B2774" s="117" t="s">
        <v>8358</v>
      </c>
      <c r="C2774" s="118"/>
      <c r="D2774" s="136">
        <v>2.1846000000000001</v>
      </c>
      <c r="E2774" s="136">
        <v>1.6165</v>
      </c>
    </row>
    <row r="2775" spans="1:5" ht="27">
      <c r="A2775" s="130">
        <v>62042200</v>
      </c>
      <c r="B2775" s="139" t="s">
        <v>8359</v>
      </c>
      <c r="C2775" s="140"/>
      <c r="D2775" s="138">
        <v>8.4123999999999999</v>
      </c>
      <c r="E2775" s="138">
        <v>8.8726000000000003</v>
      </c>
    </row>
    <row r="2776" spans="1:5">
      <c r="A2776" s="145">
        <v>62042300</v>
      </c>
      <c r="B2776" s="117" t="s">
        <v>8360</v>
      </c>
      <c r="C2776" s="118"/>
      <c r="D2776" s="136">
        <v>7.5002000000000004</v>
      </c>
      <c r="E2776" s="136">
        <v>8.0031999999999996</v>
      </c>
    </row>
    <row r="2777" spans="1:5" ht="27">
      <c r="A2777" s="130">
        <v>62042900</v>
      </c>
      <c r="B2777" s="139" t="s">
        <v>8361</v>
      </c>
      <c r="C2777" s="140"/>
      <c r="D2777" s="138">
        <v>7.4381000000000004</v>
      </c>
      <c r="E2777" s="138">
        <v>9.4572000000000003</v>
      </c>
    </row>
    <row r="2778" spans="1:5">
      <c r="A2778" s="145">
        <v>62043200</v>
      </c>
      <c r="B2778" s="117" t="s">
        <v>8362</v>
      </c>
      <c r="C2778" s="118"/>
      <c r="D2778" s="136">
        <v>8.4324999999999992</v>
      </c>
      <c r="E2778" s="136">
        <v>20.524999999999999</v>
      </c>
    </row>
    <row r="2779" spans="1:5" ht="27">
      <c r="A2779" s="130">
        <v>62043300</v>
      </c>
      <c r="B2779" s="139" t="s">
        <v>8363</v>
      </c>
      <c r="C2779" s="140"/>
      <c r="D2779" s="138">
        <v>7.3829000000000002</v>
      </c>
      <c r="E2779" s="138">
        <v>18.287199999999999</v>
      </c>
    </row>
    <row r="2780" spans="1:5">
      <c r="A2780" s="145">
        <v>62043900</v>
      </c>
      <c r="B2780" s="117" t="s">
        <v>8364</v>
      </c>
      <c r="C2780" s="118"/>
      <c r="D2780" s="136">
        <v>9.8192000000000004</v>
      </c>
      <c r="E2780" s="136">
        <v>19.108599999999999</v>
      </c>
    </row>
    <row r="2781" spans="1:5" ht="27">
      <c r="A2781" s="130">
        <v>62044100</v>
      </c>
      <c r="B2781" s="139" t="s">
        <v>8365</v>
      </c>
      <c r="C2781" s="140"/>
      <c r="D2781" s="138">
        <v>7.7564000000000002</v>
      </c>
      <c r="E2781" s="138">
        <v>7.7564000000000002</v>
      </c>
    </row>
    <row r="2782" spans="1:5">
      <c r="A2782" s="130">
        <v>62044200</v>
      </c>
      <c r="B2782" s="117" t="s">
        <v>8366</v>
      </c>
      <c r="C2782" s="118"/>
      <c r="D2782" s="138">
        <v>8.2594999999999992</v>
      </c>
      <c r="E2782" s="138">
        <v>10.7773</v>
      </c>
    </row>
    <row r="2783" spans="1:5" ht="27">
      <c r="A2783" s="130">
        <v>62044300</v>
      </c>
      <c r="B2783" s="139" t="s">
        <v>8367</v>
      </c>
      <c r="C2783" s="140"/>
      <c r="D2783" s="138">
        <v>7.4433999999999996</v>
      </c>
      <c r="E2783" s="138">
        <v>12.0197</v>
      </c>
    </row>
    <row r="2784" spans="1:5" ht="27">
      <c r="A2784" s="130">
        <v>62044400</v>
      </c>
      <c r="B2784" s="139" t="s">
        <v>8368</v>
      </c>
      <c r="C2784" s="140"/>
      <c r="D2784" s="138">
        <v>8.9895999999999994</v>
      </c>
      <c r="E2784" s="138">
        <v>17.047799999999999</v>
      </c>
    </row>
    <row r="2785" spans="1:5">
      <c r="A2785" s="130">
        <v>62044900</v>
      </c>
      <c r="B2785" s="117" t="s">
        <v>8369</v>
      </c>
      <c r="C2785" s="118"/>
      <c r="D2785" s="138">
        <v>1.45</v>
      </c>
      <c r="E2785" s="138">
        <v>10.168100000000001</v>
      </c>
    </row>
    <row r="2786" spans="1:5" ht="27">
      <c r="A2786" s="130">
        <v>62045100</v>
      </c>
      <c r="B2786" s="139" t="s">
        <v>8370</v>
      </c>
      <c r="C2786" s="140"/>
      <c r="D2786" s="138">
        <v>106.42230000000001</v>
      </c>
      <c r="E2786" s="138">
        <v>29.585699999999999</v>
      </c>
    </row>
    <row r="2787" spans="1:5">
      <c r="A2787" s="130">
        <v>62045200</v>
      </c>
      <c r="B2787" s="117" t="s">
        <v>8371</v>
      </c>
      <c r="C2787" s="118"/>
      <c r="D2787" s="138">
        <v>8.4356000000000009</v>
      </c>
      <c r="E2787" s="138">
        <v>11.8688</v>
      </c>
    </row>
    <row r="2788" spans="1:5" ht="27">
      <c r="A2788" s="130">
        <v>62045300</v>
      </c>
      <c r="B2788" s="139" t="s">
        <v>8372</v>
      </c>
      <c r="C2788" s="140"/>
      <c r="D2788" s="138">
        <v>7.4801000000000002</v>
      </c>
      <c r="E2788" s="138">
        <v>14.1393</v>
      </c>
    </row>
    <row r="2789" spans="1:5">
      <c r="A2789" s="145">
        <v>62045900</v>
      </c>
      <c r="B2789" s="117" t="s">
        <v>8373</v>
      </c>
      <c r="C2789" s="118"/>
      <c r="D2789" s="136">
        <v>4.9617000000000004</v>
      </c>
      <c r="E2789" s="136">
        <v>12.8377</v>
      </c>
    </row>
    <row r="2790" spans="1:5" ht="27">
      <c r="A2790" s="130">
        <v>62046100</v>
      </c>
      <c r="B2790" s="139" t="s">
        <v>8374</v>
      </c>
      <c r="C2790" s="140"/>
      <c r="D2790" s="138">
        <v>459.5</v>
      </c>
      <c r="E2790" s="138">
        <v>459.5</v>
      </c>
    </row>
    <row r="2791" spans="1:5">
      <c r="A2791" s="145">
        <v>62046200</v>
      </c>
      <c r="B2791" s="117" t="s">
        <v>8375</v>
      </c>
      <c r="C2791" s="118"/>
      <c r="D2791" s="136">
        <v>8.1652000000000005</v>
      </c>
      <c r="E2791" s="136">
        <v>12.8203</v>
      </c>
    </row>
    <row r="2792" spans="1:5" ht="27">
      <c r="A2792" s="130">
        <v>62046300</v>
      </c>
      <c r="B2792" s="139" t="s">
        <v>8376</v>
      </c>
      <c r="C2792" s="140"/>
      <c r="D2792" s="138">
        <v>7.51</v>
      </c>
      <c r="E2792" s="138">
        <v>12.8598</v>
      </c>
    </row>
    <row r="2793" spans="1:5">
      <c r="A2793" s="145">
        <v>62046900</v>
      </c>
      <c r="B2793" s="117" t="s">
        <v>8377</v>
      </c>
      <c r="C2793" s="118"/>
      <c r="D2793" s="136">
        <v>9.0295000000000005</v>
      </c>
      <c r="E2793" s="136">
        <v>16.252500000000001</v>
      </c>
    </row>
    <row r="2794" spans="1:5" ht="27">
      <c r="A2794" s="130">
        <v>62052000</v>
      </c>
      <c r="B2794" s="139" t="s">
        <v>8378</v>
      </c>
      <c r="C2794" s="140"/>
      <c r="D2794" s="138">
        <v>14.5504</v>
      </c>
      <c r="E2794" s="138">
        <v>18.680199999999999</v>
      </c>
    </row>
    <row r="2795" spans="1:5">
      <c r="A2795" s="145">
        <v>62053000</v>
      </c>
      <c r="B2795" s="117" t="s">
        <v>8379</v>
      </c>
      <c r="C2795" s="118"/>
      <c r="D2795" s="136">
        <v>7.2422000000000004</v>
      </c>
      <c r="E2795" s="136">
        <v>12.2455</v>
      </c>
    </row>
    <row r="2796" spans="1:5" ht="27">
      <c r="A2796" s="130">
        <v>62059010</v>
      </c>
      <c r="B2796" s="139" t="s">
        <v>8380</v>
      </c>
      <c r="C2796" s="140"/>
      <c r="D2796" s="138">
        <v>34.807200000000002</v>
      </c>
      <c r="E2796" s="138">
        <v>34.807200000000002</v>
      </c>
    </row>
    <row r="2797" spans="1:5">
      <c r="A2797" s="145">
        <v>62059090</v>
      </c>
      <c r="B2797" s="117" t="s">
        <v>8381</v>
      </c>
      <c r="C2797" s="118"/>
      <c r="D2797" s="136">
        <v>12.5032</v>
      </c>
      <c r="E2797" s="136">
        <v>17.2545</v>
      </c>
    </row>
    <row r="2798" spans="1:5" ht="27">
      <c r="A2798" s="130">
        <v>62061000</v>
      </c>
      <c r="B2798" s="139" t="s">
        <v>8382</v>
      </c>
      <c r="C2798" s="140"/>
      <c r="D2798" s="138">
        <v>151.0752</v>
      </c>
      <c r="E2798" s="138">
        <v>203.90950000000001</v>
      </c>
    </row>
    <row r="2799" spans="1:5">
      <c r="A2799" s="145">
        <v>62063000</v>
      </c>
      <c r="B2799" s="117" t="s">
        <v>8383</v>
      </c>
      <c r="C2799" s="118"/>
      <c r="D2799" s="136">
        <v>8.2952999999999992</v>
      </c>
      <c r="E2799" s="136">
        <v>10.235900000000001</v>
      </c>
    </row>
    <row r="2800" spans="1:5" ht="27">
      <c r="A2800" s="130">
        <v>62064000</v>
      </c>
      <c r="B2800" s="139" t="s">
        <v>8384</v>
      </c>
      <c r="C2800" s="140"/>
      <c r="D2800" s="138">
        <v>7.4923999999999999</v>
      </c>
      <c r="E2800" s="138">
        <v>11.3475</v>
      </c>
    </row>
    <row r="2801" spans="1:5">
      <c r="A2801" s="145">
        <v>62069000</v>
      </c>
      <c r="B2801" s="117" t="s">
        <v>8385</v>
      </c>
      <c r="C2801" s="118"/>
      <c r="D2801" s="136">
        <v>1.1452</v>
      </c>
      <c r="E2801" s="136">
        <v>4.8015999999999996</v>
      </c>
    </row>
    <row r="2802" spans="1:5" ht="27">
      <c r="A2802" s="130">
        <v>62071100</v>
      </c>
      <c r="B2802" s="139" t="s">
        <v>8386</v>
      </c>
      <c r="C2802" s="140"/>
      <c r="D2802" s="138">
        <v>66.4041</v>
      </c>
      <c r="E2802" s="138">
        <v>66.4041</v>
      </c>
    </row>
    <row r="2803" spans="1:5">
      <c r="A2803" s="130">
        <v>62071900</v>
      </c>
      <c r="B2803" s="117" t="s">
        <v>8387</v>
      </c>
      <c r="C2803" s="118"/>
      <c r="D2803" s="138">
        <v>2.4146999999999998</v>
      </c>
      <c r="E2803" s="138">
        <v>5.0929000000000002</v>
      </c>
    </row>
    <row r="2804" spans="1:5" ht="27">
      <c r="A2804" s="130">
        <v>62072100</v>
      </c>
      <c r="B2804" s="139" t="s">
        <v>8388</v>
      </c>
      <c r="C2804" s="140"/>
      <c r="D2804" s="138">
        <v>12.338900000000001</v>
      </c>
      <c r="E2804" s="138">
        <v>14.214399999999999</v>
      </c>
    </row>
    <row r="2805" spans="1:5">
      <c r="A2805" s="145">
        <v>62072200</v>
      </c>
      <c r="B2805" s="117" t="s">
        <v>8389</v>
      </c>
      <c r="C2805" s="118"/>
      <c r="D2805" s="136">
        <v>10.098100000000001</v>
      </c>
      <c r="E2805" s="136">
        <v>12.085000000000001</v>
      </c>
    </row>
    <row r="2806" spans="1:5" ht="27">
      <c r="A2806" s="130">
        <v>62079100</v>
      </c>
      <c r="B2806" s="139" t="s">
        <v>8390</v>
      </c>
      <c r="C2806" s="140"/>
      <c r="D2806" s="138">
        <v>23.091899999999999</v>
      </c>
      <c r="E2806" s="138">
        <v>32.181899999999999</v>
      </c>
    </row>
    <row r="2807" spans="1:5">
      <c r="A2807" s="145">
        <v>62079910</v>
      </c>
      <c r="B2807" s="117" t="s">
        <v>8391</v>
      </c>
      <c r="C2807" s="118"/>
      <c r="D2807" s="136">
        <v>13.874000000000001</v>
      </c>
      <c r="E2807" s="136">
        <v>17.479399999999998</v>
      </c>
    </row>
    <row r="2808" spans="1:5" ht="27">
      <c r="A2808" s="130">
        <v>62079990</v>
      </c>
      <c r="B2808" s="139" t="s">
        <v>8392</v>
      </c>
      <c r="C2808" s="140"/>
      <c r="D2808" s="138">
        <v>29.107600000000001</v>
      </c>
      <c r="E2808" s="138">
        <v>29.107600000000001</v>
      </c>
    </row>
    <row r="2809" spans="1:5">
      <c r="A2809" s="145">
        <v>62081100</v>
      </c>
      <c r="B2809" s="117" t="s">
        <v>8393</v>
      </c>
      <c r="C2809" s="118"/>
      <c r="D2809" s="136">
        <v>59.767400000000002</v>
      </c>
      <c r="E2809" s="136">
        <v>62.533099999999997</v>
      </c>
    </row>
    <row r="2810" spans="1:5" ht="27">
      <c r="A2810" s="130">
        <v>62082100</v>
      </c>
      <c r="B2810" s="139" t="s">
        <v>8394</v>
      </c>
      <c r="C2810" s="140"/>
      <c r="D2810" s="138">
        <v>13.4842</v>
      </c>
      <c r="E2810" s="138">
        <v>15.0382</v>
      </c>
    </row>
    <row r="2811" spans="1:5">
      <c r="A2811" s="145">
        <v>62082200</v>
      </c>
      <c r="B2811" s="117" t="s">
        <v>8395</v>
      </c>
      <c r="C2811" s="118"/>
      <c r="D2811" s="136">
        <v>7.3998999999999997</v>
      </c>
      <c r="E2811" s="136">
        <v>10.600099999999999</v>
      </c>
    </row>
    <row r="2812" spans="1:5" ht="27">
      <c r="A2812" s="130">
        <v>62082900</v>
      </c>
      <c r="B2812" s="139" t="s">
        <v>8396</v>
      </c>
      <c r="C2812" s="140"/>
      <c r="D2812" s="138">
        <v>26.304600000000001</v>
      </c>
      <c r="E2812" s="138">
        <v>26.304600000000001</v>
      </c>
    </row>
    <row r="2813" spans="1:5">
      <c r="A2813" s="145">
        <v>62089100</v>
      </c>
      <c r="B2813" s="117" t="s">
        <v>8397</v>
      </c>
      <c r="C2813" s="118"/>
      <c r="D2813" s="136">
        <v>14.589600000000001</v>
      </c>
      <c r="E2813" s="136">
        <v>20.971900000000002</v>
      </c>
    </row>
    <row r="2814" spans="1:5" ht="27">
      <c r="A2814" s="130">
        <v>62089200</v>
      </c>
      <c r="B2814" s="139" t="s">
        <v>8398</v>
      </c>
      <c r="C2814" s="140"/>
      <c r="D2814" s="138">
        <v>5.9038000000000004</v>
      </c>
      <c r="E2814" s="138">
        <v>7.6288999999999998</v>
      </c>
    </row>
    <row r="2815" spans="1:5">
      <c r="A2815" s="130">
        <v>62092000</v>
      </c>
      <c r="B2815" s="117" t="s">
        <v>8399</v>
      </c>
      <c r="C2815" s="118"/>
      <c r="D2815" s="138">
        <v>8.1867999999999999</v>
      </c>
      <c r="E2815" s="138">
        <v>18.280200000000001</v>
      </c>
    </row>
    <row r="2816" spans="1:5" ht="27">
      <c r="A2816" s="130">
        <v>62093000</v>
      </c>
      <c r="B2816" s="139" t="s">
        <v>8400</v>
      </c>
      <c r="C2816" s="140"/>
      <c r="D2816" s="138">
        <v>8.1912000000000003</v>
      </c>
      <c r="E2816" s="138">
        <v>12.3329</v>
      </c>
    </row>
    <row r="2817" spans="1:5">
      <c r="A2817" s="145">
        <v>62099090</v>
      </c>
      <c r="B2817" s="117" t="s">
        <v>8401</v>
      </c>
      <c r="C2817" s="118"/>
      <c r="D2817" s="136">
        <v>1.6214999999999999</v>
      </c>
      <c r="E2817" s="136">
        <v>9.1849000000000007</v>
      </c>
    </row>
    <row r="2818" spans="1:5" ht="27">
      <c r="A2818" s="130">
        <v>62101000</v>
      </c>
      <c r="B2818" s="139" t="s">
        <v>8402</v>
      </c>
      <c r="C2818" s="140"/>
      <c r="D2818" s="138">
        <v>1.9750000000000001</v>
      </c>
      <c r="E2818" s="138">
        <v>3.5527000000000002</v>
      </c>
    </row>
    <row r="2819" spans="1:5">
      <c r="A2819" s="145">
        <v>62102000</v>
      </c>
      <c r="B2819" s="117" t="s">
        <v>8403</v>
      </c>
      <c r="C2819" s="118"/>
      <c r="D2819" s="136">
        <v>3.6438000000000001</v>
      </c>
      <c r="E2819" s="136">
        <v>6.1619999999999999</v>
      </c>
    </row>
    <row r="2820" spans="1:5" ht="27">
      <c r="A2820" s="130">
        <v>62103000</v>
      </c>
      <c r="B2820" s="139" t="s">
        <v>8404</v>
      </c>
      <c r="C2820" s="140"/>
      <c r="D2820" s="138">
        <v>5.9832000000000001</v>
      </c>
      <c r="E2820" s="138">
        <v>7.5137999999999998</v>
      </c>
    </row>
    <row r="2821" spans="1:5">
      <c r="A2821" s="130">
        <v>62104000</v>
      </c>
      <c r="B2821" s="117" t="s">
        <v>8405</v>
      </c>
      <c r="C2821" s="118"/>
      <c r="D2821" s="138">
        <v>7.0881999999999996</v>
      </c>
      <c r="E2821" s="138">
        <v>8.6669</v>
      </c>
    </row>
    <row r="2822" spans="1:5" ht="27">
      <c r="A2822" s="130">
        <v>62105000</v>
      </c>
      <c r="B2822" s="139" t="s">
        <v>8406</v>
      </c>
      <c r="C2822" s="140"/>
      <c r="D2822" s="138">
        <v>7.1289999999999996</v>
      </c>
      <c r="E2822" s="138">
        <v>13.2216</v>
      </c>
    </row>
    <row r="2823" spans="1:5" ht="27">
      <c r="A2823" s="130">
        <v>62111100</v>
      </c>
      <c r="B2823" s="139" t="s">
        <v>8407</v>
      </c>
      <c r="C2823" s="140"/>
      <c r="D2823" s="138">
        <v>11.758800000000001</v>
      </c>
      <c r="E2823" s="138">
        <v>24.672899999999998</v>
      </c>
    </row>
    <row r="2824" spans="1:5">
      <c r="A2824" s="145">
        <v>62111200</v>
      </c>
      <c r="B2824" s="117" t="s">
        <v>8408</v>
      </c>
      <c r="C2824" s="118"/>
      <c r="D2824" s="136">
        <v>5.8064999999999998</v>
      </c>
      <c r="E2824" s="136">
        <v>5.5951000000000004</v>
      </c>
    </row>
    <row r="2825" spans="1:5" ht="27">
      <c r="A2825" s="130">
        <v>62112000</v>
      </c>
      <c r="B2825" s="139" t="s">
        <v>8304</v>
      </c>
      <c r="C2825" s="140"/>
      <c r="D2825" s="138">
        <v>612.54100000000005</v>
      </c>
      <c r="E2825" s="138">
        <v>6.3236999999999997</v>
      </c>
    </row>
    <row r="2826" spans="1:5">
      <c r="A2826" s="145">
        <v>62113200</v>
      </c>
      <c r="B2826" s="117" t="s">
        <v>8409</v>
      </c>
      <c r="C2826" s="118"/>
      <c r="D2826" s="136">
        <v>16.645800000000001</v>
      </c>
      <c r="E2826" s="136">
        <v>28.107800000000001</v>
      </c>
    </row>
    <row r="2827" spans="1:5" ht="27">
      <c r="A2827" s="130">
        <v>62113300</v>
      </c>
      <c r="B2827" s="139" t="s">
        <v>8410</v>
      </c>
      <c r="C2827" s="140"/>
      <c r="D2827" s="138">
        <v>7.2975000000000003</v>
      </c>
      <c r="E2827" s="138">
        <v>18.8797</v>
      </c>
    </row>
    <row r="2828" spans="1:5">
      <c r="A2828" s="145">
        <v>62113990</v>
      </c>
      <c r="B2828" s="117" t="s">
        <v>8411</v>
      </c>
      <c r="C2828" s="118"/>
      <c r="D2828" s="136">
        <v>2.5171000000000001</v>
      </c>
      <c r="E2828" s="136">
        <v>6.3563999999999998</v>
      </c>
    </row>
    <row r="2829" spans="1:5" ht="27">
      <c r="A2829" s="130">
        <v>62114200</v>
      </c>
      <c r="B2829" s="139" t="s">
        <v>8412</v>
      </c>
      <c r="C2829" s="140"/>
      <c r="D2829" s="138">
        <v>8.4152000000000005</v>
      </c>
      <c r="E2829" s="138">
        <v>11.792999999999999</v>
      </c>
    </row>
    <row r="2830" spans="1:5" ht="27">
      <c r="A2830" s="145">
        <v>62114300</v>
      </c>
      <c r="B2830" s="139" t="s">
        <v>8413</v>
      </c>
      <c r="C2830" s="140"/>
      <c r="D2830" s="136">
        <v>7.3234000000000004</v>
      </c>
      <c r="E2830" s="136">
        <v>15.9253</v>
      </c>
    </row>
    <row r="2831" spans="1:5" ht="27">
      <c r="A2831" s="130">
        <v>62114900</v>
      </c>
      <c r="B2831" s="139" t="s">
        <v>8414</v>
      </c>
      <c r="C2831" s="140"/>
      <c r="D2831" s="138">
        <v>6.3874000000000004</v>
      </c>
      <c r="E2831" s="138">
        <v>21.801100000000002</v>
      </c>
    </row>
    <row r="2832" spans="1:5">
      <c r="A2832" s="130">
        <v>62121000</v>
      </c>
      <c r="B2832" s="117" t="s">
        <v>8415</v>
      </c>
      <c r="C2832" s="118"/>
      <c r="D2832" s="138">
        <v>13.481299999999999</v>
      </c>
      <c r="E2832" s="138">
        <v>20.450700000000001</v>
      </c>
    </row>
    <row r="2833" spans="1:5" ht="27">
      <c r="A2833" s="130">
        <v>62122000</v>
      </c>
      <c r="B2833" s="139" t="s">
        <v>8416</v>
      </c>
      <c r="C2833" s="140"/>
      <c r="D2833" s="138">
        <v>2.5118</v>
      </c>
      <c r="E2833" s="138">
        <v>6.8217999999999996</v>
      </c>
    </row>
    <row r="2834" spans="1:5">
      <c r="A2834" s="130">
        <v>62123000</v>
      </c>
      <c r="B2834" s="117" t="s">
        <v>8417</v>
      </c>
      <c r="C2834" s="118"/>
      <c r="D2834" s="138">
        <v>1.8544</v>
      </c>
      <c r="E2834" s="138">
        <v>4.7024999999999997</v>
      </c>
    </row>
    <row r="2835" spans="1:5" ht="27">
      <c r="A2835" s="130">
        <v>62129000</v>
      </c>
      <c r="B2835" s="139" t="s">
        <v>8418</v>
      </c>
      <c r="C2835" s="140"/>
      <c r="D2835" s="138">
        <v>2.3451</v>
      </c>
      <c r="E2835" s="138">
        <v>5.0572999999999997</v>
      </c>
    </row>
    <row r="2836" spans="1:5">
      <c r="A2836" s="145">
        <v>62132000</v>
      </c>
      <c r="B2836" s="117" t="s">
        <v>8419</v>
      </c>
      <c r="C2836" s="118"/>
      <c r="D2836" s="136">
        <v>10.1158</v>
      </c>
      <c r="E2836" s="136">
        <v>14.665900000000001</v>
      </c>
    </row>
    <row r="2837" spans="1:5" ht="27">
      <c r="A2837" s="130">
        <v>62139090</v>
      </c>
      <c r="B2837" s="139" t="s">
        <v>8420</v>
      </c>
      <c r="C2837" s="140"/>
      <c r="D2837" s="138">
        <v>2.4228000000000001</v>
      </c>
      <c r="E2837" s="138">
        <v>13.009600000000001</v>
      </c>
    </row>
    <row r="2838" spans="1:5">
      <c r="A2838" s="145">
        <v>62141000</v>
      </c>
      <c r="B2838" s="117" t="s">
        <v>8421</v>
      </c>
      <c r="C2838" s="118"/>
      <c r="D2838" s="136">
        <v>23.572099999999999</v>
      </c>
      <c r="E2838" s="136">
        <v>53.781199999999998</v>
      </c>
    </row>
    <row r="2839" spans="1:5" ht="27">
      <c r="A2839" s="130">
        <v>62143000</v>
      </c>
      <c r="B2839" s="139" t="s">
        <v>8422</v>
      </c>
      <c r="C2839" s="140"/>
      <c r="D2839" s="138">
        <v>3.4140999999999999</v>
      </c>
      <c r="E2839" s="138">
        <v>5.3483999999999998</v>
      </c>
    </row>
    <row r="2840" spans="1:5">
      <c r="A2840" s="145">
        <v>62144000</v>
      </c>
      <c r="B2840" s="117" t="s">
        <v>8423</v>
      </c>
      <c r="C2840" s="118"/>
      <c r="D2840" s="136">
        <v>1.9583999999999999</v>
      </c>
      <c r="E2840" s="136">
        <v>3.7061999999999999</v>
      </c>
    </row>
    <row r="2841" spans="1:5" ht="27">
      <c r="A2841" s="130">
        <v>62149010</v>
      </c>
      <c r="B2841" s="139" t="s">
        <v>8424</v>
      </c>
      <c r="C2841" s="140"/>
      <c r="D2841" s="138">
        <v>7.8422000000000001</v>
      </c>
      <c r="E2841" s="138">
        <v>12.3758</v>
      </c>
    </row>
    <row r="2842" spans="1:5">
      <c r="A2842" s="145">
        <v>62149090</v>
      </c>
      <c r="B2842" s="117" t="s">
        <v>8425</v>
      </c>
      <c r="C2842" s="118"/>
      <c r="D2842" s="136">
        <v>3.6309</v>
      </c>
      <c r="E2842" s="136">
        <v>4.5603999999999996</v>
      </c>
    </row>
    <row r="2843" spans="1:5" ht="27">
      <c r="A2843" s="130">
        <v>62151000</v>
      </c>
      <c r="B2843" s="139" t="s">
        <v>8426</v>
      </c>
      <c r="C2843" s="140"/>
      <c r="D2843" s="138">
        <v>44.687800000000003</v>
      </c>
      <c r="E2843" s="138">
        <v>53.752400000000002</v>
      </c>
    </row>
    <row r="2844" spans="1:5">
      <c r="A2844" s="145">
        <v>62152000</v>
      </c>
      <c r="B2844" s="117" t="s">
        <v>8427</v>
      </c>
      <c r="C2844" s="118"/>
      <c r="D2844" s="136">
        <v>2.6657000000000002</v>
      </c>
      <c r="E2844" s="136">
        <v>8.3183000000000007</v>
      </c>
    </row>
    <row r="2845" spans="1:5" ht="27">
      <c r="A2845" s="130">
        <v>62159000</v>
      </c>
      <c r="B2845" s="139" t="s">
        <v>8428</v>
      </c>
      <c r="C2845" s="140"/>
      <c r="D2845" s="138">
        <v>1.3</v>
      </c>
      <c r="E2845" s="138">
        <v>1.3</v>
      </c>
    </row>
    <row r="2846" spans="1:5">
      <c r="A2846" s="130">
        <v>62160000</v>
      </c>
      <c r="B2846" s="117" t="s">
        <v>8429</v>
      </c>
      <c r="C2846" s="118"/>
      <c r="D2846" s="138">
        <v>1.5339</v>
      </c>
      <c r="E2846" s="138">
        <v>7.2268999999999997</v>
      </c>
    </row>
    <row r="2847" spans="1:5" ht="27">
      <c r="A2847" s="130">
        <v>62171000</v>
      </c>
      <c r="B2847" s="139" t="s">
        <v>8430</v>
      </c>
      <c r="C2847" s="140"/>
      <c r="D2847" s="138">
        <v>1.6969000000000001</v>
      </c>
      <c r="E2847" s="138">
        <v>5.4607999999999999</v>
      </c>
    </row>
    <row r="2848" spans="1:5" ht="27">
      <c r="A2848" s="145">
        <v>62179000</v>
      </c>
      <c r="B2848" s="139" t="s">
        <v>8431</v>
      </c>
      <c r="C2848" s="140"/>
      <c r="D2848" s="136">
        <v>4.4340999999999999</v>
      </c>
      <c r="E2848" s="136">
        <v>10.2178</v>
      </c>
    </row>
    <row r="2849" spans="1:5" ht="27">
      <c r="A2849" s="130">
        <v>63012000</v>
      </c>
      <c r="B2849" s="139" t="s">
        <v>8432</v>
      </c>
      <c r="C2849" s="140"/>
      <c r="D2849" s="138">
        <v>40.837499999999999</v>
      </c>
      <c r="E2849" s="138">
        <v>67.719099999999997</v>
      </c>
    </row>
    <row r="2850" spans="1:5">
      <c r="A2850" s="145">
        <v>63013000</v>
      </c>
      <c r="B2850" s="117" t="s">
        <v>8433</v>
      </c>
      <c r="C2850" s="118"/>
      <c r="D2850" s="136">
        <v>3.5190000000000001</v>
      </c>
      <c r="E2850" s="136">
        <v>9.6402000000000001</v>
      </c>
    </row>
    <row r="2851" spans="1:5" ht="27">
      <c r="A2851" s="130">
        <v>63014000</v>
      </c>
      <c r="B2851" s="139" t="s">
        <v>8434</v>
      </c>
      <c r="C2851" s="140"/>
      <c r="D2851" s="138">
        <v>2.0489999999999999</v>
      </c>
      <c r="E2851" s="138">
        <v>3.4742000000000002</v>
      </c>
    </row>
    <row r="2852" spans="1:5">
      <c r="A2852" s="145">
        <v>63019000</v>
      </c>
      <c r="B2852" s="117" t="s">
        <v>8435</v>
      </c>
      <c r="C2852" s="118"/>
      <c r="D2852" s="136">
        <v>1.3042</v>
      </c>
      <c r="E2852" s="136">
        <v>4.3907999999999996</v>
      </c>
    </row>
    <row r="2853" spans="1:5" ht="27">
      <c r="A2853" s="130">
        <v>63021000</v>
      </c>
      <c r="B2853" s="139" t="s">
        <v>8436</v>
      </c>
      <c r="C2853" s="140"/>
      <c r="D2853" s="138">
        <v>5.7312000000000003</v>
      </c>
      <c r="E2853" s="138">
        <v>6.8108000000000004</v>
      </c>
    </row>
    <row r="2854" spans="1:5">
      <c r="A2854" s="145">
        <v>63022100</v>
      </c>
      <c r="B2854" s="117" t="s">
        <v>8437</v>
      </c>
      <c r="C2854" s="118"/>
      <c r="D2854" s="136">
        <v>2.0251999999999999</v>
      </c>
      <c r="E2854" s="136">
        <v>10.669700000000001</v>
      </c>
    </row>
    <row r="2855" spans="1:5" ht="27">
      <c r="A2855" s="130">
        <v>63022200</v>
      </c>
      <c r="B2855" s="139" t="s">
        <v>8438</v>
      </c>
      <c r="C2855" s="140"/>
      <c r="D2855" s="138">
        <v>2.3092000000000001</v>
      </c>
      <c r="E2855" s="138">
        <v>4.1825000000000001</v>
      </c>
    </row>
    <row r="2856" spans="1:5">
      <c r="A2856" s="145">
        <v>63022900</v>
      </c>
      <c r="B2856" s="117" t="s">
        <v>8439</v>
      </c>
      <c r="C2856" s="118"/>
      <c r="D2856" s="136">
        <v>1.4757</v>
      </c>
      <c r="E2856" s="136">
        <v>9.6036000000000001</v>
      </c>
    </row>
    <row r="2857" spans="1:5" ht="27">
      <c r="A2857" s="130">
        <v>63023100</v>
      </c>
      <c r="B2857" s="139" t="s">
        <v>8440</v>
      </c>
      <c r="C2857" s="140"/>
      <c r="D2857" s="138">
        <v>7.0286999999999997</v>
      </c>
      <c r="E2857" s="138">
        <v>9.8125999999999998</v>
      </c>
    </row>
    <row r="2858" spans="1:5" ht="27">
      <c r="A2858" s="145">
        <v>63023200</v>
      </c>
      <c r="B2858" s="139" t="s">
        <v>8441</v>
      </c>
      <c r="C2858" s="140"/>
      <c r="D2858" s="136">
        <v>2.2988</v>
      </c>
      <c r="E2858" s="136">
        <v>4.2064000000000004</v>
      </c>
    </row>
    <row r="2859" spans="1:5" ht="27">
      <c r="A2859" s="130">
        <v>63023900</v>
      </c>
      <c r="B2859" s="139" t="s">
        <v>8442</v>
      </c>
      <c r="C2859" s="140"/>
      <c r="D2859" s="138">
        <v>20.029699999999998</v>
      </c>
      <c r="E2859" s="138">
        <v>13.2464</v>
      </c>
    </row>
    <row r="2860" spans="1:5" ht="27">
      <c r="A2860" s="130">
        <v>63024000</v>
      </c>
      <c r="B2860" s="139" t="s">
        <v>8443</v>
      </c>
      <c r="C2860" s="140"/>
      <c r="D2860" s="138">
        <v>5.7685000000000004</v>
      </c>
      <c r="E2860" s="138">
        <v>5.7685000000000004</v>
      </c>
    </row>
    <row r="2861" spans="1:5">
      <c r="A2861" s="145">
        <v>63025100</v>
      </c>
      <c r="B2861" s="117" t="s">
        <v>8444</v>
      </c>
      <c r="C2861" s="118"/>
      <c r="D2861" s="136">
        <v>3.5583</v>
      </c>
      <c r="E2861" s="136">
        <v>16.6815</v>
      </c>
    </row>
    <row r="2862" spans="1:5" ht="27">
      <c r="A2862" s="130">
        <v>63025300</v>
      </c>
      <c r="B2862" s="139" t="s">
        <v>8445</v>
      </c>
      <c r="C2862" s="140"/>
      <c r="D2862" s="138">
        <v>1.8625</v>
      </c>
      <c r="E2862" s="138">
        <v>5.3066000000000004</v>
      </c>
    </row>
    <row r="2863" spans="1:5">
      <c r="A2863" s="130">
        <v>63025910</v>
      </c>
      <c r="B2863" s="117" t="s">
        <v>8446</v>
      </c>
      <c r="C2863" s="118"/>
      <c r="D2863" s="138">
        <v>10.5206</v>
      </c>
      <c r="E2863" s="138">
        <v>21.785299999999999</v>
      </c>
    </row>
    <row r="2864" spans="1:5" ht="27">
      <c r="A2864" s="130">
        <v>63025990</v>
      </c>
      <c r="B2864" s="139" t="s">
        <v>8447</v>
      </c>
      <c r="C2864" s="140"/>
      <c r="D2864" s="138">
        <v>2.863</v>
      </c>
      <c r="E2864" s="138">
        <v>6.5856000000000003</v>
      </c>
    </row>
    <row r="2865" spans="1:5">
      <c r="A2865" s="145">
        <v>63026000</v>
      </c>
      <c r="B2865" s="117" t="s">
        <v>8448</v>
      </c>
      <c r="C2865" s="118"/>
      <c r="D2865" s="136">
        <v>2.5243000000000002</v>
      </c>
      <c r="E2865" s="136">
        <v>5.2141000000000002</v>
      </c>
    </row>
    <row r="2866" spans="1:5" ht="27">
      <c r="A2866" s="130">
        <v>63029100</v>
      </c>
      <c r="B2866" s="139" t="s">
        <v>8449</v>
      </c>
      <c r="C2866" s="140"/>
      <c r="D2866" s="138">
        <v>3.5200999999999998</v>
      </c>
      <c r="E2866" s="138">
        <v>7.1497999999999999</v>
      </c>
    </row>
    <row r="2867" spans="1:5">
      <c r="A2867" s="130">
        <v>63029300</v>
      </c>
      <c r="B2867" s="117" t="s">
        <v>8450</v>
      </c>
      <c r="C2867" s="118"/>
      <c r="D2867" s="138">
        <v>1.7871999999999999</v>
      </c>
      <c r="E2867" s="138">
        <v>3.0291000000000001</v>
      </c>
    </row>
    <row r="2868" spans="1:5">
      <c r="A2868" s="130">
        <v>63029990</v>
      </c>
      <c r="B2868" s="117" t="s">
        <v>8451</v>
      </c>
      <c r="C2868" s="118"/>
      <c r="D2868" s="138">
        <v>1.5878000000000001</v>
      </c>
      <c r="E2868" s="138">
        <v>3.3067000000000002</v>
      </c>
    </row>
    <row r="2869" spans="1:5" ht="27">
      <c r="A2869" s="130">
        <v>63031200</v>
      </c>
      <c r="B2869" s="139" t="s">
        <v>8452</v>
      </c>
      <c r="C2869" s="140"/>
      <c r="D2869" s="138">
        <v>1.7327999999999999</v>
      </c>
      <c r="E2869" s="138">
        <v>3.1480000000000001</v>
      </c>
    </row>
    <row r="2870" spans="1:5">
      <c r="A2870" s="145">
        <v>63031990</v>
      </c>
      <c r="B2870" s="117" t="s">
        <v>8453</v>
      </c>
      <c r="C2870" s="118"/>
      <c r="D2870" s="136">
        <v>0.67059999999999997</v>
      </c>
      <c r="E2870" s="136">
        <v>2.6065999999999998</v>
      </c>
    </row>
    <row r="2871" spans="1:5" ht="27">
      <c r="A2871" s="130">
        <v>63039100</v>
      </c>
      <c r="B2871" s="139" t="s">
        <v>8454</v>
      </c>
      <c r="C2871" s="140"/>
      <c r="D2871" s="138">
        <v>13.635199999999999</v>
      </c>
      <c r="E2871" s="138">
        <v>16.240400000000001</v>
      </c>
    </row>
    <row r="2872" spans="1:5">
      <c r="A2872" s="145">
        <v>63039200</v>
      </c>
      <c r="B2872" s="117" t="s">
        <v>8455</v>
      </c>
      <c r="C2872" s="118"/>
      <c r="D2872" s="136">
        <v>1.9116</v>
      </c>
      <c r="E2872" s="136">
        <v>4.2481</v>
      </c>
    </row>
    <row r="2873" spans="1:5" ht="27">
      <c r="A2873" s="130">
        <v>63039900</v>
      </c>
      <c r="B2873" s="139" t="s">
        <v>8456</v>
      </c>
      <c r="C2873" s="140"/>
      <c r="D2873" s="138">
        <v>2.3050999999999999</v>
      </c>
      <c r="E2873" s="138">
        <v>3.7725</v>
      </c>
    </row>
    <row r="2874" spans="1:5">
      <c r="A2874" s="145">
        <v>63041910</v>
      </c>
      <c r="B2874" s="117" t="s">
        <v>8457</v>
      </c>
      <c r="C2874" s="118"/>
      <c r="D2874" s="136">
        <v>3.9220000000000002</v>
      </c>
      <c r="E2874" s="136">
        <v>8.4507999999999992</v>
      </c>
    </row>
    <row r="2875" spans="1:5" ht="27">
      <c r="A2875" s="130">
        <v>63041990</v>
      </c>
      <c r="B2875" s="139" t="s">
        <v>8458</v>
      </c>
      <c r="C2875" s="140"/>
      <c r="D2875" s="138">
        <v>1.5085</v>
      </c>
      <c r="E2875" s="138">
        <v>4.069</v>
      </c>
    </row>
    <row r="2876" spans="1:5">
      <c r="A2876" s="145">
        <v>63042000</v>
      </c>
      <c r="B2876" s="117" t="s">
        <v>8459</v>
      </c>
      <c r="C2876" s="118"/>
      <c r="D2876" s="136">
        <v>2.0064000000000002</v>
      </c>
      <c r="E2876" s="136">
        <v>3.2627000000000002</v>
      </c>
    </row>
    <row r="2877" spans="1:5" ht="27">
      <c r="A2877" s="130">
        <v>63049100</v>
      </c>
      <c r="B2877" s="139" t="s">
        <v>8460</v>
      </c>
      <c r="C2877" s="140"/>
      <c r="D2877" s="138">
        <v>9.4781999999999993</v>
      </c>
      <c r="E2877" s="138">
        <v>10.075200000000001</v>
      </c>
    </row>
    <row r="2878" spans="1:5" ht="27">
      <c r="A2878" s="130">
        <v>63049200</v>
      </c>
      <c r="B2878" s="139" t="s">
        <v>8461</v>
      </c>
      <c r="C2878" s="140"/>
      <c r="D2878" s="138">
        <v>4.1806999999999999</v>
      </c>
      <c r="E2878" s="138">
        <v>7.0818000000000003</v>
      </c>
    </row>
    <row r="2879" spans="1:5">
      <c r="A2879" s="145">
        <v>63049300</v>
      </c>
      <c r="B2879" s="117" t="s">
        <v>8462</v>
      </c>
      <c r="C2879" s="118"/>
      <c r="D2879" s="136">
        <v>1.6592</v>
      </c>
      <c r="E2879" s="136">
        <v>3.9386999999999999</v>
      </c>
    </row>
    <row r="2880" spans="1:5" ht="27">
      <c r="A2880" s="130">
        <v>63049900</v>
      </c>
      <c r="B2880" s="139" t="s">
        <v>8463</v>
      </c>
      <c r="C2880" s="140"/>
      <c r="D2880" s="138">
        <v>2.0649999999999999</v>
      </c>
      <c r="E2880" s="138">
        <v>4.5430999999999999</v>
      </c>
    </row>
    <row r="2881" spans="1:5" ht="27">
      <c r="A2881" s="145">
        <v>63051000</v>
      </c>
      <c r="B2881" s="139" t="s">
        <v>8464</v>
      </c>
      <c r="C2881" s="140"/>
      <c r="D2881" s="136">
        <v>2.1589</v>
      </c>
      <c r="E2881" s="136">
        <v>3.9278</v>
      </c>
    </row>
    <row r="2882" spans="1:5" ht="27">
      <c r="A2882" s="130">
        <v>63052000</v>
      </c>
      <c r="B2882" s="139" t="s">
        <v>8465</v>
      </c>
      <c r="C2882" s="140"/>
      <c r="D2882" s="138">
        <v>5.7511000000000001</v>
      </c>
      <c r="E2882" s="138">
        <v>13.344900000000001</v>
      </c>
    </row>
    <row r="2883" spans="1:5">
      <c r="A2883" s="145">
        <v>63053200</v>
      </c>
      <c r="B2883" s="117" t="s">
        <v>8466</v>
      </c>
      <c r="C2883" s="118"/>
      <c r="D2883" s="136">
        <v>2.3332999999999999</v>
      </c>
      <c r="E2883" s="136">
        <v>3.3795999999999999</v>
      </c>
    </row>
    <row r="2884" spans="1:5" ht="27">
      <c r="A2884" s="130">
        <v>63053310</v>
      </c>
      <c r="B2884" s="139" t="s">
        <v>8467</v>
      </c>
      <c r="C2884" s="140"/>
      <c r="D2884" s="138">
        <v>1.5039</v>
      </c>
      <c r="E2884" s="138">
        <v>1.7125999999999999</v>
      </c>
    </row>
    <row r="2885" spans="1:5">
      <c r="A2885" s="145">
        <v>63053390</v>
      </c>
      <c r="B2885" s="117" t="s">
        <v>8468</v>
      </c>
      <c r="C2885" s="118"/>
      <c r="D2885" s="136">
        <v>1.6221000000000001</v>
      </c>
      <c r="E2885" s="136">
        <v>3.8338999999999999</v>
      </c>
    </row>
    <row r="2886" spans="1:5" ht="27">
      <c r="A2886" s="130">
        <v>63053900</v>
      </c>
      <c r="B2886" s="139" t="s">
        <v>8469</v>
      </c>
      <c r="C2886" s="140"/>
      <c r="D2886" s="138">
        <v>1.8749</v>
      </c>
      <c r="E2886" s="138">
        <v>5.6003999999999996</v>
      </c>
    </row>
    <row r="2887" spans="1:5">
      <c r="A2887" s="145">
        <v>63059000</v>
      </c>
      <c r="B2887" s="117" t="s">
        <v>8470</v>
      </c>
      <c r="C2887" s="118"/>
      <c r="D2887" s="136">
        <v>1.4516</v>
      </c>
      <c r="E2887" s="136">
        <v>4.4335000000000004</v>
      </c>
    </row>
    <row r="2888" spans="1:5" ht="27">
      <c r="A2888" s="130">
        <v>63061200</v>
      </c>
      <c r="B2888" s="139" t="s">
        <v>8471</v>
      </c>
      <c r="C2888" s="140"/>
      <c r="D2888" s="138">
        <v>1.5960000000000001</v>
      </c>
      <c r="E2888" s="138">
        <v>1.905</v>
      </c>
    </row>
    <row r="2889" spans="1:5">
      <c r="A2889" s="145">
        <v>63061990</v>
      </c>
      <c r="B2889" s="117" t="s">
        <v>8472</v>
      </c>
      <c r="C2889" s="118"/>
      <c r="D2889" s="136">
        <v>0.81240000000000001</v>
      </c>
      <c r="E2889" s="136">
        <v>1.3211999999999999</v>
      </c>
    </row>
    <row r="2890" spans="1:5" ht="27">
      <c r="A2890" s="130">
        <v>63062200</v>
      </c>
      <c r="B2890" s="139" t="s">
        <v>8473</v>
      </c>
      <c r="C2890" s="140"/>
      <c r="D2890" s="138">
        <v>0.96589999999999998</v>
      </c>
      <c r="E2890" s="138">
        <v>2.3512</v>
      </c>
    </row>
    <row r="2891" spans="1:5">
      <c r="A2891" s="130">
        <v>63062910</v>
      </c>
      <c r="B2891" s="117" t="s">
        <v>8474</v>
      </c>
      <c r="C2891" s="118"/>
      <c r="D2891" s="138">
        <v>8.766</v>
      </c>
      <c r="E2891" s="138">
        <v>9.2131000000000007</v>
      </c>
    </row>
    <row r="2892" spans="1:5">
      <c r="A2892" s="130">
        <v>63062990</v>
      </c>
      <c r="B2892" s="117" t="s">
        <v>8475</v>
      </c>
      <c r="C2892" s="118"/>
      <c r="D2892" s="138">
        <v>0.99560000000000004</v>
      </c>
      <c r="E2892" s="138">
        <v>2.0575000000000001</v>
      </c>
    </row>
    <row r="2893" spans="1:5">
      <c r="A2893" s="145">
        <v>63063010</v>
      </c>
      <c r="B2893" s="117" t="s">
        <v>8476</v>
      </c>
      <c r="C2893" s="118"/>
      <c r="D2893" s="136">
        <v>3.9683999999999999</v>
      </c>
      <c r="E2893" s="136">
        <v>3.3187000000000002</v>
      </c>
    </row>
    <row r="2894" spans="1:5">
      <c r="A2894" s="145">
        <v>63063090</v>
      </c>
      <c r="B2894" s="117" t="s">
        <v>8477</v>
      </c>
      <c r="C2894" s="118"/>
      <c r="D2894" s="136">
        <v>1.5</v>
      </c>
      <c r="E2894" s="136">
        <v>1.5</v>
      </c>
    </row>
    <row r="2895" spans="1:5">
      <c r="A2895" s="145">
        <v>63064090</v>
      </c>
      <c r="B2895" s="117" t="s">
        <v>8478</v>
      </c>
      <c r="C2895" s="118"/>
      <c r="D2895" s="136">
        <v>3.7423999999999999</v>
      </c>
      <c r="E2895" s="136">
        <v>4.5308000000000002</v>
      </c>
    </row>
    <row r="2896" spans="1:5">
      <c r="A2896" s="145">
        <v>63069000</v>
      </c>
      <c r="B2896" s="117" t="s">
        <v>8479</v>
      </c>
      <c r="C2896" s="118"/>
      <c r="D2896" s="136">
        <v>2.2921999999999998</v>
      </c>
      <c r="E2896" s="136">
        <v>3.0884999999999998</v>
      </c>
    </row>
    <row r="2897" spans="1:5" ht="27">
      <c r="A2897" s="130">
        <v>63071000</v>
      </c>
      <c r="B2897" s="139" t="s">
        <v>8480</v>
      </c>
      <c r="C2897" s="140"/>
      <c r="D2897" s="138">
        <v>1.4108000000000001</v>
      </c>
      <c r="E2897" s="138">
        <v>3.9449999999999998</v>
      </c>
    </row>
    <row r="2898" spans="1:5">
      <c r="A2898" s="130">
        <v>63072000</v>
      </c>
      <c r="B2898" s="117" t="s">
        <v>8481</v>
      </c>
      <c r="C2898" s="118"/>
      <c r="D2898" s="138">
        <v>2.7888000000000002</v>
      </c>
      <c r="E2898" s="138">
        <v>6.1341000000000001</v>
      </c>
    </row>
    <row r="2899" spans="1:5" ht="27">
      <c r="A2899" s="130">
        <v>63079010</v>
      </c>
      <c r="B2899" s="139" t="s">
        <v>8482</v>
      </c>
      <c r="C2899" s="140"/>
      <c r="D2899" s="138">
        <v>1.8832</v>
      </c>
      <c r="E2899" s="138">
        <v>2.9870000000000001</v>
      </c>
    </row>
    <row r="2900" spans="1:5">
      <c r="A2900" s="145">
        <v>63079090</v>
      </c>
      <c r="B2900" s="117" t="s">
        <v>8483</v>
      </c>
      <c r="C2900" s="118"/>
      <c r="D2900" s="136">
        <v>1.3181</v>
      </c>
      <c r="E2900" s="136">
        <v>3.6993</v>
      </c>
    </row>
    <row r="2901" spans="1:5" ht="27">
      <c r="A2901" s="130">
        <v>63080000</v>
      </c>
      <c r="B2901" s="139" t="s">
        <v>8484</v>
      </c>
      <c r="C2901" s="140"/>
      <c r="D2901" s="138">
        <v>2.9011</v>
      </c>
      <c r="E2901" s="138">
        <v>2.3527</v>
      </c>
    </row>
    <row r="2902" spans="1:5">
      <c r="A2902" s="130">
        <v>63101000</v>
      </c>
      <c r="B2902" s="117" t="s">
        <v>8485</v>
      </c>
      <c r="C2902" s="118"/>
      <c r="D2902" s="138">
        <v>11.5976</v>
      </c>
      <c r="E2902" s="138">
        <v>11.5976</v>
      </c>
    </row>
    <row r="2903" spans="1:5">
      <c r="A2903" s="145">
        <v>63109000</v>
      </c>
      <c r="B2903" s="117" t="s">
        <v>8486</v>
      </c>
      <c r="C2903" s="118"/>
      <c r="D2903" s="136">
        <v>5.0834999999999999</v>
      </c>
      <c r="E2903" s="136">
        <v>7.524</v>
      </c>
    </row>
    <row r="2904" spans="1:5">
      <c r="A2904" s="130">
        <v>64011000</v>
      </c>
      <c r="B2904" s="117" t="s">
        <v>8487</v>
      </c>
      <c r="C2904" s="118"/>
      <c r="D2904" s="138">
        <v>3.3479999999999999</v>
      </c>
      <c r="E2904" s="138">
        <v>3.3479999999999999</v>
      </c>
    </row>
    <row r="2905" spans="1:5">
      <c r="A2905" s="145">
        <v>64019200</v>
      </c>
      <c r="B2905" s="117" t="s">
        <v>8488</v>
      </c>
      <c r="C2905" s="118"/>
      <c r="D2905" s="136">
        <v>2.4127999999999998</v>
      </c>
      <c r="E2905" s="136">
        <v>4.2388000000000003</v>
      </c>
    </row>
    <row r="2906" spans="1:5">
      <c r="A2906" s="130">
        <v>64019990</v>
      </c>
      <c r="B2906" s="117" t="s">
        <v>8489</v>
      </c>
      <c r="C2906" s="118"/>
      <c r="D2906" s="138">
        <v>1.4559</v>
      </c>
      <c r="E2906" s="138">
        <v>1.7987</v>
      </c>
    </row>
    <row r="2907" spans="1:5">
      <c r="A2907" s="130">
        <v>64021200</v>
      </c>
      <c r="B2907" s="117" t="s">
        <v>8490</v>
      </c>
      <c r="C2907" s="118"/>
      <c r="D2907" s="138">
        <v>45.411900000000003</v>
      </c>
      <c r="E2907" s="138">
        <v>45.411900000000003</v>
      </c>
    </row>
    <row r="2908" spans="1:5">
      <c r="A2908" s="130">
        <v>64021900</v>
      </c>
      <c r="B2908" s="117" t="s">
        <v>8491</v>
      </c>
      <c r="C2908" s="118"/>
      <c r="D2908" s="138">
        <v>36.339300000000001</v>
      </c>
      <c r="E2908" s="138">
        <v>62.848100000000002</v>
      </c>
    </row>
    <row r="2909" spans="1:5">
      <c r="A2909" s="145">
        <v>64022000</v>
      </c>
      <c r="B2909" s="117" t="s">
        <v>8492</v>
      </c>
      <c r="C2909" s="118"/>
      <c r="D2909" s="136">
        <v>2.6</v>
      </c>
      <c r="E2909" s="136">
        <v>14.324199999999999</v>
      </c>
    </row>
    <row r="2910" spans="1:5">
      <c r="A2910" s="130">
        <v>64029190</v>
      </c>
      <c r="B2910" s="117" t="s">
        <v>8489</v>
      </c>
      <c r="C2910" s="118"/>
      <c r="D2910" s="138">
        <v>11.3316</v>
      </c>
      <c r="E2910" s="138">
        <v>17.726800000000001</v>
      </c>
    </row>
    <row r="2911" spans="1:5">
      <c r="A2911" s="130">
        <v>64029990</v>
      </c>
      <c r="B2911" s="117" t="s">
        <v>8489</v>
      </c>
      <c r="C2911" s="118"/>
      <c r="D2911" s="138">
        <v>11.5792</v>
      </c>
      <c r="E2911" s="138">
        <v>23.7318</v>
      </c>
    </row>
    <row r="2912" spans="1:5">
      <c r="A2912" s="130">
        <v>64031900</v>
      </c>
      <c r="B2912" s="117" t="s">
        <v>8491</v>
      </c>
      <c r="C2912" s="118"/>
      <c r="D2912" s="138">
        <v>33.398400000000002</v>
      </c>
      <c r="E2912" s="138">
        <v>35.2012</v>
      </c>
    </row>
    <row r="2913" spans="1:5">
      <c r="A2913" s="145">
        <v>64032000</v>
      </c>
      <c r="B2913" s="117" t="s">
        <v>8493</v>
      </c>
      <c r="C2913" s="118"/>
      <c r="D2913" s="136">
        <v>86.085300000000004</v>
      </c>
      <c r="E2913" s="136">
        <v>101.1795</v>
      </c>
    </row>
    <row r="2914" spans="1:5" ht="27">
      <c r="A2914" s="130">
        <v>64034000</v>
      </c>
      <c r="B2914" s="139" t="s">
        <v>8494</v>
      </c>
      <c r="C2914" s="140"/>
      <c r="D2914" s="138">
        <v>2.6200999999999999</v>
      </c>
      <c r="E2914" s="138">
        <v>3.4973000000000001</v>
      </c>
    </row>
    <row r="2915" spans="1:5">
      <c r="A2915" s="130">
        <v>64035990</v>
      </c>
      <c r="B2915" s="117" t="s">
        <v>8489</v>
      </c>
      <c r="C2915" s="118"/>
      <c r="D2915" s="138">
        <v>79.424700000000001</v>
      </c>
      <c r="E2915" s="138">
        <v>95.695400000000006</v>
      </c>
    </row>
    <row r="2916" spans="1:5">
      <c r="A2916" s="130">
        <v>64039190</v>
      </c>
      <c r="B2916" s="117" t="s">
        <v>8489</v>
      </c>
      <c r="C2916" s="118"/>
      <c r="D2916" s="138">
        <v>20.2684</v>
      </c>
      <c r="E2916" s="138">
        <v>41.965299999999999</v>
      </c>
    </row>
    <row r="2917" spans="1:5">
      <c r="A2917" s="130">
        <v>64039990</v>
      </c>
      <c r="B2917" s="117" t="s">
        <v>8489</v>
      </c>
      <c r="C2917" s="118"/>
      <c r="D2917" s="138">
        <v>19.1175</v>
      </c>
      <c r="E2917" s="138">
        <v>29.120999999999999</v>
      </c>
    </row>
    <row r="2918" spans="1:5">
      <c r="A2918" s="145">
        <v>64041100</v>
      </c>
      <c r="B2918" s="117" t="s">
        <v>8495</v>
      </c>
      <c r="C2918" s="118"/>
      <c r="D2918" s="136">
        <v>29.6327</v>
      </c>
      <c r="E2918" s="136">
        <v>62.775199999999998</v>
      </c>
    </row>
    <row r="2919" spans="1:5">
      <c r="A2919" s="130">
        <v>64041900</v>
      </c>
      <c r="B2919" s="117" t="s">
        <v>8491</v>
      </c>
      <c r="C2919" s="118"/>
      <c r="D2919" s="138">
        <v>2.7999000000000001</v>
      </c>
      <c r="E2919" s="138">
        <v>6.6898</v>
      </c>
    </row>
    <row r="2920" spans="1:5" ht="27">
      <c r="A2920" s="130">
        <v>64042000</v>
      </c>
      <c r="B2920" s="139" t="s">
        <v>8496</v>
      </c>
      <c r="C2920" s="140"/>
      <c r="D2920" s="138">
        <v>221.36869999999999</v>
      </c>
      <c r="E2920" s="138">
        <v>221.36869999999999</v>
      </c>
    </row>
    <row r="2921" spans="1:5">
      <c r="A2921" s="145">
        <v>64051010</v>
      </c>
      <c r="B2921" s="117" t="s">
        <v>8497</v>
      </c>
      <c r="C2921" s="118"/>
      <c r="D2921" s="136">
        <v>35.852800000000002</v>
      </c>
      <c r="E2921" s="136">
        <v>58.041200000000003</v>
      </c>
    </row>
    <row r="2922" spans="1:5" ht="27">
      <c r="A2922" s="130">
        <v>64052000</v>
      </c>
      <c r="B2922" s="139" t="s">
        <v>8498</v>
      </c>
      <c r="C2922" s="140"/>
      <c r="D2922" s="138">
        <v>2.4830999999999999</v>
      </c>
      <c r="E2922" s="138">
        <v>9.8999000000000006</v>
      </c>
    </row>
    <row r="2923" spans="1:5">
      <c r="A2923" s="130">
        <v>64059000</v>
      </c>
      <c r="B2923" s="117" t="s">
        <v>8499</v>
      </c>
      <c r="C2923" s="118"/>
      <c r="D2923" s="138">
        <v>13.454000000000001</v>
      </c>
      <c r="E2923" s="138">
        <v>12.3264</v>
      </c>
    </row>
    <row r="2924" spans="1:5">
      <c r="A2924" s="145">
        <v>64061000</v>
      </c>
      <c r="B2924" s="117" t="s">
        <v>8500</v>
      </c>
      <c r="C2924" s="118"/>
      <c r="D2924" s="136">
        <v>12.689299999999999</v>
      </c>
      <c r="E2924" s="136">
        <v>15.2194</v>
      </c>
    </row>
    <row r="2925" spans="1:5">
      <c r="A2925" s="145">
        <v>64062000</v>
      </c>
      <c r="B2925" s="117" t="s">
        <v>8501</v>
      </c>
      <c r="C2925" s="118"/>
      <c r="D2925" s="136">
        <v>2.3799000000000001</v>
      </c>
      <c r="E2925" s="136">
        <v>8.7302</v>
      </c>
    </row>
    <row r="2926" spans="1:5">
      <c r="A2926" s="130">
        <v>64069020</v>
      </c>
      <c r="B2926" s="117" t="s">
        <v>8502</v>
      </c>
      <c r="C2926" s="118"/>
      <c r="D2926" s="138">
        <v>2.0731000000000002</v>
      </c>
      <c r="E2926" s="138">
        <v>5.3036000000000003</v>
      </c>
    </row>
    <row r="2927" spans="1:5">
      <c r="A2927" s="130">
        <v>64069090</v>
      </c>
      <c r="B2927" s="117" t="s">
        <v>5820</v>
      </c>
      <c r="C2927" s="118"/>
      <c r="D2927" s="138">
        <v>1.8992</v>
      </c>
      <c r="E2927" s="138">
        <v>2.9337</v>
      </c>
    </row>
    <row r="2928" spans="1:5" ht="27">
      <c r="A2928" s="130">
        <v>65010000</v>
      </c>
      <c r="B2928" s="139" t="s">
        <v>8503</v>
      </c>
      <c r="C2928" s="140"/>
      <c r="D2928" s="138">
        <v>37.110599999999998</v>
      </c>
      <c r="E2928" s="138">
        <v>37.110599999999998</v>
      </c>
    </row>
    <row r="2929" spans="1:5">
      <c r="A2929" s="145">
        <v>65020010</v>
      </c>
      <c r="B2929" s="117" t="s">
        <v>8504</v>
      </c>
      <c r="C2929" s="118"/>
      <c r="D2929" s="136">
        <v>42.952199999999998</v>
      </c>
      <c r="E2929" s="136">
        <v>53.623800000000003</v>
      </c>
    </row>
    <row r="2930" spans="1:5" ht="27">
      <c r="A2930" s="130">
        <v>65020090</v>
      </c>
      <c r="B2930" s="139" t="s">
        <v>8505</v>
      </c>
      <c r="C2930" s="140"/>
      <c r="D2930" s="138">
        <v>22.944199999999999</v>
      </c>
      <c r="E2930" s="138">
        <v>33.748800000000003</v>
      </c>
    </row>
    <row r="2931" spans="1:5">
      <c r="A2931" s="145">
        <v>65040010</v>
      </c>
      <c r="B2931" s="117" t="s">
        <v>8506</v>
      </c>
      <c r="C2931" s="118"/>
      <c r="D2931" s="136">
        <v>1.6762999999999999</v>
      </c>
      <c r="E2931" s="136">
        <v>3.7770999999999999</v>
      </c>
    </row>
    <row r="2932" spans="1:5" ht="27">
      <c r="A2932" s="130">
        <v>65040090</v>
      </c>
      <c r="B2932" s="139" t="s">
        <v>8507</v>
      </c>
      <c r="C2932" s="140"/>
      <c r="D2932" s="138">
        <v>1.3391999999999999</v>
      </c>
      <c r="E2932" s="138">
        <v>2.4163999999999999</v>
      </c>
    </row>
    <row r="2933" spans="1:5">
      <c r="A2933" s="130">
        <v>65050011</v>
      </c>
      <c r="B2933" s="117" t="s">
        <v>8508</v>
      </c>
      <c r="C2933" s="118"/>
      <c r="D2933" s="138">
        <v>13.4711</v>
      </c>
      <c r="E2933" s="138">
        <v>22.759899999999998</v>
      </c>
    </row>
    <row r="2934" spans="1:5">
      <c r="A2934" s="145">
        <v>65050012</v>
      </c>
      <c r="B2934" s="117" t="s">
        <v>8509</v>
      </c>
      <c r="C2934" s="118"/>
      <c r="D2934" s="136">
        <v>9.4959000000000007</v>
      </c>
      <c r="E2934" s="136">
        <v>21.872</v>
      </c>
    </row>
    <row r="2935" spans="1:5">
      <c r="A2935" s="130">
        <v>65050019</v>
      </c>
      <c r="B2935" s="117" t="s">
        <v>8510</v>
      </c>
      <c r="C2935" s="118"/>
      <c r="D2935" s="138">
        <v>2.5188000000000001</v>
      </c>
      <c r="E2935" s="138">
        <v>6.4497999999999998</v>
      </c>
    </row>
    <row r="2936" spans="1:5">
      <c r="A2936" s="130">
        <v>65050021</v>
      </c>
      <c r="B2936" s="117" t="s">
        <v>8511</v>
      </c>
      <c r="C2936" s="118"/>
      <c r="D2936" s="138">
        <v>4.0590999999999999</v>
      </c>
      <c r="E2936" s="138">
        <v>10.775600000000001</v>
      </c>
    </row>
    <row r="2937" spans="1:5" ht="27">
      <c r="A2937" s="130">
        <v>65050022</v>
      </c>
      <c r="B2937" s="139" t="s">
        <v>8512</v>
      </c>
      <c r="C2937" s="140"/>
      <c r="D2937" s="138">
        <v>2.5897000000000001</v>
      </c>
      <c r="E2937" s="138">
        <v>5.7634999999999996</v>
      </c>
    </row>
    <row r="2938" spans="1:5">
      <c r="A2938" s="130">
        <v>65050029</v>
      </c>
      <c r="B2938" s="117" t="s">
        <v>8513</v>
      </c>
      <c r="C2938" s="118"/>
      <c r="D2938" s="138">
        <v>5.2591999999999999</v>
      </c>
      <c r="E2938" s="138">
        <v>5.3857999999999997</v>
      </c>
    </row>
    <row r="2939" spans="1:5" ht="27">
      <c r="A2939" s="130">
        <v>65050031</v>
      </c>
      <c r="B2939" s="139" t="s">
        <v>8514</v>
      </c>
      <c r="C2939" s="140"/>
      <c r="D2939" s="138">
        <v>13.814399999999999</v>
      </c>
      <c r="E2939" s="138">
        <v>33.208100000000002</v>
      </c>
    </row>
    <row r="2940" spans="1:5">
      <c r="A2940" s="145">
        <v>65050032</v>
      </c>
      <c r="B2940" s="117" t="s">
        <v>8515</v>
      </c>
      <c r="C2940" s="118"/>
      <c r="D2940" s="136">
        <v>2.6051000000000002</v>
      </c>
      <c r="E2940" s="136">
        <v>5.3436000000000003</v>
      </c>
    </row>
    <row r="2941" spans="1:5" ht="27">
      <c r="A2941" s="130">
        <v>65050039</v>
      </c>
      <c r="B2941" s="139" t="s">
        <v>8516</v>
      </c>
      <c r="C2941" s="140"/>
      <c r="D2941" s="138">
        <v>1.8037000000000001</v>
      </c>
      <c r="E2941" s="138">
        <v>2.4982000000000002</v>
      </c>
    </row>
    <row r="2942" spans="1:5" ht="27">
      <c r="A2942" s="130">
        <v>65050090</v>
      </c>
      <c r="B2942" s="117" t="s">
        <v>8517</v>
      </c>
      <c r="C2942" s="118"/>
      <c r="D2942" s="138">
        <v>2.3519999999999999</v>
      </c>
      <c r="E2942" s="138">
        <v>3.2808999999999999</v>
      </c>
    </row>
    <row r="2943" spans="1:5">
      <c r="A2943" s="145">
        <v>65061000</v>
      </c>
      <c r="B2943" s="117" t="s">
        <v>8518</v>
      </c>
      <c r="C2943" s="118"/>
      <c r="D2943" s="136">
        <v>5.1654</v>
      </c>
      <c r="E2943" s="136">
        <v>14.3268</v>
      </c>
    </row>
    <row r="2944" spans="1:5" ht="27">
      <c r="A2944" s="145">
        <v>65069100</v>
      </c>
      <c r="B2944" s="139" t="s">
        <v>8519</v>
      </c>
      <c r="C2944" s="140"/>
      <c r="D2944" s="136">
        <v>1.8585</v>
      </c>
      <c r="E2944" s="136">
        <v>8.0595999999999997</v>
      </c>
    </row>
    <row r="2945" spans="1:5" ht="27">
      <c r="A2945" s="130">
        <v>65069900</v>
      </c>
      <c r="B2945" s="139" t="s">
        <v>8520</v>
      </c>
      <c r="C2945" s="140"/>
      <c r="D2945" s="138">
        <v>2.0508999999999999</v>
      </c>
      <c r="E2945" s="138">
        <v>2.7585000000000002</v>
      </c>
    </row>
    <row r="2946" spans="1:5">
      <c r="A2946" s="145">
        <v>65070000</v>
      </c>
      <c r="B2946" s="117" t="s">
        <v>8521</v>
      </c>
      <c r="C2946" s="118"/>
      <c r="D2946" s="136">
        <v>7.0076999999999998</v>
      </c>
      <c r="E2946" s="136">
        <v>8.1381999999999994</v>
      </c>
    </row>
    <row r="2947" spans="1:5" ht="27">
      <c r="A2947" s="130">
        <v>66011000</v>
      </c>
      <c r="B2947" s="139" t="s">
        <v>8522</v>
      </c>
      <c r="C2947" s="140"/>
      <c r="D2947" s="138">
        <v>1.0630999999999999</v>
      </c>
      <c r="E2947" s="138">
        <v>2.9100999999999999</v>
      </c>
    </row>
    <row r="2948" spans="1:5">
      <c r="A2948" s="145">
        <v>66019110</v>
      </c>
      <c r="B2948" s="117" t="s">
        <v>8523</v>
      </c>
      <c r="C2948" s="118"/>
      <c r="D2948" s="136">
        <v>0.91379999999999995</v>
      </c>
      <c r="E2948" s="136">
        <v>1.464</v>
      </c>
    </row>
    <row r="2949" spans="1:5" ht="27">
      <c r="A2949" s="130">
        <v>66019190</v>
      </c>
      <c r="B2949" s="139" t="s">
        <v>8524</v>
      </c>
      <c r="C2949" s="140"/>
      <c r="D2949" s="138">
        <v>1.1508</v>
      </c>
      <c r="E2949" s="138">
        <v>1.2635000000000001</v>
      </c>
    </row>
    <row r="2950" spans="1:5">
      <c r="A2950" s="145">
        <v>66019900</v>
      </c>
      <c r="B2950" s="117" t="s">
        <v>8525</v>
      </c>
      <c r="C2950" s="118"/>
      <c r="D2950" s="136">
        <v>0.81669999999999998</v>
      </c>
      <c r="E2950" s="136">
        <v>1.2895000000000001</v>
      </c>
    </row>
    <row r="2951" spans="1:5" ht="27">
      <c r="A2951" s="130">
        <v>66020000</v>
      </c>
      <c r="B2951" s="139" t="s">
        <v>8526</v>
      </c>
      <c r="C2951" s="140"/>
      <c r="D2951" s="138">
        <v>1.3827</v>
      </c>
      <c r="E2951" s="138">
        <v>5.5252999999999997</v>
      </c>
    </row>
    <row r="2952" spans="1:5">
      <c r="A2952" s="145">
        <v>66032000</v>
      </c>
      <c r="B2952" s="117" t="s">
        <v>8527</v>
      </c>
      <c r="C2952" s="118"/>
      <c r="D2952" s="136">
        <v>1.9570000000000001</v>
      </c>
      <c r="E2952" s="136">
        <v>3.3879000000000001</v>
      </c>
    </row>
    <row r="2953" spans="1:5" ht="27">
      <c r="A2953" s="130">
        <v>66039000</v>
      </c>
      <c r="B2953" s="139" t="s">
        <v>8528</v>
      </c>
      <c r="C2953" s="140"/>
      <c r="D2953" s="138">
        <v>0.47349999999999998</v>
      </c>
      <c r="E2953" s="138">
        <v>1.5375000000000001</v>
      </c>
    </row>
    <row r="2954" spans="1:5">
      <c r="A2954" s="145">
        <v>67010000</v>
      </c>
      <c r="B2954" s="117" t="s">
        <v>8529</v>
      </c>
      <c r="C2954" s="118"/>
      <c r="D2954" s="136">
        <v>4.7534000000000001</v>
      </c>
      <c r="E2954" s="136">
        <v>38.636400000000002</v>
      </c>
    </row>
    <row r="2955" spans="1:5">
      <c r="A2955" s="130">
        <v>67021000</v>
      </c>
      <c r="B2955" s="117" t="s">
        <v>8530</v>
      </c>
      <c r="C2955" s="118"/>
      <c r="D2955" s="138">
        <v>1.8399000000000001</v>
      </c>
      <c r="E2955" s="138">
        <v>3.0651000000000002</v>
      </c>
    </row>
    <row r="2956" spans="1:5">
      <c r="A2956" s="145">
        <v>67029000</v>
      </c>
      <c r="B2956" s="117" t="s">
        <v>8531</v>
      </c>
      <c r="C2956" s="118"/>
      <c r="D2956" s="136">
        <v>2.7715999999999998</v>
      </c>
      <c r="E2956" s="136">
        <v>6.1063999999999998</v>
      </c>
    </row>
    <row r="2957" spans="1:5" ht="27">
      <c r="A2957" s="130">
        <v>67030000</v>
      </c>
      <c r="B2957" s="117" t="s">
        <v>8532</v>
      </c>
      <c r="C2957" s="118"/>
      <c r="D2957" s="138">
        <v>0.72460000000000002</v>
      </c>
      <c r="E2957" s="138">
        <v>2.3632</v>
      </c>
    </row>
    <row r="2958" spans="1:5">
      <c r="A2958" s="145">
        <v>67041100</v>
      </c>
      <c r="B2958" s="117" t="s">
        <v>8533</v>
      </c>
      <c r="C2958" s="118"/>
      <c r="D2958" s="136">
        <v>1.1028</v>
      </c>
      <c r="E2958" s="136">
        <v>3.0083000000000002</v>
      </c>
    </row>
    <row r="2959" spans="1:5" ht="27">
      <c r="A2959" s="130">
        <v>67041900</v>
      </c>
      <c r="B2959" s="139" t="s">
        <v>8534</v>
      </c>
      <c r="C2959" s="140"/>
      <c r="D2959" s="138">
        <v>1.0593999999999999</v>
      </c>
      <c r="E2959" s="138">
        <v>1.7097</v>
      </c>
    </row>
    <row r="2960" spans="1:5">
      <c r="A2960" s="145">
        <v>67042000</v>
      </c>
      <c r="B2960" s="117" t="s">
        <v>8535</v>
      </c>
      <c r="C2960" s="118"/>
      <c r="D2960" s="136">
        <v>3.9716</v>
      </c>
      <c r="E2960" s="136">
        <v>16.1325</v>
      </c>
    </row>
    <row r="2961" spans="1:5" ht="27">
      <c r="A2961" s="130">
        <v>67049000</v>
      </c>
      <c r="B2961" s="139" t="s">
        <v>8536</v>
      </c>
      <c r="C2961" s="140"/>
      <c r="D2961" s="138">
        <v>1.4200999999999999</v>
      </c>
      <c r="E2961" s="138">
        <v>1.9835</v>
      </c>
    </row>
    <row r="2962" spans="1:5">
      <c r="A2962" s="145">
        <v>68021000</v>
      </c>
      <c r="B2962" s="117" t="s">
        <v>8537</v>
      </c>
      <c r="C2962" s="118"/>
      <c r="D2962" s="136">
        <v>0.51319999999999999</v>
      </c>
      <c r="E2962" s="136">
        <v>0.84460000000000002</v>
      </c>
    </row>
    <row r="2963" spans="1:5" ht="27">
      <c r="A2963" s="130">
        <v>68022100</v>
      </c>
      <c r="B2963" s="139" t="s">
        <v>8538</v>
      </c>
      <c r="C2963" s="140"/>
      <c r="D2963" s="138">
        <v>0.36630000000000001</v>
      </c>
      <c r="E2963" s="138">
        <v>0.5575</v>
      </c>
    </row>
    <row r="2964" spans="1:5">
      <c r="A2964" s="145">
        <v>68022300</v>
      </c>
      <c r="B2964" s="117" t="s">
        <v>8539</v>
      </c>
      <c r="C2964" s="118"/>
      <c r="D2964" s="136">
        <v>1.1217999999999999</v>
      </c>
      <c r="E2964" s="136">
        <v>0.66010000000000002</v>
      </c>
    </row>
    <row r="2965" spans="1:5" ht="27">
      <c r="A2965" s="130">
        <v>68022900</v>
      </c>
      <c r="B2965" s="139" t="s">
        <v>8540</v>
      </c>
      <c r="C2965" s="140"/>
      <c r="D2965" s="138">
        <v>0.23119999999999999</v>
      </c>
      <c r="E2965" s="138">
        <v>0.46589999999999998</v>
      </c>
    </row>
    <row r="2966" spans="1:5">
      <c r="A2966" s="145">
        <v>68029100</v>
      </c>
      <c r="B2966" s="117" t="s">
        <v>8541</v>
      </c>
      <c r="C2966" s="118"/>
      <c r="D2966" s="136">
        <v>0.71230000000000004</v>
      </c>
      <c r="E2966" s="136">
        <v>0.86609999999999998</v>
      </c>
    </row>
    <row r="2967" spans="1:5" ht="27">
      <c r="A2967" s="130">
        <v>68029390</v>
      </c>
      <c r="B2967" s="139" t="s">
        <v>8542</v>
      </c>
      <c r="C2967" s="140"/>
      <c r="D2967" s="138">
        <v>0.85389999999999999</v>
      </c>
      <c r="E2967" s="138">
        <v>1.2330000000000001</v>
      </c>
    </row>
    <row r="2968" spans="1:5">
      <c r="A2968" s="130">
        <v>68029990</v>
      </c>
      <c r="B2968" s="117" t="s">
        <v>8543</v>
      </c>
      <c r="C2968" s="118"/>
      <c r="D2968" s="138">
        <v>0.45129999999999998</v>
      </c>
      <c r="E2968" s="138">
        <v>1.0819000000000001</v>
      </c>
    </row>
    <row r="2969" spans="1:5" ht="27">
      <c r="A2969" s="130">
        <v>68030000</v>
      </c>
      <c r="B2969" s="139" t="s">
        <v>8544</v>
      </c>
      <c r="C2969" s="140"/>
      <c r="D2969" s="138">
        <v>0.49769999999999998</v>
      </c>
      <c r="E2969" s="138">
        <v>0.60819999999999996</v>
      </c>
    </row>
    <row r="2970" spans="1:5">
      <c r="A2970" s="130">
        <v>68041000</v>
      </c>
      <c r="B2970" s="117" t="s">
        <v>8545</v>
      </c>
      <c r="C2970" s="118"/>
      <c r="D2970" s="138">
        <v>3.5737999999999999</v>
      </c>
      <c r="E2970" s="138">
        <v>4.7477</v>
      </c>
    </row>
    <row r="2971" spans="1:5" ht="27">
      <c r="A2971" s="130">
        <v>68042111</v>
      </c>
      <c r="B2971" s="139" t="s">
        <v>8546</v>
      </c>
      <c r="C2971" s="140"/>
      <c r="D2971" s="138">
        <v>3.8174999999999999</v>
      </c>
      <c r="E2971" s="138">
        <v>9.1456999999999997</v>
      </c>
    </row>
    <row r="2972" spans="1:5">
      <c r="A2972" s="145">
        <v>68042119</v>
      </c>
      <c r="B2972" s="117" t="s">
        <v>8547</v>
      </c>
      <c r="C2972" s="118"/>
      <c r="D2972" s="136">
        <v>3.1415000000000002</v>
      </c>
      <c r="E2972" s="136">
        <v>9.5669000000000004</v>
      </c>
    </row>
    <row r="2973" spans="1:5" ht="27">
      <c r="A2973" s="130">
        <v>68042190</v>
      </c>
      <c r="B2973" s="139" t="s">
        <v>8548</v>
      </c>
      <c r="C2973" s="140"/>
      <c r="D2973" s="138">
        <v>2.8441999999999998</v>
      </c>
      <c r="E2973" s="138">
        <v>11.269299999999999</v>
      </c>
    </row>
    <row r="2974" spans="1:5">
      <c r="A2974" s="145">
        <v>68042211</v>
      </c>
      <c r="B2974" s="117" t="s">
        <v>8549</v>
      </c>
      <c r="C2974" s="118"/>
      <c r="D2974" s="136">
        <v>1.5263</v>
      </c>
      <c r="E2974" s="136">
        <v>2.7706</v>
      </c>
    </row>
    <row r="2975" spans="1:5" ht="27">
      <c r="A2975" s="130">
        <v>68042219</v>
      </c>
      <c r="B2975" s="139" t="s">
        <v>8550</v>
      </c>
      <c r="C2975" s="140"/>
      <c r="D2975" s="138">
        <v>1.1711</v>
      </c>
      <c r="E2975" s="138">
        <v>2.6518000000000002</v>
      </c>
    </row>
    <row r="2976" spans="1:5" ht="27">
      <c r="A2976" s="145">
        <v>68042290</v>
      </c>
      <c r="B2976" s="139" t="s">
        <v>8551</v>
      </c>
      <c r="C2976" s="140"/>
      <c r="D2976" s="136">
        <v>1.6999</v>
      </c>
      <c r="E2976" s="136">
        <v>5.9564000000000004</v>
      </c>
    </row>
    <row r="2977" spans="1:5" ht="27">
      <c r="A2977" s="130">
        <v>68042300</v>
      </c>
      <c r="B2977" s="139" t="s">
        <v>8552</v>
      </c>
      <c r="C2977" s="140"/>
      <c r="D2977" s="138">
        <v>1.2932999999999999</v>
      </c>
      <c r="E2977" s="138">
        <v>2.1255000000000002</v>
      </c>
    </row>
    <row r="2978" spans="1:5">
      <c r="A2978" s="145">
        <v>68043000</v>
      </c>
      <c r="B2978" s="117" t="s">
        <v>8553</v>
      </c>
      <c r="C2978" s="118"/>
      <c r="D2978" s="136">
        <v>0.55759999999999998</v>
      </c>
      <c r="E2978" s="136">
        <v>1.2369000000000001</v>
      </c>
    </row>
    <row r="2979" spans="1:5" ht="27">
      <c r="A2979" s="130">
        <v>68051000</v>
      </c>
      <c r="B2979" s="139" t="s">
        <v>8554</v>
      </c>
      <c r="C2979" s="140"/>
      <c r="D2979" s="138">
        <v>1.9231</v>
      </c>
      <c r="E2979" s="138">
        <v>3.2330999999999999</v>
      </c>
    </row>
    <row r="2980" spans="1:5">
      <c r="A2980" s="145">
        <v>68052000</v>
      </c>
      <c r="B2980" s="117" t="s">
        <v>8555</v>
      </c>
      <c r="C2980" s="118"/>
      <c r="D2980" s="136">
        <v>1.7293000000000001</v>
      </c>
      <c r="E2980" s="136">
        <v>4.0909000000000004</v>
      </c>
    </row>
    <row r="2981" spans="1:5" ht="27">
      <c r="A2981" s="130">
        <v>68053010</v>
      </c>
      <c r="B2981" s="139" t="s">
        <v>8556</v>
      </c>
      <c r="C2981" s="140"/>
      <c r="D2981" s="138">
        <v>1.7447999999999999</v>
      </c>
      <c r="E2981" s="138">
        <v>5.8139000000000003</v>
      </c>
    </row>
    <row r="2982" spans="1:5" ht="27">
      <c r="A2982" s="130">
        <v>68053020</v>
      </c>
      <c r="B2982" s="139" t="s">
        <v>8557</v>
      </c>
      <c r="C2982" s="140"/>
      <c r="D2982" s="138">
        <v>2.0792999999999999</v>
      </c>
      <c r="E2982" s="138">
        <v>3.2997000000000001</v>
      </c>
    </row>
    <row r="2983" spans="1:5">
      <c r="A2983" s="145">
        <v>68053090</v>
      </c>
      <c r="B2983" s="117" t="s">
        <v>8558</v>
      </c>
      <c r="C2983" s="118"/>
      <c r="D2983" s="136">
        <v>1.8522000000000001</v>
      </c>
      <c r="E2983" s="136">
        <v>3.9565999999999999</v>
      </c>
    </row>
    <row r="2984" spans="1:5" ht="27">
      <c r="A2984" s="130">
        <v>68061000</v>
      </c>
      <c r="B2984" s="139" t="s">
        <v>8559</v>
      </c>
      <c r="C2984" s="140"/>
      <c r="D2984" s="138">
        <v>0.61950000000000005</v>
      </c>
      <c r="E2984" s="138">
        <v>1.0097</v>
      </c>
    </row>
    <row r="2985" spans="1:5">
      <c r="A2985" s="145">
        <v>68062000</v>
      </c>
      <c r="B2985" s="117" t="s">
        <v>8560</v>
      </c>
      <c r="C2985" s="118"/>
      <c r="D2985" s="136">
        <v>1.2373000000000001</v>
      </c>
      <c r="E2985" s="136">
        <v>2.0945</v>
      </c>
    </row>
    <row r="2986" spans="1:5" ht="27">
      <c r="A2986" s="130">
        <v>68069010</v>
      </c>
      <c r="B2986" s="139" t="s">
        <v>8561</v>
      </c>
      <c r="C2986" s="140"/>
      <c r="D2986" s="138">
        <v>0.64019999999999999</v>
      </c>
      <c r="E2986" s="138">
        <v>1.5276000000000001</v>
      </c>
    </row>
    <row r="2987" spans="1:5">
      <c r="A2987" s="145">
        <v>68069090</v>
      </c>
      <c r="B2987" s="117" t="s">
        <v>8562</v>
      </c>
      <c r="C2987" s="118"/>
      <c r="D2987" s="136">
        <v>0.61619999999999997</v>
      </c>
      <c r="E2987" s="136">
        <v>1.3369</v>
      </c>
    </row>
    <row r="2988" spans="1:5" ht="27">
      <c r="A2988" s="130">
        <v>68071000</v>
      </c>
      <c r="B2988" s="139" t="s">
        <v>8563</v>
      </c>
      <c r="C2988" s="140"/>
      <c r="D2988" s="138">
        <v>1.236</v>
      </c>
      <c r="E2988" s="138">
        <v>1.2976000000000001</v>
      </c>
    </row>
    <row r="2989" spans="1:5">
      <c r="A2989" s="145">
        <v>68079000</v>
      </c>
      <c r="B2989" s="117" t="s">
        <v>8564</v>
      </c>
      <c r="C2989" s="118"/>
      <c r="D2989" s="136">
        <v>0.33929999999999999</v>
      </c>
      <c r="E2989" s="136">
        <v>0.3967</v>
      </c>
    </row>
    <row r="2990" spans="1:5" ht="27">
      <c r="A2990" s="130">
        <v>68080000</v>
      </c>
      <c r="B2990" s="139" t="s">
        <v>8565</v>
      </c>
      <c r="C2990" s="140"/>
      <c r="D2990" s="138">
        <v>0.25769999999999998</v>
      </c>
      <c r="E2990" s="138">
        <v>0.55130000000000001</v>
      </c>
    </row>
    <row r="2991" spans="1:5">
      <c r="A2991" s="145">
        <v>68091100</v>
      </c>
      <c r="B2991" s="117" t="s">
        <v>8566</v>
      </c>
      <c r="C2991" s="118"/>
      <c r="D2991" s="136">
        <v>0.1981</v>
      </c>
      <c r="E2991" s="136">
        <v>0.2205</v>
      </c>
    </row>
    <row r="2992" spans="1:5" ht="27">
      <c r="A2992" s="130">
        <v>68091900</v>
      </c>
      <c r="B2992" s="139" t="s">
        <v>8567</v>
      </c>
      <c r="C2992" s="140"/>
      <c r="D2992" s="138">
        <v>0.19120000000000001</v>
      </c>
      <c r="E2992" s="138">
        <v>0.2336</v>
      </c>
    </row>
    <row r="2993" spans="1:5">
      <c r="A2993" s="145">
        <v>68099000</v>
      </c>
      <c r="B2993" s="117" t="s">
        <v>8568</v>
      </c>
      <c r="C2993" s="118"/>
      <c r="D2993" s="136">
        <v>4.5941999999999998</v>
      </c>
      <c r="E2993" s="136">
        <v>5.4774000000000003</v>
      </c>
    </row>
    <row r="2994" spans="1:5" ht="27">
      <c r="A2994" s="130">
        <v>68101900</v>
      </c>
      <c r="B2994" s="139" t="s">
        <v>8569</v>
      </c>
      <c r="C2994" s="140"/>
      <c r="D2994" s="138">
        <v>0.23219999999999999</v>
      </c>
      <c r="E2994" s="138">
        <v>0.58750000000000002</v>
      </c>
    </row>
    <row r="2995" spans="1:5">
      <c r="A2995" s="145">
        <v>68109100</v>
      </c>
      <c r="B2995" s="117" t="s">
        <v>8570</v>
      </c>
      <c r="C2995" s="118"/>
      <c r="D2995" s="136">
        <v>0.1085</v>
      </c>
      <c r="E2995" s="136">
        <v>0.20569999999999999</v>
      </c>
    </row>
    <row r="2996" spans="1:5">
      <c r="A2996" s="130">
        <v>68109900</v>
      </c>
      <c r="B2996" s="117" t="s">
        <v>8571</v>
      </c>
      <c r="C2996" s="118"/>
      <c r="D2996" s="138">
        <v>0.32669999999999999</v>
      </c>
      <c r="E2996" s="138">
        <v>0.58879999999999999</v>
      </c>
    </row>
    <row r="2997" spans="1:5" ht="27">
      <c r="A2997" s="130">
        <v>68114000</v>
      </c>
      <c r="B2997" s="139" t="s">
        <v>8572</v>
      </c>
      <c r="C2997" s="140"/>
      <c r="D2997" s="138">
        <v>210.11179999999999</v>
      </c>
      <c r="E2997" s="138">
        <v>210.11179999999999</v>
      </c>
    </row>
    <row r="2998" spans="1:5">
      <c r="A2998" s="145">
        <v>68118200</v>
      </c>
      <c r="B2998" s="117" t="s">
        <v>8573</v>
      </c>
      <c r="C2998" s="118"/>
      <c r="D2998" s="136">
        <v>1.7743</v>
      </c>
      <c r="E2998" s="136">
        <v>1.7743</v>
      </c>
    </row>
    <row r="2999" spans="1:5" ht="27">
      <c r="A2999" s="130">
        <v>68118900</v>
      </c>
      <c r="B2999" s="139" t="s">
        <v>8574</v>
      </c>
      <c r="C2999" s="140"/>
      <c r="D2999" s="138">
        <v>1.4442999999999999</v>
      </c>
      <c r="E2999" s="138">
        <v>1.8735999999999999</v>
      </c>
    </row>
    <row r="3000" spans="1:5">
      <c r="A3000" s="145">
        <v>68129100</v>
      </c>
      <c r="B3000" s="117" t="s">
        <v>8575</v>
      </c>
      <c r="C3000" s="118"/>
      <c r="D3000" s="136">
        <v>8.3074999999999992</v>
      </c>
      <c r="E3000" s="136">
        <v>10.7286</v>
      </c>
    </row>
    <row r="3001" spans="1:5" ht="27">
      <c r="A3001" s="130">
        <v>68129910</v>
      </c>
      <c r="B3001" s="139" t="s">
        <v>8576</v>
      </c>
      <c r="C3001" s="140"/>
      <c r="D3001" s="138">
        <v>4.4166999999999996</v>
      </c>
      <c r="E3001" s="138">
        <v>17.281600000000001</v>
      </c>
    </row>
    <row r="3002" spans="1:5">
      <c r="A3002" s="145">
        <v>68129990</v>
      </c>
      <c r="B3002" s="117" t="s">
        <v>8577</v>
      </c>
      <c r="C3002" s="118"/>
      <c r="D3002" s="136">
        <v>3.6238000000000001</v>
      </c>
      <c r="E3002" s="136">
        <v>7.6620999999999997</v>
      </c>
    </row>
    <row r="3003" spans="1:5" ht="27">
      <c r="A3003" s="130">
        <v>68132000</v>
      </c>
      <c r="B3003" s="139" t="s">
        <v>8578</v>
      </c>
      <c r="C3003" s="140"/>
      <c r="D3003" s="138">
        <v>1.8531</v>
      </c>
      <c r="E3003" s="138">
        <v>4.8106999999999998</v>
      </c>
    </row>
    <row r="3004" spans="1:5" ht="27">
      <c r="A3004" s="145">
        <v>68138110</v>
      </c>
      <c r="B3004" s="117" t="s">
        <v>8579</v>
      </c>
      <c r="C3004" s="118"/>
      <c r="D3004" s="136">
        <v>0.9264</v>
      </c>
      <c r="E3004" s="136">
        <v>2.6255000000000002</v>
      </c>
    </row>
    <row r="3005" spans="1:5" ht="27">
      <c r="A3005" s="130">
        <v>68138190</v>
      </c>
      <c r="B3005" s="139" t="s">
        <v>8580</v>
      </c>
      <c r="C3005" s="140"/>
      <c r="D3005" s="138">
        <v>2.9662999999999999</v>
      </c>
      <c r="E3005" s="138">
        <v>3.7259000000000002</v>
      </c>
    </row>
    <row r="3006" spans="1:5" ht="27">
      <c r="A3006" s="145">
        <v>68138910</v>
      </c>
      <c r="B3006" s="117" t="s">
        <v>8581</v>
      </c>
      <c r="C3006" s="118"/>
      <c r="D3006" s="136">
        <v>2.65</v>
      </c>
      <c r="E3006" s="136">
        <v>7.5739999999999998</v>
      </c>
    </row>
    <row r="3007" spans="1:5" ht="27">
      <c r="A3007" s="145">
        <v>68138990</v>
      </c>
      <c r="B3007" s="117" t="s">
        <v>8582</v>
      </c>
      <c r="C3007" s="118"/>
      <c r="D3007" s="136">
        <v>4.1163999999999996</v>
      </c>
      <c r="E3007" s="136">
        <v>7.9067999999999996</v>
      </c>
    </row>
    <row r="3008" spans="1:5" ht="27">
      <c r="A3008" s="145">
        <v>68141000</v>
      </c>
      <c r="B3008" s="139" t="s">
        <v>8583</v>
      </c>
      <c r="C3008" s="140"/>
      <c r="D3008" s="136">
        <v>2.5720000000000001</v>
      </c>
      <c r="E3008" s="136">
        <v>4.6295000000000002</v>
      </c>
    </row>
    <row r="3009" spans="1:5">
      <c r="A3009" s="130">
        <v>68149000</v>
      </c>
      <c r="B3009" s="117" t="s">
        <v>8584</v>
      </c>
      <c r="C3009" s="118"/>
      <c r="D3009" s="138">
        <v>0.35699999999999998</v>
      </c>
      <c r="E3009" s="138">
        <v>14.326499999999999</v>
      </c>
    </row>
    <row r="3010" spans="1:5">
      <c r="A3010" s="130">
        <v>68151100</v>
      </c>
      <c r="B3010" s="117" t="s">
        <v>8585</v>
      </c>
      <c r="C3010" s="118"/>
      <c r="D3010" s="138">
        <v>3.3165</v>
      </c>
      <c r="E3010" s="138">
        <v>24.305700000000002</v>
      </c>
    </row>
    <row r="3011" spans="1:5" ht="27">
      <c r="A3011" s="130">
        <v>68151200</v>
      </c>
      <c r="B3011" s="139" t="s">
        <v>8586</v>
      </c>
      <c r="C3011" s="140"/>
      <c r="D3011" s="138">
        <v>15.5726</v>
      </c>
      <c r="E3011" s="138">
        <v>29.220199999999998</v>
      </c>
    </row>
    <row r="3012" spans="1:5">
      <c r="A3012" s="130">
        <v>68151300</v>
      </c>
      <c r="B3012" s="117" t="s">
        <v>8587</v>
      </c>
      <c r="C3012" s="118"/>
      <c r="D3012" s="138">
        <v>14.813700000000001</v>
      </c>
      <c r="E3012" s="138">
        <v>18.271000000000001</v>
      </c>
    </row>
    <row r="3013" spans="1:5">
      <c r="A3013" s="130">
        <v>68151900</v>
      </c>
      <c r="B3013" s="117" t="s">
        <v>5943</v>
      </c>
      <c r="C3013" s="118"/>
      <c r="D3013" s="138">
        <v>4.4706999999999999</v>
      </c>
      <c r="E3013" s="138">
        <v>5.6010999999999997</v>
      </c>
    </row>
    <row r="3014" spans="1:5" ht="27">
      <c r="A3014" s="145">
        <v>68159190</v>
      </c>
      <c r="B3014" s="139" t="s">
        <v>8588</v>
      </c>
      <c r="C3014" s="140"/>
      <c r="D3014" s="136">
        <v>1.5688</v>
      </c>
      <c r="E3014" s="136">
        <v>2.3976999999999999</v>
      </c>
    </row>
    <row r="3015" spans="1:5" ht="27">
      <c r="A3015" s="145">
        <v>68159911</v>
      </c>
      <c r="B3015" s="117" t="s">
        <v>8589</v>
      </c>
      <c r="C3015" s="118"/>
      <c r="D3015" s="136">
        <v>17.081</v>
      </c>
      <c r="E3015" s="136">
        <v>17.081</v>
      </c>
    </row>
    <row r="3016" spans="1:5">
      <c r="A3016" s="145">
        <v>68159912</v>
      </c>
      <c r="B3016" s="117" t="s">
        <v>8590</v>
      </c>
      <c r="C3016" s="118"/>
      <c r="D3016" s="136">
        <v>99.565200000000004</v>
      </c>
      <c r="E3016" s="136">
        <v>99.565200000000004</v>
      </c>
    </row>
    <row r="3017" spans="1:5">
      <c r="A3017" s="145">
        <v>68159990</v>
      </c>
      <c r="B3017" s="117" t="s">
        <v>8591</v>
      </c>
      <c r="C3017" s="118"/>
      <c r="D3017" s="136">
        <v>1.2374000000000001</v>
      </c>
      <c r="E3017" s="136">
        <v>2.6421000000000001</v>
      </c>
    </row>
    <row r="3018" spans="1:5">
      <c r="A3018" s="145">
        <v>69010000</v>
      </c>
      <c r="B3018" s="117" t="s">
        <v>8592</v>
      </c>
      <c r="C3018" s="118"/>
      <c r="D3018" s="136">
        <v>2.0968</v>
      </c>
      <c r="E3018" s="136">
        <v>1.9189000000000001</v>
      </c>
    </row>
    <row r="3019" spans="1:5" ht="27">
      <c r="A3019" s="130">
        <v>69021018</v>
      </c>
      <c r="B3019" s="139" t="s">
        <v>8593</v>
      </c>
      <c r="C3019" s="140"/>
      <c r="D3019" s="138">
        <v>0.78600000000000003</v>
      </c>
      <c r="E3019" s="138">
        <v>1.3869</v>
      </c>
    </row>
    <row r="3020" spans="1:5">
      <c r="A3020" s="130">
        <v>69021019</v>
      </c>
      <c r="B3020" s="117" t="s">
        <v>8594</v>
      </c>
      <c r="C3020" s="118"/>
      <c r="D3020" s="138">
        <v>2.0038999999999998</v>
      </c>
      <c r="E3020" s="138">
        <v>2.7703000000000002</v>
      </c>
    </row>
    <row r="3021" spans="1:5" ht="27">
      <c r="A3021" s="145">
        <v>69021090</v>
      </c>
      <c r="B3021" s="139" t="s">
        <v>8595</v>
      </c>
      <c r="C3021" s="140"/>
      <c r="D3021" s="136">
        <v>0.77949999999999997</v>
      </c>
      <c r="E3021" s="136">
        <v>0.97340000000000004</v>
      </c>
    </row>
    <row r="3022" spans="1:5">
      <c r="A3022" s="145">
        <v>69022010</v>
      </c>
      <c r="B3022" s="117" t="s">
        <v>8596</v>
      </c>
      <c r="C3022" s="118"/>
      <c r="D3022" s="136">
        <v>0.37840000000000001</v>
      </c>
      <c r="E3022" s="136">
        <v>0.88919999999999999</v>
      </c>
    </row>
    <row r="3023" spans="1:5">
      <c r="A3023" s="145">
        <v>69022091</v>
      </c>
      <c r="B3023" s="117" t="s">
        <v>8597</v>
      </c>
      <c r="C3023" s="118"/>
      <c r="D3023" s="136">
        <v>9.6358999999999995</v>
      </c>
      <c r="E3023" s="136">
        <v>10.521800000000001</v>
      </c>
    </row>
    <row r="3024" spans="1:5">
      <c r="A3024" s="145">
        <v>69022092</v>
      </c>
      <c r="B3024" s="117" t="s">
        <v>8598</v>
      </c>
      <c r="C3024" s="118"/>
      <c r="D3024" s="136">
        <v>0.9294</v>
      </c>
      <c r="E3024" s="136">
        <v>1.7545999999999999</v>
      </c>
    </row>
    <row r="3025" spans="1:5">
      <c r="A3025" s="130">
        <v>69022093</v>
      </c>
      <c r="B3025" s="117" t="s">
        <v>8599</v>
      </c>
      <c r="C3025" s="118"/>
      <c r="D3025" s="138">
        <v>2.0045999999999999</v>
      </c>
      <c r="E3025" s="138">
        <v>2.2277999999999998</v>
      </c>
    </row>
    <row r="3026" spans="1:5" ht="27">
      <c r="A3026" s="130">
        <v>69022099</v>
      </c>
      <c r="B3026" s="139" t="s">
        <v>8600</v>
      </c>
      <c r="C3026" s="140"/>
      <c r="D3026" s="138">
        <v>0.82509999999999994</v>
      </c>
      <c r="E3026" s="138">
        <v>1.2333000000000001</v>
      </c>
    </row>
    <row r="3027" spans="1:5">
      <c r="A3027" s="145">
        <v>69029040</v>
      </c>
      <c r="B3027" s="117" t="s">
        <v>8601</v>
      </c>
      <c r="C3027" s="118"/>
      <c r="D3027" s="136">
        <v>2.1133999999999999</v>
      </c>
      <c r="E3027" s="136">
        <v>2.3599000000000001</v>
      </c>
    </row>
    <row r="3028" spans="1:5" ht="27">
      <c r="A3028" s="130">
        <v>69029090</v>
      </c>
      <c r="B3028" s="139" t="s">
        <v>8602</v>
      </c>
      <c r="C3028" s="140"/>
      <c r="D3028" s="138">
        <v>1.3015000000000001</v>
      </c>
      <c r="E3028" s="138">
        <v>0.99550000000000005</v>
      </c>
    </row>
    <row r="3029" spans="1:5">
      <c r="A3029" s="145">
        <v>69031011</v>
      </c>
      <c r="B3029" s="117" t="s">
        <v>8603</v>
      </c>
      <c r="C3029" s="118"/>
      <c r="D3029" s="136">
        <v>6.4509999999999996</v>
      </c>
      <c r="E3029" s="136">
        <v>6.4070999999999998</v>
      </c>
    </row>
    <row r="3030" spans="1:5" ht="27">
      <c r="A3030" s="130">
        <v>69031012</v>
      </c>
      <c r="B3030" s="139" t="s">
        <v>8604</v>
      </c>
      <c r="C3030" s="140"/>
      <c r="D3030" s="138">
        <v>3.0087000000000002</v>
      </c>
      <c r="E3030" s="138">
        <v>3.0087000000000002</v>
      </c>
    </row>
    <row r="3031" spans="1:5">
      <c r="A3031" s="145">
        <v>69031019</v>
      </c>
      <c r="B3031" s="117" t="s">
        <v>8605</v>
      </c>
      <c r="C3031" s="118"/>
      <c r="D3031" s="136">
        <v>2.4197000000000002</v>
      </c>
      <c r="E3031" s="136">
        <v>15.699</v>
      </c>
    </row>
    <row r="3032" spans="1:5" ht="27">
      <c r="A3032" s="130">
        <v>69031030</v>
      </c>
      <c r="B3032" s="139" t="s">
        <v>8606</v>
      </c>
      <c r="C3032" s="140"/>
      <c r="D3032" s="138">
        <v>5.8</v>
      </c>
      <c r="E3032" s="138">
        <v>5.8</v>
      </c>
    </row>
    <row r="3033" spans="1:5">
      <c r="A3033" s="145">
        <v>69031040</v>
      </c>
      <c r="B3033" s="117" t="s">
        <v>8607</v>
      </c>
      <c r="C3033" s="118"/>
      <c r="D3033" s="136">
        <v>5.6308999999999996</v>
      </c>
      <c r="E3033" s="136">
        <v>5.5846</v>
      </c>
    </row>
    <row r="3034" spans="1:5" ht="27">
      <c r="A3034" s="130">
        <v>69031090</v>
      </c>
      <c r="B3034" s="139" t="s">
        <v>8608</v>
      </c>
      <c r="C3034" s="140"/>
      <c r="D3034" s="138">
        <v>5.6108000000000002</v>
      </c>
      <c r="E3034" s="138">
        <v>9.3089999999999993</v>
      </c>
    </row>
    <row r="3035" spans="1:5" ht="27">
      <c r="A3035" s="130">
        <v>69032010</v>
      </c>
      <c r="B3035" s="139" t="s">
        <v>8609</v>
      </c>
      <c r="C3035" s="140"/>
      <c r="D3035" s="138">
        <v>0.80810000000000004</v>
      </c>
      <c r="E3035" s="138">
        <v>0.92759999999999998</v>
      </c>
    </row>
    <row r="3036" spans="1:5" ht="27">
      <c r="A3036" s="130">
        <v>69032020</v>
      </c>
      <c r="B3036" s="139" t="s">
        <v>8610</v>
      </c>
      <c r="C3036" s="140"/>
      <c r="D3036" s="138">
        <v>4.3951000000000002</v>
      </c>
      <c r="E3036" s="138">
        <v>5.2591000000000001</v>
      </c>
    </row>
    <row r="3037" spans="1:5">
      <c r="A3037" s="130">
        <v>69032030</v>
      </c>
      <c r="B3037" s="117" t="s">
        <v>8611</v>
      </c>
      <c r="C3037" s="118"/>
      <c r="D3037" s="138">
        <v>2.1238000000000001</v>
      </c>
      <c r="E3037" s="138">
        <v>3.7385999999999999</v>
      </c>
    </row>
    <row r="3038" spans="1:5" ht="27">
      <c r="A3038" s="130">
        <v>69032090</v>
      </c>
      <c r="B3038" s="139" t="s">
        <v>8612</v>
      </c>
      <c r="C3038" s="140"/>
      <c r="D3038" s="138">
        <v>2.5777000000000001</v>
      </c>
      <c r="E3038" s="138">
        <v>3.9295</v>
      </c>
    </row>
    <row r="3039" spans="1:5">
      <c r="A3039" s="145">
        <v>69039011</v>
      </c>
      <c r="B3039" s="117" t="s">
        <v>8613</v>
      </c>
      <c r="C3039" s="118"/>
      <c r="D3039" s="136">
        <v>10.7646</v>
      </c>
      <c r="E3039" s="136">
        <v>13.3596</v>
      </c>
    </row>
    <row r="3040" spans="1:5" ht="27">
      <c r="A3040" s="130">
        <v>69039019</v>
      </c>
      <c r="B3040" s="139" t="s">
        <v>8614</v>
      </c>
      <c r="C3040" s="140"/>
      <c r="D3040" s="138">
        <v>3.46</v>
      </c>
      <c r="E3040" s="138">
        <v>4.4984000000000002</v>
      </c>
    </row>
    <row r="3041" spans="1:5">
      <c r="A3041" s="145">
        <v>69039091</v>
      </c>
      <c r="B3041" s="117" t="s">
        <v>8615</v>
      </c>
      <c r="C3041" s="118"/>
      <c r="D3041" s="136">
        <v>2.5499000000000001</v>
      </c>
      <c r="E3041" s="136">
        <v>6.1280999999999999</v>
      </c>
    </row>
    <row r="3042" spans="1:5" ht="27">
      <c r="A3042" s="130">
        <v>69039092</v>
      </c>
      <c r="B3042" s="139" t="s">
        <v>8616</v>
      </c>
      <c r="C3042" s="140"/>
      <c r="D3042" s="138">
        <v>2.8395999999999999</v>
      </c>
      <c r="E3042" s="138">
        <v>5.3399000000000001</v>
      </c>
    </row>
    <row r="3043" spans="1:5">
      <c r="A3043" s="145">
        <v>69039099</v>
      </c>
      <c r="B3043" s="117" t="s">
        <v>8617</v>
      </c>
      <c r="C3043" s="118"/>
      <c r="D3043" s="136">
        <v>7.1428000000000003</v>
      </c>
      <c r="E3043" s="136">
        <v>10.757300000000001</v>
      </c>
    </row>
    <row r="3044" spans="1:5" ht="27">
      <c r="A3044" s="130">
        <v>69049000</v>
      </c>
      <c r="B3044" s="139" t="s">
        <v>8618</v>
      </c>
      <c r="C3044" s="140"/>
      <c r="D3044" s="138">
        <v>19.142600000000002</v>
      </c>
      <c r="E3044" s="138">
        <v>19.142600000000002</v>
      </c>
    </row>
    <row r="3045" spans="1:5">
      <c r="A3045" s="145">
        <v>69060000</v>
      </c>
      <c r="B3045" s="117" t="s">
        <v>8619</v>
      </c>
      <c r="C3045" s="118"/>
      <c r="D3045" s="136">
        <v>45.158200000000001</v>
      </c>
      <c r="E3045" s="136">
        <v>49.751800000000003</v>
      </c>
    </row>
    <row r="3046" spans="1:5" ht="27">
      <c r="A3046" s="145">
        <v>69072100</v>
      </c>
      <c r="B3046" s="117" t="s">
        <v>8620</v>
      </c>
      <c r="C3046" s="118"/>
      <c r="D3046" s="136">
        <v>0.34339999999999998</v>
      </c>
      <c r="E3046" s="136">
        <v>0.71709999999999996</v>
      </c>
    </row>
    <row r="3047" spans="1:5" ht="27">
      <c r="A3047" s="145">
        <v>69072200</v>
      </c>
      <c r="B3047" s="117" t="s">
        <v>8621</v>
      </c>
      <c r="C3047" s="118"/>
      <c r="D3047" s="136">
        <v>0.51319999999999999</v>
      </c>
      <c r="E3047" s="136">
        <v>0.70689999999999997</v>
      </c>
    </row>
    <row r="3048" spans="1:5" ht="27">
      <c r="A3048" s="145">
        <v>69072300</v>
      </c>
      <c r="B3048" s="117" t="s">
        <v>8621</v>
      </c>
      <c r="C3048" s="118"/>
      <c r="D3048" s="136">
        <v>0.46710000000000002</v>
      </c>
      <c r="E3048" s="136">
        <v>0.46710000000000002</v>
      </c>
    </row>
    <row r="3049" spans="1:5">
      <c r="A3049" s="145">
        <v>69073000</v>
      </c>
      <c r="B3049" s="117" t="s">
        <v>8622</v>
      </c>
      <c r="C3049" s="118"/>
      <c r="D3049" s="136">
        <v>0.39360000000000001</v>
      </c>
      <c r="E3049" s="136">
        <v>1.0981000000000001</v>
      </c>
    </row>
    <row r="3050" spans="1:5">
      <c r="A3050" s="130">
        <v>69074000</v>
      </c>
      <c r="B3050" s="117" t="s">
        <v>8623</v>
      </c>
      <c r="C3050" s="118"/>
      <c r="D3050" s="138">
        <v>0.6038</v>
      </c>
      <c r="E3050" s="138">
        <v>0.48</v>
      </c>
    </row>
    <row r="3051" spans="1:5">
      <c r="A3051" s="145">
        <v>69091100</v>
      </c>
      <c r="B3051" s="117" t="s">
        <v>8624</v>
      </c>
      <c r="C3051" s="118"/>
      <c r="D3051" s="136">
        <v>0.50849999999999995</v>
      </c>
      <c r="E3051" s="136">
        <v>0.65669999999999995</v>
      </c>
    </row>
    <row r="3052" spans="1:5" ht="27">
      <c r="A3052" s="130">
        <v>69091210</v>
      </c>
      <c r="B3052" s="139" t="s">
        <v>8625</v>
      </c>
      <c r="C3052" s="140"/>
      <c r="D3052" s="138">
        <v>495.94130000000001</v>
      </c>
      <c r="E3052" s="138">
        <v>495.94130000000001</v>
      </c>
    </row>
    <row r="3053" spans="1:5" ht="27">
      <c r="A3053" s="145">
        <v>69091230</v>
      </c>
      <c r="B3053" s="117" t="s">
        <v>8626</v>
      </c>
      <c r="C3053" s="118"/>
      <c r="D3053" s="136">
        <v>50.095300000000002</v>
      </c>
      <c r="E3053" s="136">
        <v>101.27079999999999</v>
      </c>
    </row>
    <row r="3054" spans="1:5" ht="27">
      <c r="A3054" s="130">
        <v>69091290</v>
      </c>
      <c r="B3054" s="139" t="s">
        <v>8627</v>
      </c>
      <c r="C3054" s="140"/>
      <c r="D3054" s="138">
        <v>0.85</v>
      </c>
      <c r="E3054" s="138">
        <v>0.95</v>
      </c>
    </row>
    <row r="3055" spans="1:5" ht="27">
      <c r="A3055" s="130">
        <v>69091930</v>
      </c>
      <c r="B3055" s="139" t="s">
        <v>8628</v>
      </c>
      <c r="C3055" s="140"/>
      <c r="D3055" s="138">
        <v>5.4095000000000004</v>
      </c>
      <c r="E3055" s="138">
        <v>7.9810999999999996</v>
      </c>
    </row>
    <row r="3056" spans="1:5">
      <c r="A3056" s="145">
        <v>69091990</v>
      </c>
      <c r="B3056" s="117" t="s">
        <v>8629</v>
      </c>
      <c r="C3056" s="118"/>
      <c r="D3056" s="136">
        <v>1.7789999999999999</v>
      </c>
      <c r="E3056" s="136">
        <v>6.5513000000000003</v>
      </c>
    </row>
    <row r="3057" spans="1:5" ht="27">
      <c r="A3057" s="130">
        <v>69099000</v>
      </c>
      <c r="B3057" s="139" t="s">
        <v>8630</v>
      </c>
      <c r="C3057" s="140"/>
      <c r="D3057" s="138">
        <v>2.7523</v>
      </c>
      <c r="E3057" s="138">
        <v>2.5865999999999998</v>
      </c>
    </row>
    <row r="3058" spans="1:5">
      <c r="A3058" s="145">
        <v>69101000</v>
      </c>
      <c r="B3058" s="117" t="s">
        <v>8631</v>
      </c>
      <c r="C3058" s="118"/>
      <c r="D3058" s="136">
        <v>0.60840000000000005</v>
      </c>
      <c r="E3058" s="136">
        <v>0.997</v>
      </c>
    </row>
    <row r="3059" spans="1:5" ht="27">
      <c r="A3059" s="130">
        <v>69109000</v>
      </c>
      <c r="B3059" s="139" t="s">
        <v>8632</v>
      </c>
      <c r="C3059" s="140"/>
      <c r="D3059" s="138">
        <v>0.75719999999999998</v>
      </c>
      <c r="E3059" s="138">
        <v>1.1870000000000001</v>
      </c>
    </row>
    <row r="3060" spans="1:5">
      <c r="A3060" s="145">
        <v>69111010</v>
      </c>
      <c r="B3060" s="117" t="s">
        <v>8633</v>
      </c>
      <c r="C3060" s="118"/>
      <c r="D3060" s="136">
        <v>3.0623</v>
      </c>
      <c r="E3060" s="136">
        <v>12.491400000000001</v>
      </c>
    </row>
    <row r="3061" spans="1:5" ht="27">
      <c r="A3061" s="130">
        <v>69111090</v>
      </c>
      <c r="B3061" s="139" t="s">
        <v>8634</v>
      </c>
      <c r="C3061" s="140"/>
      <c r="D3061" s="138">
        <v>1.8329</v>
      </c>
      <c r="E3061" s="138">
        <v>3.8174999999999999</v>
      </c>
    </row>
    <row r="3062" spans="1:5">
      <c r="A3062" s="145">
        <v>69119000</v>
      </c>
      <c r="B3062" s="117" t="s">
        <v>8635</v>
      </c>
      <c r="C3062" s="118"/>
      <c r="D3062" s="136">
        <v>1.2242</v>
      </c>
      <c r="E3062" s="136">
        <v>2.5505</v>
      </c>
    </row>
    <row r="3063" spans="1:5" ht="27">
      <c r="A3063" s="130">
        <v>69120000</v>
      </c>
      <c r="B3063" s="139" t="s">
        <v>8636</v>
      </c>
      <c r="C3063" s="140"/>
      <c r="D3063" s="138">
        <v>1.5157</v>
      </c>
      <c r="E3063" s="138">
        <v>2.9493999999999998</v>
      </c>
    </row>
    <row r="3064" spans="1:5">
      <c r="A3064" s="145">
        <v>69131000</v>
      </c>
      <c r="B3064" s="117" t="s">
        <v>8637</v>
      </c>
      <c r="C3064" s="118"/>
      <c r="D3064" s="136">
        <v>1.0415000000000001</v>
      </c>
      <c r="E3064" s="136">
        <v>2.7248000000000001</v>
      </c>
    </row>
    <row r="3065" spans="1:5" ht="27">
      <c r="A3065" s="130">
        <v>69139000</v>
      </c>
      <c r="B3065" s="139" t="s">
        <v>8638</v>
      </c>
      <c r="C3065" s="140"/>
      <c r="D3065" s="138">
        <v>1.0005999999999999</v>
      </c>
      <c r="E3065" s="138">
        <v>1.9474</v>
      </c>
    </row>
    <row r="3066" spans="1:5">
      <c r="A3066" s="130">
        <v>69141000</v>
      </c>
      <c r="B3066" s="117" t="s">
        <v>8639</v>
      </c>
      <c r="C3066" s="118"/>
      <c r="D3066" s="138">
        <v>1.2322</v>
      </c>
      <c r="E3066" s="138">
        <v>1.198</v>
      </c>
    </row>
    <row r="3067" spans="1:5">
      <c r="A3067" s="145">
        <v>69149000</v>
      </c>
      <c r="B3067" s="117" t="s">
        <v>8640</v>
      </c>
      <c r="C3067" s="118"/>
      <c r="D3067" s="136">
        <v>0.76959999999999995</v>
      </c>
      <c r="E3067" s="136">
        <v>2.6573000000000002</v>
      </c>
    </row>
    <row r="3068" spans="1:5">
      <c r="A3068" s="145">
        <v>70021000</v>
      </c>
      <c r="B3068" s="117" t="s">
        <v>8641</v>
      </c>
      <c r="C3068" s="118"/>
      <c r="D3068" s="136">
        <v>0.36230000000000001</v>
      </c>
      <c r="E3068" s="136">
        <v>0.47489999999999999</v>
      </c>
    </row>
    <row r="3069" spans="1:5">
      <c r="A3069" s="145">
        <v>70022000</v>
      </c>
      <c r="B3069" s="117" t="s">
        <v>8642</v>
      </c>
      <c r="C3069" s="118"/>
      <c r="D3069" s="136">
        <v>0.7036</v>
      </c>
      <c r="E3069" s="136">
        <v>4.8952999999999998</v>
      </c>
    </row>
    <row r="3070" spans="1:5">
      <c r="A3070" s="145">
        <v>70023100</v>
      </c>
      <c r="B3070" s="117" t="s">
        <v>8643</v>
      </c>
      <c r="C3070" s="118"/>
      <c r="D3070" s="136">
        <v>5.0364000000000004</v>
      </c>
      <c r="E3070" s="136">
        <v>3.9361000000000002</v>
      </c>
    </row>
    <row r="3071" spans="1:5">
      <c r="A3071" s="145">
        <v>70023200</v>
      </c>
      <c r="B3071" s="117" t="s">
        <v>8644</v>
      </c>
      <c r="C3071" s="118"/>
      <c r="D3071" s="136">
        <v>0.93620000000000003</v>
      </c>
      <c r="E3071" s="136">
        <v>1.0197000000000001</v>
      </c>
    </row>
    <row r="3072" spans="1:5">
      <c r="A3072" s="145">
        <v>70023900</v>
      </c>
      <c r="B3072" s="117" t="s">
        <v>8645</v>
      </c>
      <c r="C3072" s="118"/>
      <c r="D3072" s="136">
        <v>1.35</v>
      </c>
      <c r="E3072" s="136">
        <v>1.6029</v>
      </c>
    </row>
    <row r="3073" spans="1:5" ht="27">
      <c r="A3073" s="130">
        <v>70031200</v>
      </c>
      <c r="B3073" s="139" t="s">
        <v>8646</v>
      </c>
      <c r="C3073" s="140"/>
      <c r="D3073" s="138">
        <v>3.101</v>
      </c>
      <c r="E3073" s="138">
        <v>3.1059000000000001</v>
      </c>
    </row>
    <row r="3074" spans="1:5">
      <c r="A3074" s="145">
        <v>70031900</v>
      </c>
      <c r="B3074" s="117" t="s">
        <v>8647</v>
      </c>
      <c r="C3074" s="118"/>
      <c r="D3074" s="136">
        <v>0.3609</v>
      </c>
      <c r="E3074" s="136">
        <v>0.41639999999999999</v>
      </c>
    </row>
    <row r="3075" spans="1:5" ht="27">
      <c r="A3075" s="130">
        <v>70032000</v>
      </c>
      <c r="B3075" s="139" t="s">
        <v>8648</v>
      </c>
      <c r="C3075" s="140"/>
      <c r="D3075" s="138">
        <v>0.70620000000000005</v>
      </c>
      <c r="E3075" s="138">
        <v>0.80769999999999997</v>
      </c>
    </row>
    <row r="3076" spans="1:5">
      <c r="A3076" s="145">
        <v>70042000</v>
      </c>
      <c r="B3076" s="117" t="s">
        <v>8649</v>
      </c>
      <c r="C3076" s="118"/>
      <c r="D3076" s="136">
        <v>0.47070000000000001</v>
      </c>
      <c r="E3076" s="136">
        <v>0.52290000000000003</v>
      </c>
    </row>
    <row r="3077" spans="1:5" ht="27">
      <c r="A3077" s="130">
        <v>70049000</v>
      </c>
      <c r="B3077" s="139" t="s">
        <v>8650</v>
      </c>
      <c r="C3077" s="140"/>
      <c r="D3077" s="138">
        <v>0.38840000000000002</v>
      </c>
      <c r="E3077" s="138">
        <v>0.47570000000000001</v>
      </c>
    </row>
    <row r="3078" spans="1:5">
      <c r="A3078" s="130">
        <v>70051000</v>
      </c>
      <c r="B3078" s="117" t="s">
        <v>8651</v>
      </c>
      <c r="C3078" s="118"/>
      <c r="D3078" s="138">
        <v>0.38650000000000001</v>
      </c>
      <c r="E3078" s="138">
        <v>0.52239999999999998</v>
      </c>
    </row>
    <row r="3079" spans="1:5">
      <c r="A3079" s="145">
        <v>70052100</v>
      </c>
      <c r="B3079" s="117" t="s">
        <v>8652</v>
      </c>
      <c r="C3079" s="118"/>
      <c r="D3079" s="136">
        <v>0.28989999999999999</v>
      </c>
      <c r="E3079" s="136">
        <v>0.34460000000000002</v>
      </c>
    </row>
    <row r="3080" spans="1:5">
      <c r="A3080" s="130">
        <v>70052900</v>
      </c>
      <c r="B3080" s="117" t="s">
        <v>8653</v>
      </c>
      <c r="C3080" s="118"/>
      <c r="D3080" s="138">
        <v>0.1988</v>
      </c>
      <c r="E3080" s="138">
        <v>0.60919999999999996</v>
      </c>
    </row>
    <row r="3081" spans="1:5">
      <c r="A3081" s="145">
        <v>70060000</v>
      </c>
      <c r="B3081" s="117" t="s">
        <v>8654</v>
      </c>
      <c r="C3081" s="118"/>
      <c r="D3081" s="136">
        <v>0.2278</v>
      </c>
      <c r="E3081" s="136">
        <v>0.58960000000000001</v>
      </c>
    </row>
    <row r="3082" spans="1:5">
      <c r="A3082" s="145">
        <v>70071100</v>
      </c>
      <c r="B3082" s="117" t="s">
        <v>8655</v>
      </c>
      <c r="C3082" s="118"/>
      <c r="D3082" s="136">
        <v>1.5361</v>
      </c>
      <c r="E3082" s="136">
        <v>2.4022000000000001</v>
      </c>
    </row>
    <row r="3083" spans="1:5">
      <c r="A3083" s="145">
        <v>70071900</v>
      </c>
      <c r="B3083" s="117" t="s">
        <v>8656</v>
      </c>
      <c r="C3083" s="118"/>
      <c r="D3083" s="136">
        <v>0.93340000000000001</v>
      </c>
      <c r="E3083" s="136">
        <v>1.4197</v>
      </c>
    </row>
    <row r="3084" spans="1:5">
      <c r="A3084" s="145">
        <v>70072100</v>
      </c>
      <c r="B3084" s="117" t="s">
        <v>8657</v>
      </c>
      <c r="C3084" s="118"/>
      <c r="D3084" s="136">
        <v>2.0880000000000001</v>
      </c>
      <c r="E3084" s="136">
        <v>3.2103999999999999</v>
      </c>
    </row>
    <row r="3085" spans="1:5">
      <c r="A3085" s="145">
        <v>70072900</v>
      </c>
      <c r="B3085" s="117" t="s">
        <v>8658</v>
      </c>
      <c r="C3085" s="118"/>
      <c r="D3085" s="136">
        <v>0.35249999999999998</v>
      </c>
      <c r="E3085" s="136">
        <v>0.4</v>
      </c>
    </row>
    <row r="3086" spans="1:5">
      <c r="A3086" s="130">
        <v>70080000</v>
      </c>
      <c r="B3086" s="117" t="s">
        <v>8659</v>
      </c>
      <c r="C3086" s="118"/>
      <c r="D3086" s="138">
        <v>2.3239999999999998</v>
      </c>
      <c r="E3086" s="138">
        <v>2.3239999999999998</v>
      </c>
    </row>
    <row r="3087" spans="1:5">
      <c r="A3087" s="145">
        <v>70091000</v>
      </c>
      <c r="B3087" s="117" t="s">
        <v>8660</v>
      </c>
      <c r="C3087" s="118"/>
      <c r="D3087" s="136">
        <v>1.7714000000000001</v>
      </c>
      <c r="E3087" s="136">
        <v>5.4310999999999998</v>
      </c>
    </row>
    <row r="3088" spans="1:5">
      <c r="A3088" s="145">
        <v>70099100</v>
      </c>
      <c r="B3088" s="117" t="s">
        <v>8661</v>
      </c>
      <c r="C3088" s="118"/>
      <c r="D3088" s="136">
        <v>0.54469999999999996</v>
      </c>
      <c r="E3088" s="136">
        <v>1.1197999999999999</v>
      </c>
    </row>
    <row r="3089" spans="1:5">
      <c r="A3089" s="145">
        <v>70099200</v>
      </c>
      <c r="B3089" s="117" t="s">
        <v>8662</v>
      </c>
      <c r="C3089" s="118"/>
      <c r="D3089" s="136">
        <v>1.0061</v>
      </c>
      <c r="E3089" s="136">
        <v>1.9432</v>
      </c>
    </row>
    <row r="3090" spans="1:5">
      <c r="A3090" s="130">
        <v>70101000</v>
      </c>
      <c r="B3090" s="117" t="s">
        <v>8663</v>
      </c>
      <c r="C3090" s="118"/>
      <c r="D3090" s="138">
        <v>1.153</v>
      </c>
      <c r="E3090" s="138">
        <v>2.6854</v>
      </c>
    </row>
    <row r="3091" spans="1:5" ht="27">
      <c r="A3091" s="130">
        <v>70102000</v>
      </c>
      <c r="B3091" s="139" t="s">
        <v>8664</v>
      </c>
      <c r="C3091" s="140"/>
      <c r="D3091" s="138">
        <v>0.50860000000000005</v>
      </c>
      <c r="E3091" s="138">
        <v>1.1145</v>
      </c>
    </row>
    <row r="3092" spans="1:5" ht="27">
      <c r="A3092" s="130">
        <v>70109011</v>
      </c>
      <c r="B3092" s="139" t="s">
        <v>8665</v>
      </c>
      <c r="C3092" s="140"/>
      <c r="D3092" s="138">
        <v>1.0826</v>
      </c>
      <c r="E3092" s="138">
        <v>1.5306999999999999</v>
      </c>
    </row>
    <row r="3093" spans="1:5">
      <c r="A3093" s="145">
        <v>70109012</v>
      </c>
      <c r="B3093" s="117" t="s">
        <v>8666</v>
      </c>
      <c r="C3093" s="118"/>
      <c r="D3093" s="136">
        <v>0.58860000000000001</v>
      </c>
      <c r="E3093" s="136">
        <v>1.1405000000000001</v>
      </c>
    </row>
    <row r="3094" spans="1:5" ht="27">
      <c r="A3094" s="130">
        <v>70109021</v>
      </c>
      <c r="B3094" s="139" t="s">
        <v>8667</v>
      </c>
      <c r="C3094" s="140"/>
      <c r="D3094" s="138">
        <v>0.55500000000000005</v>
      </c>
      <c r="E3094" s="138">
        <v>0.69769999999999999</v>
      </c>
    </row>
    <row r="3095" spans="1:5" ht="27">
      <c r="A3095" s="145">
        <v>70109022</v>
      </c>
      <c r="B3095" s="139" t="s">
        <v>8668</v>
      </c>
      <c r="C3095" s="140"/>
      <c r="D3095" s="136">
        <v>0.46</v>
      </c>
      <c r="E3095" s="136">
        <v>1.0185</v>
      </c>
    </row>
    <row r="3096" spans="1:5" ht="27">
      <c r="A3096" s="130">
        <v>70109090</v>
      </c>
      <c r="B3096" s="139" t="s">
        <v>8669</v>
      </c>
      <c r="C3096" s="140"/>
      <c r="D3096" s="138">
        <v>0.60219999999999996</v>
      </c>
      <c r="E3096" s="138">
        <v>1.0474000000000001</v>
      </c>
    </row>
    <row r="3097" spans="1:5">
      <c r="A3097" s="145">
        <v>70111010</v>
      </c>
      <c r="B3097" s="117" t="s">
        <v>8670</v>
      </c>
      <c r="C3097" s="118"/>
      <c r="D3097" s="136">
        <v>4.4443999999999999</v>
      </c>
      <c r="E3097" s="136">
        <v>4.4443999999999999</v>
      </c>
    </row>
    <row r="3098" spans="1:5" ht="27">
      <c r="A3098" s="130">
        <v>70131000</v>
      </c>
      <c r="B3098" s="139" t="s">
        <v>8671</v>
      </c>
      <c r="C3098" s="140"/>
      <c r="D3098" s="138">
        <v>1.4994000000000001</v>
      </c>
      <c r="E3098" s="138">
        <v>4.5773000000000001</v>
      </c>
    </row>
    <row r="3099" spans="1:5" ht="27">
      <c r="A3099" s="130">
        <v>70132200</v>
      </c>
      <c r="B3099" s="117" t="s">
        <v>8672</v>
      </c>
      <c r="C3099" s="118"/>
      <c r="D3099" s="138">
        <v>0.82389999999999997</v>
      </c>
      <c r="E3099" s="138">
        <v>1.2404999999999999</v>
      </c>
    </row>
    <row r="3100" spans="1:5" ht="27">
      <c r="A3100" s="145">
        <v>70132800</v>
      </c>
      <c r="B3100" s="117" t="s">
        <v>8673</v>
      </c>
      <c r="C3100" s="118"/>
      <c r="D3100" s="136">
        <v>0.46829999999999999</v>
      </c>
      <c r="E3100" s="136">
        <v>0.99170000000000003</v>
      </c>
    </row>
    <row r="3101" spans="1:5" ht="27">
      <c r="A3101" s="130">
        <v>70133300</v>
      </c>
      <c r="B3101" s="139" t="s">
        <v>8674</v>
      </c>
      <c r="C3101" s="140"/>
      <c r="D3101" s="138">
        <v>0.75690000000000002</v>
      </c>
      <c r="E3101" s="138">
        <v>1.1664000000000001</v>
      </c>
    </row>
    <row r="3102" spans="1:5" ht="27">
      <c r="A3102" s="145">
        <v>70133700</v>
      </c>
      <c r="B3102" s="117" t="s">
        <v>8675</v>
      </c>
      <c r="C3102" s="118"/>
      <c r="D3102" s="136">
        <v>0.4521</v>
      </c>
      <c r="E3102" s="136">
        <v>0.79320000000000002</v>
      </c>
    </row>
    <row r="3103" spans="1:5" ht="27">
      <c r="A3103" s="130">
        <v>70134100</v>
      </c>
      <c r="B3103" s="139" t="s">
        <v>8676</v>
      </c>
      <c r="C3103" s="140"/>
      <c r="D3103" s="138">
        <v>0.8306</v>
      </c>
      <c r="E3103" s="138">
        <v>1.1516</v>
      </c>
    </row>
    <row r="3104" spans="1:5">
      <c r="A3104" s="145">
        <v>70134210</v>
      </c>
      <c r="B3104" s="117" t="s">
        <v>8677</v>
      </c>
      <c r="C3104" s="118"/>
      <c r="D3104" s="136">
        <v>0.68920000000000003</v>
      </c>
      <c r="E3104" s="136">
        <v>3.8134000000000001</v>
      </c>
    </row>
    <row r="3105" spans="1:5" ht="27">
      <c r="A3105" s="130">
        <v>70134290</v>
      </c>
      <c r="B3105" s="139" t="s">
        <v>8678</v>
      </c>
      <c r="C3105" s="140"/>
      <c r="D3105" s="138">
        <v>0.73619999999999997</v>
      </c>
      <c r="E3105" s="138">
        <v>1.5528999999999999</v>
      </c>
    </row>
    <row r="3106" spans="1:5">
      <c r="A3106" s="145">
        <v>70134900</v>
      </c>
      <c r="B3106" s="117" t="s">
        <v>8679</v>
      </c>
      <c r="C3106" s="118"/>
      <c r="D3106" s="136">
        <v>0.4677</v>
      </c>
      <c r="E3106" s="136">
        <v>0.95699999999999996</v>
      </c>
    </row>
    <row r="3107" spans="1:5" ht="27">
      <c r="A3107" s="130">
        <v>70139110</v>
      </c>
      <c r="B3107" s="139" t="s">
        <v>8680</v>
      </c>
      <c r="C3107" s="140"/>
      <c r="D3107" s="138">
        <v>0.78239999999999998</v>
      </c>
      <c r="E3107" s="138">
        <v>1.1433</v>
      </c>
    </row>
    <row r="3108" spans="1:5">
      <c r="A3108" s="145">
        <v>70139190</v>
      </c>
      <c r="B3108" s="117" t="s">
        <v>8681</v>
      </c>
      <c r="C3108" s="118"/>
      <c r="D3108" s="136">
        <v>0.59470000000000001</v>
      </c>
      <c r="E3108" s="136">
        <v>1.1444000000000001</v>
      </c>
    </row>
    <row r="3109" spans="1:5" ht="27">
      <c r="A3109" s="130">
        <v>70139900</v>
      </c>
      <c r="B3109" s="139" t="s">
        <v>8682</v>
      </c>
      <c r="C3109" s="140"/>
      <c r="D3109" s="138">
        <v>0.49120000000000003</v>
      </c>
      <c r="E3109" s="138">
        <v>1.4288000000000001</v>
      </c>
    </row>
    <row r="3110" spans="1:5">
      <c r="A3110" s="145">
        <v>70140000</v>
      </c>
      <c r="B3110" s="117" t="s">
        <v>8683</v>
      </c>
      <c r="C3110" s="118"/>
      <c r="D3110" s="136">
        <v>1.4338</v>
      </c>
      <c r="E3110" s="136">
        <v>4.1082000000000001</v>
      </c>
    </row>
    <row r="3111" spans="1:5" ht="27">
      <c r="A3111" s="130">
        <v>70151091</v>
      </c>
      <c r="B3111" s="139" t="s">
        <v>8684</v>
      </c>
      <c r="C3111" s="140"/>
      <c r="D3111" s="138">
        <v>2.3504</v>
      </c>
      <c r="E3111" s="138">
        <v>2.3504</v>
      </c>
    </row>
    <row r="3112" spans="1:5">
      <c r="A3112" s="145">
        <v>70151092</v>
      </c>
      <c r="B3112" s="117" t="s">
        <v>8685</v>
      </c>
      <c r="C3112" s="118"/>
      <c r="D3112" s="136">
        <v>33</v>
      </c>
      <c r="E3112" s="136">
        <v>33</v>
      </c>
    </row>
    <row r="3113" spans="1:5" ht="27">
      <c r="A3113" s="130">
        <v>70159010</v>
      </c>
      <c r="B3113" s="139" t="s">
        <v>8686</v>
      </c>
      <c r="C3113" s="140"/>
      <c r="D3113" s="138">
        <v>23.5</v>
      </c>
      <c r="E3113" s="138">
        <v>12.2753</v>
      </c>
    </row>
    <row r="3114" spans="1:5">
      <c r="A3114" s="145">
        <v>70159020</v>
      </c>
      <c r="B3114" s="117" t="s">
        <v>8687</v>
      </c>
      <c r="C3114" s="118"/>
      <c r="D3114" s="136">
        <v>1.1907000000000001</v>
      </c>
      <c r="E3114" s="136">
        <v>1.5927</v>
      </c>
    </row>
    <row r="3115" spans="1:5" ht="27">
      <c r="A3115" s="130">
        <v>70159090</v>
      </c>
      <c r="B3115" s="139" t="s">
        <v>8688</v>
      </c>
      <c r="C3115" s="140"/>
      <c r="D3115" s="138">
        <v>3.4796</v>
      </c>
      <c r="E3115" s="138">
        <v>3.4796</v>
      </c>
    </row>
    <row r="3116" spans="1:5">
      <c r="A3116" s="145">
        <v>70161000</v>
      </c>
      <c r="B3116" s="117" t="s">
        <v>8689</v>
      </c>
      <c r="C3116" s="118"/>
      <c r="D3116" s="136">
        <v>0.43530000000000002</v>
      </c>
      <c r="E3116" s="136">
        <v>0.70189999999999997</v>
      </c>
    </row>
    <row r="3117" spans="1:5" ht="27">
      <c r="A3117" s="130">
        <v>70169000</v>
      </c>
      <c r="B3117" s="139" t="s">
        <v>8690</v>
      </c>
      <c r="C3117" s="140"/>
      <c r="D3117" s="138">
        <v>0.4597</v>
      </c>
      <c r="E3117" s="138">
        <v>0.4924</v>
      </c>
    </row>
    <row r="3118" spans="1:5">
      <c r="A3118" s="145">
        <v>70171000</v>
      </c>
      <c r="B3118" s="117" t="s">
        <v>8691</v>
      </c>
      <c r="C3118" s="118"/>
      <c r="D3118" s="136">
        <v>1.0429999999999999</v>
      </c>
      <c r="E3118" s="136">
        <v>2.5794000000000001</v>
      </c>
    </row>
    <row r="3119" spans="1:5" ht="27">
      <c r="A3119" s="130">
        <v>70172000</v>
      </c>
      <c r="B3119" s="139" t="s">
        <v>8692</v>
      </c>
      <c r="C3119" s="140"/>
      <c r="D3119" s="138">
        <v>1.2210000000000001</v>
      </c>
      <c r="E3119" s="138">
        <v>2.3643999999999998</v>
      </c>
    </row>
    <row r="3120" spans="1:5">
      <c r="A3120" s="145">
        <v>70179000</v>
      </c>
      <c r="B3120" s="117" t="s">
        <v>8693</v>
      </c>
      <c r="C3120" s="118"/>
      <c r="D3120" s="136">
        <v>1.6620999999999999</v>
      </c>
      <c r="E3120" s="136">
        <v>2.8254000000000001</v>
      </c>
    </row>
    <row r="3121" spans="1:5">
      <c r="A3121" s="130">
        <v>70181010</v>
      </c>
      <c r="B3121" s="117" t="s">
        <v>8694</v>
      </c>
      <c r="C3121" s="118"/>
      <c r="D3121" s="138">
        <v>0.71960000000000002</v>
      </c>
      <c r="E3121" s="138">
        <v>1.5844</v>
      </c>
    </row>
    <row r="3122" spans="1:5" ht="27">
      <c r="A3122" s="145">
        <v>70181020</v>
      </c>
      <c r="B3122" s="139" t="s">
        <v>8695</v>
      </c>
      <c r="C3122" s="140"/>
      <c r="D3122" s="136">
        <v>1.5462</v>
      </c>
      <c r="E3122" s="136">
        <v>14.55</v>
      </c>
    </row>
    <row r="3123" spans="1:5">
      <c r="A3123" s="145">
        <v>70181090</v>
      </c>
      <c r="B3123" s="117" t="s">
        <v>8696</v>
      </c>
      <c r="C3123" s="118"/>
      <c r="D3123" s="136">
        <v>1.1839</v>
      </c>
      <c r="E3123" s="136">
        <v>2.7671000000000001</v>
      </c>
    </row>
    <row r="3124" spans="1:5">
      <c r="A3124" s="145">
        <v>70182000</v>
      </c>
      <c r="B3124" s="117" t="s">
        <v>8697</v>
      </c>
      <c r="C3124" s="118"/>
      <c r="D3124" s="136">
        <v>0.26300000000000001</v>
      </c>
      <c r="E3124" s="136">
        <v>0.34060000000000001</v>
      </c>
    </row>
    <row r="3125" spans="1:5">
      <c r="A3125" s="145">
        <v>70189000</v>
      </c>
      <c r="B3125" s="117" t="s">
        <v>8698</v>
      </c>
      <c r="C3125" s="118"/>
      <c r="D3125" s="136">
        <v>1.3292999999999999</v>
      </c>
      <c r="E3125" s="136">
        <v>5.5275999999999996</v>
      </c>
    </row>
    <row r="3126" spans="1:5" ht="27">
      <c r="A3126" s="145">
        <v>70191100</v>
      </c>
      <c r="B3126" s="117" t="s">
        <v>8699</v>
      </c>
      <c r="C3126" s="118"/>
      <c r="D3126" s="136">
        <v>0.65059999999999996</v>
      </c>
      <c r="E3126" s="136">
        <v>0.76770000000000005</v>
      </c>
    </row>
    <row r="3127" spans="1:5">
      <c r="A3127" s="145">
        <v>70191210</v>
      </c>
      <c r="B3127" s="117" t="s">
        <v>8700</v>
      </c>
      <c r="C3127" s="118"/>
      <c r="D3127" s="136">
        <v>0.46489999999999998</v>
      </c>
      <c r="E3127" s="136">
        <v>0.66459999999999997</v>
      </c>
    </row>
    <row r="3128" spans="1:5" ht="27">
      <c r="A3128" s="130">
        <v>70191290</v>
      </c>
      <c r="B3128" s="139" t="s">
        <v>8701</v>
      </c>
      <c r="C3128" s="140"/>
      <c r="D3128" s="138">
        <v>0.39889999999999998</v>
      </c>
      <c r="E3128" s="138">
        <v>0.69799999999999995</v>
      </c>
    </row>
    <row r="3129" spans="1:5">
      <c r="A3129" s="130">
        <v>70191300</v>
      </c>
      <c r="B3129" s="117" t="s">
        <v>8702</v>
      </c>
      <c r="C3129" s="118"/>
      <c r="D3129" s="138">
        <v>0.81</v>
      </c>
      <c r="E3129" s="138">
        <v>0.90129999999999999</v>
      </c>
    </row>
    <row r="3130" spans="1:5">
      <c r="A3130" s="145">
        <v>70191400</v>
      </c>
      <c r="B3130" s="117" t="s">
        <v>8703</v>
      </c>
      <c r="C3130" s="118"/>
      <c r="D3130" s="136">
        <v>0.80800000000000005</v>
      </c>
      <c r="E3130" s="136">
        <v>1.0678000000000001</v>
      </c>
    </row>
    <row r="3131" spans="1:5">
      <c r="A3131" s="145">
        <v>70191500</v>
      </c>
      <c r="B3131" s="117" t="s">
        <v>8704</v>
      </c>
      <c r="C3131" s="118"/>
      <c r="D3131" s="136">
        <v>0.77</v>
      </c>
      <c r="E3131" s="136">
        <v>0.90839999999999999</v>
      </c>
    </row>
    <row r="3132" spans="1:5">
      <c r="A3132" s="145">
        <v>70191900</v>
      </c>
      <c r="B3132" s="117" t="s">
        <v>8705</v>
      </c>
      <c r="C3132" s="118"/>
      <c r="D3132" s="136">
        <v>0.94769999999999999</v>
      </c>
      <c r="E3132" s="136">
        <v>1.8889</v>
      </c>
    </row>
    <row r="3133" spans="1:5">
      <c r="A3133" s="145">
        <v>70196100</v>
      </c>
      <c r="B3133" s="117" t="s">
        <v>8706</v>
      </c>
      <c r="C3133" s="118"/>
      <c r="D3133" s="136">
        <v>0.72060000000000002</v>
      </c>
      <c r="E3133" s="136">
        <v>1.4296</v>
      </c>
    </row>
    <row r="3134" spans="1:5">
      <c r="A3134" s="145">
        <v>70196200</v>
      </c>
      <c r="B3134" s="117" t="s">
        <v>8707</v>
      </c>
      <c r="C3134" s="118"/>
      <c r="D3134" s="136">
        <v>0.94689999999999996</v>
      </c>
      <c r="E3134" s="136">
        <v>1.7595000000000001</v>
      </c>
    </row>
    <row r="3135" spans="1:5">
      <c r="A3135" s="145">
        <v>70196300</v>
      </c>
      <c r="B3135" s="117" t="s">
        <v>8708</v>
      </c>
      <c r="C3135" s="118"/>
      <c r="D3135" s="136">
        <v>0.88029999999999997</v>
      </c>
      <c r="E3135" s="136">
        <v>1.1195999999999999</v>
      </c>
    </row>
    <row r="3136" spans="1:5">
      <c r="A3136" s="145">
        <v>70196400</v>
      </c>
      <c r="B3136" s="117" t="s">
        <v>8708</v>
      </c>
      <c r="C3136" s="118"/>
      <c r="D3136" s="136">
        <v>2.5034000000000001</v>
      </c>
      <c r="E3136" s="136">
        <v>6.1755000000000004</v>
      </c>
    </row>
    <row r="3137" spans="1:5">
      <c r="A3137" s="145">
        <v>70196500</v>
      </c>
      <c r="B3137" s="117" t="s">
        <v>8709</v>
      </c>
      <c r="C3137" s="118"/>
      <c r="D3137" s="136">
        <v>2.1126999999999998</v>
      </c>
      <c r="E3137" s="136">
        <v>3.5156000000000001</v>
      </c>
    </row>
    <row r="3138" spans="1:5">
      <c r="A3138" s="145">
        <v>70196600</v>
      </c>
      <c r="B3138" s="117" t="s">
        <v>8710</v>
      </c>
      <c r="C3138" s="118"/>
      <c r="D3138" s="136">
        <v>1.4307000000000001</v>
      </c>
      <c r="E3138" s="136">
        <v>4.0140000000000002</v>
      </c>
    </row>
    <row r="3139" spans="1:5">
      <c r="A3139" s="130">
        <v>70196900</v>
      </c>
      <c r="B3139" s="117" t="s">
        <v>5759</v>
      </c>
      <c r="C3139" s="118"/>
      <c r="D3139" s="138">
        <v>0.74480000000000002</v>
      </c>
      <c r="E3139" s="138">
        <v>2.5381</v>
      </c>
    </row>
    <row r="3140" spans="1:5">
      <c r="A3140" s="130">
        <v>70197100</v>
      </c>
      <c r="B3140" s="117" t="s">
        <v>8711</v>
      </c>
      <c r="C3140" s="118"/>
      <c r="D3140" s="138">
        <v>5.3125</v>
      </c>
      <c r="E3140" s="138">
        <v>9.8437999999999999</v>
      </c>
    </row>
    <row r="3141" spans="1:5">
      <c r="A3141" s="130">
        <v>70197200</v>
      </c>
      <c r="B3141" s="117" t="s">
        <v>8712</v>
      </c>
      <c r="C3141" s="118"/>
      <c r="D3141" s="138">
        <v>1.1227</v>
      </c>
      <c r="E3141" s="138">
        <v>2.1204999999999998</v>
      </c>
    </row>
    <row r="3142" spans="1:5">
      <c r="A3142" s="145">
        <v>70197310</v>
      </c>
      <c r="B3142" s="117" t="s">
        <v>8713</v>
      </c>
      <c r="C3142" s="118"/>
      <c r="D3142" s="136">
        <v>1.7716000000000001</v>
      </c>
      <c r="E3142" s="136">
        <v>3.2231999999999998</v>
      </c>
    </row>
    <row r="3143" spans="1:5">
      <c r="A3143" s="130">
        <v>70197390</v>
      </c>
      <c r="B3143" s="117" t="s">
        <v>5820</v>
      </c>
      <c r="C3143" s="118"/>
      <c r="D3143" s="138">
        <v>1.2806999999999999</v>
      </c>
      <c r="E3143" s="138">
        <v>2.5486</v>
      </c>
    </row>
    <row r="3144" spans="1:5" ht="27">
      <c r="A3144" s="130">
        <v>70198000</v>
      </c>
      <c r="B3144" s="139" t="s">
        <v>8714</v>
      </c>
      <c r="C3144" s="140"/>
      <c r="D3144" s="138">
        <v>0.82630000000000003</v>
      </c>
      <c r="E3144" s="138">
        <v>2.3254000000000001</v>
      </c>
    </row>
    <row r="3145" spans="1:5">
      <c r="A3145" s="130">
        <v>70199000</v>
      </c>
      <c r="B3145" s="117" t="s">
        <v>7628</v>
      </c>
      <c r="C3145" s="118"/>
      <c r="D3145" s="138">
        <v>1.34</v>
      </c>
      <c r="E3145" s="138">
        <v>2.9214000000000002</v>
      </c>
    </row>
    <row r="3146" spans="1:5">
      <c r="A3146" s="145">
        <v>70200010</v>
      </c>
      <c r="B3146" s="117" t="s">
        <v>8715</v>
      </c>
      <c r="C3146" s="118"/>
      <c r="D3146" s="136">
        <v>0.25180000000000002</v>
      </c>
      <c r="E3146" s="136">
        <v>1.9066000000000001</v>
      </c>
    </row>
    <row r="3147" spans="1:5">
      <c r="A3147" s="145">
        <v>70200090</v>
      </c>
      <c r="B3147" s="117" t="s">
        <v>8716</v>
      </c>
      <c r="C3147" s="118"/>
      <c r="D3147" s="136">
        <v>1.2668999999999999</v>
      </c>
      <c r="E3147" s="136">
        <v>1.7377</v>
      </c>
    </row>
    <row r="3148" spans="1:5">
      <c r="A3148" s="130">
        <v>71011000</v>
      </c>
      <c r="B3148" s="117" t="s">
        <v>8717</v>
      </c>
      <c r="C3148" s="118"/>
      <c r="D3148" s="138">
        <v>5.2770000000000001</v>
      </c>
      <c r="E3148" s="138">
        <v>5.2770000000000001</v>
      </c>
    </row>
    <row r="3149" spans="1:5" ht="27">
      <c r="A3149" s="130">
        <v>71012200</v>
      </c>
      <c r="B3149" s="139" t="s">
        <v>8718</v>
      </c>
      <c r="C3149" s="140"/>
      <c r="D3149" s="138">
        <v>25.650500000000001</v>
      </c>
      <c r="E3149" s="138">
        <v>45.939700000000002</v>
      </c>
    </row>
    <row r="3150" spans="1:5" ht="27">
      <c r="A3150" s="130">
        <v>71031000</v>
      </c>
      <c r="B3150" s="139" t="s">
        <v>8719</v>
      </c>
      <c r="C3150" s="140"/>
      <c r="D3150" s="138">
        <v>0.64570000000000005</v>
      </c>
      <c r="E3150" s="138">
        <v>0.64570000000000005</v>
      </c>
    </row>
    <row r="3151" spans="1:5">
      <c r="A3151" s="145">
        <v>71039900</v>
      </c>
      <c r="B3151" s="117" t="s">
        <v>8720</v>
      </c>
      <c r="C3151" s="118"/>
      <c r="D3151" s="136">
        <v>8.3836999999999993</v>
      </c>
      <c r="E3151" s="136">
        <v>9.4841999999999995</v>
      </c>
    </row>
    <row r="3152" spans="1:5">
      <c r="A3152" s="130">
        <v>71049900</v>
      </c>
      <c r="B3152" s="117" t="s">
        <v>5943</v>
      </c>
      <c r="C3152" s="118"/>
      <c r="D3152" s="138">
        <v>1.7109000000000001</v>
      </c>
      <c r="E3152" s="138">
        <v>2.4213</v>
      </c>
    </row>
    <row r="3153" spans="1:5">
      <c r="A3153" s="130">
        <v>71051000</v>
      </c>
      <c r="B3153" s="117" t="s">
        <v>8721</v>
      </c>
      <c r="C3153" s="118"/>
      <c r="D3153" s="138">
        <v>269.78640000000001</v>
      </c>
      <c r="E3153" s="138">
        <v>242.2706</v>
      </c>
    </row>
    <row r="3154" spans="1:5">
      <c r="A3154" s="145">
        <v>71069210</v>
      </c>
      <c r="B3154" s="117" t="s">
        <v>8722</v>
      </c>
      <c r="C3154" s="118"/>
      <c r="D3154" s="136">
        <v>7.4795999999999996</v>
      </c>
      <c r="E3154" s="136">
        <v>7.4795999999999996</v>
      </c>
    </row>
    <row r="3155" spans="1:5" ht="27">
      <c r="A3155" s="130">
        <v>71069220</v>
      </c>
      <c r="B3155" s="139" t="s">
        <v>8723</v>
      </c>
      <c r="C3155" s="140"/>
      <c r="D3155" s="138">
        <v>47.5</v>
      </c>
      <c r="E3155" s="138">
        <v>47.5</v>
      </c>
    </row>
    <row r="3156" spans="1:5">
      <c r="A3156" s="145">
        <v>71101910</v>
      </c>
      <c r="B3156" s="117" t="s">
        <v>8724</v>
      </c>
      <c r="C3156" s="118"/>
      <c r="D3156" s="148">
        <v>39607.843099999998</v>
      </c>
      <c r="E3156" s="148">
        <v>39607.843099999998</v>
      </c>
    </row>
    <row r="3157" spans="1:5" ht="27">
      <c r="A3157" s="130">
        <v>71131100</v>
      </c>
      <c r="B3157" s="139" t="s">
        <v>8725</v>
      </c>
      <c r="C3157" s="140"/>
      <c r="D3157" s="138">
        <v>24.791699999999999</v>
      </c>
      <c r="E3157" s="138">
        <v>24.791699999999999</v>
      </c>
    </row>
    <row r="3158" spans="1:5">
      <c r="A3158" s="145">
        <v>71131900</v>
      </c>
      <c r="B3158" s="117" t="s">
        <v>8726</v>
      </c>
      <c r="C3158" s="118"/>
      <c r="D3158" s="136">
        <v>3.9992999999999999</v>
      </c>
      <c r="E3158" s="136">
        <v>4</v>
      </c>
    </row>
    <row r="3159" spans="1:5" ht="27">
      <c r="A3159" s="130">
        <v>71132000</v>
      </c>
      <c r="B3159" s="139" t="s">
        <v>8727</v>
      </c>
      <c r="C3159" s="140"/>
      <c r="D3159" s="138">
        <v>3.5518000000000001</v>
      </c>
      <c r="E3159" s="138">
        <v>11.43</v>
      </c>
    </row>
    <row r="3160" spans="1:5" ht="27">
      <c r="A3160" s="145">
        <v>71162090</v>
      </c>
      <c r="B3160" s="139" t="s">
        <v>8728</v>
      </c>
      <c r="C3160" s="140"/>
      <c r="D3160" s="136">
        <v>1.1207</v>
      </c>
      <c r="E3160" s="136">
        <v>2.5865</v>
      </c>
    </row>
    <row r="3161" spans="1:5" ht="27">
      <c r="A3161" s="130">
        <v>71171100</v>
      </c>
      <c r="B3161" s="139" t="s">
        <v>8729</v>
      </c>
      <c r="C3161" s="140"/>
      <c r="D3161" s="138">
        <v>1.9955000000000001</v>
      </c>
      <c r="E3161" s="138">
        <v>44.867899999999999</v>
      </c>
    </row>
    <row r="3162" spans="1:5">
      <c r="A3162" s="145">
        <v>71171900</v>
      </c>
      <c r="B3162" s="117" t="s">
        <v>8730</v>
      </c>
      <c r="C3162" s="118"/>
      <c r="D3162" s="136">
        <v>1.5081</v>
      </c>
      <c r="E3162" s="136">
        <v>4.6452</v>
      </c>
    </row>
    <row r="3163" spans="1:5">
      <c r="A3163" s="130">
        <v>71179000</v>
      </c>
      <c r="B3163" s="117" t="s">
        <v>8731</v>
      </c>
      <c r="C3163" s="118"/>
      <c r="D3163" s="138">
        <v>1.3686</v>
      </c>
      <c r="E3163" s="138">
        <v>2.1475</v>
      </c>
    </row>
    <row r="3164" spans="1:5">
      <c r="A3164" s="145">
        <v>72011000</v>
      </c>
      <c r="B3164" s="117" t="s">
        <v>8732</v>
      </c>
      <c r="C3164" s="118"/>
      <c r="D3164" s="136">
        <v>0.80400000000000005</v>
      </c>
      <c r="E3164" s="136">
        <v>0.9052</v>
      </c>
    </row>
    <row r="3165" spans="1:5">
      <c r="A3165" s="130">
        <v>72021900</v>
      </c>
      <c r="B3165" s="117" t="s">
        <v>8733</v>
      </c>
      <c r="C3165" s="118"/>
      <c r="D3165" s="138">
        <v>2.9537</v>
      </c>
      <c r="E3165" s="138">
        <v>2.9537</v>
      </c>
    </row>
    <row r="3166" spans="1:5" ht="27">
      <c r="A3166" s="130">
        <v>72022100</v>
      </c>
      <c r="B3166" s="139" t="s">
        <v>8734</v>
      </c>
      <c r="C3166" s="140"/>
      <c r="D3166" s="138">
        <v>1.1041000000000001</v>
      </c>
      <c r="E3166" s="138">
        <v>1.601</v>
      </c>
    </row>
    <row r="3167" spans="1:5">
      <c r="A3167" s="130">
        <v>72022900</v>
      </c>
      <c r="B3167" s="117" t="s">
        <v>8733</v>
      </c>
      <c r="C3167" s="118"/>
      <c r="D3167" s="138">
        <v>1.9908999999999999</v>
      </c>
      <c r="E3167" s="138">
        <v>2.3536999999999999</v>
      </c>
    </row>
    <row r="3168" spans="1:5">
      <c r="A3168" s="145">
        <v>72024100</v>
      </c>
      <c r="B3168" s="117" t="s">
        <v>8735</v>
      </c>
      <c r="C3168" s="118"/>
      <c r="D3168" s="136">
        <v>3.3</v>
      </c>
      <c r="E3168" s="136">
        <v>3.3</v>
      </c>
    </row>
    <row r="3169" spans="1:5">
      <c r="A3169" s="130">
        <v>72024900</v>
      </c>
      <c r="B3169" s="117" t="s">
        <v>8733</v>
      </c>
      <c r="C3169" s="118"/>
      <c r="D3169" s="138">
        <v>2.8792</v>
      </c>
      <c r="E3169" s="138">
        <v>3.2797000000000001</v>
      </c>
    </row>
    <row r="3170" spans="1:5">
      <c r="A3170" s="130">
        <v>72025000</v>
      </c>
      <c r="B3170" s="117" t="s">
        <v>8736</v>
      </c>
      <c r="C3170" s="118"/>
      <c r="D3170" s="138">
        <v>1.6292</v>
      </c>
      <c r="E3170" s="138">
        <v>1.6428</v>
      </c>
    </row>
    <row r="3171" spans="1:5">
      <c r="A3171" s="145">
        <v>72028000</v>
      </c>
      <c r="B3171" s="117" t="s">
        <v>8737</v>
      </c>
      <c r="C3171" s="118"/>
      <c r="D3171" s="136">
        <v>30.6906</v>
      </c>
      <c r="E3171" s="136">
        <v>30.6906</v>
      </c>
    </row>
    <row r="3172" spans="1:5">
      <c r="A3172" s="130">
        <v>72029200</v>
      </c>
      <c r="B3172" s="117" t="s">
        <v>8738</v>
      </c>
      <c r="C3172" s="118"/>
      <c r="D3172" s="138">
        <v>20.9986</v>
      </c>
      <c r="E3172" s="138">
        <v>22.316800000000001</v>
      </c>
    </row>
    <row r="3173" spans="1:5" ht="27">
      <c r="A3173" s="130">
        <v>72029910</v>
      </c>
      <c r="B3173" s="139" t="s">
        <v>8739</v>
      </c>
      <c r="C3173" s="140"/>
      <c r="D3173" s="138">
        <v>0.37459999999999999</v>
      </c>
      <c r="E3173" s="138">
        <v>0.45090000000000002</v>
      </c>
    </row>
    <row r="3174" spans="1:5">
      <c r="A3174" s="130">
        <v>72029990</v>
      </c>
      <c r="B3174" s="146" t="s">
        <v>8740</v>
      </c>
      <c r="C3174" s="147"/>
      <c r="D3174" s="138">
        <v>1.5504</v>
      </c>
      <c r="E3174" s="138">
        <v>2.2229000000000001</v>
      </c>
    </row>
    <row r="3175" spans="1:5">
      <c r="A3175" s="145">
        <v>72031000</v>
      </c>
      <c r="B3175" s="117" t="s">
        <v>8741</v>
      </c>
      <c r="C3175" s="118"/>
      <c r="D3175" s="136">
        <v>7.7957999999999998</v>
      </c>
      <c r="E3175" s="136">
        <v>7.7957999999999998</v>
      </c>
    </row>
    <row r="3176" spans="1:5" ht="27">
      <c r="A3176" s="130">
        <v>72039000</v>
      </c>
      <c r="B3176" s="139" t="s">
        <v>8742</v>
      </c>
      <c r="C3176" s="140"/>
      <c r="D3176" s="138">
        <v>1.47</v>
      </c>
      <c r="E3176" s="138">
        <v>1.4841</v>
      </c>
    </row>
    <row r="3177" spans="1:5" ht="27">
      <c r="A3177" s="130">
        <v>72042900</v>
      </c>
      <c r="B3177" s="139" t="s">
        <v>8743</v>
      </c>
      <c r="C3177" s="140"/>
      <c r="D3177" s="138">
        <v>1.1641999999999999</v>
      </c>
      <c r="E3177" s="138">
        <v>1.2057</v>
      </c>
    </row>
    <row r="3178" spans="1:5">
      <c r="A3178" s="145">
        <v>72044100</v>
      </c>
      <c r="B3178" s="117" t="s">
        <v>8744</v>
      </c>
      <c r="C3178" s="118"/>
      <c r="D3178" s="136">
        <v>7</v>
      </c>
      <c r="E3178" s="136">
        <v>7</v>
      </c>
    </row>
    <row r="3179" spans="1:5" ht="27">
      <c r="A3179" s="130">
        <v>72051000</v>
      </c>
      <c r="B3179" s="139" t="s">
        <v>8745</v>
      </c>
      <c r="C3179" s="140"/>
      <c r="D3179" s="138">
        <v>0.83</v>
      </c>
      <c r="E3179" s="138">
        <v>1.5609</v>
      </c>
    </row>
    <row r="3180" spans="1:5">
      <c r="A3180" s="130">
        <v>72052100</v>
      </c>
      <c r="B3180" s="146" t="s">
        <v>8746</v>
      </c>
      <c r="C3180" s="147"/>
      <c r="D3180" s="138">
        <v>0.95850000000000002</v>
      </c>
      <c r="E3180" s="138">
        <v>1.1107</v>
      </c>
    </row>
    <row r="3181" spans="1:5">
      <c r="A3181" s="145">
        <v>72052910</v>
      </c>
      <c r="B3181" s="117" t="s">
        <v>8747</v>
      </c>
      <c r="C3181" s="118"/>
      <c r="D3181" s="136">
        <v>1.0874999999999999</v>
      </c>
      <c r="E3181" s="136">
        <v>1.0886</v>
      </c>
    </row>
    <row r="3182" spans="1:5">
      <c r="A3182" s="130">
        <v>72052990</v>
      </c>
      <c r="B3182" s="117" t="s">
        <v>8748</v>
      </c>
      <c r="C3182" s="118"/>
      <c r="D3182" s="138">
        <v>0.85819999999999996</v>
      </c>
      <c r="E3182" s="138">
        <v>0.89319999999999999</v>
      </c>
    </row>
    <row r="3183" spans="1:5">
      <c r="A3183" s="145">
        <v>72061000</v>
      </c>
      <c r="B3183" s="117" t="s">
        <v>8749</v>
      </c>
      <c r="C3183" s="118"/>
      <c r="D3183" s="136">
        <v>0.99350000000000005</v>
      </c>
      <c r="E3183" s="136">
        <v>1.0333000000000001</v>
      </c>
    </row>
    <row r="3184" spans="1:5">
      <c r="A3184" s="145">
        <v>72069000</v>
      </c>
      <c r="B3184" s="117" t="s">
        <v>8750</v>
      </c>
      <c r="C3184" s="118"/>
      <c r="D3184" s="136">
        <v>4.8411999999999997</v>
      </c>
      <c r="E3184" s="136">
        <v>5.2380000000000004</v>
      </c>
    </row>
    <row r="3185" spans="1:5">
      <c r="A3185" s="145">
        <v>72071190</v>
      </c>
      <c r="B3185" s="117" t="s">
        <v>8751</v>
      </c>
      <c r="C3185" s="118"/>
      <c r="D3185" s="136">
        <v>10.423500000000001</v>
      </c>
      <c r="E3185" s="136">
        <v>13.058199999999999</v>
      </c>
    </row>
    <row r="3186" spans="1:5">
      <c r="A3186" s="145">
        <v>72071200</v>
      </c>
      <c r="B3186" s="117" t="s">
        <v>8752</v>
      </c>
      <c r="C3186" s="118"/>
      <c r="D3186" s="136">
        <v>1.0158</v>
      </c>
      <c r="E3186" s="136">
        <v>1.0464</v>
      </c>
    </row>
    <row r="3187" spans="1:5">
      <c r="A3187" s="145">
        <v>72071900</v>
      </c>
      <c r="B3187" s="117" t="s">
        <v>8753</v>
      </c>
      <c r="C3187" s="118"/>
      <c r="D3187" s="136">
        <v>26.8261</v>
      </c>
      <c r="E3187" s="136">
        <v>26.8261</v>
      </c>
    </row>
    <row r="3188" spans="1:5">
      <c r="A3188" s="145">
        <v>72072000</v>
      </c>
      <c r="B3188" s="117" t="s">
        <v>8754</v>
      </c>
      <c r="C3188" s="118"/>
      <c r="D3188" s="136">
        <v>0.90880000000000005</v>
      </c>
      <c r="E3188" s="136">
        <v>1.2392000000000001</v>
      </c>
    </row>
    <row r="3189" spans="1:5" ht="27">
      <c r="A3189" s="145">
        <v>72081000</v>
      </c>
      <c r="B3189" s="139" t="s">
        <v>8755</v>
      </c>
      <c r="C3189" s="140"/>
      <c r="D3189" s="136">
        <v>0.56530000000000002</v>
      </c>
      <c r="E3189" s="136">
        <v>0.58560000000000001</v>
      </c>
    </row>
    <row r="3190" spans="1:5">
      <c r="A3190" s="130">
        <v>72082500</v>
      </c>
      <c r="B3190" s="117" t="s">
        <v>8756</v>
      </c>
      <c r="C3190" s="118"/>
      <c r="D3190" s="138">
        <v>0.57620000000000005</v>
      </c>
      <c r="E3190" s="138">
        <v>0.60129999999999995</v>
      </c>
    </row>
    <row r="3191" spans="1:5" ht="27">
      <c r="A3191" s="145">
        <v>72082690</v>
      </c>
      <c r="B3191" s="139" t="s">
        <v>8757</v>
      </c>
      <c r="C3191" s="140"/>
      <c r="D3191" s="136">
        <v>0.53090000000000004</v>
      </c>
      <c r="E3191" s="136">
        <v>0.57889999999999997</v>
      </c>
    </row>
    <row r="3192" spans="1:5">
      <c r="A3192" s="130">
        <v>72082710</v>
      </c>
      <c r="B3192" s="117" t="s">
        <v>8758</v>
      </c>
      <c r="C3192" s="118"/>
      <c r="D3192" s="138">
        <v>0.58109999999999995</v>
      </c>
      <c r="E3192" s="138">
        <v>0.60129999999999995</v>
      </c>
    </row>
    <row r="3193" spans="1:5" ht="27">
      <c r="A3193" s="130">
        <v>72082790</v>
      </c>
      <c r="B3193" s="139" t="s">
        <v>8759</v>
      </c>
      <c r="C3193" s="140"/>
      <c r="D3193" s="138">
        <v>0.499</v>
      </c>
      <c r="E3193" s="138">
        <v>0.59760000000000002</v>
      </c>
    </row>
    <row r="3194" spans="1:5" ht="27">
      <c r="A3194" s="145">
        <v>72083690</v>
      </c>
      <c r="B3194" s="139" t="s">
        <v>8760</v>
      </c>
      <c r="C3194" s="140"/>
      <c r="D3194" s="136">
        <v>0.61019999999999996</v>
      </c>
      <c r="E3194" s="136">
        <v>0.61019999999999996</v>
      </c>
    </row>
    <row r="3195" spans="1:5" ht="27">
      <c r="A3195" s="130">
        <v>72083700</v>
      </c>
      <c r="B3195" s="139" t="s">
        <v>8761</v>
      </c>
      <c r="C3195" s="140"/>
      <c r="D3195" s="138">
        <v>0.56299999999999994</v>
      </c>
      <c r="E3195" s="138">
        <v>0.5766</v>
      </c>
    </row>
    <row r="3196" spans="1:5">
      <c r="A3196" s="130">
        <v>72083810</v>
      </c>
      <c r="B3196" s="117" t="s">
        <v>8762</v>
      </c>
      <c r="C3196" s="118"/>
      <c r="D3196" s="138">
        <v>0.56340000000000001</v>
      </c>
      <c r="E3196" s="138">
        <v>0.58120000000000005</v>
      </c>
    </row>
    <row r="3197" spans="1:5" ht="27">
      <c r="A3197" s="130">
        <v>72083890</v>
      </c>
      <c r="B3197" s="139" t="s">
        <v>8763</v>
      </c>
      <c r="C3197" s="140"/>
      <c r="D3197" s="138">
        <v>0.56699999999999995</v>
      </c>
      <c r="E3197" s="138">
        <v>0.58220000000000005</v>
      </c>
    </row>
    <row r="3198" spans="1:5">
      <c r="A3198" s="130">
        <v>72083910</v>
      </c>
      <c r="B3198" s="117" t="s">
        <v>8758</v>
      </c>
      <c r="C3198" s="118"/>
      <c r="D3198" s="138">
        <v>0.56340000000000001</v>
      </c>
      <c r="E3198" s="138">
        <v>0.58799999999999997</v>
      </c>
    </row>
    <row r="3199" spans="1:5" ht="27">
      <c r="A3199" s="130">
        <v>72083990</v>
      </c>
      <c r="B3199" s="139" t="s">
        <v>8764</v>
      </c>
      <c r="C3199" s="140"/>
      <c r="D3199" s="138">
        <v>0.54910000000000003</v>
      </c>
      <c r="E3199" s="138">
        <v>0.57779999999999998</v>
      </c>
    </row>
    <row r="3200" spans="1:5">
      <c r="A3200" s="145">
        <v>72084000</v>
      </c>
      <c r="B3200" s="117" t="s">
        <v>8765</v>
      </c>
      <c r="C3200" s="118"/>
      <c r="D3200" s="136">
        <v>0.626</v>
      </c>
      <c r="E3200" s="136">
        <v>0.626</v>
      </c>
    </row>
    <row r="3201" spans="1:5" ht="27">
      <c r="A3201" s="130">
        <v>72085100</v>
      </c>
      <c r="B3201" s="139" t="s">
        <v>8766</v>
      </c>
      <c r="C3201" s="140"/>
      <c r="D3201" s="138">
        <v>0.68289999999999995</v>
      </c>
      <c r="E3201" s="138">
        <v>0.88849999999999996</v>
      </c>
    </row>
    <row r="3202" spans="1:5" ht="27">
      <c r="A3202" s="145">
        <v>72085200</v>
      </c>
      <c r="B3202" s="117" t="s">
        <v>8767</v>
      </c>
      <c r="C3202" s="118"/>
      <c r="D3202" s="136">
        <v>0.56850000000000001</v>
      </c>
      <c r="E3202" s="136">
        <v>0.80530000000000002</v>
      </c>
    </row>
    <row r="3203" spans="1:5" ht="27">
      <c r="A3203" s="130">
        <v>72085300</v>
      </c>
      <c r="B3203" s="139" t="s">
        <v>8768</v>
      </c>
      <c r="C3203" s="140"/>
      <c r="D3203" s="138">
        <v>0.5907</v>
      </c>
      <c r="E3203" s="138">
        <v>0.66180000000000005</v>
      </c>
    </row>
    <row r="3204" spans="1:5">
      <c r="A3204" s="130">
        <v>72085400</v>
      </c>
      <c r="B3204" s="117" t="s">
        <v>8769</v>
      </c>
      <c r="C3204" s="118"/>
      <c r="D3204" s="138">
        <v>0.73170000000000002</v>
      </c>
      <c r="E3204" s="138">
        <v>1.4999</v>
      </c>
    </row>
    <row r="3205" spans="1:5" ht="27">
      <c r="A3205" s="130">
        <v>72089000</v>
      </c>
      <c r="B3205" s="139" t="s">
        <v>8770</v>
      </c>
      <c r="C3205" s="140"/>
      <c r="D3205" s="138">
        <v>0.50570000000000004</v>
      </c>
      <c r="E3205" s="138">
        <v>0.68620000000000003</v>
      </c>
    </row>
    <row r="3206" spans="1:5">
      <c r="A3206" s="145">
        <v>72091600</v>
      </c>
      <c r="B3206" s="117" t="s">
        <v>8771</v>
      </c>
      <c r="C3206" s="118"/>
      <c r="D3206" s="136">
        <v>0.61499999999999999</v>
      </c>
      <c r="E3206" s="136">
        <v>0.64680000000000004</v>
      </c>
    </row>
    <row r="3207" spans="1:5" ht="27">
      <c r="A3207" s="130">
        <v>72091700</v>
      </c>
      <c r="B3207" s="139" t="s">
        <v>8772</v>
      </c>
      <c r="C3207" s="140"/>
      <c r="D3207" s="138">
        <v>0.62160000000000004</v>
      </c>
      <c r="E3207" s="138">
        <v>0.68069999999999997</v>
      </c>
    </row>
    <row r="3208" spans="1:5">
      <c r="A3208" s="130">
        <v>72091800</v>
      </c>
      <c r="B3208" s="117" t="s">
        <v>8773</v>
      </c>
      <c r="C3208" s="118"/>
      <c r="D3208" s="138">
        <v>0.6159</v>
      </c>
      <c r="E3208" s="138">
        <v>0.69010000000000005</v>
      </c>
    </row>
    <row r="3209" spans="1:5" ht="27">
      <c r="A3209" s="130">
        <v>72092500</v>
      </c>
      <c r="B3209" s="139" t="s">
        <v>8774</v>
      </c>
      <c r="C3209" s="140"/>
      <c r="D3209" s="138">
        <v>0.56979999999999997</v>
      </c>
      <c r="E3209" s="138">
        <v>0.82740000000000002</v>
      </c>
    </row>
    <row r="3210" spans="1:5">
      <c r="A3210" s="145">
        <v>72092600</v>
      </c>
      <c r="B3210" s="117" t="s">
        <v>8771</v>
      </c>
      <c r="C3210" s="118"/>
      <c r="D3210" s="136">
        <v>0.67930000000000001</v>
      </c>
      <c r="E3210" s="136">
        <v>0.70189999999999997</v>
      </c>
    </row>
    <row r="3211" spans="1:5" ht="27">
      <c r="A3211" s="130">
        <v>72092700</v>
      </c>
      <c r="B3211" s="139" t="s">
        <v>8772</v>
      </c>
      <c r="C3211" s="140"/>
      <c r="D3211" s="138">
        <v>0.64670000000000005</v>
      </c>
      <c r="E3211" s="138">
        <v>0.66479999999999995</v>
      </c>
    </row>
    <row r="3212" spans="1:5">
      <c r="A3212" s="130">
        <v>72101100</v>
      </c>
      <c r="B3212" s="117" t="s">
        <v>8775</v>
      </c>
      <c r="C3212" s="118"/>
      <c r="D3212" s="138">
        <v>26.165600000000001</v>
      </c>
      <c r="E3212" s="138">
        <v>26.165600000000001</v>
      </c>
    </row>
    <row r="3213" spans="1:5" ht="27">
      <c r="A3213" s="130">
        <v>72101200</v>
      </c>
      <c r="B3213" s="139" t="s">
        <v>8776</v>
      </c>
      <c r="C3213" s="140"/>
      <c r="D3213" s="138">
        <v>0.90400000000000003</v>
      </c>
      <c r="E3213" s="138">
        <v>1.0072000000000001</v>
      </c>
    </row>
    <row r="3214" spans="1:5">
      <c r="A3214" s="130">
        <v>72103010</v>
      </c>
      <c r="B3214" s="117" t="s">
        <v>8777</v>
      </c>
      <c r="C3214" s="118"/>
      <c r="D3214" s="138">
        <v>0.70740000000000003</v>
      </c>
      <c r="E3214" s="138">
        <v>0.99339999999999995</v>
      </c>
    </row>
    <row r="3215" spans="1:5" ht="27">
      <c r="A3215" s="130">
        <v>72103090</v>
      </c>
      <c r="B3215" s="139" t="s">
        <v>8778</v>
      </c>
      <c r="C3215" s="140"/>
      <c r="D3215" s="138">
        <v>0.61939999999999995</v>
      </c>
      <c r="E3215" s="138">
        <v>0.61939999999999995</v>
      </c>
    </row>
    <row r="3216" spans="1:5">
      <c r="A3216" s="130">
        <v>72104190</v>
      </c>
      <c r="B3216" s="117" t="s">
        <v>8779</v>
      </c>
      <c r="C3216" s="118"/>
      <c r="D3216" s="138">
        <v>0.68100000000000005</v>
      </c>
      <c r="E3216" s="138">
        <v>0.66749999999999998</v>
      </c>
    </row>
    <row r="3217" spans="1:5" ht="27">
      <c r="A3217" s="130">
        <v>72104910</v>
      </c>
      <c r="B3217" s="139" t="s">
        <v>8780</v>
      </c>
      <c r="C3217" s="140"/>
      <c r="D3217" s="138">
        <v>0.65600000000000003</v>
      </c>
      <c r="E3217" s="138">
        <v>0.71450000000000002</v>
      </c>
    </row>
    <row r="3218" spans="1:5">
      <c r="A3218" s="145">
        <v>72104990</v>
      </c>
      <c r="B3218" s="117" t="s">
        <v>8781</v>
      </c>
      <c r="C3218" s="118"/>
      <c r="D3218" s="136">
        <v>0.72140000000000004</v>
      </c>
      <c r="E3218" s="136">
        <v>0.93430000000000002</v>
      </c>
    </row>
    <row r="3219" spans="1:5" ht="27">
      <c r="A3219" s="130">
        <v>72105000</v>
      </c>
      <c r="B3219" s="139" t="s">
        <v>8782</v>
      </c>
      <c r="C3219" s="140"/>
      <c r="D3219" s="138">
        <v>0.84</v>
      </c>
      <c r="E3219" s="138">
        <v>0.95940000000000003</v>
      </c>
    </row>
    <row r="3220" spans="1:5">
      <c r="A3220" s="130">
        <v>72106100</v>
      </c>
      <c r="B3220" s="117" t="s">
        <v>8783</v>
      </c>
      <c r="C3220" s="118"/>
      <c r="D3220" s="138">
        <v>0.69389999999999996</v>
      </c>
      <c r="E3220" s="138">
        <v>0.753</v>
      </c>
    </row>
    <row r="3221" spans="1:5" ht="27">
      <c r="A3221" s="130">
        <v>72106911</v>
      </c>
      <c r="B3221" s="139" t="s">
        <v>8784</v>
      </c>
      <c r="C3221" s="140"/>
      <c r="D3221" s="138">
        <v>1.1000000000000001</v>
      </c>
      <c r="E3221" s="138">
        <v>1.1000000000000001</v>
      </c>
    </row>
    <row r="3222" spans="1:5">
      <c r="A3222" s="145">
        <v>72106919</v>
      </c>
      <c r="B3222" s="117" t="s">
        <v>8785</v>
      </c>
      <c r="C3222" s="118"/>
      <c r="D3222" s="136">
        <v>0.76470000000000005</v>
      </c>
      <c r="E3222" s="136">
        <v>1.0031000000000001</v>
      </c>
    </row>
    <row r="3223" spans="1:5" ht="27">
      <c r="A3223" s="130">
        <v>72106990</v>
      </c>
      <c r="B3223" s="139" t="s">
        <v>8786</v>
      </c>
      <c r="C3223" s="140"/>
      <c r="D3223" s="138">
        <v>0.75349999999999995</v>
      </c>
      <c r="E3223" s="138">
        <v>0.75349999999999995</v>
      </c>
    </row>
    <row r="3224" spans="1:5" ht="27">
      <c r="A3224" s="130">
        <v>72107010</v>
      </c>
      <c r="B3224" s="139" t="s">
        <v>8787</v>
      </c>
      <c r="C3224" s="140"/>
      <c r="D3224" s="138">
        <v>0.75839999999999996</v>
      </c>
      <c r="E3224" s="138">
        <v>0.87929999999999997</v>
      </c>
    </row>
    <row r="3225" spans="1:5">
      <c r="A3225" s="130">
        <v>72107020</v>
      </c>
      <c r="B3225" s="117" t="s">
        <v>8788</v>
      </c>
      <c r="C3225" s="118"/>
      <c r="D3225" s="138">
        <v>1.1653</v>
      </c>
      <c r="E3225" s="138">
        <v>0.90229999999999999</v>
      </c>
    </row>
    <row r="3226" spans="1:5">
      <c r="A3226" s="145">
        <v>72109000</v>
      </c>
      <c r="B3226" s="117" t="s">
        <v>8789</v>
      </c>
      <c r="C3226" s="118"/>
      <c r="D3226" s="136">
        <v>0.7833</v>
      </c>
      <c r="E3226" s="136">
        <v>1.9692000000000001</v>
      </c>
    </row>
    <row r="3227" spans="1:5" ht="27">
      <c r="A3227" s="130">
        <v>72111400</v>
      </c>
      <c r="B3227" s="139" t="s">
        <v>8790</v>
      </c>
      <c r="C3227" s="140"/>
      <c r="D3227" s="138">
        <v>0.91520000000000001</v>
      </c>
      <c r="E3227" s="138">
        <v>1.8327</v>
      </c>
    </row>
    <row r="3228" spans="1:5">
      <c r="A3228" s="145">
        <v>72111900</v>
      </c>
      <c r="B3228" s="117" t="s">
        <v>8791</v>
      </c>
      <c r="C3228" s="118"/>
      <c r="D3228" s="136">
        <v>0.69740000000000002</v>
      </c>
      <c r="E3228" s="136">
        <v>0.71240000000000003</v>
      </c>
    </row>
    <row r="3229" spans="1:5" ht="27">
      <c r="A3229" s="130">
        <v>72112300</v>
      </c>
      <c r="B3229" s="139" t="s">
        <v>8792</v>
      </c>
      <c r="C3229" s="140"/>
      <c r="D3229" s="138">
        <v>0.76380000000000003</v>
      </c>
      <c r="E3229" s="138">
        <v>0.91110000000000002</v>
      </c>
    </row>
    <row r="3230" spans="1:5" ht="27">
      <c r="A3230" s="145">
        <v>72112910</v>
      </c>
      <c r="B3230" s="139" t="s">
        <v>8793</v>
      </c>
      <c r="C3230" s="140"/>
      <c r="D3230" s="136">
        <v>0.77929999999999999</v>
      </c>
      <c r="E3230" s="136">
        <v>0.80030000000000001</v>
      </c>
    </row>
    <row r="3231" spans="1:5" ht="27">
      <c r="A3231" s="130">
        <v>72112920</v>
      </c>
      <c r="B3231" s="139" t="s">
        <v>8794</v>
      </c>
      <c r="C3231" s="140"/>
      <c r="D3231" s="138">
        <v>0.97330000000000005</v>
      </c>
      <c r="E3231" s="138">
        <v>1.2152000000000001</v>
      </c>
    </row>
    <row r="3232" spans="1:5">
      <c r="A3232" s="145">
        <v>72119010</v>
      </c>
      <c r="B3232" s="117" t="s">
        <v>8795</v>
      </c>
      <c r="C3232" s="118"/>
      <c r="D3232" s="136">
        <v>1.6</v>
      </c>
      <c r="E3232" s="136">
        <v>1.6034999999999999</v>
      </c>
    </row>
    <row r="3233" spans="1:5" ht="27">
      <c r="A3233" s="130">
        <v>72119090</v>
      </c>
      <c r="B3233" s="139" t="s">
        <v>8796</v>
      </c>
      <c r="C3233" s="140"/>
      <c r="D3233" s="138">
        <v>0.87419999999999998</v>
      </c>
      <c r="E3233" s="138">
        <v>1.0421</v>
      </c>
    </row>
    <row r="3234" spans="1:5" ht="27">
      <c r="A3234" s="130">
        <v>72121000</v>
      </c>
      <c r="B3234" s="139" t="s">
        <v>8797</v>
      </c>
      <c r="C3234" s="140"/>
      <c r="D3234" s="138">
        <v>0.93200000000000005</v>
      </c>
      <c r="E3234" s="138">
        <v>0.98080000000000001</v>
      </c>
    </row>
    <row r="3235" spans="1:5">
      <c r="A3235" s="130">
        <v>72122010</v>
      </c>
      <c r="B3235" s="117" t="s">
        <v>8777</v>
      </c>
      <c r="C3235" s="118"/>
      <c r="D3235" s="138">
        <v>0.72519999999999996</v>
      </c>
      <c r="E3235" s="138">
        <v>0.86950000000000005</v>
      </c>
    </row>
    <row r="3236" spans="1:5">
      <c r="A3236" s="145">
        <v>72122090</v>
      </c>
      <c r="B3236" s="117" t="s">
        <v>8798</v>
      </c>
      <c r="C3236" s="118"/>
      <c r="D3236" s="136">
        <v>1.405</v>
      </c>
      <c r="E3236" s="136">
        <v>0.79430000000000001</v>
      </c>
    </row>
    <row r="3237" spans="1:5">
      <c r="A3237" s="145">
        <v>72123000</v>
      </c>
      <c r="B3237" s="117" t="s">
        <v>8781</v>
      </c>
      <c r="C3237" s="118"/>
      <c r="D3237" s="136">
        <v>0.69120000000000004</v>
      </c>
      <c r="E3237" s="136">
        <v>0.85540000000000005</v>
      </c>
    </row>
    <row r="3238" spans="1:5" ht="40.5">
      <c r="A3238" s="130">
        <v>72124010</v>
      </c>
      <c r="B3238" s="139" t="s">
        <v>8799</v>
      </c>
      <c r="C3238" s="140"/>
      <c r="D3238" s="138">
        <v>0.84299999999999997</v>
      </c>
      <c r="E3238" s="138">
        <v>1.3016000000000001</v>
      </c>
    </row>
    <row r="3239" spans="1:5" ht="27">
      <c r="A3239" s="130">
        <v>72124029</v>
      </c>
      <c r="B3239" s="139" t="s">
        <v>8800</v>
      </c>
      <c r="C3239" s="140"/>
      <c r="D3239" s="138">
        <v>1.0764</v>
      </c>
      <c r="E3239" s="138">
        <v>1.9166000000000001</v>
      </c>
    </row>
    <row r="3240" spans="1:5">
      <c r="A3240" s="145">
        <v>72125090</v>
      </c>
      <c r="B3240" s="117" t="s">
        <v>8801</v>
      </c>
      <c r="C3240" s="118"/>
      <c r="D3240" s="136">
        <v>1.3985000000000001</v>
      </c>
      <c r="E3240" s="136">
        <v>1.6718999999999999</v>
      </c>
    </row>
    <row r="3241" spans="1:5">
      <c r="A3241" s="145">
        <v>72126000</v>
      </c>
      <c r="B3241" s="117" t="s">
        <v>8802</v>
      </c>
      <c r="C3241" s="118"/>
      <c r="D3241" s="136">
        <v>4.5827</v>
      </c>
      <c r="E3241" s="136">
        <v>4.7752999999999997</v>
      </c>
    </row>
    <row r="3242" spans="1:5">
      <c r="A3242" s="130">
        <v>72132000</v>
      </c>
      <c r="B3242" s="117" t="s">
        <v>8803</v>
      </c>
      <c r="C3242" s="118"/>
      <c r="D3242" s="138">
        <v>0.53459999999999996</v>
      </c>
      <c r="E3242" s="138">
        <v>0.53839999999999999</v>
      </c>
    </row>
    <row r="3243" spans="1:5">
      <c r="A3243" s="145">
        <v>72139110</v>
      </c>
      <c r="B3243" s="117" t="s">
        <v>8795</v>
      </c>
      <c r="C3243" s="118"/>
      <c r="D3243" s="136">
        <v>0.5615</v>
      </c>
      <c r="E3243" s="136">
        <v>0.58550000000000002</v>
      </c>
    </row>
    <row r="3244" spans="1:5" ht="27">
      <c r="A3244" s="145">
        <v>72139190</v>
      </c>
      <c r="B3244" s="139" t="s">
        <v>8804</v>
      </c>
      <c r="C3244" s="140"/>
      <c r="D3244" s="136">
        <v>0.53139999999999998</v>
      </c>
      <c r="E3244" s="136">
        <v>0.55379999999999996</v>
      </c>
    </row>
    <row r="3245" spans="1:5">
      <c r="A3245" s="145">
        <v>72139910</v>
      </c>
      <c r="B3245" s="117" t="s">
        <v>8795</v>
      </c>
      <c r="C3245" s="118"/>
      <c r="D3245" s="136">
        <v>0.60250000000000004</v>
      </c>
      <c r="E3245" s="136">
        <v>0.60250000000000004</v>
      </c>
    </row>
    <row r="3246" spans="1:5">
      <c r="A3246" s="145">
        <v>72139990</v>
      </c>
      <c r="B3246" s="117" t="s">
        <v>8805</v>
      </c>
      <c r="C3246" s="118"/>
      <c r="D3246" s="136">
        <v>0.57250000000000001</v>
      </c>
      <c r="E3246" s="136">
        <v>0.6774</v>
      </c>
    </row>
    <row r="3247" spans="1:5">
      <c r="A3247" s="145">
        <v>72141010</v>
      </c>
      <c r="B3247" s="117" t="s">
        <v>8806</v>
      </c>
      <c r="C3247" s="118"/>
      <c r="D3247" s="136">
        <v>0.58099999999999996</v>
      </c>
      <c r="E3247" s="136">
        <v>0.99209999999999998</v>
      </c>
    </row>
    <row r="3248" spans="1:5">
      <c r="A3248" s="145">
        <v>72141090</v>
      </c>
      <c r="B3248" s="117" t="s">
        <v>8807</v>
      </c>
      <c r="C3248" s="118"/>
      <c r="D3248" s="136">
        <v>0.76380000000000003</v>
      </c>
      <c r="E3248" s="136">
        <v>0.91859999999999997</v>
      </c>
    </row>
    <row r="3249" spans="1:5" ht="27">
      <c r="A3249" s="130">
        <v>72142000</v>
      </c>
      <c r="B3249" s="139" t="s">
        <v>8808</v>
      </c>
      <c r="C3249" s="140"/>
      <c r="D3249" s="138">
        <v>0.78669999999999995</v>
      </c>
      <c r="E3249" s="138">
        <v>0.78669999999999995</v>
      </c>
    </row>
    <row r="3250" spans="1:5" ht="27">
      <c r="A3250" s="130">
        <v>72143000</v>
      </c>
      <c r="B3250" s="139" t="s">
        <v>8809</v>
      </c>
      <c r="C3250" s="140"/>
      <c r="D3250" s="138">
        <v>0.83599999999999997</v>
      </c>
      <c r="E3250" s="138">
        <v>1.2474000000000001</v>
      </c>
    </row>
    <row r="3251" spans="1:5">
      <c r="A3251" s="145">
        <v>72149100</v>
      </c>
      <c r="B3251" s="117" t="s">
        <v>8810</v>
      </c>
      <c r="C3251" s="118"/>
      <c r="D3251" s="136">
        <v>1.6103000000000001</v>
      </c>
      <c r="E3251" s="136">
        <v>0.87360000000000004</v>
      </c>
    </row>
    <row r="3252" spans="1:5" ht="27">
      <c r="A3252" s="130">
        <v>72149910</v>
      </c>
      <c r="B3252" s="139" t="s">
        <v>8811</v>
      </c>
      <c r="C3252" s="140"/>
      <c r="D3252" s="138">
        <v>0.624</v>
      </c>
      <c r="E3252" s="138">
        <v>0.72799999999999998</v>
      </c>
    </row>
    <row r="3253" spans="1:5">
      <c r="A3253" s="145">
        <v>72149990</v>
      </c>
      <c r="B3253" s="117" t="s">
        <v>8812</v>
      </c>
      <c r="C3253" s="118"/>
      <c r="D3253" s="136">
        <v>0.76800000000000002</v>
      </c>
      <c r="E3253" s="136">
        <v>0.97289999999999999</v>
      </c>
    </row>
    <row r="3254" spans="1:5" ht="27">
      <c r="A3254" s="130">
        <v>72151000</v>
      </c>
      <c r="B3254" s="139" t="s">
        <v>8813</v>
      </c>
      <c r="C3254" s="140"/>
      <c r="D3254" s="138">
        <v>0.77790000000000004</v>
      </c>
      <c r="E3254" s="138">
        <v>1.1375</v>
      </c>
    </row>
    <row r="3255" spans="1:5">
      <c r="A3255" s="145">
        <v>72155000</v>
      </c>
      <c r="B3255" s="117" t="s">
        <v>8814</v>
      </c>
      <c r="C3255" s="118"/>
      <c r="D3255" s="136">
        <v>0.74429999999999996</v>
      </c>
      <c r="E3255" s="136">
        <v>0.98660000000000003</v>
      </c>
    </row>
    <row r="3256" spans="1:5" ht="27">
      <c r="A3256" s="130">
        <v>72159010</v>
      </c>
      <c r="B3256" s="139" t="s">
        <v>8815</v>
      </c>
      <c r="C3256" s="140"/>
      <c r="D3256" s="138">
        <v>1.9688000000000001</v>
      </c>
      <c r="E3256" s="138">
        <v>1.9688000000000001</v>
      </c>
    </row>
    <row r="3257" spans="1:5">
      <c r="A3257" s="145">
        <v>72159090</v>
      </c>
      <c r="B3257" s="117" t="s">
        <v>8816</v>
      </c>
      <c r="C3257" s="118"/>
      <c r="D3257" s="136">
        <v>0.86519999999999997</v>
      </c>
      <c r="E3257" s="136">
        <v>1.135</v>
      </c>
    </row>
    <row r="3258" spans="1:5" ht="27">
      <c r="A3258" s="130">
        <v>72161000</v>
      </c>
      <c r="B3258" s="139" t="s">
        <v>8817</v>
      </c>
      <c r="C3258" s="140"/>
      <c r="D3258" s="138">
        <v>0.91659999999999997</v>
      </c>
      <c r="E3258" s="138">
        <v>1.4379</v>
      </c>
    </row>
    <row r="3259" spans="1:5">
      <c r="A3259" s="145">
        <v>72162100</v>
      </c>
      <c r="B3259" s="117" t="s">
        <v>8818</v>
      </c>
      <c r="C3259" s="118"/>
      <c r="D3259" s="136">
        <v>0.53979999999999995</v>
      </c>
      <c r="E3259" s="136">
        <v>0.75939999999999996</v>
      </c>
    </row>
    <row r="3260" spans="1:5" ht="27">
      <c r="A3260" s="130">
        <v>72162200</v>
      </c>
      <c r="B3260" s="139" t="s">
        <v>8819</v>
      </c>
      <c r="C3260" s="140"/>
      <c r="D3260" s="138">
        <v>1.0202</v>
      </c>
      <c r="E3260" s="138">
        <v>1.1122000000000001</v>
      </c>
    </row>
    <row r="3261" spans="1:5">
      <c r="A3261" s="145">
        <v>72163100</v>
      </c>
      <c r="B3261" s="117" t="s">
        <v>8820</v>
      </c>
      <c r="C3261" s="118"/>
      <c r="D3261" s="136">
        <v>0.66659999999999997</v>
      </c>
      <c r="E3261" s="136">
        <v>0.82689999999999997</v>
      </c>
    </row>
    <row r="3262" spans="1:5" ht="27">
      <c r="A3262" s="130">
        <v>72163200</v>
      </c>
      <c r="B3262" s="139" t="s">
        <v>8821</v>
      </c>
      <c r="C3262" s="140"/>
      <c r="D3262" s="138">
        <v>0.63700000000000001</v>
      </c>
      <c r="E3262" s="138">
        <v>0.73429999999999995</v>
      </c>
    </row>
    <row r="3263" spans="1:5">
      <c r="A3263" s="145">
        <v>72163300</v>
      </c>
      <c r="B3263" s="117" t="s">
        <v>8822</v>
      </c>
      <c r="C3263" s="118"/>
      <c r="D3263" s="136">
        <v>0.59950000000000003</v>
      </c>
      <c r="E3263" s="136">
        <v>0.73470000000000002</v>
      </c>
    </row>
    <row r="3264" spans="1:5" ht="27">
      <c r="A3264" s="130">
        <v>72164010</v>
      </c>
      <c r="B3264" s="139" t="s">
        <v>8823</v>
      </c>
      <c r="C3264" s="140"/>
      <c r="D3264" s="138">
        <v>0.63790000000000002</v>
      </c>
      <c r="E3264" s="138">
        <v>0.77090000000000003</v>
      </c>
    </row>
    <row r="3265" spans="1:5">
      <c r="A3265" s="145">
        <v>72164090</v>
      </c>
      <c r="B3265" s="117" t="s">
        <v>8824</v>
      </c>
      <c r="C3265" s="118"/>
      <c r="D3265" s="136">
        <v>1.0243</v>
      </c>
      <c r="E3265" s="136">
        <v>1.1952</v>
      </c>
    </row>
    <row r="3266" spans="1:5" ht="27">
      <c r="A3266" s="130">
        <v>72165000</v>
      </c>
      <c r="B3266" s="139" t="s">
        <v>8825</v>
      </c>
      <c r="C3266" s="140"/>
      <c r="D3266" s="138">
        <v>0.71919999999999995</v>
      </c>
      <c r="E3266" s="138">
        <v>1.2036</v>
      </c>
    </row>
    <row r="3267" spans="1:5">
      <c r="A3267" s="130">
        <v>72166110</v>
      </c>
      <c r="B3267" s="117" t="s">
        <v>8826</v>
      </c>
      <c r="C3267" s="118"/>
      <c r="D3267" s="138">
        <v>0.89590000000000003</v>
      </c>
      <c r="E3267" s="138">
        <v>1.1129</v>
      </c>
    </row>
    <row r="3268" spans="1:5" ht="27">
      <c r="A3268" s="130">
        <v>72166190</v>
      </c>
      <c r="B3268" s="139" t="s">
        <v>8827</v>
      </c>
      <c r="C3268" s="140"/>
      <c r="D3268" s="138">
        <v>0.80449999999999999</v>
      </c>
      <c r="E3268" s="138">
        <v>0.9194</v>
      </c>
    </row>
    <row r="3269" spans="1:5" ht="27">
      <c r="A3269" s="130">
        <v>72166910</v>
      </c>
      <c r="B3269" s="139" t="s">
        <v>8828</v>
      </c>
      <c r="C3269" s="140"/>
      <c r="D3269" s="138">
        <v>0.84130000000000005</v>
      </c>
      <c r="E3269" s="138">
        <v>0.85770000000000002</v>
      </c>
    </row>
    <row r="3270" spans="1:5">
      <c r="A3270" s="145">
        <v>72166990</v>
      </c>
      <c r="B3270" s="117" t="s">
        <v>8829</v>
      </c>
      <c r="C3270" s="118"/>
      <c r="D3270" s="136">
        <v>1.2918000000000001</v>
      </c>
      <c r="E3270" s="136">
        <v>1.2918000000000001</v>
      </c>
    </row>
    <row r="3271" spans="1:5" ht="27">
      <c r="A3271" s="130">
        <v>72169100</v>
      </c>
      <c r="B3271" s="139" t="s">
        <v>8830</v>
      </c>
      <c r="C3271" s="140"/>
      <c r="D3271" s="138">
        <v>0.71530000000000005</v>
      </c>
      <c r="E3271" s="138">
        <v>1.1283000000000001</v>
      </c>
    </row>
    <row r="3272" spans="1:5">
      <c r="A3272" s="145">
        <v>72169900</v>
      </c>
      <c r="B3272" s="117" t="s">
        <v>8831</v>
      </c>
      <c r="C3272" s="118"/>
      <c r="D3272" s="136">
        <v>0.92749999999999999</v>
      </c>
      <c r="E3272" s="136">
        <v>0.88560000000000005</v>
      </c>
    </row>
    <row r="3273" spans="1:5" ht="27">
      <c r="A3273" s="130">
        <v>72171011</v>
      </c>
      <c r="B3273" s="139" t="s">
        <v>8832</v>
      </c>
      <c r="C3273" s="140"/>
      <c r="D3273" s="138">
        <v>1.0435000000000001</v>
      </c>
      <c r="E3273" s="138">
        <v>1.0708</v>
      </c>
    </row>
    <row r="3274" spans="1:5">
      <c r="A3274" s="145">
        <v>72171019</v>
      </c>
      <c r="B3274" s="117" t="s">
        <v>8833</v>
      </c>
      <c r="C3274" s="118"/>
      <c r="D3274" s="136">
        <v>0.86950000000000005</v>
      </c>
      <c r="E3274" s="136">
        <v>1.1398999999999999</v>
      </c>
    </row>
    <row r="3275" spans="1:5" ht="27">
      <c r="A3275" s="130">
        <v>72171090</v>
      </c>
      <c r="B3275" s="139" t="s">
        <v>8834</v>
      </c>
      <c r="C3275" s="140"/>
      <c r="D3275" s="138">
        <v>0.66569999999999996</v>
      </c>
      <c r="E3275" s="138">
        <v>0.72070000000000001</v>
      </c>
    </row>
    <row r="3276" spans="1:5">
      <c r="A3276" s="145">
        <v>72172010</v>
      </c>
      <c r="B3276" s="117" t="s">
        <v>8795</v>
      </c>
      <c r="C3276" s="118"/>
      <c r="D3276" s="136">
        <v>0.83650000000000002</v>
      </c>
      <c r="E3276" s="136">
        <v>1.0579000000000001</v>
      </c>
    </row>
    <row r="3277" spans="1:5">
      <c r="A3277" s="145">
        <v>72172090</v>
      </c>
      <c r="B3277" s="117" t="s">
        <v>8835</v>
      </c>
      <c r="C3277" s="118"/>
      <c r="D3277" s="136">
        <v>0.69040000000000001</v>
      </c>
      <c r="E3277" s="136">
        <v>0.89119999999999999</v>
      </c>
    </row>
    <row r="3278" spans="1:5">
      <c r="A3278" s="145">
        <v>72173010</v>
      </c>
      <c r="B3278" s="117" t="s">
        <v>8795</v>
      </c>
      <c r="C3278" s="118"/>
      <c r="D3278" s="136">
        <v>1.0049999999999999</v>
      </c>
      <c r="E3278" s="136">
        <v>1.1337999999999999</v>
      </c>
    </row>
    <row r="3279" spans="1:5">
      <c r="A3279" s="145">
        <v>72173090</v>
      </c>
      <c r="B3279" s="117" t="s">
        <v>8836</v>
      </c>
      <c r="C3279" s="118"/>
      <c r="D3279" s="136">
        <v>0.76980000000000004</v>
      </c>
      <c r="E3279" s="136">
        <v>1.0622</v>
      </c>
    </row>
    <row r="3280" spans="1:5">
      <c r="A3280" s="130">
        <v>72179000</v>
      </c>
      <c r="B3280" s="117" t="s">
        <v>8837</v>
      </c>
      <c r="C3280" s="118"/>
      <c r="D3280" s="138">
        <v>0.71199999999999997</v>
      </c>
      <c r="E3280" s="138">
        <v>1.1554</v>
      </c>
    </row>
    <row r="3281" spans="1:5">
      <c r="A3281" s="145">
        <v>72189900</v>
      </c>
      <c r="B3281" s="117" t="s">
        <v>8838</v>
      </c>
      <c r="C3281" s="118"/>
      <c r="D3281" s="136">
        <v>8.0233000000000008</v>
      </c>
      <c r="E3281" s="136">
        <v>20.6877</v>
      </c>
    </row>
    <row r="3282" spans="1:5">
      <c r="A3282" s="130">
        <v>72191100</v>
      </c>
      <c r="B3282" s="117" t="s">
        <v>8839</v>
      </c>
      <c r="C3282" s="118"/>
      <c r="D3282" s="138">
        <v>1.3672</v>
      </c>
      <c r="E3282" s="138">
        <v>2.6110000000000002</v>
      </c>
    </row>
    <row r="3283" spans="1:5" ht="27">
      <c r="A3283" s="145">
        <v>72191200</v>
      </c>
      <c r="B3283" s="117" t="s">
        <v>8767</v>
      </c>
      <c r="C3283" s="118"/>
      <c r="D3283" s="136">
        <v>1.1295999999999999</v>
      </c>
      <c r="E3283" s="136">
        <v>1.7282999999999999</v>
      </c>
    </row>
    <row r="3284" spans="1:5">
      <c r="A3284" s="145">
        <v>72191300</v>
      </c>
      <c r="B3284" s="117" t="s">
        <v>8840</v>
      </c>
      <c r="C3284" s="118"/>
      <c r="D3284" s="136">
        <v>1.0911999999999999</v>
      </c>
      <c r="E3284" s="136">
        <v>1.6144000000000001</v>
      </c>
    </row>
    <row r="3285" spans="1:5">
      <c r="A3285" s="130">
        <v>72191400</v>
      </c>
      <c r="B3285" s="117" t="s">
        <v>8769</v>
      </c>
      <c r="C3285" s="118"/>
      <c r="D3285" s="138">
        <v>1.4630000000000001</v>
      </c>
      <c r="E3285" s="138">
        <v>1.9212</v>
      </c>
    </row>
    <row r="3286" spans="1:5">
      <c r="A3286" s="130">
        <v>72192100</v>
      </c>
      <c r="B3286" s="117" t="s">
        <v>8839</v>
      </c>
      <c r="C3286" s="118"/>
      <c r="D3286" s="138">
        <v>1.5691999999999999</v>
      </c>
      <c r="E3286" s="138">
        <v>2.5249999999999999</v>
      </c>
    </row>
    <row r="3287" spans="1:5" ht="27">
      <c r="A3287" s="145">
        <v>72192200</v>
      </c>
      <c r="B3287" s="117" t="s">
        <v>8767</v>
      </c>
      <c r="C3287" s="118"/>
      <c r="D3287" s="136">
        <v>1.8466</v>
      </c>
      <c r="E3287" s="136">
        <v>3.6328</v>
      </c>
    </row>
    <row r="3288" spans="1:5" ht="27">
      <c r="A3288" s="130">
        <v>72192300</v>
      </c>
      <c r="B3288" s="139" t="s">
        <v>8768</v>
      </c>
      <c r="C3288" s="140"/>
      <c r="D3288" s="138">
        <v>1.3149</v>
      </c>
      <c r="E3288" s="138">
        <v>2.1537999999999999</v>
      </c>
    </row>
    <row r="3289" spans="1:5">
      <c r="A3289" s="130">
        <v>72192400</v>
      </c>
      <c r="B3289" s="117" t="s">
        <v>8769</v>
      </c>
      <c r="C3289" s="118"/>
      <c r="D3289" s="138">
        <v>0.9577</v>
      </c>
      <c r="E3289" s="138">
        <v>3.3672</v>
      </c>
    </row>
    <row r="3290" spans="1:5" ht="27">
      <c r="A3290" s="130">
        <v>72193100</v>
      </c>
      <c r="B3290" s="139" t="s">
        <v>8841</v>
      </c>
      <c r="C3290" s="140"/>
      <c r="D3290" s="138">
        <v>1.3684000000000001</v>
      </c>
      <c r="E3290" s="138">
        <v>2.1718999999999999</v>
      </c>
    </row>
    <row r="3291" spans="1:5">
      <c r="A3291" s="145">
        <v>72193200</v>
      </c>
      <c r="B3291" s="117" t="s">
        <v>8840</v>
      </c>
      <c r="C3291" s="118"/>
      <c r="D3291" s="136">
        <v>1.1407</v>
      </c>
      <c r="E3291" s="136">
        <v>1.6479999999999999</v>
      </c>
    </row>
    <row r="3292" spans="1:5" ht="27">
      <c r="A3292" s="130">
        <v>72193300</v>
      </c>
      <c r="B3292" s="139" t="s">
        <v>8842</v>
      </c>
      <c r="C3292" s="140"/>
      <c r="D3292" s="138">
        <v>1.0768</v>
      </c>
      <c r="E3292" s="138">
        <v>1.7838000000000001</v>
      </c>
    </row>
    <row r="3293" spans="1:5">
      <c r="A3293" s="145">
        <v>72193400</v>
      </c>
      <c r="B3293" s="117" t="s">
        <v>8843</v>
      </c>
      <c r="C3293" s="118"/>
      <c r="D3293" s="136">
        <v>1.0615000000000001</v>
      </c>
      <c r="E3293" s="136">
        <v>1.3924000000000001</v>
      </c>
    </row>
    <row r="3294" spans="1:5" ht="27">
      <c r="A3294" s="130">
        <v>72193500</v>
      </c>
      <c r="B3294" s="139" t="s">
        <v>8776</v>
      </c>
      <c r="C3294" s="140"/>
      <c r="D3294" s="138">
        <v>1.0752999999999999</v>
      </c>
      <c r="E3294" s="138">
        <v>1.2773000000000001</v>
      </c>
    </row>
    <row r="3295" spans="1:5">
      <c r="A3295" s="145">
        <v>72199010</v>
      </c>
      <c r="B3295" s="117" t="s">
        <v>8844</v>
      </c>
      <c r="C3295" s="118"/>
      <c r="D3295" s="136">
        <v>1.6302000000000001</v>
      </c>
      <c r="E3295" s="136">
        <v>2.4074</v>
      </c>
    </row>
    <row r="3296" spans="1:5" ht="27">
      <c r="A3296" s="130">
        <v>72199090</v>
      </c>
      <c r="B3296" s="139" t="s">
        <v>8845</v>
      </c>
      <c r="C3296" s="140"/>
      <c r="D3296" s="138">
        <v>2.0207999999999999</v>
      </c>
      <c r="E3296" s="138">
        <v>2.7938999999999998</v>
      </c>
    </row>
    <row r="3297" spans="1:5">
      <c r="A3297" s="130">
        <v>72201100</v>
      </c>
      <c r="B3297" s="117" t="s">
        <v>8756</v>
      </c>
      <c r="C3297" s="118"/>
      <c r="D3297" s="138">
        <v>2.0670000000000002</v>
      </c>
      <c r="E3297" s="138">
        <v>2.7004999999999999</v>
      </c>
    </row>
    <row r="3298" spans="1:5" ht="27">
      <c r="A3298" s="130">
        <v>72201210</v>
      </c>
      <c r="B3298" s="139" t="s">
        <v>8846</v>
      </c>
      <c r="C3298" s="140"/>
      <c r="D3298" s="138">
        <v>2.1295000000000002</v>
      </c>
      <c r="E3298" s="138">
        <v>2.5295999999999998</v>
      </c>
    </row>
    <row r="3299" spans="1:5">
      <c r="A3299" s="145">
        <v>72201220</v>
      </c>
      <c r="B3299" s="117" t="s">
        <v>8847</v>
      </c>
      <c r="C3299" s="118"/>
      <c r="D3299" s="136">
        <v>2.4342000000000001</v>
      </c>
      <c r="E3299" s="136">
        <v>2.6467000000000001</v>
      </c>
    </row>
    <row r="3300" spans="1:5" ht="27">
      <c r="A3300" s="130">
        <v>72201290</v>
      </c>
      <c r="B3300" s="139" t="s">
        <v>8848</v>
      </c>
      <c r="C3300" s="140"/>
      <c r="D3300" s="138">
        <v>2.1819000000000002</v>
      </c>
      <c r="E3300" s="138">
        <v>3.0924</v>
      </c>
    </row>
    <row r="3301" spans="1:5">
      <c r="A3301" s="145">
        <v>72202010</v>
      </c>
      <c r="B3301" s="117" t="s">
        <v>8849</v>
      </c>
      <c r="C3301" s="118"/>
      <c r="D3301" s="136">
        <v>3.2492999999999999</v>
      </c>
      <c r="E3301" s="136">
        <v>6.6856999999999998</v>
      </c>
    </row>
    <row r="3302" spans="1:5" ht="27">
      <c r="A3302" s="130">
        <v>72202090</v>
      </c>
      <c r="B3302" s="139" t="s">
        <v>8850</v>
      </c>
      <c r="C3302" s="140"/>
      <c r="D3302" s="138">
        <v>1.6469</v>
      </c>
      <c r="E3302" s="138">
        <v>3.1985000000000001</v>
      </c>
    </row>
    <row r="3303" spans="1:5">
      <c r="A3303" s="145">
        <v>72209000</v>
      </c>
      <c r="B3303" s="117" t="s">
        <v>8851</v>
      </c>
      <c r="C3303" s="118"/>
      <c r="D3303" s="136">
        <v>3.052</v>
      </c>
      <c r="E3303" s="136">
        <v>5.1157000000000004</v>
      </c>
    </row>
    <row r="3304" spans="1:5" ht="27">
      <c r="A3304" s="130">
        <v>72210000</v>
      </c>
      <c r="B3304" s="139" t="s">
        <v>8852</v>
      </c>
      <c r="C3304" s="140"/>
      <c r="D3304" s="138">
        <v>1.7036</v>
      </c>
      <c r="E3304" s="138">
        <v>2.5293999999999999</v>
      </c>
    </row>
    <row r="3305" spans="1:5">
      <c r="A3305" s="145">
        <v>72221100</v>
      </c>
      <c r="B3305" s="117" t="s">
        <v>8853</v>
      </c>
      <c r="C3305" s="118"/>
      <c r="D3305" s="136">
        <v>1.3985000000000001</v>
      </c>
      <c r="E3305" s="136">
        <v>2.8357000000000001</v>
      </c>
    </row>
    <row r="3306" spans="1:5" ht="27">
      <c r="A3306" s="130">
        <v>72221910</v>
      </c>
      <c r="B3306" s="139" t="s">
        <v>8854</v>
      </c>
      <c r="C3306" s="140"/>
      <c r="D3306" s="138">
        <v>1.8121</v>
      </c>
      <c r="E3306" s="138">
        <v>2.0829</v>
      </c>
    </row>
    <row r="3307" spans="1:5">
      <c r="A3307" s="145">
        <v>72221990</v>
      </c>
      <c r="B3307" s="117" t="s">
        <v>8855</v>
      </c>
      <c r="C3307" s="118"/>
      <c r="D3307" s="136">
        <v>2.0964</v>
      </c>
      <c r="E3307" s="136">
        <v>2.8593999999999999</v>
      </c>
    </row>
    <row r="3308" spans="1:5" ht="27">
      <c r="A3308" s="130">
        <v>72222000</v>
      </c>
      <c r="B3308" s="139" t="s">
        <v>8856</v>
      </c>
      <c r="C3308" s="140"/>
      <c r="D3308" s="138">
        <v>1.6440999999999999</v>
      </c>
      <c r="E3308" s="138">
        <v>2.3950999999999998</v>
      </c>
    </row>
    <row r="3309" spans="1:5">
      <c r="A3309" s="130">
        <v>72223000</v>
      </c>
      <c r="B3309" s="117" t="s">
        <v>8857</v>
      </c>
      <c r="C3309" s="118"/>
      <c r="D3309" s="138">
        <v>2.4752000000000001</v>
      </c>
      <c r="E3309" s="138">
        <v>3.1998000000000002</v>
      </c>
    </row>
    <row r="3310" spans="1:5" ht="27">
      <c r="A3310" s="130">
        <v>72224010</v>
      </c>
      <c r="B3310" s="139" t="s">
        <v>8858</v>
      </c>
      <c r="C3310" s="140"/>
      <c r="D3310" s="138">
        <v>11.074299999999999</v>
      </c>
      <c r="E3310" s="138">
        <v>11.074299999999999</v>
      </c>
    </row>
    <row r="3311" spans="1:5">
      <c r="A3311" s="130">
        <v>72224090</v>
      </c>
      <c r="B3311" s="117" t="s">
        <v>8859</v>
      </c>
      <c r="C3311" s="118"/>
      <c r="D3311" s="138">
        <v>1.3447</v>
      </c>
      <c r="E3311" s="138">
        <v>2.4157000000000002</v>
      </c>
    </row>
    <row r="3312" spans="1:5" ht="27">
      <c r="A3312" s="130">
        <v>72230000</v>
      </c>
      <c r="B3312" s="139" t="s">
        <v>8860</v>
      </c>
      <c r="C3312" s="140"/>
      <c r="D3312" s="138">
        <v>3.2568999999999999</v>
      </c>
      <c r="E3312" s="138">
        <v>5.1570999999999998</v>
      </c>
    </row>
    <row r="3313" spans="1:5">
      <c r="A3313" s="130">
        <v>72241000</v>
      </c>
      <c r="B3313" s="117" t="s">
        <v>8861</v>
      </c>
      <c r="C3313" s="118"/>
      <c r="D3313" s="138">
        <v>1.0323</v>
      </c>
      <c r="E3313" s="138">
        <v>1.1005</v>
      </c>
    </row>
    <row r="3314" spans="1:5" ht="27">
      <c r="A3314" s="130">
        <v>72249000</v>
      </c>
      <c r="B3314" s="139" t="s">
        <v>8862</v>
      </c>
      <c r="C3314" s="140"/>
      <c r="D3314" s="138">
        <v>1.2650999999999999</v>
      </c>
      <c r="E3314" s="138">
        <v>2.3620999999999999</v>
      </c>
    </row>
    <row r="3315" spans="1:5">
      <c r="A3315" s="145">
        <v>72251100</v>
      </c>
      <c r="B3315" s="117" t="s">
        <v>8863</v>
      </c>
      <c r="C3315" s="118"/>
      <c r="D3315" s="136">
        <v>1.7224999999999999</v>
      </c>
      <c r="E3315" s="136">
        <v>2.2248000000000001</v>
      </c>
    </row>
    <row r="3316" spans="1:5" ht="27">
      <c r="A3316" s="145">
        <v>72251900</v>
      </c>
      <c r="B3316" s="139" t="s">
        <v>8864</v>
      </c>
      <c r="C3316" s="140"/>
      <c r="D3316" s="136">
        <v>0.78680000000000005</v>
      </c>
      <c r="E3316" s="136">
        <v>0.82369999999999999</v>
      </c>
    </row>
    <row r="3317" spans="1:5" ht="27">
      <c r="A3317" s="145">
        <v>72254010</v>
      </c>
      <c r="B3317" s="139" t="s">
        <v>8865</v>
      </c>
      <c r="C3317" s="140"/>
      <c r="D3317" s="136">
        <v>5.3777999999999997</v>
      </c>
      <c r="E3317" s="136">
        <v>5.3777999999999997</v>
      </c>
    </row>
    <row r="3318" spans="1:5">
      <c r="A3318" s="145">
        <v>72254020</v>
      </c>
      <c r="B3318" s="117" t="s">
        <v>8866</v>
      </c>
      <c r="C3318" s="118"/>
      <c r="D3318" s="136">
        <v>0.69489999999999996</v>
      </c>
      <c r="E3318" s="136">
        <v>0.69489999999999996</v>
      </c>
    </row>
    <row r="3319" spans="1:5">
      <c r="A3319" s="145">
        <v>72254090</v>
      </c>
      <c r="B3319" s="117" t="s">
        <v>8867</v>
      </c>
      <c r="C3319" s="118"/>
      <c r="D3319" s="136">
        <v>1.0495000000000001</v>
      </c>
      <c r="E3319" s="136">
        <v>1.2758</v>
      </c>
    </row>
    <row r="3320" spans="1:5">
      <c r="A3320" s="145">
        <v>72255090</v>
      </c>
      <c r="B3320" s="117" t="s">
        <v>8868</v>
      </c>
      <c r="C3320" s="118"/>
      <c r="D3320" s="136">
        <v>1.3151999999999999</v>
      </c>
      <c r="E3320" s="136">
        <v>1.3411</v>
      </c>
    </row>
    <row r="3321" spans="1:5">
      <c r="A3321" s="145">
        <v>72259910</v>
      </c>
      <c r="B3321" s="117" t="s">
        <v>8869</v>
      </c>
      <c r="C3321" s="118"/>
      <c r="D3321" s="136">
        <v>6.2850999999999999</v>
      </c>
      <c r="E3321" s="136">
        <v>8.6585000000000001</v>
      </c>
    </row>
    <row r="3322" spans="1:5">
      <c r="A3322" s="145">
        <v>72259990</v>
      </c>
      <c r="B3322" s="117" t="s">
        <v>8870</v>
      </c>
      <c r="C3322" s="118"/>
      <c r="D3322" s="136">
        <v>1.01</v>
      </c>
      <c r="E3322" s="136">
        <v>1.2172000000000001</v>
      </c>
    </row>
    <row r="3323" spans="1:5">
      <c r="A3323" s="145">
        <v>72261100</v>
      </c>
      <c r="B3323" s="117" t="s">
        <v>8871</v>
      </c>
      <c r="C3323" s="118"/>
      <c r="D3323" s="136">
        <v>1.7131000000000001</v>
      </c>
      <c r="E3323" s="136">
        <v>2.2498999999999998</v>
      </c>
    </row>
    <row r="3324" spans="1:5">
      <c r="A3324" s="145">
        <v>72261900</v>
      </c>
      <c r="B3324" s="117" t="s">
        <v>8872</v>
      </c>
      <c r="C3324" s="118"/>
      <c r="D3324" s="136">
        <v>0.83499999999999996</v>
      </c>
      <c r="E3324" s="136">
        <v>1.0918000000000001</v>
      </c>
    </row>
    <row r="3325" spans="1:5">
      <c r="A3325" s="145">
        <v>72262010</v>
      </c>
      <c r="B3325" s="117" t="s">
        <v>8873</v>
      </c>
      <c r="C3325" s="118"/>
      <c r="D3325" s="136">
        <v>12.636799999999999</v>
      </c>
      <c r="E3325" s="136">
        <v>15.413500000000001</v>
      </c>
    </row>
    <row r="3326" spans="1:5">
      <c r="A3326" s="145">
        <v>72262090</v>
      </c>
      <c r="B3326" s="117" t="s">
        <v>8874</v>
      </c>
      <c r="C3326" s="118"/>
      <c r="D3326" s="136">
        <v>4.0708000000000002</v>
      </c>
      <c r="E3326" s="136">
        <v>4.0780000000000003</v>
      </c>
    </row>
    <row r="3327" spans="1:5" ht="27">
      <c r="A3327" s="130">
        <v>72269100</v>
      </c>
      <c r="B3327" s="139" t="s">
        <v>8875</v>
      </c>
      <c r="C3327" s="140"/>
      <c r="D3327" s="138">
        <v>0.6</v>
      </c>
      <c r="E3327" s="138">
        <v>0.67630000000000001</v>
      </c>
    </row>
    <row r="3328" spans="1:5">
      <c r="A3328" s="145">
        <v>72269200</v>
      </c>
      <c r="B3328" s="117" t="s">
        <v>8876</v>
      </c>
      <c r="C3328" s="118"/>
      <c r="D3328" s="136">
        <v>1.2990999999999999</v>
      </c>
      <c r="E3328" s="136">
        <v>5.6242999999999999</v>
      </c>
    </row>
    <row r="3329" spans="1:5" ht="27">
      <c r="A3329" s="130">
        <v>72269900</v>
      </c>
      <c r="B3329" s="139" t="s">
        <v>8877</v>
      </c>
      <c r="C3329" s="140"/>
      <c r="D3329" s="138">
        <v>0.66900000000000004</v>
      </c>
      <c r="E3329" s="138">
        <v>2.2947000000000002</v>
      </c>
    </row>
    <row r="3330" spans="1:5">
      <c r="A3330" s="130">
        <v>72272000</v>
      </c>
      <c r="B3330" s="146" t="s">
        <v>8878</v>
      </c>
      <c r="C3330" s="147"/>
      <c r="D3330" s="138">
        <v>0.63</v>
      </c>
      <c r="E3330" s="138">
        <v>0.63</v>
      </c>
    </row>
    <row r="3331" spans="1:5">
      <c r="A3331" s="145">
        <v>72279000</v>
      </c>
      <c r="B3331" s="117" t="s">
        <v>8879</v>
      </c>
      <c r="C3331" s="118"/>
      <c r="D3331" s="136">
        <v>0.61350000000000005</v>
      </c>
      <c r="E3331" s="136">
        <v>0.72670000000000001</v>
      </c>
    </row>
    <row r="3332" spans="1:5">
      <c r="A3332" s="145">
        <v>72281010</v>
      </c>
      <c r="B3332" s="117" t="s">
        <v>8880</v>
      </c>
      <c r="C3332" s="118"/>
      <c r="D3332" s="136">
        <v>0.87739999999999996</v>
      </c>
      <c r="E3332" s="136">
        <v>0.96030000000000004</v>
      </c>
    </row>
    <row r="3333" spans="1:5">
      <c r="A3333" s="130">
        <v>72281090</v>
      </c>
      <c r="B3333" s="117" t="s">
        <v>8881</v>
      </c>
      <c r="C3333" s="118"/>
      <c r="D3333" s="138">
        <v>10.1549</v>
      </c>
      <c r="E3333" s="138">
        <v>11.675000000000001</v>
      </c>
    </row>
    <row r="3334" spans="1:5">
      <c r="A3334" s="130">
        <v>72282000</v>
      </c>
      <c r="B3334" s="117" t="s">
        <v>8882</v>
      </c>
      <c r="C3334" s="118"/>
      <c r="D3334" s="138">
        <v>0.93289999999999995</v>
      </c>
      <c r="E3334" s="138">
        <v>3.798</v>
      </c>
    </row>
    <row r="3335" spans="1:5">
      <c r="A3335" s="145">
        <v>72283000</v>
      </c>
      <c r="B3335" s="117" t="s">
        <v>8883</v>
      </c>
      <c r="C3335" s="118"/>
      <c r="D3335" s="136">
        <v>0.86580000000000001</v>
      </c>
      <c r="E3335" s="136">
        <v>1.0353000000000001</v>
      </c>
    </row>
    <row r="3336" spans="1:5">
      <c r="A3336" s="145">
        <v>72284000</v>
      </c>
      <c r="B3336" s="117" t="s">
        <v>8884</v>
      </c>
      <c r="C3336" s="118"/>
      <c r="D3336" s="136">
        <v>1.1943999999999999</v>
      </c>
      <c r="E3336" s="136">
        <v>1.5959000000000001</v>
      </c>
    </row>
    <row r="3337" spans="1:5">
      <c r="A3337" s="145">
        <v>72285000</v>
      </c>
      <c r="B3337" s="117" t="s">
        <v>8885</v>
      </c>
      <c r="C3337" s="118"/>
      <c r="D3337" s="136">
        <v>1.3405</v>
      </c>
      <c r="E3337" s="136">
        <v>1.9056</v>
      </c>
    </row>
    <row r="3338" spans="1:5">
      <c r="A3338" s="130">
        <v>72286000</v>
      </c>
      <c r="B3338" s="117" t="s">
        <v>8886</v>
      </c>
      <c r="C3338" s="118"/>
      <c r="D3338" s="138">
        <v>1.3229</v>
      </c>
      <c r="E3338" s="138">
        <v>2.4706000000000001</v>
      </c>
    </row>
    <row r="3339" spans="1:5">
      <c r="A3339" s="130">
        <v>72287000</v>
      </c>
      <c r="B3339" s="117" t="s">
        <v>8887</v>
      </c>
      <c r="C3339" s="118"/>
      <c r="D3339" s="138">
        <v>3.4521999999999999</v>
      </c>
      <c r="E3339" s="138">
        <v>3.4521999999999999</v>
      </c>
    </row>
    <row r="3340" spans="1:5">
      <c r="A3340" s="130">
        <v>72288000</v>
      </c>
      <c r="B3340" s="117" t="s">
        <v>8888</v>
      </c>
      <c r="C3340" s="118"/>
      <c r="D3340" s="138">
        <v>1.6062000000000001</v>
      </c>
      <c r="E3340" s="138">
        <v>2.0726</v>
      </c>
    </row>
    <row r="3341" spans="1:5">
      <c r="A3341" s="130">
        <v>72292000</v>
      </c>
      <c r="B3341" s="146" t="s">
        <v>8878</v>
      </c>
      <c r="C3341" s="147"/>
      <c r="D3341" s="138">
        <v>0.76990000000000003</v>
      </c>
      <c r="E3341" s="138">
        <v>0.87929999999999997</v>
      </c>
    </row>
    <row r="3342" spans="1:5" ht="27">
      <c r="A3342" s="130">
        <v>72299000</v>
      </c>
      <c r="B3342" s="139" t="s">
        <v>8889</v>
      </c>
      <c r="C3342" s="140"/>
      <c r="D3342" s="138">
        <v>0.72340000000000004</v>
      </c>
      <c r="E3342" s="138">
        <v>1.0911999999999999</v>
      </c>
    </row>
    <row r="3343" spans="1:5">
      <c r="A3343" s="130">
        <v>73011000</v>
      </c>
      <c r="B3343" s="117" t="s">
        <v>8890</v>
      </c>
      <c r="C3343" s="118"/>
      <c r="D3343" s="138">
        <v>0.87490000000000001</v>
      </c>
      <c r="E3343" s="138">
        <v>0.83840000000000003</v>
      </c>
    </row>
    <row r="3344" spans="1:5" ht="27">
      <c r="A3344" s="130">
        <v>73021010</v>
      </c>
      <c r="B3344" s="139" t="s">
        <v>8891</v>
      </c>
      <c r="C3344" s="140"/>
      <c r="D3344" s="138">
        <v>0.84970000000000001</v>
      </c>
      <c r="E3344" s="138">
        <v>0.91190000000000004</v>
      </c>
    </row>
    <row r="3345" spans="1:5">
      <c r="A3345" s="145">
        <v>73021090</v>
      </c>
      <c r="B3345" s="117" t="s">
        <v>8892</v>
      </c>
      <c r="C3345" s="118"/>
      <c r="D3345" s="136">
        <v>0.84819999999999995</v>
      </c>
      <c r="E3345" s="136">
        <v>0.99639999999999995</v>
      </c>
    </row>
    <row r="3346" spans="1:5" ht="27">
      <c r="A3346" s="130">
        <v>73023000</v>
      </c>
      <c r="B3346" s="139" t="s">
        <v>8893</v>
      </c>
      <c r="C3346" s="140"/>
      <c r="D3346" s="138">
        <v>560</v>
      </c>
      <c r="E3346" s="138">
        <v>560</v>
      </c>
    </row>
    <row r="3347" spans="1:5">
      <c r="A3347" s="145">
        <v>73024000</v>
      </c>
      <c r="B3347" s="117" t="s">
        <v>8894</v>
      </c>
      <c r="C3347" s="118"/>
      <c r="D3347" s="136">
        <v>1.3668</v>
      </c>
      <c r="E3347" s="136">
        <v>1.6168</v>
      </c>
    </row>
    <row r="3348" spans="1:5" ht="27">
      <c r="A3348" s="130">
        <v>73029000</v>
      </c>
      <c r="B3348" s="139" t="s">
        <v>8895</v>
      </c>
      <c r="C3348" s="140"/>
      <c r="D3348" s="138">
        <v>5.9676</v>
      </c>
      <c r="E3348" s="138">
        <v>8.5962999999999994</v>
      </c>
    </row>
    <row r="3349" spans="1:5">
      <c r="A3349" s="145">
        <v>73030000</v>
      </c>
      <c r="B3349" s="117" t="s">
        <v>8896</v>
      </c>
      <c r="C3349" s="118"/>
      <c r="D3349" s="136">
        <v>0.47970000000000002</v>
      </c>
      <c r="E3349" s="136">
        <v>0.73460000000000003</v>
      </c>
    </row>
    <row r="3350" spans="1:5" ht="27">
      <c r="A3350" s="130">
        <v>73041100</v>
      </c>
      <c r="B3350" s="139" t="s">
        <v>8897</v>
      </c>
      <c r="C3350" s="140"/>
      <c r="D3350" s="138">
        <v>2.7568000000000001</v>
      </c>
      <c r="E3350" s="138">
        <v>11.296099999999999</v>
      </c>
    </row>
    <row r="3351" spans="1:5" ht="27">
      <c r="A3351" s="145">
        <v>73041900</v>
      </c>
      <c r="B3351" s="139" t="s">
        <v>8898</v>
      </c>
      <c r="C3351" s="140"/>
      <c r="D3351" s="136">
        <v>0.78210000000000002</v>
      </c>
      <c r="E3351" s="136">
        <v>1.5103</v>
      </c>
    </row>
    <row r="3352" spans="1:5">
      <c r="A3352" s="130">
        <v>73042200</v>
      </c>
      <c r="B3352" s="117" t="s">
        <v>8899</v>
      </c>
      <c r="C3352" s="118"/>
      <c r="D3352" s="138">
        <v>3.5274999999999999</v>
      </c>
      <c r="E3352" s="138">
        <v>1.0162</v>
      </c>
    </row>
    <row r="3353" spans="1:5" ht="27">
      <c r="A3353" s="130">
        <v>73042310</v>
      </c>
      <c r="B3353" s="139" t="s">
        <v>8900</v>
      </c>
      <c r="C3353" s="140"/>
      <c r="D3353" s="138">
        <v>0.9002</v>
      </c>
      <c r="E3353" s="138">
        <v>4.9847000000000001</v>
      </c>
    </row>
    <row r="3354" spans="1:5">
      <c r="A3354" s="130">
        <v>73042390</v>
      </c>
      <c r="B3354" s="117" t="s">
        <v>6002</v>
      </c>
      <c r="C3354" s="118"/>
      <c r="D3354" s="138">
        <v>1.6664000000000001</v>
      </c>
      <c r="E3354" s="138">
        <v>3.4310999999999998</v>
      </c>
    </row>
    <row r="3355" spans="1:5">
      <c r="A3355" s="145">
        <v>73042400</v>
      </c>
      <c r="B3355" s="117" t="s">
        <v>8901</v>
      </c>
      <c r="C3355" s="118"/>
      <c r="D3355" s="136">
        <v>12.281599999999999</v>
      </c>
      <c r="E3355" s="136">
        <v>18.2149</v>
      </c>
    </row>
    <row r="3356" spans="1:5">
      <c r="A3356" s="145">
        <v>73042910</v>
      </c>
      <c r="B3356" s="117" t="s">
        <v>8902</v>
      </c>
      <c r="C3356" s="118"/>
      <c r="D3356" s="136">
        <v>4.6818</v>
      </c>
      <c r="E3356" s="136">
        <v>8.4868000000000006</v>
      </c>
    </row>
    <row r="3357" spans="1:5">
      <c r="A3357" s="145">
        <v>73042931</v>
      </c>
      <c r="B3357" s="117" t="s">
        <v>8903</v>
      </c>
      <c r="C3357" s="118"/>
      <c r="D3357" s="136">
        <v>0.63370000000000004</v>
      </c>
      <c r="E3357" s="136">
        <v>2.1589</v>
      </c>
    </row>
    <row r="3358" spans="1:5">
      <c r="A3358" s="145">
        <v>73042939</v>
      </c>
      <c r="B3358" s="117" t="s">
        <v>8904</v>
      </c>
      <c r="C3358" s="118"/>
      <c r="D3358" s="136">
        <v>0.92469999999999997</v>
      </c>
      <c r="E3358" s="136">
        <v>1.3033999999999999</v>
      </c>
    </row>
    <row r="3359" spans="1:5">
      <c r="A3359" s="145">
        <v>73042990</v>
      </c>
      <c r="B3359" s="117" t="s">
        <v>8905</v>
      </c>
      <c r="C3359" s="118"/>
      <c r="D3359" s="136">
        <v>1.1548</v>
      </c>
      <c r="E3359" s="136">
        <v>1.7514000000000001</v>
      </c>
    </row>
    <row r="3360" spans="1:5">
      <c r="A3360" s="145">
        <v>73043110</v>
      </c>
      <c r="B3360" s="117" t="s">
        <v>8906</v>
      </c>
      <c r="C3360" s="118"/>
      <c r="D3360" s="136">
        <v>1.5919000000000001</v>
      </c>
      <c r="E3360" s="136">
        <v>3.0596999999999999</v>
      </c>
    </row>
    <row r="3361" spans="1:5">
      <c r="A3361" s="145">
        <v>73043190</v>
      </c>
      <c r="B3361" s="117" t="s">
        <v>8907</v>
      </c>
      <c r="C3361" s="118"/>
      <c r="D3361" s="136">
        <v>62.096600000000002</v>
      </c>
      <c r="E3361" s="136">
        <v>5.1228999999999996</v>
      </c>
    </row>
    <row r="3362" spans="1:5">
      <c r="A3362" s="145">
        <v>73043910</v>
      </c>
      <c r="B3362" s="117" t="s">
        <v>8908</v>
      </c>
      <c r="C3362" s="118"/>
      <c r="D3362" s="136">
        <v>1.49</v>
      </c>
      <c r="E3362" s="136">
        <v>4.0831</v>
      </c>
    </row>
    <row r="3363" spans="1:5">
      <c r="A3363" s="145">
        <v>73043920</v>
      </c>
      <c r="B3363" s="117" t="s">
        <v>8909</v>
      </c>
      <c r="C3363" s="118"/>
      <c r="D3363" s="136">
        <v>2.7262</v>
      </c>
      <c r="E3363" s="136">
        <v>4.7305999999999999</v>
      </c>
    </row>
    <row r="3364" spans="1:5" ht="27">
      <c r="A3364" s="130">
        <v>73043990</v>
      </c>
      <c r="B3364" s="139" t="s">
        <v>8910</v>
      </c>
      <c r="C3364" s="140"/>
      <c r="D3364" s="138">
        <v>0.8054</v>
      </c>
      <c r="E3364" s="138">
        <v>1.6141000000000001</v>
      </c>
    </row>
    <row r="3365" spans="1:5" ht="27">
      <c r="A3365" s="130">
        <v>73044190</v>
      </c>
      <c r="B3365" s="139" t="s">
        <v>8911</v>
      </c>
      <c r="C3365" s="140"/>
      <c r="D3365" s="138">
        <v>3.2040000000000002</v>
      </c>
      <c r="E3365" s="138">
        <v>4.6078999999999999</v>
      </c>
    </row>
    <row r="3366" spans="1:5" ht="27">
      <c r="A3366" s="130">
        <v>73044900</v>
      </c>
      <c r="B3366" s="139" t="s">
        <v>8912</v>
      </c>
      <c r="C3366" s="140"/>
      <c r="D3366" s="138">
        <v>3.2810999999999999</v>
      </c>
      <c r="E3366" s="138">
        <v>5.4478999999999997</v>
      </c>
    </row>
    <row r="3367" spans="1:5" ht="27">
      <c r="A3367" s="130">
        <v>73045119</v>
      </c>
      <c r="B3367" s="139" t="s">
        <v>8913</v>
      </c>
      <c r="C3367" s="140"/>
      <c r="D3367" s="138">
        <v>1.4910000000000001</v>
      </c>
      <c r="E3367" s="138">
        <v>1.8436999999999999</v>
      </c>
    </row>
    <row r="3368" spans="1:5">
      <c r="A3368" s="145">
        <v>73045190</v>
      </c>
      <c r="B3368" s="117" t="s">
        <v>8914</v>
      </c>
      <c r="C3368" s="118"/>
      <c r="D3368" s="136">
        <v>1.6734</v>
      </c>
      <c r="E3368" s="136">
        <v>2.2808999999999999</v>
      </c>
    </row>
    <row r="3369" spans="1:5">
      <c r="A3369" s="145">
        <v>73045910</v>
      </c>
      <c r="B3369" s="117" t="s">
        <v>8915</v>
      </c>
      <c r="C3369" s="118"/>
      <c r="D3369" s="136">
        <v>1.0275000000000001</v>
      </c>
      <c r="E3369" s="136">
        <v>2.9479000000000002</v>
      </c>
    </row>
    <row r="3370" spans="1:5">
      <c r="A3370" s="145">
        <v>73045990</v>
      </c>
      <c r="B3370" s="117" t="s">
        <v>8916</v>
      </c>
      <c r="C3370" s="118"/>
      <c r="D3370" s="136">
        <v>1.21</v>
      </c>
      <c r="E3370" s="136">
        <v>1.6228</v>
      </c>
    </row>
    <row r="3371" spans="1:5">
      <c r="A3371" s="145">
        <v>73049011</v>
      </c>
      <c r="B3371" s="117" t="s">
        <v>8917</v>
      </c>
      <c r="C3371" s="118"/>
      <c r="D3371" s="136">
        <v>3.2839999999999998</v>
      </c>
      <c r="E3371" s="136">
        <v>5.5605000000000002</v>
      </c>
    </row>
    <row r="3372" spans="1:5">
      <c r="A3372" s="145">
        <v>73049019</v>
      </c>
      <c r="B3372" s="117" t="s">
        <v>8918</v>
      </c>
      <c r="C3372" s="118"/>
      <c r="D3372" s="136">
        <v>0.87260000000000004</v>
      </c>
      <c r="E3372" s="136">
        <v>1.8523000000000001</v>
      </c>
    </row>
    <row r="3373" spans="1:5">
      <c r="A3373" s="145">
        <v>73049090</v>
      </c>
      <c r="B3373" s="117" t="s">
        <v>8919</v>
      </c>
      <c r="C3373" s="118"/>
      <c r="D3373" s="136">
        <v>27.184000000000001</v>
      </c>
      <c r="E3373" s="136">
        <v>1.4262999999999999</v>
      </c>
    </row>
    <row r="3374" spans="1:5">
      <c r="A3374" s="145">
        <v>73051100</v>
      </c>
      <c r="B3374" s="117" t="s">
        <v>8920</v>
      </c>
      <c r="C3374" s="118"/>
      <c r="D3374" s="136">
        <v>0.59650000000000003</v>
      </c>
      <c r="E3374" s="136">
        <v>1.3984000000000001</v>
      </c>
    </row>
    <row r="3375" spans="1:5">
      <c r="A3375" s="145">
        <v>73051200</v>
      </c>
      <c r="B3375" s="117" t="s">
        <v>8921</v>
      </c>
      <c r="C3375" s="118"/>
      <c r="D3375" s="136">
        <v>0.63570000000000004</v>
      </c>
      <c r="E3375" s="136">
        <v>0.99199999999999999</v>
      </c>
    </row>
    <row r="3376" spans="1:5">
      <c r="A3376" s="145">
        <v>73051900</v>
      </c>
      <c r="B3376" s="117" t="s">
        <v>8922</v>
      </c>
      <c r="C3376" s="118"/>
      <c r="D3376" s="136">
        <v>0.78639999999999999</v>
      </c>
      <c r="E3376" s="136">
        <v>0.96819999999999995</v>
      </c>
    </row>
    <row r="3377" spans="1:5" ht="27">
      <c r="A3377" s="145">
        <v>73053100</v>
      </c>
      <c r="B3377" s="139" t="s">
        <v>8923</v>
      </c>
      <c r="C3377" s="140"/>
      <c r="D3377" s="136">
        <v>1.2079</v>
      </c>
      <c r="E3377" s="136">
        <v>1.2079</v>
      </c>
    </row>
    <row r="3378" spans="1:5">
      <c r="A3378" s="145">
        <v>73059000</v>
      </c>
      <c r="B3378" s="117" t="s">
        <v>8924</v>
      </c>
      <c r="C3378" s="118"/>
      <c r="D3378" s="136">
        <v>26.758800000000001</v>
      </c>
      <c r="E3378" s="136">
        <v>26.758800000000001</v>
      </c>
    </row>
    <row r="3379" spans="1:5" ht="27">
      <c r="A3379" s="145">
        <v>73061100</v>
      </c>
      <c r="B3379" s="139" t="s">
        <v>8925</v>
      </c>
      <c r="C3379" s="140"/>
      <c r="D3379" s="136">
        <v>3.1884000000000001</v>
      </c>
      <c r="E3379" s="136">
        <v>5.3124000000000002</v>
      </c>
    </row>
    <row r="3380" spans="1:5">
      <c r="A3380" s="130">
        <v>73061900</v>
      </c>
      <c r="B3380" s="117" t="s">
        <v>8926</v>
      </c>
      <c r="C3380" s="118"/>
      <c r="D3380" s="138">
        <v>0.64800000000000002</v>
      </c>
      <c r="E3380" s="138">
        <v>0.71809999999999996</v>
      </c>
    </row>
    <row r="3381" spans="1:5">
      <c r="A3381" s="145">
        <v>73062100</v>
      </c>
      <c r="B3381" s="117" t="s">
        <v>8927</v>
      </c>
      <c r="C3381" s="118"/>
      <c r="D3381" s="136">
        <v>0.87409999999999999</v>
      </c>
      <c r="E3381" s="136">
        <v>1.0028999999999999</v>
      </c>
    </row>
    <row r="3382" spans="1:5">
      <c r="A3382" s="130">
        <v>73062900</v>
      </c>
      <c r="B3382" s="117" t="s">
        <v>8928</v>
      </c>
      <c r="C3382" s="118"/>
      <c r="D3382" s="138">
        <v>1.2896000000000001</v>
      </c>
      <c r="E3382" s="138">
        <v>1.3985000000000001</v>
      </c>
    </row>
    <row r="3383" spans="1:5" ht="27">
      <c r="A3383" s="130">
        <v>73063000</v>
      </c>
      <c r="B3383" s="139" t="s">
        <v>8929</v>
      </c>
      <c r="C3383" s="140"/>
      <c r="D3383" s="138">
        <v>0.71860000000000002</v>
      </c>
      <c r="E3383" s="138">
        <v>1.8406</v>
      </c>
    </row>
    <row r="3384" spans="1:5" ht="27">
      <c r="A3384" s="130">
        <v>73064000</v>
      </c>
      <c r="B3384" s="139" t="s">
        <v>8930</v>
      </c>
      <c r="C3384" s="140"/>
      <c r="D3384" s="138">
        <v>1.3689</v>
      </c>
      <c r="E3384" s="138">
        <v>1.9603999999999999</v>
      </c>
    </row>
    <row r="3385" spans="1:5">
      <c r="A3385" s="145">
        <v>73065000</v>
      </c>
      <c r="B3385" s="117" t="s">
        <v>8931</v>
      </c>
      <c r="C3385" s="118"/>
      <c r="D3385" s="136">
        <v>1.5663</v>
      </c>
      <c r="E3385" s="136">
        <v>1.5461</v>
      </c>
    </row>
    <row r="3386" spans="1:5" ht="27">
      <c r="A3386" s="130">
        <v>73066100</v>
      </c>
      <c r="B3386" s="139" t="s">
        <v>8932</v>
      </c>
      <c r="C3386" s="140"/>
      <c r="D3386" s="138">
        <v>1.1197999999999999</v>
      </c>
      <c r="E3386" s="138">
        <v>1.7890999999999999</v>
      </c>
    </row>
    <row r="3387" spans="1:5">
      <c r="A3387" s="130">
        <v>73066900</v>
      </c>
      <c r="B3387" s="117" t="s">
        <v>8933</v>
      </c>
      <c r="C3387" s="118"/>
      <c r="D3387" s="138">
        <v>0.76939999999999997</v>
      </c>
      <c r="E3387" s="138">
        <v>1.0412999999999999</v>
      </c>
    </row>
    <row r="3388" spans="1:5" ht="27">
      <c r="A3388" s="130">
        <v>73069010</v>
      </c>
      <c r="B3388" s="139" t="s">
        <v>8934</v>
      </c>
      <c r="C3388" s="140"/>
      <c r="D3388" s="138">
        <v>1.4352</v>
      </c>
      <c r="E3388" s="138">
        <v>3.5529000000000002</v>
      </c>
    </row>
    <row r="3389" spans="1:5">
      <c r="A3389" s="145">
        <v>73069020</v>
      </c>
      <c r="B3389" s="117" t="s">
        <v>8935</v>
      </c>
      <c r="C3389" s="118"/>
      <c r="D3389" s="136">
        <v>4.3296999999999999</v>
      </c>
      <c r="E3389" s="136">
        <v>7.9214000000000002</v>
      </c>
    </row>
    <row r="3390" spans="1:5" ht="27">
      <c r="A3390" s="130">
        <v>73069090</v>
      </c>
      <c r="B3390" s="139" t="s">
        <v>8936</v>
      </c>
      <c r="C3390" s="140"/>
      <c r="D3390" s="138">
        <v>1.0743</v>
      </c>
      <c r="E3390" s="138">
        <v>2.4260000000000002</v>
      </c>
    </row>
    <row r="3391" spans="1:5">
      <c r="A3391" s="145">
        <v>73071100</v>
      </c>
      <c r="B3391" s="117" t="s">
        <v>8937</v>
      </c>
      <c r="C3391" s="118"/>
      <c r="D3391" s="136">
        <v>1.4549000000000001</v>
      </c>
      <c r="E3391" s="136">
        <v>1.7916000000000001</v>
      </c>
    </row>
    <row r="3392" spans="1:5" ht="27">
      <c r="A3392" s="130">
        <v>73071910</v>
      </c>
      <c r="B3392" s="139" t="s">
        <v>8938</v>
      </c>
      <c r="C3392" s="140"/>
      <c r="D3392" s="138">
        <v>2.2673000000000001</v>
      </c>
      <c r="E3392" s="138">
        <v>2.9036</v>
      </c>
    </row>
    <row r="3393" spans="1:5">
      <c r="A3393" s="145">
        <v>73071920</v>
      </c>
      <c r="B3393" s="117" t="s">
        <v>8939</v>
      </c>
      <c r="C3393" s="118"/>
      <c r="D3393" s="136">
        <v>1.1395</v>
      </c>
      <c r="E3393" s="136">
        <v>3.3498000000000001</v>
      </c>
    </row>
    <row r="3394" spans="1:5" ht="27">
      <c r="A3394" s="130">
        <v>73071990</v>
      </c>
      <c r="B3394" s="139" t="s">
        <v>8940</v>
      </c>
      <c r="C3394" s="140"/>
      <c r="D3394" s="138">
        <v>2.1151</v>
      </c>
      <c r="E3394" s="138">
        <v>2.7201</v>
      </c>
    </row>
    <row r="3395" spans="1:5">
      <c r="A3395" s="145">
        <v>73072100</v>
      </c>
      <c r="B3395" s="117" t="s">
        <v>8941</v>
      </c>
      <c r="C3395" s="118"/>
      <c r="D3395" s="136">
        <v>2.8795000000000002</v>
      </c>
      <c r="E3395" s="136">
        <v>5.1231999999999998</v>
      </c>
    </row>
    <row r="3396" spans="1:5" ht="27">
      <c r="A3396" s="130">
        <v>73072200</v>
      </c>
      <c r="B3396" s="139" t="s">
        <v>8942</v>
      </c>
      <c r="C3396" s="140"/>
      <c r="D3396" s="138">
        <v>5.0072999999999999</v>
      </c>
      <c r="E3396" s="138">
        <v>7.7333999999999996</v>
      </c>
    </row>
    <row r="3397" spans="1:5">
      <c r="A3397" s="145">
        <v>73072300</v>
      </c>
      <c r="B3397" s="117" t="s">
        <v>8943</v>
      </c>
      <c r="C3397" s="118"/>
      <c r="D3397" s="136">
        <v>4.8197000000000001</v>
      </c>
      <c r="E3397" s="136">
        <v>7.6211000000000002</v>
      </c>
    </row>
    <row r="3398" spans="1:5" ht="27">
      <c r="A3398" s="130">
        <v>73072900</v>
      </c>
      <c r="B3398" s="139" t="s">
        <v>8944</v>
      </c>
      <c r="C3398" s="140"/>
      <c r="D3398" s="138">
        <v>6.4896000000000003</v>
      </c>
      <c r="E3398" s="138">
        <v>9.8941999999999997</v>
      </c>
    </row>
    <row r="3399" spans="1:5">
      <c r="A3399" s="145">
        <v>73079100</v>
      </c>
      <c r="B3399" s="117" t="s">
        <v>8945</v>
      </c>
      <c r="C3399" s="118"/>
      <c r="D3399" s="136">
        <v>1.2503</v>
      </c>
      <c r="E3399" s="136">
        <v>1.6836</v>
      </c>
    </row>
    <row r="3400" spans="1:5" ht="27">
      <c r="A3400" s="130">
        <v>73079200</v>
      </c>
      <c r="B3400" s="139" t="s">
        <v>8942</v>
      </c>
      <c r="C3400" s="140"/>
      <c r="D3400" s="138">
        <v>4.7705000000000002</v>
      </c>
      <c r="E3400" s="138">
        <v>6.4789000000000003</v>
      </c>
    </row>
    <row r="3401" spans="1:5">
      <c r="A3401" s="145">
        <v>73079300</v>
      </c>
      <c r="B3401" s="117" t="s">
        <v>8946</v>
      </c>
      <c r="C3401" s="118"/>
      <c r="D3401" s="136">
        <v>0.92779999999999996</v>
      </c>
      <c r="E3401" s="136">
        <v>1.3873</v>
      </c>
    </row>
    <row r="3402" spans="1:5" ht="27">
      <c r="A3402" s="130">
        <v>73079900</v>
      </c>
      <c r="B3402" s="139" t="s">
        <v>8947</v>
      </c>
      <c r="C3402" s="140"/>
      <c r="D3402" s="138">
        <v>4.6487999999999996</v>
      </c>
      <c r="E3402" s="138">
        <v>7.3841000000000001</v>
      </c>
    </row>
    <row r="3403" spans="1:5" ht="27">
      <c r="A3403" s="145">
        <v>73081000</v>
      </c>
      <c r="B3403" s="139" t="s">
        <v>8948</v>
      </c>
      <c r="C3403" s="140"/>
      <c r="D3403" s="136">
        <v>1.6702999999999999</v>
      </c>
      <c r="E3403" s="136">
        <v>1.6727000000000001</v>
      </c>
    </row>
    <row r="3404" spans="1:5" ht="27">
      <c r="A3404" s="130">
        <v>73082000</v>
      </c>
      <c r="B3404" s="139" t="s">
        <v>8949</v>
      </c>
      <c r="C3404" s="140"/>
      <c r="D3404" s="138">
        <v>2.6057000000000001</v>
      </c>
      <c r="E3404" s="138">
        <v>5.2530999999999999</v>
      </c>
    </row>
    <row r="3405" spans="1:5">
      <c r="A3405" s="145">
        <v>73083000</v>
      </c>
      <c r="B3405" s="117" t="s">
        <v>8950</v>
      </c>
      <c r="C3405" s="118"/>
      <c r="D3405" s="136">
        <v>1.7743</v>
      </c>
      <c r="E3405" s="136">
        <v>2.4784999999999999</v>
      </c>
    </row>
    <row r="3406" spans="1:5" ht="27">
      <c r="A3406" s="130">
        <v>73084000</v>
      </c>
      <c r="B3406" s="139" t="s">
        <v>8951</v>
      </c>
      <c r="C3406" s="140"/>
      <c r="D3406" s="138">
        <v>0.8881</v>
      </c>
      <c r="E3406" s="138">
        <v>1.325</v>
      </c>
    </row>
    <row r="3407" spans="1:5">
      <c r="A3407" s="145">
        <v>73089010</v>
      </c>
      <c r="B3407" s="117" t="s">
        <v>8952</v>
      </c>
      <c r="C3407" s="118"/>
      <c r="D3407" s="136">
        <v>0.92679999999999996</v>
      </c>
      <c r="E3407" s="136">
        <v>1.3992</v>
      </c>
    </row>
    <row r="3408" spans="1:5">
      <c r="A3408" s="145">
        <v>73089090</v>
      </c>
      <c r="B3408" s="117" t="s">
        <v>8953</v>
      </c>
      <c r="C3408" s="118"/>
      <c r="D3408" s="136">
        <v>0.90610000000000002</v>
      </c>
      <c r="E3408" s="136">
        <v>2.1667999999999998</v>
      </c>
    </row>
    <row r="3409" spans="1:5">
      <c r="A3409" s="145">
        <v>73090010</v>
      </c>
      <c r="B3409" s="117" t="s">
        <v>8954</v>
      </c>
      <c r="C3409" s="118"/>
      <c r="D3409" s="136">
        <v>1.1757</v>
      </c>
      <c r="E3409" s="136">
        <v>3.3797999999999999</v>
      </c>
    </row>
    <row r="3410" spans="1:5">
      <c r="A3410" s="145">
        <v>73090090</v>
      </c>
      <c r="B3410" s="117" t="s">
        <v>8955</v>
      </c>
      <c r="C3410" s="118"/>
      <c r="D3410" s="136">
        <v>1.4212</v>
      </c>
      <c r="E3410" s="136">
        <v>2.5415999999999999</v>
      </c>
    </row>
    <row r="3411" spans="1:5">
      <c r="A3411" s="145">
        <v>73101010</v>
      </c>
      <c r="B3411" s="117" t="s">
        <v>8956</v>
      </c>
      <c r="C3411" s="118"/>
      <c r="D3411" s="136">
        <v>18.932400000000001</v>
      </c>
      <c r="E3411" s="136">
        <v>19.841999999999999</v>
      </c>
    </row>
    <row r="3412" spans="1:5">
      <c r="A3412" s="145">
        <v>73101090</v>
      </c>
      <c r="B3412" s="117" t="s">
        <v>8957</v>
      </c>
      <c r="C3412" s="118"/>
      <c r="D3412" s="136">
        <v>1.1131</v>
      </c>
      <c r="E3412" s="136">
        <v>2.3418999999999999</v>
      </c>
    </row>
    <row r="3413" spans="1:5">
      <c r="A3413" s="145">
        <v>73102110</v>
      </c>
      <c r="B3413" s="117" t="s">
        <v>8958</v>
      </c>
      <c r="C3413" s="118"/>
      <c r="D3413" s="136">
        <v>2.3067000000000002</v>
      </c>
      <c r="E3413" s="136">
        <v>4.1421999999999999</v>
      </c>
    </row>
    <row r="3414" spans="1:5" ht="27">
      <c r="A3414" s="130">
        <v>73102190</v>
      </c>
      <c r="B3414" s="139" t="s">
        <v>8959</v>
      </c>
      <c r="C3414" s="140"/>
      <c r="D3414" s="138">
        <v>1.7434000000000001</v>
      </c>
      <c r="E3414" s="138">
        <v>2.0583999999999998</v>
      </c>
    </row>
    <row r="3415" spans="1:5" ht="27">
      <c r="A3415" s="130">
        <v>73102910</v>
      </c>
      <c r="B3415" s="139" t="s">
        <v>8960</v>
      </c>
      <c r="C3415" s="140"/>
      <c r="D3415" s="138">
        <v>2.1004</v>
      </c>
      <c r="E3415" s="138">
        <v>3.5564</v>
      </c>
    </row>
    <row r="3416" spans="1:5">
      <c r="A3416" s="145">
        <v>73102920</v>
      </c>
      <c r="B3416" s="117" t="s">
        <v>8956</v>
      </c>
      <c r="C3416" s="118"/>
      <c r="D3416" s="136">
        <v>25.535699999999999</v>
      </c>
      <c r="E3416" s="136">
        <v>25.535699999999999</v>
      </c>
    </row>
    <row r="3417" spans="1:5" ht="27">
      <c r="A3417" s="130">
        <v>73102990</v>
      </c>
      <c r="B3417" s="139" t="s">
        <v>8961</v>
      </c>
      <c r="C3417" s="140"/>
      <c r="D3417" s="138">
        <v>1.9453</v>
      </c>
      <c r="E3417" s="138">
        <v>4.0967000000000002</v>
      </c>
    </row>
    <row r="3418" spans="1:5">
      <c r="A3418" s="145">
        <v>73110000</v>
      </c>
      <c r="B3418" s="117" t="s">
        <v>8962</v>
      </c>
      <c r="C3418" s="118"/>
      <c r="D3418" s="136">
        <v>1.5046999999999999</v>
      </c>
      <c r="E3418" s="136">
        <v>2.0082</v>
      </c>
    </row>
    <row r="3419" spans="1:5" ht="27">
      <c r="A3419" s="130">
        <v>73121010</v>
      </c>
      <c r="B3419" s="139" t="s">
        <v>8963</v>
      </c>
      <c r="C3419" s="140"/>
      <c r="D3419" s="138">
        <v>1.2057</v>
      </c>
      <c r="E3419" s="138">
        <v>1.6775</v>
      </c>
    </row>
    <row r="3420" spans="1:5">
      <c r="A3420" s="145">
        <v>73121090</v>
      </c>
      <c r="B3420" s="117" t="s">
        <v>8964</v>
      </c>
      <c r="C3420" s="118"/>
      <c r="D3420" s="136">
        <v>1.2189000000000001</v>
      </c>
      <c r="E3420" s="136">
        <v>1.64</v>
      </c>
    </row>
    <row r="3421" spans="1:5" ht="27">
      <c r="A3421" s="130">
        <v>73129000</v>
      </c>
      <c r="B3421" s="139" t="s">
        <v>8965</v>
      </c>
      <c r="C3421" s="140"/>
      <c r="D3421" s="138">
        <v>1.8655999999999999</v>
      </c>
      <c r="E3421" s="138">
        <v>1.6209</v>
      </c>
    </row>
    <row r="3422" spans="1:5">
      <c r="A3422" s="145">
        <v>73130000</v>
      </c>
      <c r="B3422" s="117" t="s">
        <v>8966</v>
      </c>
      <c r="C3422" s="118"/>
      <c r="D3422" s="136">
        <v>0.73380000000000001</v>
      </c>
      <c r="E3422" s="136">
        <v>0.95930000000000004</v>
      </c>
    </row>
    <row r="3423" spans="1:5" ht="27">
      <c r="A3423" s="130">
        <v>73141200</v>
      </c>
      <c r="B3423" s="139" t="s">
        <v>8967</v>
      </c>
      <c r="C3423" s="140"/>
      <c r="D3423" s="138">
        <v>2.4117000000000002</v>
      </c>
      <c r="E3423" s="138">
        <v>8.1670999999999996</v>
      </c>
    </row>
    <row r="3424" spans="1:5">
      <c r="A3424" s="145">
        <v>73141400</v>
      </c>
      <c r="B3424" s="117" t="s">
        <v>8968</v>
      </c>
      <c r="C3424" s="118"/>
      <c r="D3424" s="136">
        <v>3.3369</v>
      </c>
      <c r="E3424" s="136">
        <v>3.8458000000000001</v>
      </c>
    </row>
    <row r="3425" spans="1:5" ht="27">
      <c r="A3425" s="130">
        <v>73141900</v>
      </c>
      <c r="B3425" s="139" t="s">
        <v>8969</v>
      </c>
      <c r="C3425" s="140"/>
      <c r="D3425" s="138">
        <v>0.95469999999999999</v>
      </c>
      <c r="E3425" s="138">
        <v>2.0108000000000001</v>
      </c>
    </row>
    <row r="3426" spans="1:5">
      <c r="A3426" s="145">
        <v>73142000</v>
      </c>
      <c r="B3426" s="117" t="s">
        <v>8970</v>
      </c>
      <c r="C3426" s="118"/>
      <c r="D3426" s="136">
        <v>0.65449999999999997</v>
      </c>
      <c r="E3426" s="136">
        <v>0.87319999999999998</v>
      </c>
    </row>
    <row r="3427" spans="1:5" ht="27">
      <c r="A3427" s="130">
        <v>73143100</v>
      </c>
      <c r="B3427" s="139" t="s">
        <v>8971</v>
      </c>
      <c r="C3427" s="140"/>
      <c r="D3427" s="138">
        <v>0.83840000000000003</v>
      </c>
      <c r="E3427" s="138">
        <v>1.075</v>
      </c>
    </row>
    <row r="3428" spans="1:5">
      <c r="A3428" s="145">
        <v>73143900</v>
      </c>
      <c r="B3428" s="117" t="s">
        <v>8972</v>
      </c>
      <c r="C3428" s="118"/>
      <c r="D3428" s="136">
        <v>0.86770000000000003</v>
      </c>
      <c r="E3428" s="136">
        <v>1.0035000000000001</v>
      </c>
    </row>
    <row r="3429" spans="1:5" ht="27">
      <c r="A3429" s="130">
        <v>73144100</v>
      </c>
      <c r="B3429" s="139" t="s">
        <v>8973</v>
      </c>
      <c r="C3429" s="140"/>
      <c r="D3429" s="138">
        <v>0.87409999999999999</v>
      </c>
      <c r="E3429" s="138">
        <v>1.0135000000000001</v>
      </c>
    </row>
    <row r="3430" spans="1:5">
      <c r="A3430" s="130">
        <v>73144200</v>
      </c>
      <c r="B3430" s="117" t="s">
        <v>8974</v>
      </c>
      <c r="C3430" s="118"/>
      <c r="D3430" s="138">
        <v>1.0541</v>
      </c>
      <c r="E3430" s="138">
        <v>1.1964999999999999</v>
      </c>
    </row>
    <row r="3431" spans="1:5">
      <c r="A3431" s="145">
        <v>73144900</v>
      </c>
      <c r="B3431" s="117" t="s">
        <v>8975</v>
      </c>
      <c r="C3431" s="118"/>
      <c r="D3431" s="136">
        <v>1.0522</v>
      </c>
      <c r="E3431" s="136">
        <v>4.2161</v>
      </c>
    </row>
    <row r="3432" spans="1:5">
      <c r="A3432" s="145">
        <v>73145000</v>
      </c>
      <c r="B3432" s="117" t="s">
        <v>8976</v>
      </c>
      <c r="C3432" s="118"/>
      <c r="D3432" s="136">
        <v>1.1056999999999999</v>
      </c>
      <c r="E3432" s="136">
        <v>2.1846999999999999</v>
      </c>
    </row>
    <row r="3433" spans="1:5">
      <c r="A3433" s="145">
        <v>73151100</v>
      </c>
      <c r="B3433" s="117" t="s">
        <v>8977</v>
      </c>
      <c r="C3433" s="118"/>
      <c r="D3433" s="136">
        <v>1.4235</v>
      </c>
      <c r="E3433" s="136">
        <v>2.1932</v>
      </c>
    </row>
    <row r="3434" spans="1:5">
      <c r="A3434" s="145">
        <v>73151210</v>
      </c>
      <c r="B3434" s="117" t="s">
        <v>8978</v>
      </c>
      <c r="C3434" s="118"/>
      <c r="D3434" s="136">
        <v>1.5546</v>
      </c>
      <c r="E3434" s="136">
        <v>2.54</v>
      </c>
    </row>
    <row r="3435" spans="1:5">
      <c r="A3435" s="145">
        <v>73151290</v>
      </c>
      <c r="B3435" s="117" t="s">
        <v>8979</v>
      </c>
      <c r="C3435" s="118"/>
      <c r="D3435" s="136">
        <v>1.4417</v>
      </c>
      <c r="E3435" s="136">
        <v>2.8797999999999999</v>
      </c>
    </row>
    <row r="3436" spans="1:5">
      <c r="A3436" s="145">
        <v>73151900</v>
      </c>
      <c r="B3436" s="117" t="s">
        <v>8980</v>
      </c>
      <c r="C3436" s="118"/>
      <c r="D3436" s="136">
        <v>2.5598000000000001</v>
      </c>
      <c r="E3436" s="136">
        <v>4.3516000000000004</v>
      </c>
    </row>
    <row r="3437" spans="1:5" ht="27">
      <c r="A3437" s="130">
        <v>73152000</v>
      </c>
      <c r="B3437" s="139" t="s">
        <v>8981</v>
      </c>
      <c r="C3437" s="140"/>
      <c r="D3437" s="138">
        <v>5.4606000000000003</v>
      </c>
      <c r="E3437" s="138">
        <v>5.4606000000000003</v>
      </c>
    </row>
    <row r="3438" spans="1:5">
      <c r="A3438" s="145">
        <v>73158100</v>
      </c>
      <c r="B3438" s="117" t="s">
        <v>8982</v>
      </c>
      <c r="C3438" s="118"/>
      <c r="D3438" s="136">
        <v>1.3684000000000001</v>
      </c>
      <c r="E3438" s="136">
        <v>2.0304000000000002</v>
      </c>
    </row>
    <row r="3439" spans="1:5" ht="27">
      <c r="A3439" s="130">
        <v>73158200</v>
      </c>
      <c r="B3439" s="139" t="s">
        <v>8983</v>
      </c>
      <c r="C3439" s="140"/>
      <c r="D3439" s="138">
        <v>0.78120000000000001</v>
      </c>
      <c r="E3439" s="138">
        <v>1.7808999999999999</v>
      </c>
    </row>
    <row r="3440" spans="1:5">
      <c r="A3440" s="145">
        <v>73158900</v>
      </c>
      <c r="B3440" s="117" t="s">
        <v>8984</v>
      </c>
      <c r="C3440" s="118"/>
      <c r="D3440" s="136">
        <v>1.5325</v>
      </c>
      <c r="E3440" s="136">
        <v>3.6615000000000002</v>
      </c>
    </row>
    <row r="3441" spans="1:5" ht="27">
      <c r="A3441" s="130">
        <v>73159000</v>
      </c>
      <c r="B3441" s="139" t="s">
        <v>8985</v>
      </c>
      <c r="C3441" s="140"/>
      <c r="D3441" s="138">
        <v>2.6823000000000001</v>
      </c>
      <c r="E3441" s="138">
        <v>14.7751</v>
      </c>
    </row>
    <row r="3442" spans="1:5">
      <c r="A3442" s="145">
        <v>73160000</v>
      </c>
      <c r="B3442" s="117" t="s">
        <v>8986</v>
      </c>
      <c r="C3442" s="118"/>
      <c r="D3442" s="136">
        <v>1.7230000000000001</v>
      </c>
      <c r="E3442" s="136">
        <v>4.9794999999999998</v>
      </c>
    </row>
    <row r="3443" spans="1:5" ht="27">
      <c r="A3443" s="130">
        <v>73170010</v>
      </c>
      <c r="B3443" s="139" t="s">
        <v>8987</v>
      </c>
      <c r="C3443" s="140"/>
      <c r="D3443" s="138">
        <v>1.7135</v>
      </c>
      <c r="E3443" s="138">
        <v>3.9864999999999999</v>
      </c>
    </row>
    <row r="3444" spans="1:5">
      <c r="A3444" s="145">
        <v>73170020</v>
      </c>
      <c r="B3444" s="117" t="s">
        <v>8988</v>
      </c>
      <c r="C3444" s="118"/>
      <c r="D3444" s="136">
        <v>0.77480000000000004</v>
      </c>
      <c r="E3444" s="136">
        <v>0.97909999999999997</v>
      </c>
    </row>
    <row r="3445" spans="1:5" ht="27">
      <c r="A3445" s="130">
        <v>73170090</v>
      </c>
      <c r="B3445" s="139" t="s">
        <v>8989</v>
      </c>
      <c r="C3445" s="140"/>
      <c r="D3445" s="138">
        <v>0.7399</v>
      </c>
      <c r="E3445" s="138">
        <v>0.98350000000000004</v>
      </c>
    </row>
    <row r="3446" spans="1:5">
      <c r="A3446" s="145">
        <v>73181100</v>
      </c>
      <c r="B3446" s="117" t="s">
        <v>8990</v>
      </c>
      <c r="C3446" s="118"/>
      <c r="D3446" s="136">
        <v>1.8943000000000001</v>
      </c>
      <c r="E3446" s="136">
        <v>1.7891999999999999</v>
      </c>
    </row>
    <row r="3447" spans="1:5" ht="27">
      <c r="A3447" s="130">
        <v>73181200</v>
      </c>
      <c r="B3447" s="139" t="s">
        <v>8991</v>
      </c>
      <c r="C3447" s="140"/>
      <c r="D3447" s="138">
        <v>0.8075</v>
      </c>
      <c r="E3447" s="138">
        <v>1.2854000000000001</v>
      </c>
    </row>
    <row r="3448" spans="1:5">
      <c r="A3448" s="130">
        <v>73181300</v>
      </c>
      <c r="B3448" s="117" t="s">
        <v>8992</v>
      </c>
      <c r="C3448" s="118"/>
      <c r="D3448" s="138">
        <v>1.1625000000000001</v>
      </c>
      <c r="E3448" s="138">
        <v>2.0394999999999999</v>
      </c>
    </row>
    <row r="3449" spans="1:5" ht="27">
      <c r="A3449" s="130">
        <v>73181400</v>
      </c>
      <c r="B3449" s="139" t="s">
        <v>8993</v>
      </c>
      <c r="C3449" s="140"/>
      <c r="D3449" s="138">
        <v>1.1766000000000001</v>
      </c>
      <c r="E3449" s="138">
        <v>1.3784000000000001</v>
      </c>
    </row>
    <row r="3450" spans="1:5" ht="27">
      <c r="A3450" s="145">
        <v>73181500</v>
      </c>
      <c r="B3450" s="117" t="s">
        <v>8994</v>
      </c>
      <c r="C3450" s="118"/>
      <c r="D3450" s="136">
        <v>1.4323999999999999</v>
      </c>
      <c r="E3450" s="136">
        <v>1.79</v>
      </c>
    </row>
    <row r="3451" spans="1:5" ht="27">
      <c r="A3451" s="130">
        <v>73181600</v>
      </c>
      <c r="B3451" s="139" t="s">
        <v>8995</v>
      </c>
      <c r="C3451" s="140"/>
      <c r="D3451" s="138">
        <v>1.8401000000000001</v>
      </c>
      <c r="E3451" s="138">
        <v>1.8386</v>
      </c>
    </row>
    <row r="3452" spans="1:5">
      <c r="A3452" s="145">
        <v>73181900</v>
      </c>
      <c r="B3452" s="117" t="s">
        <v>8996</v>
      </c>
      <c r="C3452" s="118"/>
      <c r="D3452" s="136">
        <v>1.1359999999999999</v>
      </c>
      <c r="E3452" s="136">
        <v>1.5607</v>
      </c>
    </row>
    <row r="3453" spans="1:5" ht="27">
      <c r="A3453" s="130">
        <v>73182100</v>
      </c>
      <c r="B3453" s="139" t="s">
        <v>8997</v>
      </c>
      <c r="C3453" s="140"/>
      <c r="D3453" s="138">
        <v>1.0952</v>
      </c>
      <c r="E3453" s="138">
        <v>2.0375000000000001</v>
      </c>
    </row>
    <row r="3454" spans="1:5">
      <c r="A3454" s="130">
        <v>73182200</v>
      </c>
      <c r="B3454" s="117" t="s">
        <v>8998</v>
      </c>
      <c r="C3454" s="118"/>
      <c r="D3454" s="138">
        <v>2.2044000000000001</v>
      </c>
      <c r="E3454" s="138">
        <v>1.9739</v>
      </c>
    </row>
    <row r="3455" spans="1:5" ht="27">
      <c r="A3455" s="130">
        <v>73182300</v>
      </c>
      <c r="B3455" s="139" t="s">
        <v>8999</v>
      </c>
      <c r="C3455" s="140"/>
      <c r="D3455" s="138">
        <v>1.3746</v>
      </c>
      <c r="E3455" s="138">
        <v>4.0347</v>
      </c>
    </row>
    <row r="3456" spans="1:5" ht="27">
      <c r="A3456" s="130">
        <v>73182400</v>
      </c>
      <c r="B3456" s="139" t="s">
        <v>9000</v>
      </c>
      <c r="C3456" s="140"/>
      <c r="D3456" s="138">
        <v>1.4869000000000001</v>
      </c>
      <c r="E3456" s="138">
        <v>2.4268999999999998</v>
      </c>
    </row>
    <row r="3457" spans="1:5">
      <c r="A3457" s="145">
        <v>73182900</v>
      </c>
      <c r="B3457" s="117" t="s">
        <v>9001</v>
      </c>
      <c r="C3457" s="118"/>
      <c r="D3457" s="136">
        <v>1.9589000000000001</v>
      </c>
      <c r="E3457" s="136">
        <v>3.4133</v>
      </c>
    </row>
    <row r="3458" spans="1:5" ht="27">
      <c r="A3458" s="130">
        <v>73194000</v>
      </c>
      <c r="B3458" s="139" t="s">
        <v>9002</v>
      </c>
      <c r="C3458" s="140"/>
      <c r="D3458" s="138">
        <v>1.2828999999999999</v>
      </c>
      <c r="E3458" s="138">
        <v>4.1520999999999999</v>
      </c>
    </row>
    <row r="3459" spans="1:5">
      <c r="A3459" s="145">
        <v>73199000</v>
      </c>
      <c r="B3459" s="117" t="s">
        <v>9003</v>
      </c>
      <c r="C3459" s="118"/>
      <c r="D3459" s="136">
        <v>1.488</v>
      </c>
      <c r="E3459" s="136">
        <v>5.5065999999999997</v>
      </c>
    </row>
    <row r="3460" spans="1:5" ht="27">
      <c r="A3460" s="130">
        <v>73201000</v>
      </c>
      <c r="B3460" s="139" t="s">
        <v>9004</v>
      </c>
      <c r="C3460" s="140"/>
      <c r="D3460" s="138">
        <v>0.95430000000000004</v>
      </c>
      <c r="E3460" s="138">
        <v>1.0249999999999999</v>
      </c>
    </row>
    <row r="3461" spans="1:5">
      <c r="A3461" s="145">
        <v>73202010</v>
      </c>
      <c r="B3461" s="117" t="s">
        <v>9005</v>
      </c>
      <c r="C3461" s="118"/>
      <c r="D3461" s="136">
        <v>1.7043999999999999</v>
      </c>
      <c r="E3461" s="136">
        <v>2.7955999999999999</v>
      </c>
    </row>
    <row r="3462" spans="1:5" ht="27">
      <c r="A3462" s="130">
        <v>73202090</v>
      </c>
      <c r="B3462" s="139" t="s">
        <v>9006</v>
      </c>
      <c r="C3462" s="140"/>
      <c r="D3462" s="138">
        <v>2.0190999999999999</v>
      </c>
      <c r="E3462" s="138">
        <v>2.5221</v>
      </c>
    </row>
    <row r="3463" spans="1:5">
      <c r="A3463" s="145">
        <v>73209000</v>
      </c>
      <c r="B3463" s="117" t="s">
        <v>9007</v>
      </c>
      <c r="C3463" s="118"/>
      <c r="D3463" s="136">
        <v>2.4445000000000001</v>
      </c>
      <c r="E3463" s="136">
        <v>4.7332000000000001</v>
      </c>
    </row>
    <row r="3464" spans="1:5" ht="27">
      <c r="A3464" s="130">
        <v>73211100</v>
      </c>
      <c r="B3464" s="139" t="s">
        <v>9008</v>
      </c>
      <c r="C3464" s="140"/>
      <c r="D3464" s="138">
        <v>1.6406000000000001</v>
      </c>
      <c r="E3464" s="138">
        <v>5.1296999999999997</v>
      </c>
    </row>
    <row r="3465" spans="1:5">
      <c r="A3465" s="145">
        <v>73211200</v>
      </c>
      <c r="B3465" s="117" t="s">
        <v>9009</v>
      </c>
      <c r="C3465" s="118"/>
      <c r="D3465" s="136">
        <v>1.1677</v>
      </c>
      <c r="E3465" s="136">
        <v>2.1753999999999998</v>
      </c>
    </row>
    <row r="3466" spans="1:5" ht="27">
      <c r="A3466" s="130">
        <v>73211900</v>
      </c>
      <c r="B3466" s="139" t="s">
        <v>9010</v>
      </c>
      <c r="C3466" s="140"/>
      <c r="D3466" s="138">
        <v>1.9279999999999999</v>
      </c>
      <c r="E3466" s="138">
        <v>3.6610999999999998</v>
      </c>
    </row>
    <row r="3467" spans="1:5">
      <c r="A3467" s="145">
        <v>73218100</v>
      </c>
      <c r="B3467" s="117" t="s">
        <v>9011</v>
      </c>
      <c r="C3467" s="118"/>
      <c r="D3467" s="136">
        <v>2.2654000000000001</v>
      </c>
      <c r="E3467" s="136">
        <v>4.2957999999999998</v>
      </c>
    </row>
    <row r="3468" spans="1:5" ht="27">
      <c r="A3468" s="130">
        <v>73218200</v>
      </c>
      <c r="B3468" s="139" t="s">
        <v>9012</v>
      </c>
      <c r="C3468" s="140"/>
      <c r="D3468" s="138">
        <v>1.7825</v>
      </c>
      <c r="E3468" s="138">
        <v>4.1849999999999996</v>
      </c>
    </row>
    <row r="3469" spans="1:5">
      <c r="A3469" s="145">
        <v>73218900</v>
      </c>
      <c r="B3469" s="117" t="s">
        <v>9013</v>
      </c>
      <c r="C3469" s="118"/>
      <c r="D3469" s="136">
        <v>0.86160000000000003</v>
      </c>
      <c r="E3469" s="136">
        <v>2.5255000000000001</v>
      </c>
    </row>
    <row r="3470" spans="1:5" ht="27">
      <c r="A3470" s="130">
        <v>73219000</v>
      </c>
      <c r="B3470" s="139" t="s">
        <v>9014</v>
      </c>
      <c r="C3470" s="140"/>
      <c r="D3470" s="138">
        <v>2.0815000000000001</v>
      </c>
      <c r="E3470" s="138">
        <v>2.52</v>
      </c>
    </row>
    <row r="3471" spans="1:5">
      <c r="A3471" s="145">
        <v>73221100</v>
      </c>
      <c r="B3471" s="117" t="s">
        <v>9015</v>
      </c>
      <c r="C3471" s="118"/>
      <c r="D3471" s="136">
        <v>2.6294</v>
      </c>
      <c r="E3471" s="136">
        <v>3.4129999999999998</v>
      </c>
    </row>
    <row r="3472" spans="1:5" ht="27">
      <c r="A3472" s="130">
        <v>73221900</v>
      </c>
      <c r="B3472" s="139" t="s">
        <v>9016</v>
      </c>
      <c r="C3472" s="140"/>
      <c r="D3472" s="138">
        <v>3.4459</v>
      </c>
      <c r="E3472" s="138">
        <v>2.4571999999999998</v>
      </c>
    </row>
    <row r="3473" spans="1:5" ht="27">
      <c r="A3473" s="145">
        <v>73229010</v>
      </c>
      <c r="B3473" s="117" t="s">
        <v>9017</v>
      </c>
      <c r="C3473" s="118"/>
      <c r="D3473" s="136">
        <v>8.0145</v>
      </c>
      <c r="E3473" s="136">
        <v>15.2858</v>
      </c>
    </row>
    <row r="3474" spans="1:5" ht="27">
      <c r="A3474" s="130">
        <v>73229090</v>
      </c>
      <c r="B3474" s="139" t="s">
        <v>9018</v>
      </c>
      <c r="C3474" s="140"/>
      <c r="D3474" s="138">
        <v>4.0285000000000002</v>
      </c>
      <c r="E3474" s="138">
        <v>7.4393000000000002</v>
      </c>
    </row>
    <row r="3475" spans="1:5">
      <c r="A3475" s="145">
        <v>73231000</v>
      </c>
      <c r="B3475" s="117" t="s">
        <v>9019</v>
      </c>
      <c r="C3475" s="118"/>
      <c r="D3475" s="136">
        <v>1.3545</v>
      </c>
      <c r="E3475" s="136">
        <v>3.2785000000000002</v>
      </c>
    </row>
    <row r="3476" spans="1:5" ht="27">
      <c r="A3476" s="130">
        <v>73239100</v>
      </c>
      <c r="B3476" s="139" t="s">
        <v>9020</v>
      </c>
      <c r="C3476" s="140"/>
      <c r="D3476" s="138">
        <v>1.5929</v>
      </c>
      <c r="E3476" s="138">
        <v>2.5977000000000001</v>
      </c>
    </row>
    <row r="3477" spans="1:5">
      <c r="A3477" s="145">
        <v>73239200</v>
      </c>
      <c r="B3477" s="117" t="s">
        <v>9021</v>
      </c>
      <c r="C3477" s="118"/>
      <c r="D3477" s="136">
        <v>1.2819</v>
      </c>
      <c r="E3477" s="136">
        <v>3.6532</v>
      </c>
    </row>
    <row r="3478" spans="1:5" ht="27">
      <c r="A3478" s="130">
        <v>73239300</v>
      </c>
      <c r="B3478" s="139" t="s">
        <v>9022</v>
      </c>
      <c r="C3478" s="140"/>
      <c r="D3478" s="138">
        <v>1.0906</v>
      </c>
      <c r="E3478" s="138">
        <v>3.2496</v>
      </c>
    </row>
    <row r="3479" spans="1:5">
      <c r="A3479" s="145">
        <v>73239400</v>
      </c>
      <c r="B3479" s="117" t="s">
        <v>9023</v>
      </c>
      <c r="C3479" s="118"/>
      <c r="D3479" s="136">
        <v>1.3253999999999999</v>
      </c>
      <c r="E3479" s="136">
        <v>2.6362000000000001</v>
      </c>
    </row>
    <row r="3480" spans="1:5" ht="27">
      <c r="A3480" s="130">
        <v>73239900</v>
      </c>
      <c r="B3480" s="139" t="s">
        <v>9024</v>
      </c>
      <c r="C3480" s="140"/>
      <c r="D3480" s="138">
        <v>1.0241</v>
      </c>
      <c r="E3480" s="138">
        <v>2.4165000000000001</v>
      </c>
    </row>
    <row r="3481" spans="1:5">
      <c r="A3481" s="130">
        <v>73241000</v>
      </c>
      <c r="B3481" s="117" t="s">
        <v>9025</v>
      </c>
      <c r="C3481" s="118"/>
      <c r="D3481" s="138">
        <v>1.6396999999999999</v>
      </c>
      <c r="E3481" s="138">
        <v>4.3986999999999998</v>
      </c>
    </row>
    <row r="3482" spans="1:5" ht="27">
      <c r="A3482" s="130">
        <v>73242100</v>
      </c>
      <c r="B3482" s="139" t="s">
        <v>9026</v>
      </c>
      <c r="C3482" s="140"/>
      <c r="D3482" s="138">
        <v>4.375</v>
      </c>
      <c r="E3482" s="138">
        <v>4.375</v>
      </c>
    </row>
    <row r="3483" spans="1:5">
      <c r="A3483" s="145">
        <v>73242900</v>
      </c>
      <c r="B3483" s="117" t="s">
        <v>9027</v>
      </c>
      <c r="C3483" s="118"/>
      <c r="D3483" s="136">
        <v>2.3580000000000001</v>
      </c>
      <c r="E3483" s="136">
        <v>8.0980000000000008</v>
      </c>
    </row>
    <row r="3484" spans="1:5" ht="27">
      <c r="A3484" s="130">
        <v>73249000</v>
      </c>
      <c r="B3484" s="139" t="s">
        <v>9028</v>
      </c>
      <c r="C3484" s="140"/>
      <c r="D3484" s="138">
        <v>1.2834000000000001</v>
      </c>
      <c r="E3484" s="138">
        <v>5.0195999999999996</v>
      </c>
    </row>
    <row r="3485" spans="1:5">
      <c r="A3485" s="145">
        <v>73251000</v>
      </c>
      <c r="B3485" s="117" t="s">
        <v>9029</v>
      </c>
      <c r="C3485" s="118"/>
      <c r="D3485" s="136">
        <v>0.93059999999999998</v>
      </c>
      <c r="E3485" s="136">
        <v>1.4538</v>
      </c>
    </row>
    <row r="3486" spans="1:5" ht="27">
      <c r="A3486" s="130">
        <v>73259100</v>
      </c>
      <c r="B3486" s="139" t="s">
        <v>9030</v>
      </c>
      <c r="C3486" s="140"/>
      <c r="D3486" s="138">
        <v>0.71489999999999998</v>
      </c>
      <c r="E3486" s="138">
        <v>1.2402</v>
      </c>
    </row>
    <row r="3487" spans="1:5">
      <c r="A3487" s="130">
        <v>73259910</v>
      </c>
      <c r="B3487" s="117" t="s">
        <v>9031</v>
      </c>
      <c r="C3487" s="118"/>
      <c r="D3487" s="138">
        <v>1.1615</v>
      </c>
      <c r="E3487" s="138">
        <v>3.7526000000000002</v>
      </c>
    </row>
    <row r="3488" spans="1:5" ht="27">
      <c r="A3488" s="130">
        <v>73259990</v>
      </c>
      <c r="B3488" s="139" t="s">
        <v>9032</v>
      </c>
      <c r="C3488" s="140"/>
      <c r="D3488" s="138">
        <v>1.417</v>
      </c>
      <c r="E3488" s="138">
        <v>2.1200999999999999</v>
      </c>
    </row>
    <row r="3489" spans="1:5">
      <c r="A3489" s="145">
        <v>73261100</v>
      </c>
      <c r="B3489" s="117" t="s">
        <v>9033</v>
      </c>
      <c r="C3489" s="118"/>
      <c r="D3489" s="136">
        <v>0.75</v>
      </c>
      <c r="E3489" s="136">
        <v>0.83309999999999995</v>
      </c>
    </row>
    <row r="3490" spans="1:5" ht="27">
      <c r="A3490" s="130">
        <v>73261900</v>
      </c>
      <c r="B3490" s="139" t="s">
        <v>9034</v>
      </c>
      <c r="C3490" s="140"/>
      <c r="D3490" s="138">
        <v>1.7659</v>
      </c>
      <c r="E3490" s="138">
        <v>2.8090999999999999</v>
      </c>
    </row>
    <row r="3491" spans="1:5">
      <c r="A3491" s="130">
        <v>73262000</v>
      </c>
      <c r="B3491" s="117" t="s">
        <v>9035</v>
      </c>
      <c r="C3491" s="118"/>
      <c r="D3491" s="138">
        <v>1.2779</v>
      </c>
      <c r="E3491" s="138">
        <v>1.8875</v>
      </c>
    </row>
    <row r="3492" spans="1:5" ht="27">
      <c r="A3492" s="130">
        <v>73269020</v>
      </c>
      <c r="B3492" s="139" t="s">
        <v>9036</v>
      </c>
      <c r="C3492" s="140"/>
      <c r="D3492" s="138">
        <v>4.0160999999999998</v>
      </c>
      <c r="E3492" s="138">
        <v>4.0160999999999998</v>
      </c>
    </row>
    <row r="3493" spans="1:5" ht="27">
      <c r="A3493" s="130">
        <v>73269090</v>
      </c>
      <c r="B3493" s="139" t="s">
        <v>9037</v>
      </c>
      <c r="C3493" s="140"/>
      <c r="D3493" s="138">
        <v>1.4648000000000001</v>
      </c>
      <c r="E3493" s="138">
        <v>3.5337000000000001</v>
      </c>
    </row>
    <row r="3494" spans="1:5">
      <c r="A3494" s="145">
        <v>74020000</v>
      </c>
      <c r="B3494" s="117" t="s">
        <v>9038</v>
      </c>
      <c r="C3494" s="118"/>
      <c r="D3494" s="136">
        <v>9.3552999999999997</v>
      </c>
      <c r="E3494" s="136">
        <v>9.42</v>
      </c>
    </row>
    <row r="3495" spans="1:5">
      <c r="A3495" s="130">
        <v>74031900</v>
      </c>
      <c r="B3495" s="117" t="s">
        <v>8491</v>
      </c>
      <c r="C3495" s="118"/>
      <c r="D3495" s="138">
        <v>43.8095</v>
      </c>
      <c r="E3495" s="138">
        <v>43.8095</v>
      </c>
    </row>
    <row r="3496" spans="1:5">
      <c r="A3496" s="130">
        <v>74032100</v>
      </c>
      <c r="B3496" s="117" t="s">
        <v>9039</v>
      </c>
      <c r="C3496" s="118"/>
      <c r="D3496" s="138">
        <v>7.9793000000000003</v>
      </c>
      <c r="E3496" s="138">
        <v>8.3549000000000007</v>
      </c>
    </row>
    <row r="3497" spans="1:5">
      <c r="A3497" s="145">
        <v>74032200</v>
      </c>
      <c r="B3497" s="117" t="s">
        <v>9040</v>
      </c>
      <c r="C3497" s="118"/>
      <c r="D3497" s="136">
        <v>5.9455</v>
      </c>
      <c r="E3497" s="136">
        <v>5.5728</v>
      </c>
    </row>
    <row r="3498" spans="1:5">
      <c r="A3498" s="145">
        <v>74032900</v>
      </c>
      <c r="B3498" s="117" t="s">
        <v>9041</v>
      </c>
      <c r="C3498" s="118"/>
      <c r="D3498" s="136">
        <v>11.58</v>
      </c>
      <c r="E3498" s="136">
        <v>11.58</v>
      </c>
    </row>
    <row r="3499" spans="1:5">
      <c r="A3499" s="130">
        <v>74040000</v>
      </c>
      <c r="B3499" s="117" t="s">
        <v>9042</v>
      </c>
      <c r="C3499" s="118"/>
      <c r="D3499" s="138">
        <v>5.0284000000000004</v>
      </c>
      <c r="E3499" s="138">
        <v>5.0284000000000004</v>
      </c>
    </row>
    <row r="3500" spans="1:5">
      <c r="A3500" s="145">
        <v>74061000</v>
      </c>
      <c r="B3500" s="117" t="s">
        <v>9043</v>
      </c>
      <c r="C3500" s="118"/>
      <c r="D3500" s="136">
        <v>3.0348999999999999</v>
      </c>
      <c r="E3500" s="136">
        <v>3.7323</v>
      </c>
    </row>
    <row r="3501" spans="1:5">
      <c r="A3501" s="130">
        <v>74071010</v>
      </c>
      <c r="B3501" s="117" t="s">
        <v>9044</v>
      </c>
      <c r="C3501" s="118"/>
      <c r="D3501" s="138">
        <v>10.422700000000001</v>
      </c>
      <c r="E3501" s="138">
        <v>11.622400000000001</v>
      </c>
    </row>
    <row r="3502" spans="1:5">
      <c r="A3502" s="145">
        <v>74071029</v>
      </c>
      <c r="B3502" s="117" t="s">
        <v>9045</v>
      </c>
      <c r="C3502" s="118"/>
      <c r="D3502" s="136">
        <v>7.52</v>
      </c>
      <c r="E3502" s="136">
        <v>10.001899999999999</v>
      </c>
    </row>
    <row r="3503" spans="1:5">
      <c r="A3503" s="130">
        <v>74072110</v>
      </c>
      <c r="B3503" s="117" t="s">
        <v>9046</v>
      </c>
      <c r="C3503" s="118"/>
      <c r="D3503" s="138">
        <v>10.4801</v>
      </c>
      <c r="E3503" s="138">
        <v>16.0288</v>
      </c>
    </row>
    <row r="3504" spans="1:5">
      <c r="A3504" s="130">
        <v>74072120</v>
      </c>
      <c r="B3504" s="117" t="s">
        <v>9047</v>
      </c>
      <c r="C3504" s="118"/>
      <c r="D3504" s="138">
        <v>5.3497000000000003</v>
      </c>
      <c r="E3504" s="138">
        <v>6.3494999999999999</v>
      </c>
    </row>
    <row r="3505" spans="1:5">
      <c r="A3505" s="145">
        <v>74072910</v>
      </c>
      <c r="B3505" s="117" t="s">
        <v>9048</v>
      </c>
      <c r="C3505" s="118"/>
      <c r="D3505" s="136">
        <v>11.9024</v>
      </c>
      <c r="E3505" s="136">
        <v>15.1624</v>
      </c>
    </row>
    <row r="3506" spans="1:5">
      <c r="A3506" s="145">
        <v>74072921</v>
      </c>
      <c r="B3506" s="117" t="s">
        <v>9049</v>
      </c>
      <c r="C3506" s="118"/>
      <c r="D3506" s="136">
        <v>24.136600000000001</v>
      </c>
      <c r="E3506" s="136">
        <v>24.136600000000001</v>
      </c>
    </row>
    <row r="3507" spans="1:5">
      <c r="A3507" s="130">
        <v>74072929</v>
      </c>
      <c r="B3507" s="117" t="s">
        <v>9050</v>
      </c>
      <c r="C3507" s="118"/>
      <c r="D3507" s="138">
        <v>7.4748000000000001</v>
      </c>
      <c r="E3507" s="138">
        <v>10.794499999999999</v>
      </c>
    </row>
    <row r="3508" spans="1:5" ht="27">
      <c r="A3508" s="130">
        <v>74081100</v>
      </c>
      <c r="B3508" s="139" t="s">
        <v>9051</v>
      </c>
      <c r="C3508" s="140"/>
      <c r="D3508" s="138">
        <v>6.0464000000000002</v>
      </c>
      <c r="E3508" s="138">
        <v>8.7879000000000005</v>
      </c>
    </row>
    <row r="3509" spans="1:5" ht="27">
      <c r="A3509" s="130">
        <v>74081900</v>
      </c>
      <c r="B3509" s="139" t="s">
        <v>9052</v>
      </c>
      <c r="C3509" s="140"/>
      <c r="D3509" s="138">
        <v>3.7008000000000001</v>
      </c>
      <c r="E3509" s="138">
        <v>4.5895999999999999</v>
      </c>
    </row>
    <row r="3510" spans="1:5">
      <c r="A3510" s="130">
        <v>74082100</v>
      </c>
      <c r="B3510" s="117" t="s">
        <v>9039</v>
      </c>
      <c r="C3510" s="118"/>
      <c r="D3510" s="138">
        <v>7.6673</v>
      </c>
      <c r="E3510" s="138">
        <v>8.1471999999999998</v>
      </c>
    </row>
    <row r="3511" spans="1:5" ht="27">
      <c r="A3511" s="130">
        <v>74082200</v>
      </c>
      <c r="B3511" s="139" t="s">
        <v>9053</v>
      </c>
      <c r="C3511" s="140"/>
      <c r="D3511" s="138">
        <v>10.988</v>
      </c>
      <c r="E3511" s="138">
        <v>24.094999999999999</v>
      </c>
    </row>
    <row r="3512" spans="1:5">
      <c r="A3512" s="145">
        <v>74082912</v>
      </c>
      <c r="B3512" s="117" t="s">
        <v>9054</v>
      </c>
      <c r="C3512" s="118"/>
      <c r="D3512" s="136">
        <v>26.087800000000001</v>
      </c>
      <c r="E3512" s="136">
        <v>26.101400000000002</v>
      </c>
    </row>
    <row r="3513" spans="1:5">
      <c r="A3513" s="130">
        <v>74082913</v>
      </c>
      <c r="B3513" s="117" t="s">
        <v>9055</v>
      </c>
      <c r="C3513" s="118"/>
      <c r="D3513" s="138">
        <v>11.6206</v>
      </c>
      <c r="E3513" s="138">
        <v>11.957700000000001</v>
      </c>
    </row>
    <row r="3514" spans="1:5" ht="27">
      <c r="A3514" s="130">
        <v>74082919</v>
      </c>
      <c r="B3514" s="139" t="s">
        <v>9056</v>
      </c>
      <c r="C3514" s="140"/>
      <c r="D3514" s="138">
        <v>10.049899999999999</v>
      </c>
      <c r="E3514" s="138">
        <v>10.1317</v>
      </c>
    </row>
    <row r="3515" spans="1:5">
      <c r="A3515" s="130">
        <v>74082990</v>
      </c>
      <c r="B3515" s="117" t="s">
        <v>9057</v>
      </c>
      <c r="C3515" s="118"/>
      <c r="D3515" s="138">
        <v>2.5710999999999999</v>
      </c>
      <c r="E3515" s="138">
        <v>9.0068999999999999</v>
      </c>
    </row>
    <row r="3516" spans="1:5" ht="27">
      <c r="A3516" s="130">
        <v>74091100</v>
      </c>
      <c r="B3516" s="139" t="s">
        <v>9058</v>
      </c>
      <c r="C3516" s="140"/>
      <c r="D3516" s="138">
        <v>9.6393000000000004</v>
      </c>
      <c r="E3516" s="138">
        <v>10.714399999999999</v>
      </c>
    </row>
    <row r="3517" spans="1:5">
      <c r="A3517" s="145">
        <v>74091900</v>
      </c>
      <c r="B3517" s="117" t="s">
        <v>9059</v>
      </c>
      <c r="C3517" s="118"/>
      <c r="D3517" s="136">
        <v>7.5911999999999997</v>
      </c>
      <c r="E3517" s="136">
        <v>9.8529</v>
      </c>
    </row>
    <row r="3518" spans="1:5" ht="27">
      <c r="A3518" s="130">
        <v>74092100</v>
      </c>
      <c r="B3518" s="139" t="s">
        <v>9060</v>
      </c>
      <c r="C3518" s="140"/>
      <c r="D3518" s="138">
        <v>15.275499999999999</v>
      </c>
      <c r="E3518" s="138">
        <v>15.275499999999999</v>
      </c>
    </row>
    <row r="3519" spans="1:5">
      <c r="A3519" s="145">
        <v>74092900</v>
      </c>
      <c r="B3519" s="117" t="s">
        <v>9061</v>
      </c>
      <c r="C3519" s="118"/>
      <c r="D3519" s="136">
        <v>9.9918999999999993</v>
      </c>
      <c r="E3519" s="136">
        <v>10.2044</v>
      </c>
    </row>
    <row r="3520" spans="1:5" ht="27">
      <c r="A3520" s="130">
        <v>74093111</v>
      </c>
      <c r="B3520" s="139" t="s">
        <v>9062</v>
      </c>
      <c r="C3520" s="140"/>
      <c r="D3520" s="138">
        <v>7.0797999999999996</v>
      </c>
      <c r="E3520" s="138">
        <v>7.9157000000000002</v>
      </c>
    </row>
    <row r="3521" spans="1:5">
      <c r="A3521" s="145">
        <v>74093900</v>
      </c>
      <c r="B3521" s="117" t="s">
        <v>9063</v>
      </c>
      <c r="C3521" s="118"/>
      <c r="D3521" s="136">
        <v>9.8420000000000005</v>
      </c>
      <c r="E3521" s="136">
        <v>9.3293999999999997</v>
      </c>
    </row>
    <row r="3522" spans="1:5" ht="27">
      <c r="A3522" s="130">
        <v>74094010</v>
      </c>
      <c r="B3522" s="139" t="s">
        <v>9064</v>
      </c>
      <c r="C3522" s="140"/>
      <c r="D3522" s="138">
        <v>3.4561999999999999</v>
      </c>
      <c r="E3522" s="138">
        <v>3.5857000000000001</v>
      </c>
    </row>
    <row r="3523" spans="1:5">
      <c r="A3523" s="145">
        <v>74099000</v>
      </c>
      <c r="B3523" s="117" t="s">
        <v>9065</v>
      </c>
      <c r="C3523" s="118"/>
      <c r="D3523" s="136">
        <v>7.6092000000000004</v>
      </c>
      <c r="E3523" s="136">
        <v>15.1153</v>
      </c>
    </row>
    <row r="3524" spans="1:5" ht="27">
      <c r="A3524" s="130">
        <v>74101112</v>
      </c>
      <c r="B3524" s="139" t="s">
        <v>9066</v>
      </c>
      <c r="C3524" s="140"/>
      <c r="D3524" s="138">
        <v>13.5847</v>
      </c>
      <c r="E3524" s="138">
        <v>14.1653</v>
      </c>
    </row>
    <row r="3525" spans="1:5">
      <c r="A3525" s="145">
        <v>74101113</v>
      </c>
      <c r="B3525" s="117" t="s">
        <v>9067</v>
      </c>
      <c r="C3525" s="118"/>
      <c r="D3525" s="136">
        <v>11.275</v>
      </c>
      <c r="E3525" s="136">
        <v>13.501099999999999</v>
      </c>
    </row>
    <row r="3526" spans="1:5" ht="27">
      <c r="A3526" s="130">
        <v>74101119</v>
      </c>
      <c r="B3526" s="139" t="s">
        <v>9068</v>
      </c>
      <c r="C3526" s="140"/>
      <c r="D3526" s="138">
        <v>9.7228999999999992</v>
      </c>
      <c r="E3526" s="138">
        <v>9.7635000000000005</v>
      </c>
    </row>
    <row r="3527" spans="1:5">
      <c r="A3527" s="145">
        <v>74101190</v>
      </c>
      <c r="B3527" s="117" t="s">
        <v>9069</v>
      </c>
      <c r="C3527" s="118"/>
      <c r="D3527" s="136">
        <v>9.4887999999999995</v>
      </c>
      <c r="E3527" s="136">
        <v>10.0783</v>
      </c>
    </row>
    <row r="3528" spans="1:5" ht="27">
      <c r="A3528" s="130">
        <v>74101200</v>
      </c>
      <c r="B3528" s="139" t="s">
        <v>9070</v>
      </c>
      <c r="C3528" s="140"/>
      <c r="D3528" s="138">
        <v>8.0896000000000008</v>
      </c>
      <c r="E3528" s="138">
        <v>21.480599999999999</v>
      </c>
    </row>
    <row r="3529" spans="1:5">
      <c r="A3529" s="145">
        <v>74102110</v>
      </c>
      <c r="B3529" s="117" t="s">
        <v>9071</v>
      </c>
      <c r="C3529" s="118"/>
      <c r="D3529" s="136">
        <v>3.2168999999999999</v>
      </c>
      <c r="E3529" s="136">
        <v>4.1744000000000003</v>
      </c>
    </row>
    <row r="3530" spans="1:5" ht="27">
      <c r="A3530" s="130">
        <v>74102120</v>
      </c>
      <c r="B3530" s="139" t="s">
        <v>9072</v>
      </c>
      <c r="C3530" s="140"/>
      <c r="D3530" s="138">
        <v>23.5106</v>
      </c>
      <c r="E3530" s="138">
        <v>26.554200000000002</v>
      </c>
    </row>
    <row r="3531" spans="1:5">
      <c r="A3531" s="145">
        <v>74102130</v>
      </c>
      <c r="B3531" s="117" t="s">
        <v>9073</v>
      </c>
      <c r="C3531" s="118"/>
      <c r="D3531" s="136">
        <v>3.2105999999999999</v>
      </c>
      <c r="E3531" s="136">
        <v>3.6036000000000001</v>
      </c>
    </row>
    <row r="3532" spans="1:5" ht="27">
      <c r="A3532" s="130">
        <v>74102190</v>
      </c>
      <c r="B3532" s="139" t="s">
        <v>9074</v>
      </c>
      <c r="C3532" s="140"/>
      <c r="D3532" s="138">
        <v>6.8560999999999996</v>
      </c>
      <c r="E3532" s="138">
        <v>6.2229999999999999</v>
      </c>
    </row>
    <row r="3533" spans="1:5">
      <c r="A3533" s="145">
        <v>74102200</v>
      </c>
      <c r="B3533" s="117" t="s">
        <v>9075</v>
      </c>
      <c r="C3533" s="118"/>
      <c r="D3533" s="136">
        <v>14.366</v>
      </c>
      <c r="E3533" s="136">
        <v>14.3934</v>
      </c>
    </row>
    <row r="3534" spans="1:5" ht="27">
      <c r="A3534" s="130">
        <v>74111010</v>
      </c>
      <c r="B3534" s="139" t="s">
        <v>9076</v>
      </c>
      <c r="C3534" s="140"/>
      <c r="D3534" s="138">
        <v>5.1327999999999996</v>
      </c>
      <c r="E3534" s="138">
        <v>9.4021000000000008</v>
      </c>
    </row>
    <row r="3535" spans="1:5">
      <c r="A3535" s="130">
        <v>74111090</v>
      </c>
      <c r="B3535" s="117" t="s">
        <v>9077</v>
      </c>
      <c r="C3535" s="118"/>
      <c r="D3535" s="138">
        <v>8.7949999999999999</v>
      </c>
      <c r="E3535" s="138">
        <v>9.5800999999999998</v>
      </c>
    </row>
    <row r="3536" spans="1:5" ht="27">
      <c r="A3536" s="130">
        <v>74112110</v>
      </c>
      <c r="B3536" s="139" t="s">
        <v>9078</v>
      </c>
      <c r="C3536" s="140"/>
      <c r="D3536" s="138">
        <v>7.3072999999999997</v>
      </c>
      <c r="E3536" s="138">
        <v>8.3495000000000008</v>
      </c>
    </row>
    <row r="3537" spans="1:5">
      <c r="A3537" s="145">
        <v>74112190</v>
      </c>
      <c r="B3537" s="117" t="s">
        <v>9079</v>
      </c>
      <c r="C3537" s="118"/>
      <c r="D3537" s="136">
        <v>19.733899999999998</v>
      </c>
      <c r="E3537" s="136">
        <v>10.82</v>
      </c>
    </row>
    <row r="3538" spans="1:5" ht="27">
      <c r="A3538" s="130">
        <v>74112210</v>
      </c>
      <c r="B3538" s="139" t="s">
        <v>9080</v>
      </c>
      <c r="C3538" s="140"/>
      <c r="D3538" s="138">
        <v>11.6244</v>
      </c>
      <c r="E3538" s="138">
        <v>12.079000000000001</v>
      </c>
    </row>
    <row r="3539" spans="1:5" ht="27">
      <c r="A3539" s="145">
        <v>74112290</v>
      </c>
      <c r="B3539" s="139" t="s">
        <v>9081</v>
      </c>
      <c r="C3539" s="140"/>
      <c r="D3539" s="136">
        <v>11.944599999999999</v>
      </c>
      <c r="E3539" s="136">
        <v>12.765599999999999</v>
      </c>
    </row>
    <row r="3540" spans="1:5" ht="27">
      <c r="A3540" s="130">
        <v>74112910</v>
      </c>
      <c r="B3540" s="139" t="s">
        <v>9082</v>
      </c>
      <c r="C3540" s="140"/>
      <c r="D3540" s="138">
        <v>6.6824000000000003</v>
      </c>
      <c r="E3540" s="138">
        <v>12.2913</v>
      </c>
    </row>
    <row r="3541" spans="1:5">
      <c r="A3541" s="130">
        <v>74112990</v>
      </c>
      <c r="B3541" s="117" t="s">
        <v>9083</v>
      </c>
      <c r="C3541" s="118"/>
      <c r="D3541" s="138">
        <v>9.1311</v>
      </c>
      <c r="E3541" s="138">
        <v>12.0511</v>
      </c>
    </row>
    <row r="3542" spans="1:5" ht="27">
      <c r="A3542" s="130">
        <v>74121000</v>
      </c>
      <c r="B3542" s="139" t="s">
        <v>9084</v>
      </c>
      <c r="C3542" s="140"/>
      <c r="D3542" s="138">
        <v>11.0396</v>
      </c>
      <c r="E3542" s="138">
        <v>14.215999999999999</v>
      </c>
    </row>
    <row r="3543" spans="1:5">
      <c r="A3543" s="145">
        <v>74122000</v>
      </c>
      <c r="B3543" s="117" t="s">
        <v>9085</v>
      </c>
      <c r="C3543" s="118"/>
      <c r="D3543" s="136">
        <v>8.2120999999999995</v>
      </c>
      <c r="E3543" s="136">
        <v>11.8405</v>
      </c>
    </row>
    <row r="3544" spans="1:5" ht="27">
      <c r="A3544" s="130">
        <v>74130000</v>
      </c>
      <c r="B3544" s="139" t="s">
        <v>9086</v>
      </c>
      <c r="C3544" s="140"/>
      <c r="D3544" s="138">
        <v>1.4612000000000001</v>
      </c>
      <c r="E3544" s="138">
        <v>6.3571999999999997</v>
      </c>
    </row>
    <row r="3545" spans="1:5">
      <c r="A3545" s="145">
        <v>74151000</v>
      </c>
      <c r="B3545" s="117" t="s">
        <v>9087</v>
      </c>
      <c r="C3545" s="118"/>
      <c r="D3545" s="136">
        <v>1.6066</v>
      </c>
      <c r="E3545" s="136">
        <v>2.9470999999999998</v>
      </c>
    </row>
    <row r="3546" spans="1:5" ht="27">
      <c r="A3546" s="130">
        <v>74152100</v>
      </c>
      <c r="B3546" s="139" t="s">
        <v>9088</v>
      </c>
      <c r="C3546" s="140"/>
      <c r="D3546" s="138">
        <v>6.4618000000000002</v>
      </c>
      <c r="E3546" s="138">
        <v>9.3126999999999995</v>
      </c>
    </row>
    <row r="3547" spans="1:5">
      <c r="A3547" s="130">
        <v>74152900</v>
      </c>
      <c r="B3547" s="117" t="s">
        <v>9089</v>
      </c>
      <c r="C3547" s="118"/>
      <c r="D3547" s="138">
        <v>1.2922</v>
      </c>
      <c r="E3547" s="138">
        <v>5.8250999999999999</v>
      </c>
    </row>
    <row r="3548" spans="1:5" ht="27">
      <c r="A3548" s="130">
        <v>74153300</v>
      </c>
      <c r="B3548" s="139" t="s">
        <v>9090</v>
      </c>
      <c r="C3548" s="140"/>
      <c r="D3548" s="138">
        <v>3.5442999999999998</v>
      </c>
      <c r="E3548" s="138">
        <v>4.8574000000000002</v>
      </c>
    </row>
    <row r="3549" spans="1:5">
      <c r="A3549" s="130">
        <v>74153900</v>
      </c>
      <c r="B3549" s="117" t="s">
        <v>9091</v>
      </c>
      <c r="C3549" s="118"/>
      <c r="D3549" s="138">
        <v>10.1325</v>
      </c>
      <c r="E3549" s="138">
        <v>11.803100000000001</v>
      </c>
    </row>
    <row r="3550" spans="1:5">
      <c r="A3550" s="145">
        <v>74181000</v>
      </c>
      <c r="B3550" s="117" t="s">
        <v>9092</v>
      </c>
      <c r="C3550" s="118"/>
      <c r="D3550" s="136">
        <v>1.8998999999999999</v>
      </c>
      <c r="E3550" s="136">
        <v>6.0209000000000001</v>
      </c>
    </row>
    <row r="3551" spans="1:5" ht="27">
      <c r="A3551" s="130">
        <v>74182000</v>
      </c>
      <c r="B3551" s="139" t="s">
        <v>9093</v>
      </c>
      <c r="C3551" s="140"/>
      <c r="D3551" s="138">
        <v>6.5891999999999999</v>
      </c>
      <c r="E3551" s="138">
        <v>15.392799999999999</v>
      </c>
    </row>
    <row r="3552" spans="1:5">
      <c r="A3552" s="145">
        <v>74192000</v>
      </c>
      <c r="B3552" s="117" t="s">
        <v>9094</v>
      </c>
      <c r="C3552" s="118"/>
      <c r="D3552" s="136">
        <v>8.9130000000000003</v>
      </c>
      <c r="E3552" s="136">
        <v>10.7561</v>
      </c>
    </row>
    <row r="3553" spans="1:5" ht="27">
      <c r="A3553" s="130">
        <v>74198010</v>
      </c>
      <c r="B3553" s="139" t="s">
        <v>9095</v>
      </c>
      <c r="C3553" s="140"/>
      <c r="D3553" s="138">
        <v>10.7226</v>
      </c>
      <c r="E3553" s="138">
        <v>12.950699999999999</v>
      </c>
    </row>
    <row r="3554" spans="1:5">
      <c r="A3554" s="130">
        <v>74198030</v>
      </c>
      <c r="B3554" s="117" t="s">
        <v>9096</v>
      </c>
      <c r="C3554" s="118"/>
      <c r="D3554" s="138">
        <v>13.637499999999999</v>
      </c>
      <c r="E3554" s="138">
        <v>132.9316</v>
      </c>
    </row>
    <row r="3555" spans="1:5">
      <c r="A3555" s="130">
        <v>74198040</v>
      </c>
      <c r="B3555" s="117" t="s">
        <v>9097</v>
      </c>
      <c r="C3555" s="118"/>
      <c r="D3555" s="138">
        <v>14.1587</v>
      </c>
      <c r="E3555" s="138">
        <v>14.1587</v>
      </c>
    </row>
    <row r="3556" spans="1:5">
      <c r="A3556" s="130">
        <v>74198090</v>
      </c>
      <c r="B3556" s="117" t="s">
        <v>6002</v>
      </c>
      <c r="C3556" s="118"/>
      <c r="D3556" s="138">
        <v>14.2273</v>
      </c>
      <c r="E3556" s="138">
        <v>20.8064</v>
      </c>
    </row>
    <row r="3557" spans="1:5">
      <c r="A3557" s="130">
        <v>75021010</v>
      </c>
      <c r="B3557" s="117" t="s">
        <v>9098</v>
      </c>
      <c r="C3557" s="118"/>
      <c r="D3557" s="138">
        <v>30.714300000000001</v>
      </c>
      <c r="E3557" s="138">
        <v>30.714300000000001</v>
      </c>
    </row>
    <row r="3558" spans="1:5">
      <c r="A3558" s="130">
        <v>75022000</v>
      </c>
      <c r="B3558" s="117" t="s">
        <v>9099</v>
      </c>
      <c r="C3558" s="118"/>
      <c r="D3558" s="138">
        <v>33</v>
      </c>
      <c r="E3558" s="138">
        <v>33</v>
      </c>
    </row>
    <row r="3559" spans="1:5">
      <c r="A3559" s="130">
        <v>75040010</v>
      </c>
      <c r="B3559" s="117" t="s">
        <v>9100</v>
      </c>
      <c r="C3559" s="118"/>
      <c r="D3559" s="138">
        <v>38.409599999999998</v>
      </c>
      <c r="E3559" s="138">
        <v>41.952599999999997</v>
      </c>
    </row>
    <row r="3560" spans="1:5">
      <c r="A3560" s="130">
        <v>75040090</v>
      </c>
      <c r="B3560" s="117" t="s">
        <v>9101</v>
      </c>
      <c r="C3560" s="118"/>
      <c r="D3560" s="138">
        <v>32.35</v>
      </c>
      <c r="E3560" s="138">
        <v>34.179900000000004</v>
      </c>
    </row>
    <row r="3561" spans="1:5">
      <c r="A3561" s="130">
        <v>75051110</v>
      </c>
      <c r="B3561" s="117" t="s">
        <v>9102</v>
      </c>
      <c r="C3561" s="118"/>
      <c r="D3561" s="138">
        <v>50.71</v>
      </c>
      <c r="E3561" s="138">
        <v>50.71</v>
      </c>
    </row>
    <row r="3562" spans="1:5">
      <c r="A3562" s="130">
        <v>75051210</v>
      </c>
      <c r="B3562" s="117" t="s">
        <v>9103</v>
      </c>
      <c r="C3562" s="118"/>
      <c r="D3562" s="138">
        <v>29.536000000000001</v>
      </c>
      <c r="E3562" s="138">
        <v>46.021000000000001</v>
      </c>
    </row>
    <row r="3563" spans="1:5">
      <c r="A3563" s="130">
        <v>75052210</v>
      </c>
      <c r="B3563" s="117" t="s">
        <v>9104</v>
      </c>
      <c r="C3563" s="118"/>
      <c r="D3563" s="138">
        <v>38.135899999999999</v>
      </c>
      <c r="E3563" s="138">
        <v>79.319500000000005</v>
      </c>
    </row>
    <row r="3564" spans="1:5">
      <c r="A3564" s="130">
        <v>75052290</v>
      </c>
      <c r="B3564" s="117" t="s">
        <v>5820</v>
      </c>
      <c r="C3564" s="118"/>
      <c r="D3564" s="138">
        <v>21.632100000000001</v>
      </c>
      <c r="E3564" s="138">
        <v>30.093399999999999</v>
      </c>
    </row>
    <row r="3565" spans="1:5" ht="27">
      <c r="A3565" s="130">
        <v>75061000</v>
      </c>
      <c r="B3565" s="139" t="s">
        <v>9105</v>
      </c>
      <c r="C3565" s="140"/>
      <c r="D3565" s="138">
        <v>15.0069</v>
      </c>
      <c r="E3565" s="138">
        <v>46.6083</v>
      </c>
    </row>
    <row r="3566" spans="1:5">
      <c r="A3566" s="145">
        <v>75062000</v>
      </c>
      <c r="B3566" s="117" t="s">
        <v>9106</v>
      </c>
      <c r="C3566" s="118"/>
      <c r="D3566" s="136">
        <v>20.5107</v>
      </c>
      <c r="E3566" s="136">
        <v>21.4208</v>
      </c>
    </row>
    <row r="3567" spans="1:5" ht="27">
      <c r="A3567" s="130">
        <v>75071200</v>
      </c>
      <c r="B3567" s="139" t="s">
        <v>9107</v>
      </c>
      <c r="C3567" s="140"/>
      <c r="D3567" s="138">
        <v>30.020900000000001</v>
      </c>
      <c r="E3567" s="138">
        <v>67.670599999999993</v>
      </c>
    </row>
    <row r="3568" spans="1:5">
      <c r="A3568" s="130">
        <v>75072000</v>
      </c>
      <c r="B3568" s="117" t="s">
        <v>9108</v>
      </c>
      <c r="C3568" s="118"/>
      <c r="D3568" s="138">
        <v>24.002700000000001</v>
      </c>
      <c r="E3568" s="138">
        <v>39.163400000000003</v>
      </c>
    </row>
    <row r="3569" spans="1:5" ht="27">
      <c r="A3569" s="130">
        <v>75089090</v>
      </c>
      <c r="B3569" s="139" t="s">
        <v>9109</v>
      </c>
      <c r="C3569" s="140"/>
      <c r="D3569" s="138">
        <v>14.9679</v>
      </c>
      <c r="E3569" s="138">
        <v>72.704499999999996</v>
      </c>
    </row>
    <row r="3570" spans="1:5">
      <c r="A3570" s="130">
        <v>76012000</v>
      </c>
      <c r="B3570" s="117" t="s">
        <v>9110</v>
      </c>
      <c r="C3570" s="118"/>
      <c r="D3570" s="138">
        <v>2.3447</v>
      </c>
      <c r="E3570" s="138">
        <v>3.4373999999999998</v>
      </c>
    </row>
    <row r="3571" spans="1:5">
      <c r="A3571" s="145">
        <v>76031000</v>
      </c>
      <c r="B3571" s="117" t="s">
        <v>9111</v>
      </c>
      <c r="C3571" s="118"/>
      <c r="D3571" s="136">
        <v>3.5863</v>
      </c>
      <c r="E3571" s="136">
        <v>3.6280000000000001</v>
      </c>
    </row>
    <row r="3572" spans="1:5">
      <c r="A3572" s="130">
        <v>76041010</v>
      </c>
      <c r="B3572" s="117" t="s">
        <v>9112</v>
      </c>
      <c r="C3572" s="118"/>
      <c r="D3572" s="138">
        <v>2.9449999999999998</v>
      </c>
      <c r="E3572" s="138">
        <v>3.0598000000000001</v>
      </c>
    </row>
    <row r="3573" spans="1:5">
      <c r="A3573" s="130">
        <v>76041021</v>
      </c>
      <c r="B3573" s="117" t="s">
        <v>9113</v>
      </c>
      <c r="C3573" s="118"/>
      <c r="D3573" s="138">
        <v>2.0059</v>
      </c>
      <c r="E3573" s="138">
        <v>3.1686000000000001</v>
      </c>
    </row>
    <row r="3574" spans="1:5">
      <c r="A3574" s="130">
        <v>76041029</v>
      </c>
      <c r="B3574" s="117" t="s">
        <v>9114</v>
      </c>
      <c r="C3574" s="118"/>
      <c r="D3574" s="138">
        <v>1.8238000000000001</v>
      </c>
      <c r="E3574" s="138">
        <v>3.5011000000000001</v>
      </c>
    </row>
    <row r="3575" spans="1:5">
      <c r="A3575" s="130">
        <v>76042100</v>
      </c>
      <c r="B3575" s="117" t="s">
        <v>9115</v>
      </c>
      <c r="C3575" s="118"/>
      <c r="D3575" s="138">
        <v>2.8369</v>
      </c>
      <c r="E3575" s="138">
        <v>3.3613</v>
      </c>
    </row>
    <row r="3576" spans="1:5">
      <c r="A3576" s="145">
        <v>76042911</v>
      </c>
      <c r="B3576" s="117" t="s">
        <v>9116</v>
      </c>
      <c r="C3576" s="118"/>
      <c r="D3576" s="136">
        <v>101.1786</v>
      </c>
      <c r="E3576" s="136">
        <v>101.1786</v>
      </c>
    </row>
    <row r="3577" spans="1:5" ht="27">
      <c r="A3577" s="130">
        <v>76042919</v>
      </c>
      <c r="B3577" s="139" t="s">
        <v>9117</v>
      </c>
      <c r="C3577" s="140"/>
      <c r="D3577" s="138">
        <v>3.0998999999999999</v>
      </c>
      <c r="E3577" s="138">
        <v>3.6312000000000002</v>
      </c>
    </row>
    <row r="3578" spans="1:5">
      <c r="A3578" s="130">
        <v>76042920</v>
      </c>
      <c r="B3578" s="117" t="s">
        <v>9118</v>
      </c>
      <c r="C3578" s="118"/>
      <c r="D3578" s="138">
        <v>2.7374999999999998</v>
      </c>
      <c r="E3578" s="138">
        <v>3.0768</v>
      </c>
    </row>
    <row r="3579" spans="1:5" ht="27">
      <c r="A3579" s="130">
        <v>76051110</v>
      </c>
      <c r="B3579" s="139" t="s">
        <v>9119</v>
      </c>
      <c r="C3579" s="140"/>
      <c r="D3579" s="138">
        <v>6.3978999999999999</v>
      </c>
      <c r="E3579" s="138">
        <v>5.6893000000000002</v>
      </c>
    </row>
    <row r="3580" spans="1:5" ht="27">
      <c r="A3580" s="145">
        <v>76051910</v>
      </c>
      <c r="B3580" s="139" t="s">
        <v>9119</v>
      </c>
      <c r="C3580" s="140"/>
      <c r="D3580" s="136">
        <v>3.4121000000000001</v>
      </c>
      <c r="E3580" s="136">
        <v>3.4773000000000001</v>
      </c>
    </row>
    <row r="3581" spans="1:5" ht="27">
      <c r="A3581" s="130">
        <v>76051990</v>
      </c>
      <c r="B3581" s="139" t="s">
        <v>9120</v>
      </c>
      <c r="C3581" s="140"/>
      <c r="D3581" s="138">
        <v>2.4741</v>
      </c>
      <c r="E3581" s="138">
        <v>3.2543000000000002</v>
      </c>
    </row>
    <row r="3582" spans="1:5">
      <c r="A3582" s="145">
        <v>76052110</v>
      </c>
      <c r="B3582" s="117" t="s">
        <v>9121</v>
      </c>
      <c r="C3582" s="118"/>
      <c r="D3582" s="136">
        <v>4.6307999999999998</v>
      </c>
      <c r="E3582" s="136">
        <v>4.6307999999999998</v>
      </c>
    </row>
    <row r="3583" spans="1:5" ht="27">
      <c r="A3583" s="130">
        <v>76052190</v>
      </c>
      <c r="B3583" s="139" t="s">
        <v>9122</v>
      </c>
      <c r="C3583" s="140"/>
      <c r="D3583" s="138">
        <v>4.0418000000000003</v>
      </c>
      <c r="E3583" s="138">
        <v>4.7201000000000004</v>
      </c>
    </row>
    <row r="3584" spans="1:5">
      <c r="A3584" s="145">
        <v>76052910</v>
      </c>
      <c r="B3584" s="117" t="s">
        <v>9121</v>
      </c>
      <c r="C3584" s="118"/>
      <c r="D3584" s="136">
        <v>4.9450000000000003</v>
      </c>
      <c r="E3584" s="136">
        <v>4.9450000000000003</v>
      </c>
    </row>
    <row r="3585" spans="1:5" ht="27">
      <c r="A3585" s="130">
        <v>76052990</v>
      </c>
      <c r="B3585" s="139" t="s">
        <v>9123</v>
      </c>
      <c r="C3585" s="140"/>
      <c r="D3585" s="138">
        <v>2.2130000000000001</v>
      </c>
      <c r="E3585" s="138">
        <v>3.5825</v>
      </c>
    </row>
    <row r="3586" spans="1:5">
      <c r="A3586" s="145">
        <v>76061190</v>
      </c>
      <c r="B3586" s="117" t="s">
        <v>9124</v>
      </c>
      <c r="C3586" s="118"/>
      <c r="D3586" s="136">
        <v>0.94730000000000003</v>
      </c>
      <c r="E3586" s="136">
        <v>1.3244</v>
      </c>
    </row>
    <row r="3587" spans="1:5" ht="27">
      <c r="A3587" s="130">
        <v>76061210</v>
      </c>
      <c r="B3587" s="139" t="s">
        <v>9125</v>
      </c>
      <c r="C3587" s="140"/>
      <c r="D3587" s="138">
        <v>3.9026000000000001</v>
      </c>
      <c r="E3587" s="138">
        <v>3.9026000000000001</v>
      </c>
    </row>
    <row r="3588" spans="1:5">
      <c r="A3588" s="145">
        <v>76061220</v>
      </c>
      <c r="B3588" s="117" t="s">
        <v>9126</v>
      </c>
      <c r="C3588" s="118"/>
      <c r="D3588" s="136">
        <v>2.8473000000000002</v>
      </c>
      <c r="E3588" s="136">
        <v>3.2303999999999999</v>
      </c>
    </row>
    <row r="3589" spans="1:5" ht="27">
      <c r="A3589" s="130">
        <v>76061230</v>
      </c>
      <c r="B3589" s="139" t="s">
        <v>9127</v>
      </c>
      <c r="C3589" s="140"/>
      <c r="D3589" s="138">
        <v>3.3309000000000002</v>
      </c>
      <c r="E3589" s="138">
        <v>3.6240999999999999</v>
      </c>
    </row>
    <row r="3590" spans="1:5" ht="27">
      <c r="A3590" s="130">
        <v>76061290</v>
      </c>
      <c r="B3590" s="139" t="s">
        <v>9128</v>
      </c>
      <c r="C3590" s="140"/>
      <c r="D3590" s="138">
        <v>1.0819000000000001</v>
      </c>
      <c r="E3590" s="138">
        <v>1.7338</v>
      </c>
    </row>
    <row r="3591" spans="1:5" ht="27">
      <c r="A3591" s="145">
        <v>76069100</v>
      </c>
      <c r="B3591" s="139" t="s">
        <v>9129</v>
      </c>
      <c r="C3591" s="140"/>
      <c r="D3591" s="136">
        <v>3.4007000000000001</v>
      </c>
      <c r="E3591" s="136">
        <v>3.7505999999999999</v>
      </c>
    </row>
    <row r="3592" spans="1:5" ht="27">
      <c r="A3592" s="130">
        <v>76069200</v>
      </c>
      <c r="B3592" s="139" t="s">
        <v>9130</v>
      </c>
      <c r="C3592" s="140"/>
      <c r="D3592" s="138">
        <v>2.9876999999999998</v>
      </c>
      <c r="E3592" s="138">
        <v>3.7284000000000002</v>
      </c>
    </row>
    <row r="3593" spans="1:5">
      <c r="A3593" s="145">
        <v>76071110</v>
      </c>
      <c r="B3593" s="117" t="s">
        <v>9126</v>
      </c>
      <c r="C3593" s="118"/>
      <c r="D3593" s="136">
        <v>3.0750000000000002</v>
      </c>
      <c r="E3593" s="136">
        <v>3.2195999999999998</v>
      </c>
    </row>
    <row r="3594" spans="1:5" ht="27">
      <c r="A3594" s="130">
        <v>76071120</v>
      </c>
      <c r="B3594" s="139" t="s">
        <v>9131</v>
      </c>
      <c r="C3594" s="140"/>
      <c r="D3594" s="138">
        <v>3.5613000000000001</v>
      </c>
      <c r="E3594" s="138">
        <v>3.8119999999999998</v>
      </c>
    </row>
    <row r="3595" spans="1:5" ht="27">
      <c r="A3595" s="130">
        <v>76071190</v>
      </c>
      <c r="B3595" s="139" t="s">
        <v>9132</v>
      </c>
      <c r="C3595" s="140"/>
      <c r="D3595" s="138">
        <v>3.0015000000000001</v>
      </c>
      <c r="E3595" s="138">
        <v>3.6793</v>
      </c>
    </row>
    <row r="3596" spans="1:5" ht="27">
      <c r="A3596" s="145">
        <v>76071910</v>
      </c>
      <c r="B3596" s="117" t="s">
        <v>9133</v>
      </c>
      <c r="C3596" s="118"/>
      <c r="D3596" s="136">
        <v>2.6819999999999999</v>
      </c>
      <c r="E3596" s="136">
        <v>6.5567000000000002</v>
      </c>
    </row>
    <row r="3597" spans="1:5" ht="27">
      <c r="A3597" s="130">
        <v>76071990</v>
      </c>
      <c r="B3597" s="139" t="s">
        <v>9134</v>
      </c>
      <c r="C3597" s="140"/>
      <c r="D3597" s="138">
        <v>3.0985</v>
      </c>
      <c r="E3597" s="138">
        <v>4.6891999999999996</v>
      </c>
    </row>
    <row r="3598" spans="1:5" ht="27">
      <c r="A3598" s="145">
        <v>76072000</v>
      </c>
      <c r="B3598" s="139" t="s">
        <v>9135</v>
      </c>
      <c r="C3598" s="140"/>
      <c r="D3598" s="136">
        <v>1.4123000000000001</v>
      </c>
      <c r="E3598" s="136">
        <v>2.9963000000000002</v>
      </c>
    </row>
    <row r="3599" spans="1:5" ht="27">
      <c r="A3599" s="130">
        <v>76081000</v>
      </c>
      <c r="B3599" s="139" t="s">
        <v>9136</v>
      </c>
      <c r="C3599" s="140"/>
      <c r="D3599" s="138">
        <v>4.1147</v>
      </c>
      <c r="E3599" s="138">
        <v>3.5783</v>
      </c>
    </row>
    <row r="3600" spans="1:5" ht="27">
      <c r="A3600" s="145">
        <v>76082010</v>
      </c>
      <c r="B3600" s="117" t="s">
        <v>9137</v>
      </c>
      <c r="C3600" s="118"/>
      <c r="D3600" s="136">
        <v>3.9834999999999998</v>
      </c>
      <c r="E3600" s="136">
        <v>4.0317999999999996</v>
      </c>
    </row>
    <row r="3601" spans="1:5" ht="27">
      <c r="A3601" s="130">
        <v>76082090</v>
      </c>
      <c r="B3601" s="139" t="s">
        <v>9138</v>
      </c>
      <c r="C3601" s="140"/>
      <c r="D3601" s="138">
        <v>3.2126000000000001</v>
      </c>
      <c r="E3601" s="138">
        <v>5.0403000000000002</v>
      </c>
    </row>
    <row r="3602" spans="1:5">
      <c r="A3602" s="145">
        <v>76090000</v>
      </c>
      <c r="B3602" s="117" t="s">
        <v>9139</v>
      </c>
      <c r="C3602" s="118"/>
      <c r="D3602" s="136">
        <v>6.1932999999999998</v>
      </c>
      <c r="E3602" s="136">
        <v>13.215199999999999</v>
      </c>
    </row>
    <row r="3603" spans="1:5" ht="27">
      <c r="A3603" s="130">
        <v>76101000</v>
      </c>
      <c r="B3603" s="139" t="s">
        <v>9140</v>
      </c>
      <c r="C3603" s="140"/>
      <c r="D3603" s="138">
        <v>1.0190999999999999</v>
      </c>
      <c r="E3603" s="138">
        <v>3.3487</v>
      </c>
    </row>
    <row r="3604" spans="1:5">
      <c r="A3604" s="145">
        <v>76109000</v>
      </c>
      <c r="B3604" s="117" t="s">
        <v>9141</v>
      </c>
      <c r="C3604" s="118"/>
      <c r="D3604" s="136">
        <v>3.0996999999999999</v>
      </c>
      <c r="E3604" s="136">
        <v>4.9428000000000001</v>
      </c>
    </row>
    <row r="3605" spans="1:5" ht="27">
      <c r="A3605" s="130">
        <v>76121000</v>
      </c>
      <c r="B3605" s="139" t="s">
        <v>9142</v>
      </c>
      <c r="C3605" s="140"/>
      <c r="D3605" s="138">
        <v>8.1023999999999994</v>
      </c>
      <c r="E3605" s="138">
        <v>11.694900000000001</v>
      </c>
    </row>
    <row r="3606" spans="1:5">
      <c r="A3606" s="145">
        <v>76129011</v>
      </c>
      <c r="B3606" s="117" t="s">
        <v>9143</v>
      </c>
      <c r="C3606" s="118"/>
      <c r="D3606" s="136">
        <v>3.5</v>
      </c>
      <c r="E3606" s="136">
        <v>3.5</v>
      </c>
    </row>
    <row r="3607" spans="1:5" ht="27">
      <c r="A3607" s="130">
        <v>76129012</v>
      </c>
      <c r="B3607" s="139" t="s">
        <v>9144</v>
      </c>
      <c r="C3607" s="140"/>
      <c r="D3607" s="138">
        <v>11.8315</v>
      </c>
      <c r="E3607" s="138">
        <v>18.5002</v>
      </c>
    </row>
    <row r="3608" spans="1:5">
      <c r="A3608" s="145">
        <v>76129019</v>
      </c>
      <c r="B3608" s="117" t="s">
        <v>9145</v>
      </c>
      <c r="C3608" s="118"/>
      <c r="D3608" s="136">
        <v>4.0049999999999999</v>
      </c>
      <c r="E3608" s="136">
        <v>7.9084000000000003</v>
      </c>
    </row>
    <row r="3609" spans="1:5" ht="27">
      <c r="A3609" s="130">
        <v>76129090</v>
      </c>
      <c r="B3609" s="139" t="s">
        <v>9146</v>
      </c>
      <c r="C3609" s="140"/>
      <c r="D3609" s="138">
        <v>4.5000999999999998</v>
      </c>
      <c r="E3609" s="138">
        <v>10.1755</v>
      </c>
    </row>
    <row r="3610" spans="1:5" ht="27">
      <c r="A3610" s="130">
        <v>76130000</v>
      </c>
      <c r="B3610" s="139" t="s">
        <v>9147</v>
      </c>
      <c r="C3610" s="140"/>
      <c r="D3610" s="138">
        <v>6.2972000000000001</v>
      </c>
      <c r="E3610" s="138">
        <v>11.3108</v>
      </c>
    </row>
    <row r="3611" spans="1:5">
      <c r="A3611" s="145">
        <v>76141010</v>
      </c>
      <c r="B3611" s="117" t="s">
        <v>9148</v>
      </c>
      <c r="C3611" s="118"/>
      <c r="D3611" s="136">
        <v>1.7248000000000001</v>
      </c>
      <c r="E3611" s="136">
        <v>2.1604999999999999</v>
      </c>
    </row>
    <row r="3612" spans="1:5">
      <c r="A3612" s="145">
        <v>76149010</v>
      </c>
      <c r="B3612" s="117" t="s">
        <v>9149</v>
      </c>
      <c r="C3612" s="118"/>
      <c r="D3612" s="136">
        <v>2.3155000000000001</v>
      </c>
      <c r="E3612" s="136">
        <v>2.8229000000000002</v>
      </c>
    </row>
    <row r="3613" spans="1:5" ht="27">
      <c r="A3613" s="130">
        <v>76149090</v>
      </c>
      <c r="B3613" s="139" t="s">
        <v>9150</v>
      </c>
      <c r="C3613" s="140"/>
      <c r="D3613" s="138">
        <v>2.7</v>
      </c>
      <c r="E3613" s="138">
        <v>2.7652999999999999</v>
      </c>
    </row>
    <row r="3614" spans="1:5">
      <c r="A3614" s="145">
        <v>76151000</v>
      </c>
      <c r="B3614" s="117" t="s">
        <v>9092</v>
      </c>
      <c r="C3614" s="118"/>
      <c r="D3614" s="136">
        <v>1.6587000000000001</v>
      </c>
      <c r="E3614" s="136">
        <v>5.1304999999999996</v>
      </c>
    </row>
    <row r="3615" spans="1:5" ht="27">
      <c r="A3615" s="130">
        <v>76152000</v>
      </c>
      <c r="B3615" s="139" t="s">
        <v>9093</v>
      </c>
      <c r="C3615" s="140"/>
      <c r="D3615" s="138">
        <v>0.7732</v>
      </c>
      <c r="E3615" s="138">
        <v>4.0090000000000003</v>
      </c>
    </row>
    <row r="3616" spans="1:5">
      <c r="A3616" s="145">
        <v>76161000</v>
      </c>
      <c r="B3616" s="117" t="s">
        <v>9151</v>
      </c>
      <c r="C3616" s="118"/>
      <c r="D3616" s="136">
        <v>2.4321999999999999</v>
      </c>
      <c r="E3616" s="136">
        <v>6.9532999999999996</v>
      </c>
    </row>
    <row r="3617" spans="1:5" ht="27">
      <c r="A3617" s="130">
        <v>76169100</v>
      </c>
      <c r="B3617" s="139" t="s">
        <v>9152</v>
      </c>
      <c r="C3617" s="140"/>
      <c r="D3617" s="138">
        <v>3.7999000000000001</v>
      </c>
      <c r="E3617" s="138">
        <v>14.254899999999999</v>
      </c>
    </row>
    <row r="3618" spans="1:5">
      <c r="A3618" s="130">
        <v>76169900</v>
      </c>
      <c r="B3618" s="117" t="s">
        <v>9153</v>
      </c>
      <c r="C3618" s="118"/>
      <c r="D3618" s="138">
        <v>2.0935999999999999</v>
      </c>
      <c r="E3618" s="138">
        <v>5.4988000000000001</v>
      </c>
    </row>
    <row r="3619" spans="1:5">
      <c r="A3619" s="130">
        <v>78011019</v>
      </c>
      <c r="B3619" s="117" t="s">
        <v>8489</v>
      </c>
      <c r="C3619" s="118"/>
      <c r="D3619" s="138">
        <v>16.811900000000001</v>
      </c>
      <c r="E3619" s="138">
        <v>27.4329</v>
      </c>
    </row>
    <row r="3620" spans="1:5">
      <c r="A3620" s="145">
        <v>78041900</v>
      </c>
      <c r="B3620" s="117" t="s">
        <v>9154</v>
      </c>
      <c r="C3620" s="118"/>
      <c r="D3620" s="136">
        <v>86.923100000000005</v>
      </c>
      <c r="E3620" s="136">
        <v>86.923100000000005</v>
      </c>
    </row>
    <row r="3621" spans="1:5">
      <c r="A3621" s="130">
        <v>78060010</v>
      </c>
      <c r="B3621" s="117" t="s">
        <v>9155</v>
      </c>
      <c r="C3621" s="118"/>
      <c r="D3621" s="138">
        <v>9.2308000000000003</v>
      </c>
      <c r="E3621" s="138">
        <v>9.2308000000000003</v>
      </c>
    </row>
    <row r="3622" spans="1:5">
      <c r="A3622" s="130">
        <v>78060090</v>
      </c>
      <c r="B3622" s="117" t="s">
        <v>9156</v>
      </c>
      <c r="C3622" s="118"/>
      <c r="D3622" s="138">
        <v>14.016500000000001</v>
      </c>
      <c r="E3622" s="138">
        <v>2.9998</v>
      </c>
    </row>
    <row r="3623" spans="1:5">
      <c r="A3623" s="145">
        <v>79011111</v>
      </c>
      <c r="B3623" s="117" t="s">
        <v>9157</v>
      </c>
      <c r="C3623" s="118"/>
      <c r="D3623" s="136">
        <v>2.1231</v>
      </c>
      <c r="E3623" s="136">
        <v>2.1231</v>
      </c>
    </row>
    <row r="3624" spans="1:5">
      <c r="A3624" s="130">
        <v>79011119</v>
      </c>
      <c r="B3624" s="117" t="s">
        <v>8489</v>
      </c>
      <c r="C3624" s="118"/>
      <c r="D3624" s="138">
        <v>3.59</v>
      </c>
      <c r="E3624" s="138">
        <v>3.59</v>
      </c>
    </row>
    <row r="3625" spans="1:5">
      <c r="A3625" s="130">
        <v>79012090</v>
      </c>
      <c r="B3625" s="117" t="s">
        <v>8489</v>
      </c>
      <c r="C3625" s="118"/>
      <c r="D3625" s="138">
        <v>7.5670000000000002</v>
      </c>
      <c r="E3625" s="138">
        <v>7.5670000000000002</v>
      </c>
    </row>
    <row r="3626" spans="1:5">
      <c r="A3626" s="130">
        <v>79040000</v>
      </c>
      <c r="B3626" s="117" t="s">
        <v>9158</v>
      </c>
      <c r="C3626" s="118"/>
      <c r="D3626" s="138">
        <v>3.6444000000000001</v>
      </c>
      <c r="E3626" s="138">
        <v>3.8081999999999998</v>
      </c>
    </row>
    <row r="3627" spans="1:5">
      <c r="A3627" s="130">
        <v>79050000</v>
      </c>
      <c r="B3627" s="117" t="s">
        <v>9159</v>
      </c>
      <c r="C3627" s="118"/>
      <c r="D3627" s="138">
        <v>5.3914</v>
      </c>
      <c r="E3627" s="138">
        <v>5.5953999999999997</v>
      </c>
    </row>
    <row r="3628" spans="1:5">
      <c r="A3628" s="145">
        <v>79070010</v>
      </c>
      <c r="B3628" s="117" t="s">
        <v>9160</v>
      </c>
      <c r="C3628" s="118"/>
      <c r="D3628" s="136">
        <v>7.1722999999999999</v>
      </c>
      <c r="E3628" s="136">
        <v>8.3437999999999999</v>
      </c>
    </row>
    <row r="3629" spans="1:5">
      <c r="A3629" s="130">
        <v>79070090</v>
      </c>
      <c r="B3629" s="117" t="s">
        <v>9161</v>
      </c>
      <c r="C3629" s="118"/>
      <c r="D3629" s="138">
        <v>2.7431000000000001</v>
      </c>
      <c r="E3629" s="138">
        <v>12.255800000000001</v>
      </c>
    </row>
    <row r="3630" spans="1:5">
      <c r="A3630" s="130">
        <v>80011000</v>
      </c>
      <c r="B3630" s="117" t="s">
        <v>9162</v>
      </c>
      <c r="C3630" s="118"/>
      <c r="D3630" s="138">
        <v>2.8117000000000001</v>
      </c>
      <c r="E3630" s="138">
        <v>2.8117000000000001</v>
      </c>
    </row>
    <row r="3631" spans="1:5">
      <c r="A3631" s="130">
        <v>80012000</v>
      </c>
      <c r="B3631" s="117" t="s">
        <v>9163</v>
      </c>
      <c r="C3631" s="118"/>
      <c r="D3631" s="138">
        <v>8.59</v>
      </c>
      <c r="E3631" s="138">
        <v>14.0474</v>
      </c>
    </row>
    <row r="3632" spans="1:5">
      <c r="A3632" s="130">
        <v>80030000</v>
      </c>
      <c r="B3632" s="117" t="s">
        <v>9164</v>
      </c>
      <c r="C3632" s="118"/>
      <c r="D3632" s="138">
        <v>1.5916999999999999</v>
      </c>
      <c r="E3632" s="138">
        <v>4.3865999999999996</v>
      </c>
    </row>
    <row r="3633" spans="1:5">
      <c r="A3633" s="130">
        <v>80070020</v>
      </c>
      <c r="B3633" s="117" t="s">
        <v>9165</v>
      </c>
      <c r="C3633" s="118"/>
      <c r="D3633" s="138">
        <v>26.2943</v>
      </c>
      <c r="E3633" s="138">
        <v>26.2943</v>
      </c>
    </row>
    <row r="3634" spans="1:5">
      <c r="A3634" s="145">
        <v>80070030</v>
      </c>
      <c r="B3634" s="117" t="s">
        <v>9166</v>
      </c>
      <c r="C3634" s="118"/>
      <c r="D3634" s="148">
        <v>2612.4513999999999</v>
      </c>
      <c r="E3634" s="148">
        <v>3502.6844999999998</v>
      </c>
    </row>
    <row r="3635" spans="1:5">
      <c r="A3635" s="130">
        <v>80070090</v>
      </c>
      <c r="B3635" s="117" t="s">
        <v>9167</v>
      </c>
      <c r="C3635" s="118"/>
      <c r="D3635" s="138">
        <v>2.9681999999999999</v>
      </c>
      <c r="E3635" s="138">
        <v>1.0871</v>
      </c>
    </row>
    <row r="3636" spans="1:5">
      <c r="A3636" s="130">
        <v>81011000</v>
      </c>
      <c r="B3636" s="117" t="s">
        <v>9168</v>
      </c>
      <c r="C3636" s="118"/>
      <c r="D3636" s="138">
        <v>41.117899999999999</v>
      </c>
      <c r="E3636" s="138">
        <v>41.902299999999997</v>
      </c>
    </row>
    <row r="3637" spans="1:5" ht="27">
      <c r="A3637" s="130">
        <v>81019400</v>
      </c>
      <c r="B3637" s="139" t="s">
        <v>9169</v>
      </c>
      <c r="C3637" s="140"/>
      <c r="D3637" s="138">
        <v>10.5434</v>
      </c>
      <c r="E3637" s="138">
        <v>29.748100000000001</v>
      </c>
    </row>
    <row r="3638" spans="1:5">
      <c r="A3638" s="130">
        <v>81019600</v>
      </c>
      <c r="B3638" s="117" t="s">
        <v>9170</v>
      </c>
      <c r="C3638" s="118"/>
      <c r="D3638" s="138">
        <v>10</v>
      </c>
      <c r="E3638" s="138">
        <v>46.293500000000002</v>
      </c>
    </row>
    <row r="3639" spans="1:5">
      <c r="A3639" s="145">
        <v>81019910</v>
      </c>
      <c r="B3639" s="117" t="s">
        <v>9171</v>
      </c>
      <c r="C3639" s="118"/>
      <c r="D3639" s="136">
        <v>47.553800000000003</v>
      </c>
      <c r="E3639" s="136">
        <v>47.553800000000003</v>
      </c>
    </row>
    <row r="3640" spans="1:5">
      <c r="A3640" s="130">
        <v>81019990</v>
      </c>
      <c r="B3640" s="117" t="s">
        <v>9172</v>
      </c>
      <c r="C3640" s="118"/>
      <c r="D3640" s="138">
        <v>3.1625999999999999</v>
      </c>
      <c r="E3640" s="138">
        <v>57.685299999999998</v>
      </c>
    </row>
    <row r="3641" spans="1:5">
      <c r="A3641" s="145">
        <v>81029400</v>
      </c>
      <c r="B3641" s="117" t="s">
        <v>9173</v>
      </c>
      <c r="C3641" s="118"/>
      <c r="D3641" s="136">
        <v>41.696300000000001</v>
      </c>
      <c r="E3641" s="136">
        <v>62.593800000000002</v>
      </c>
    </row>
    <row r="3642" spans="1:5">
      <c r="A3642" s="130">
        <v>81029600</v>
      </c>
      <c r="B3642" s="117" t="s">
        <v>9174</v>
      </c>
      <c r="C3642" s="118"/>
      <c r="D3642" s="138">
        <v>44.360799999999998</v>
      </c>
      <c r="E3642" s="138">
        <v>83.9953</v>
      </c>
    </row>
    <row r="3643" spans="1:5">
      <c r="A3643" s="130">
        <v>81029900</v>
      </c>
      <c r="B3643" s="117" t="s">
        <v>9175</v>
      </c>
      <c r="C3643" s="118"/>
      <c r="D3643" s="138">
        <v>152.1164</v>
      </c>
      <c r="E3643" s="138">
        <v>152.1164</v>
      </c>
    </row>
    <row r="3644" spans="1:5">
      <c r="A3644" s="145">
        <v>81041100</v>
      </c>
      <c r="B3644" s="117" t="s">
        <v>9176</v>
      </c>
      <c r="C3644" s="118"/>
      <c r="D3644" s="136">
        <v>2.9881000000000002</v>
      </c>
      <c r="E3644" s="136">
        <v>3.2446000000000002</v>
      </c>
    </row>
    <row r="3645" spans="1:5">
      <c r="A3645" s="130">
        <v>81041900</v>
      </c>
      <c r="B3645" s="117" t="s">
        <v>8491</v>
      </c>
      <c r="C3645" s="118"/>
      <c r="D3645" s="138">
        <v>3.347</v>
      </c>
      <c r="E3645" s="138">
        <v>3.4533</v>
      </c>
    </row>
    <row r="3646" spans="1:5" ht="27">
      <c r="A3646" s="130">
        <v>81042000</v>
      </c>
      <c r="B3646" s="139" t="s">
        <v>9177</v>
      </c>
      <c r="C3646" s="140"/>
      <c r="D3646" s="138">
        <v>3.39</v>
      </c>
      <c r="E3646" s="138">
        <v>3.4003000000000001</v>
      </c>
    </row>
    <row r="3647" spans="1:5">
      <c r="A3647" s="145">
        <v>81049000</v>
      </c>
      <c r="B3647" s="117" t="s">
        <v>9178</v>
      </c>
      <c r="C3647" s="118"/>
      <c r="D3647" s="136">
        <v>5.9756999999999998</v>
      </c>
      <c r="E3647" s="136">
        <v>16.814800000000002</v>
      </c>
    </row>
    <row r="3648" spans="1:5" ht="27">
      <c r="A3648" s="130">
        <v>81052010</v>
      </c>
      <c r="B3648" s="139" t="s">
        <v>9179</v>
      </c>
      <c r="C3648" s="140"/>
      <c r="D3648" s="138">
        <v>28.114799999999999</v>
      </c>
      <c r="E3648" s="138">
        <v>30.7653</v>
      </c>
    </row>
    <row r="3649" spans="1:5">
      <c r="A3649" s="145">
        <v>81052021</v>
      </c>
      <c r="B3649" s="117" t="s">
        <v>9180</v>
      </c>
      <c r="C3649" s="118"/>
      <c r="D3649" s="136">
        <v>43.444400000000002</v>
      </c>
      <c r="E3649" s="136">
        <v>43.444400000000002</v>
      </c>
    </row>
    <row r="3650" spans="1:5" ht="27">
      <c r="A3650" s="130">
        <v>81059010</v>
      </c>
      <c r="B3650" s="139" t="s">
        <v>9181</v>
      </c>
      <c r="C3650" s="140"/>
      <c r="D3650" s="138">
        <v>16.4206</v>
      </c>
      <c r="E3650" s="138">
        <v>35.368400000000001</v>
      </c>
    </row>
    <row r="3651" spans="1:5">
      <c r="A3651" s="130">
        <v>81059090</v>
      </c>
      <c r="B3651" s="117" t="s">
        <v>9182</v>
      </c>
      <c r="C3651" s="118"/>
      <c r="D3651" s="138">
        <v>10.616</v>
      </c>
      <c r="E3651" s="138">
        <v>16.959299999999999</v>
      </c>
    </row>
    <row r="3652" spans="1:5" ht="27">
      <c r="A3652" s="130">
        <v>81061000</v>
      </c>
      <c r="B3652" s="139" t="s">
        <v>9183</v>
      </c>
      <c r="C3652" s="140"/>
      <c r="D3652" s="138">
        <v>8.82</v>
      </c>
      <c r="E3652" s="138">
        <v>9.1724999999999994</v>
      </c>
    </row>
    <row r="3653" spans="1:5">
      <c r="A3653" s="130">
        <v>81069000</v>
      </c>
      <c r="B3653" s="117" t="s">
        <v>5901</v>
      </c>
      <c r="C3653" s="118"/>
      <c r="D3653" s="138">
        <v>48.729399999999998</v>
      </c>
      <c r="E3653" s="138">
        <v>50.5306</v>
      </c>
    </row>
    <row r="3654" spans="1:5">
      <c r="A3654" s="130">
        <v>81082000</v>
      </c>
      <c r="B3654" s="117" t="s">
        <v>9184</v>
      </c>
      <c r="C3654" s="118"/>
      <c r="D3654" s="138">
        <v>8.9681999999999995</v>
      </c>
      <c r="E3654" s="138">
        <v>30.899100000000001</v>
      </c>
    </row>
    <row r="3655" spans="1:5">
      <c r="A3655" s="130">
        <v>81089000</v>
      </c>
      <c r="B3655" s="117" t="s">
        <v>9185</v>
      </c>
      <c r="C3655" s="118"/>
      <c r="D3655" s="138">
        <v>15.6928</v>
      </c>
      <c r="E3655" s="138">
        <v>33.660400000000003</v>
      </c>
    </row>
    <row r="3656" spans="1:5">
      <c r="A3656" s="130">
        <v>81099900</v>
      </c>
      <c r="B3656" s="117" t="s">
        <v>5759</v>
      </c>
      <c r="C3656" s="118"/>
      <c r="D3656" s="138">
        <v>10.0487</v>
      </c>
      <c r="E3656" s="138">
        <v>54.854399999999998</v>
      </c>
    </row>
    <row r="3657" spans="1:5" ht="27">
      <c r="A3657" s="130">
        <v>81101010</v>
      </c>
      <c r="B3657" s="139" t="s">
        <v>9186</v>
      </c>
      <c r="C3657" s="140"/>
      <c r="D3657" s="138">
        <v>14.102600000000001</v>
      </c>
      <c r="E3657" s="138">
        <v>14.102600000000001</v>
      </c>
    </row>
    <row r="3658" spans="1:5">
      <c r="A3658" s="130">
        <v>81110010</v>
      </c>
      <c r="B3658" s="117" t="s">
        <v>9187</v>
      </c>
      <c r="C3658" s="118"/>
      <c r="D3658" s="138">
        <v>1.6722999999999999</v>
      </c>
      <c r="E3658" s="138">
        <v>1.7961</v>
      </c>
    </row>
    <row r="3659" spans="1:5" ht="27">
      <c r="A3659" s="130">
        <v>81110020</v>
      </c>
      <c r="B3659" s="139" t="s">
        <v>9188</v>
      </c>
      <c r="C3659" s="140"/>
      <c r="D3659" s="138">
        <v>1.7795000000000001</v>
      </c>
      <c r="E3659" s="138">
        <v>2.3121999999999998</v>
      </c>
    </row>
    <row r="3660" spans="1:5">
      <c r="A3660" s="130">
        <v>81110090</v>
      </c>
      <c r="B3660" s="117" t="s">
        <v>9189</v>
      </c>
      <c r="C3660" s="118"/>
      <c r="D3660" s="138">
        <v>1.7364999999999999</v>
      </c>
      <c r="E3660" s="138">
        <v>1.8976</v>
      </c>
    </row>
    <row r="3661" spans="1:5" ht="27">
      <c r="A3661" s="130">
        <v>81121900</v>
      </c>
      <c r="B3661" s="139" t="s">
        <v>9190</v>
      </c>
      <c r="C3661" s="140"/>
      <c r="D3661" s="138">
        <v>6.63</v>
      </c>
      <c r="E3661" s="138">
        <v>6.63</v>
      </c>
    </row>
    <row r="3662" spans="1:5">
      <c r="A3662" s="130">
        <v>81122110</v>
      </c>
      <c r="B3662" s="117" t="s">
        <v>9191</v>
      </c>
      <c r="C3662" s="118"/>
      <c r="D3662" s="138">
        <v>8.5065000000000008</v>
      </c>
      <c r="E3662" s="138">
        <v>9.1431000000000004</v>
      </c>
    </row>
    <row r="3663" spans="1:5" ht="27">
      <c r="A3663" s="130">
        <v>81122900</v>
      </c>
      <c r="B3663" s="139" t="s">
        <v>9192</v>
      </c>
      <c r="C3663" s="140"/>
      <c r="D3663" s="138">
        <v>2.7850000000000001</v>
      </c>
      <c r="E3663" s="138">
        <v>12.879099999999999</v>
      </c>
    </row>
    <row r="3664" spans="1:5">
      <c r="A3664" s="145">
        <v>81129900</v>
      </c>
      <c r="B3664" s="117" t="s">
        <v>9193</v>
      </c>
      <c r="C3664" s="118"/>
      <c r="D3664" s="136">
        <v>64.815399999999997</v>
      </c>
      <c r="E3664" s="136">
        <v>60.755099999999999</v>
      </c>
    </row>
    <row r="3665" spans="1:5" ht="27">
      <c r="A3665" s="130">
        <v>81130010</v>
      </c>
      <c r="B3665" s="139" t="s">
        <v>9194</v>
      </c>
      <c r="C3665" s="140"/>
      <c r="D3665" s="138">
        <v>23.892700000000001</v>
      </c>
      <c r="E3665" s="138">
        <v>28.161799999999999</v>
      </c>
    </row>
    <row r="3666" spans="1:5">
      <c r="A3666" s="145">
        <v>81130090</v>
      </c>
      <c r="B3666" s="117" t="s">
        <v>9195</v>
      </c>
      <c r="C3666" s="118"/>
      <c r="D3666" s="136">
        <v>10.938499999999999</v>
      </c>
      <c r="E3666" s="136">
        <v>16.786100000000001</v>
      </c>
    </row>
    <row r="3667" spans="1:5" ht="27">
      <c r="A3667" s="130">
        <v>82011000</v>
      </c>
      <c r="B3667" s="139" t="s">
        <v>9196</v>
      </c>
      <c r="C3667" s="140"/>
      <c r="D3667" s="138">
        <v>1.1516</v>
      </c>
      <c r="E3667" s="138">
        <v>1.6005</v>
      </c>
    </row>
    <row r="3668" spans="1:5">
      <c r="A3668" s="145">
        <v>82013000</v>
      </c>
      <c r="B3668" s="117" t="s">
        <v>9197</v>
      </c>
      <c r="C3668" s="118"/>
      <c r="D3668" s="136">
        <v>0.91420000000000001</v>
      </c>
      <c r="E3668" s="136">
        <v>1.6177999999999999</v>
      </c>
    </row>
    <row r="3669" spans="1:5" ht="27">
      <c r="A3669" s="130">
        <v>82014000</v>
      </c>
      <c r="B3669" s="139" t="s">
        <v>9198</v>
      </c>
      <c r="C3669" s="140"/>
      <c r="D3669" s="138">
        <v>1.4809000000000001</v>
      </c>
      <c r="E3669" s="138">
        <v>2.2021999999999999</v>
      </c>
    </row>
    <row r="3670" spans="1:5">
      <c r="A3670" s="145">
        <v>82015000</v>
      </c>
      <c r="B3670" s="117" t="s">
        <v>9199</v>
      </c>
      <c r="C3670" s="118"/>
      <c r="D3670" s="136">
        <v>1.593</v>
      </c>
      <c r="E3670" s="136">
        <v>5.1344000000000003</v>
      </c>
    </row>
    <row r="3671" spans="1:5" ht="27">
      <c r="A3671" s="130">
        <v>82016000</v>
      </c>
      <c r="B3671" s="139" t="s">
        <v>9200</v>
      </c>
      <c r="C3671" s="140"/>
      <c r="D3671" s="138">
        <v>1.4056999999999999</v>
      </c>
      <c r="E3671" s="138">
        <v>3.5598000000000001</v>
      </c>
    </row>
    <row r="3672" spans="1:5">
      <c r="A3672" s="145">
        <v>82019000</v>
      </c>
      <c r="B3672" s="117" t="s">
        <v>9201</v>
      </c>
      <c r="C3672" s="118"/>
      <c r="D3672" s="136">
        <v>1.4</v>
      </c>
      <c r="E3672" s="136">
        <v>2.7502</v>
      </c>
    </row>
    <row r="3673" spans="1:5" ht="27">
      <c r="A3673" s="130">
        <v>82021000</v>
      </c>
      <c r="B3673" s="139" t="s">
        <v>9202</v>
      </c>
      <c r="C3673" s="140"/>
      <c r="D3673" s="138">
        <v>1.1494</v>
      </c>
      <c r="E3673" s="138">
        <v>3.6198000000000001</v>
      </c>
    </row>
    <row r="3674" spans="1:5">
      <c r="A3674" s="130">
        <v>82022000</v>
      </c>
      <c r="B3674" s="117" t="s">
        <v>9203</v>
      </c>
      <c r="C3674" s="118"/>
      <c r="D3674" s="138">
        <v>2.2469000000000001</v>
      </c>
      <c r="E3674" s="138">
        <v>11.323600000000001</v>
      </c>
    </row>
    <row r="3675" spans="1:5" ht="27">
      <c r="A3675" s="130">
        <v>82023100</v>
      </c>
      <c r="B3675" s="139" t="s">
        <v>9204</v>
      </c>
      <c r="C3675" s="140"/>
      <c r="D3675" s="138">
        <v>3.0366</v>
      </c>
      <c r="E3675" s="138">
        <v>5.6108000000000002</v>
      </c>
    </row>
    <row r="3676" spans="1:5">
      <c r="A3676" s="145">
        <v>82023900</v>
      </c>
      <c r="B3676" s="117" t="s">
        <v>9205</v>
      </c>
      <c r="C3676" s="118"/>
      <c r="D3676" s="136">
        <v>1.9</v>
      </c>
      <c r="E3676" s="136">
        <v>4.2496</v>
      </c>
    </row>
    <row r="3677" spans="1:5" ht="27">
      <c r="A3677" s="130">
        <v>82024000</v>
      </c>
      <c r="B3677" s="139" t="s">
        <v>9206</v>
      </c>
      <c r="C3677" s="140"/>
      <c r="D3677" s="138">
        <v>4.42</v>
      </c>
      <c r="E3677" s="138">
        <v>11.4526</v>
      </c>
    </row>
    <row r="3678" spans="1:5">
      <c r="A3678" s="145">
        <v>82029100</v>
      </c>
      <c r="B3678" s="117" t="s">
        <v>9207</v>
      </c>
      <c r="C3678" s="118"/>
      <c r="D3678" s="136">
        <v>2.6293000000000002</v>
      </c>
      <c r="E3678" s="136">
        <v>7.8838999999999997</v>
      </c>
    </row>
    <row r="3679" spans="1:5" ht="27">
      <c r="A3679" s="130">
        <v>82029910</v>
      </c>
      <c r="B3679" s="139" t="s">
        <v>9208</v>
      </c>
      <c r="C3679" s="140"/>
      <c r="D3679" s="138">
        <v>3.3260999999999998</v>
      </c>
      <c r="E3679" s="138">
        <v>6.5872999999999999</v>
      </c>
    </row>
    <row r="3680" spans="1:5">
      <c r="A3680" s="145">
        <v>82029990</v>
      </c>
      <c r="B3680" s="117" t="s">
        <v>9209</v>
      </c>
      <c r="C3680" s="118"/>
      <c r="D3680" s="136">
        <v>1.9509000000000001</v>
      </c>
      <c r="E3680" s="136">
        <v>5.8696000000000002</v>
      </c>
    </row>
    <row r="3681" spans="1:5" ht="27">
      <c r="A3681" s="130">
        <v>82031010</v>
      </c>
      <c r="B3681" s="139" t="s">
        <v>9210</v>
      </c>
      <c r="C3681" s="140"/>
      <c r="D3681" s="138">
        <v>1.6073</v>
      </c>
      <c r="E3681" s="138">
        <v>6.3977000000000004</v>
      </c>
    </row>
    <row r="3682" spans="1:5">
      <c r="A3682" s="145">
        <v>82031090</v>
      </c>
      <c r="B3682" s="117" t="s">
        <v>9211</v>
      </c>
      <c r="C3682" s="118"/>
      <c r="D3682" s="136">
        <v>1.1834</v>
      </c>
      <c r="E3682" s="136">
        <v>3.1126999999999998</v>
      </c>
    </row>
    <row r="3683" spans="1:5" ht="27">
      <c r="A3683" s="130">
        <v>82032010</v>
      </c>
      <c r="B3683" s="139" t="s">
        <v>9212</v>
      </c>
      <c r="C3683" s="140"/>
      <c r="D3683" s="138">
        <v>1.2838000000000001</v>
      </c>
      <c r="E3683" s="138">
        <v>3.8134999999999999</v>
      </c>
    </row>
    <row r="3684" spans="1:5">
      <c r="A3684" s="145">
        <v>82032090</v>
      </c>
      <c r="B3684" s="117" t="s">
        <v>9213</v>
      </c>
      <c r="C3684" s="118"/>
      <c r="D3684" s="136">
        <v>1.5207999999999999</v>
      </c>
      <c r="E3684" s="136">
        <v>6.298</v>
      </c>
    </row>
    <row r="3685" spans="1:5" ht="27">
      <c r="A3685" s="130">
        <v>82033000</v>
      </c>
      <c r="B3685" s="139" t="s">
        <v>9214</v>
      </c>
      <c r="C3685" s="140"/>
      <c r="D3685" s="138">
        <v>2.0097999999999998</v>
      </c>
      <c r="E3685" s="138">
        <v>2.7366999999999999</v>
      </c>
    </row>
    <row r="3686" spans="1:5">
      <c r="A3686" s="145">
        <v>82034000</v>
      </c>
      <c r="B3686" s="117" t="s">
        <v>9215</v>
      </c>
      <c r="C3686" s="118"/>
      <c r="D3686" s="136">
        <v>2.4584999999999999</v>
      </c>
      <c r="E3686" s="136">
        <v>4.7790999999999997</v>
      </c>
    </row>
    <row r="3687" spans="1:5" ht="27">
      <c r="A3687" s="130">
        <v>82041100</v>
      </c>
      <c r="B3687" s="139" t="s">
        <v>9216</v>
      </c>
      <c r="C3687" s="140"/>
      <c r="D3687" s="138">
        <v>1.2198</v>
      </c>
      <c r="E3687" s="138">
        <v>3.6265000000000001</v>
      </c>
    </row>
    <row r="3688" spans="1:5">
      <c r="A3688" s="145">
        <v>82041200</v>
      </c>
      <c r="B3688" s="117" t="s">
        <v>9217</v>
      </c>
      <c r="C3688" s="118"/>
      <c r="D3688" s="136">
        <v>1.2961</v>
      </c>
      <c r="E3688" s="136">
        <v>3.4733000000000001</v>
      </c>
    </row>
    <row r="3689" spans="1:5" ht="27">
      <c r="A3689" s="130">
        <v>82042000</v>
      </c>
      <c r="B3689" s="139" t="s">
        <v>9218</v>
      </c>
      <c r="C3689" s="140"/>
      <c r="D3689" s="138">
        <v>1.1176999999999999</v>
      </c>
      <c r="E3689" s="138">
        <v>3.02</v>
      </c>
    </row>
    <row r="3690" spans="1:5">
      <c r="A3690" s="145">
        <v>82051000</v>
      </c>
      <c r="B3690" s="117" t="s">
        <v>9219</v>
      </c>
      <c r="C3690" s="118"/>
      <c r="D3690" s="136">
        <v>1.7323</v>
      </c>
      <c r="E3690" s="136">
        <v>3.6263000000000001</v>
      </c>
    </row>
    <row r="3691" spans="1:5" ht="27">
      <c r="A3691" s="130">
        <v>82052000</v>
      </c>
      <c r="B3691" s="139" t="s">
        <v>9220</v>
      </c>
      <c r="C3691" s="140"/>
      <c r="D3691" s="138">
        <v>0.87280000000000002</v>
      </c>
      <c r="E3691" s="138">
        <v>2.0476000000000001</v>
      </c>
    </row>
    <row r="3692" spans="1:5">
      <c r="A3692" s="145">
        <v>82053000</v>
      </c>
      <c r="B3692" s="117" t="s">
        <v>9221</v>
      </c>
      <c r="C3692" s="118"/>
      <c r="D3692" s="136">
        <v>2.2181000000000002</v>
      </c>
      <c r="E3692" s="136">
        <v>4.8944000000000001</v>
      </c>
    </row>
    <row r="3693" spans="1:5" ht="27">
      <c r="A3693" s="130">
        <v>82054000</v>
      </c>
      <c r="B3693" s="139" t="s">
        <v>9222</v>
      </c>
      <c r="C3693" s="140"/>
      <c r="D3693" s="138">
        <v>1.3872</v>
      </c>
      <c r="E3693" s="138">
        <v>3.4946000000000002</v>
      </c>
    </row>
    <row r="3694" spans="1:5">
      <c r="A3694" s="145">
        <v>82055100</v>
      </c>
      <c r="B3694" s="117" t="s">
        <v>9223</v>
      </c>
      <c r="C3694" s="118"/>
      <c r="D3694" s="136">
        <v>1.0510999999999999</v>
      </c>
      <c r="E3694" s="136">
        <v>2.3229000000000002</v>
      </c>
    </row>
    <row r="3695" spans="1:5" ht="27">
      <c r="A3695" s="130">
        <v>82055900</v>
      </c>
      <c r="B3695" s="139" t="s">
        <v>9224</v>
      </c>
      <c r="C3695" s="140"/>
      <c r="D3695" s="138">
        <v>1.282</v>
      </c>
      <c r="E3695" s="138">
        <v>3.5204</v>
      </c>
    </row>
    <row r="3696" spans="1:5" ht="27">
      <c r="A3696" s="130">
        <v>82056000</v>
      </c>
      <c r="B3696" s="139" t="s">
        <v>9225</v>
      </c>
      <c r="C3696" s="140"/>
      <c r="D3696" s="138">
        <v>2.2581000000000002</v>
      </c>
      <c r="E3696" s="138">
        <v>13.732100000000001</v>
      </c>
    </row>
    <row r="3697" spans="1:5">
      <c r="A3697" s="145">
        <v>82057000</v>
      </c>
      <c r="B3697" s="117" t="s">
        <v>9226</v>
      </c>
      <c r="C3697" s="118"/>
      <c r="D3697" s="136">
        <v>1.7094</v>
      </c>
      <c r="E3697" s="136">
        <v>2.4864999999999999</v>
      </c>
    </row>
    <row r="3698" spans="1:5">
      <c r="A3698" s="145">
        <v>82059000</v>
      </c>
      <c r="B3698" s="117" t="s">
        <v>9227</v>
      </c>
      <c r="C3698" s="118"/>
      <c r="D3698" s="136">
        <v>1.2903</v>
      </c>
      <c r="E3698" s="136">
        <v>2.0585</v>
      </c>
    </row>
    <row r="3699" spans="1:5" ht="27">
      <c r="A3699" s="130">
        <v>82060000</v>
      </c>
      <c r="B3699" s="139" t="s">
        <v>9228</v>
      </c>
      <c r="C3699" s="140"/>
      <c r="D3699" s="138">
        <v>1.5556000000000001</v>
      </c>
      <c r="E3699" s="138">
        <v>3.8029000000000002</v>
      </c>
    </row>
    <row r="3700" spans="1:5">
      <c r="A3700" s="130">
        <v>82071300</v>
      </c>
      <c r="B3700" s="117" t="s">
        <v>9229</v>
      </c>
      <c r="C3700" s="118"/>
      <c r="D3700" s="138">
        <v>3.37</v>
      </c>
      <c r="E3700" s="138">
        <v>15.2799</v>
      </c>
    </row>
    <row r="3701" spans="1:5">
      <c r="A3701" s="130">
        <v>82071910</v>
      </c>
      <c r="B3701" s="117" t="s">
        <v>9230</v>
      </c>
      <c r="C3701" s="118"/>
      <c r="D3701" s="138">
        <v>2.6461999999999999</v>
      </c>
      <c r="E3701" s="138">
        <v>11.551</v>
      </c>
    </row>
    <row r="3702" spans="1:5">
      <c r="A3702" s="130">
        <v>82071990</v>
      </c>
      <c r="B3702" s="117" t="s">
        <v>6002</v>
      </c>
      <c r="C3702" s="118"/>
      <c r="D3702" s="138">
        <v>2.0127000000000002</v>
      </c>
      <c r="E3702" s="138">
        <v>4.5556999999999999</v>
      </c>
    </row>
    <row r="3703" spans="1:5">
      <c r="A3703" s="145">
        <v>82072000</v>
      </c>
      <c r="B3703" s="117" t="s">
        <v>9231</v>
      </c>
      <c r="C3703" s="118"/>
      <c r="D3703" s="136">
        <v>7.6942000000000004</v>
      </c>
      <c r="E3703" s="136">
        <v>18.073399999999999</v>
      </c>
    </row>
    <row r="3704" spans="1:5" ht="27">
      <c r="A3704" s="130">
        <v>82073000</v>
      </c>
      <c r="B3704" s="139" t="s">
        <v>9232</v>
      </c>
      <c r="C3704" s="140"/>
      <c r="D3704" s="138">
        <v>4.7100999999999997</v>
      </c>
      <c r="E3704" s="138">
        <v>9.0961999999999996</v>
      </c>
    </row>
    <row r="3705" spans="1:5">
      <c r="A3705" s="145">
        <v>82074010</v>
      </c>
      <c r="B3705" s="117" t="s">
        <v>9233</v>
      </c>
      <c r="C3705" s="118"/>
      <c r="D3705" s="136">
        <v>5.6947000000000001</v>
      </c>
      <c r="E3705" s="136">
        <v>13.9467</v>
      </c>
    </row>
    <row r="3706" spans="1:5">
      <c r="A3706" s="145">
        <v>82074020</v>
      </c>
      <c r="B3706" s="117" t="s">
        <v>9234</v>
      </c>
      <c r="C3706" s="118"/>
      <c r="D3706" s="136">
        <v>1.9609000000000001</v>
      </c>
      <c r="E3706" s="136">
        <v>6.9160000000000004</v>
      </c>
    </row>
    <row r="3707" spans="1:5">
      <c r="A3707" s="130">
        <v>82075011</v>
      </c>
      <c r="B3707" s="117" t="s">
        <v>9235</v>
      </c>
      <c r="C3707" s="118"/>
      <c r="D3707" s="138">
        <v>3.782</v>
      </c>
      <c r="E3707" s="138">
        <v>8.0419</v>
      </c>
    </row>
    <row r="3708" spans="1:5">
      <c r="A3708" s="145">
        <v>82075019</v>
      </c>
      <c r="B3708" s="117" t="s">
        <v>9236</v>
      </c>
      <c r="C3708" s="118"/>
      <c r="D3708" s="136">
        <v>2.6566000000000001</v>
      </c>
      <c r="E3708" s="136">
        <v>5.6407999999999996</v>
      </c>
    </row>
    <row r="3709" spans="1:5">
      <c r="A3709" s="145">
        <v>82075090</v>
      </c>
      <c r="B3709" s="117" t="s">
        <v>9237</v>
      </c>
      <c r="C3709" s="118"/>
      <c r="D3709" s="136">
        <v>1.8546</v>
      </c>
      <c r="E3709" s="136">
        <v>6.601</v>
      </c>
    </row>
    <row r="3710" spans="1:5">
      <c r="A3710" s="145">
        <v>82076000</v>
      </c>
      <c r="B3710" s="117" t="s">
        <v>9238</v>
      </c>
      <c r="C3710" s="118"/>
      <c r="D3710" s="136">
        <v>1.9384999999999999</v>
      </c>
      <c r="E3710" s="136">
        <v>8.9748999999999999</v>
      </c>
    </row>
    <row r="3711" spans="1:5">
      <c r="A3711" s="145">
        <v>82077010</v>
      </c>
      <c r="B3711" s="117" t="s">
        <v>9239</v>
      </c>
      <c r="C3711" s="118"/>
      <c r="D3711" s="136">
        <v>7.7724000000000002</v>
      </c>
      <c r="E3711" s="136">
        <v>21.601299999999998</v>
      </c>
    </row>
    <row r="3712" spans="1:5">
      <c r="A3712" s="145">
        <v>82077020</v>
      </c>
      <c r="B3712" s="117" t="s">
        <v>9240</v>
      </c>
      <c r="C3712" s="118"/>
      <c r="D3712" s="136">
        <v>1.9125000000000001</v>
      </c>
      <c r="E3712" s="136">
        <v>6.8666999999999998</v>
      </c>
    </row>
    <row r="3713" spans="1:5">
      <c r="A3713" s="130">
        <v>82077090</v>
      </c>
      <c r="B3713" s="117" t="s">
        <v>6002</v>
      </c>
      <c r="C3713" s="118"/>
      <c r="D3713" s="138">
        <v>3.75</v>
      </c>
      <c r="E3713" s="138">
        <v>11.979799999999999</v>
      </c>
    </row>
    <row r="3714" spans="1:5" ht="27">
      <c r="A3714" s="130">
        <v>82078000</v>
      </c>
      <c r="B3714" s="139" t="s">
        <v>9241</v>
      </c>
      <c r="C3714" s="140"/>
      <c r="D3714" s="138">
        <v>8.7445000000000004</v>
      </c>
      <c r="E3714" s="138">
        <v>20.696300000000001</v>
      </c>
    </row>
    <row r="3715" spans="1:5">
      <c r="A3715" s="130">
        <v>82079000</v>
      </c>
      <c r="B3715" s="117" t="s">
        <v>9242</v>
      </c>
      <c r="C3715" s="118"/>
      <c r="D3715" s="138">
        <v>1.5772999999999999</v>
      </c>
      <c r="E3715" s="138">
        <v>3.8835999999999999</v>
      </c>
    </row>
    <row r="3716" spans="1:5" ht="27">
      <c r="A3716" s="130">
        <v>82081000</v>
      </c>
      <c r="B3716" s="139" t="s">
        <v>9243</v>
      </c>
      <c r="C3716" s="140"/>
      <c r="D3716" s="138">
        <v>6.8648999999999996</v>
      </c>
      <c r="E3716" s="138">
        <v>19.066700000000001</v>
      </c>
    </row>
    <row r="3717" spans="1:5">
      <c r="A3717" s="145">
        <v>82082000</v>
      </c>
      <c r="B3717" s="117" t="s">
        <v>9244</v>
      </c>
      <c r="C3717" s="118"/>
      <c r="D3717" s="136">
        <v>6.1032999999999999</v>
      </c>
      <c r="E3717" s="136">
        <v>10.593400000000001</v>
      </c>
    </row>
    <row r="3718" spans="1:5" ht="27">
      <c r="A3718" s="130">
        <v>82083000</v>
      </c>
      <c r="B3718" s="139" t="s">
        <v>9245</v>
      </c>
      <c r="C3718" s="140"/>
      <c r="D3718" s="138">
        <v>8.2931000000000008</v>
      </c>
      <c r="E3718" s="138">
        <v>13.302099999999999</v>
      </c>
    </row>
    <row r="3719" spans="1:5" ht="27">
      <c r="A3719" s="130">
        <v>82084000</v>
      </c>
      <c r="B3719" s="139" t="s">
        <v>9246</v>
      </c>
      <c r="C3719" s="140"/>
      <c r="D3719" s="138">
        <v>2.0878000000000001</v>
      </c>
      <c r="E3719" s="138">
        <v>2.9767999999999999</v>
      </c>
    </row>
    <row r="3720" spans="1:5">
      <c r="A3720" s="145">
        <v>82089000</v>
      </c>
      <c r="B3720" s="117" t="s">
        <v>9247</v>
      </c>
      <c r="C3720" s="118"/>
      <c r="D3720" s="136">
        <v>1.4513</v>
      </c>
      <c r="E3720" s="136">
        <v>3.1886999999999999</v>
      </c>
    </row>
    <row r="3721" spans="1:5" ht="27">
      <c r="A3721" s="130">
        <v>82090011</v>
      </c>
      <c r="B3721" s="139" t="s">
        <v>9248</v>
      </c>
      <c r="C3721" s="140"/>
      <c r="D3721" s="138">
        <v>4.3352000000000004</v>
      </c>
      <c r="E3721" s="138">
        <v>55.375900000000001</v>
      </c>
    </row>
    <row r="3722" spans="1:5">
      <c r="A3722" s="130">
        <v>82090019</v>
      </c>
      <c r="B3722" s="117" t="s">
        <v>9249</v>
      </c>
      <c r="C3722" s="118"/>
      <c r="D3722" s="138">
        <v>10.1288</v>
      </c>
      <c r="E3722" s="138">
        <v>48.137</v>
      </c>
    </row>
    <row r="3723" spans="1:5" ht="27">
      <c r="A3723" s="130">
        <v>82090090</v>
      </c>
      <c r="B3723" s="139" t="s">
        <v>9250</v>
      </c>
      <c r="C3723" s="140"/>
      <c r="D3723" s="138">
        <v>5.2507000000000001</v>
      </c>
      <c r="E3723" s="138">
        <v>25.863700000000001</v>
      </c>
    </row>
    <row r="3724" spans="1:5">
      <c r="A3724" s="130">
        <v>82100010</v>
      </c>
      <c r="B3724" s="117" t="s">
        <v>9251</v>
      </c>
      <c r="C3724" s="118"/>
      <c r="D3724" s="138">
        <v>1.4758</v>
      </c>
      <c r="E3724" s="138">
        <v>2.7517</v>
      </c>
    </row>
    <row r="3725" spans="1:5">
      <c r="A3725" s="145">
        <v>82100090</v>
      </c>
      <c r="B3725" s="117" t="s">
        <v>9252</v>
      </c>
      <c r="C3725" s="118"/>
      <c r="D3725" s="136">
        <v>1.1128</v>
      </c>
      <c r="E3725" s="136">
        <v>2.0225</v>
      </c>
    </row>
    <row r="3726" spans="1:5">
      <c r="A3726" s="145">
        <v>82111000</v>
      </c>
      <c r="B3726" s="117" t="s">
        <v>9253</v>
      </c>
      <c r="C3726" s="118"/>
      <c r="D3726" s="136">
        <v>1.5932999999999999</v>
      </c>
      <c r="E3726" s="136">
        <v>2.4937</v>
      </c>
    </row>
    <row r="3727" spans="1:5">
      <c r="A3727" s="130">
        <v>82119100</v>
      </c>
      <c r="B3727" s="117" t="s">
        <v>9254</v>
      </c>
      <c r="C3727" s="118"/>
      <c r="D3727" s="138">
        <v>1.0543</v>
      </c>
      <c r="E3727" s="138">
        <v>1.6702999999999999</v>
      </c>
    </row>
    <row r="3728" spans="1:5" ht="27">
      <c r="A3728" s="130">
        <v>82119210</v>
      </c>
      <c r="B3728" s="139" t="s">
        <v>9255</v>
      </c>
      <c r="C3728" s="140"/>
      <c r="D3728" s="138">
        <v>1.03</v>
      </c>
      <c r="E3728" s="138">
        <v>2.6371000000000002</v>
      </c>
    </row>
    <row r="3729" spans="1:5" ht="27">
      <c r="A3729" s="130">
        <v>82119220</v>
      </c>
      <c r="B3729" s="139" t="s">
        <v>9256</v>
      </c>
      <c r="C3729" s="140"/>
      <c r="D3729" s="138">
        <v>1.4278999999999999</v>
      </c>
      <c r="E3729" s="138">
        <v>1.7230000000000001</v>
      </c>
    </row>
    <row r="3730" spans="1:5">
      <c r="A3730" s="145">
        <v>82119290</v>
      </c>
      <c r="B3730" s="117" t="s">
        <v>9257</v>
      </c>
      <c r="C3730" s="118"/>
      <c r="D3730" s="136">
        <v>1.7001999999999999</v>
      </c>
      <c r="E3730" s="136">
        <v>2.5333000000000001</v>
      </c>
    </row>
    <row r="3731" spans="1:5" ht="27">
      <c r="A3731" s="130">
        <v>82119310</v>
      </c>
      <c r="B3731" s="139" t="s">
        <v>9258</v>
      </c>
      <c r="C3731" s="140"/>
      <c r="D3731" s="138">
        <v>62.157899999999998</v>
      </c>
      <c r="E3731" s="138">
        <v>94.108500000000006</v>
      </c>
    </row>
    <row r="3732" spans="1:5">
      <c r="A3732" s="145">
        <v>82119320</v>
      </c>
      <c r="B3732" s="117" t="s">
        <v>9259</v>
      </c>
      <c r="C3732" s="118"/>
      <c r="D3732" s="136">
        <v>1.2202999999999999</v>
      </c>
      <c r="E3732" s="136">
        <v>4.4255000000000004</v>
      </c>
    </row>
    <row r="3733" spans="1:5" ht="27">
      <c r="A3733" s="130">
        <v>82119390</v>
      </c>
      <c r="B3733" s="139" t="s">
        <v>9260</v>
      </c>
      <c r="C3733" s="140"/>
      <c r="D3733" s="138">
        <v>1.2479</v>
      </c>
      <c r="E3733" s="138">
        <v>3.927</v>
      </c>
    </row>
    <row r="3734" spans="1:5">
      <c r="A3734" s="130">
        <v>82119400</v>
      </c>
      <c r="B3734" s="117" t="s">
        <v>9261</v>
      </c>
      <c r="C3734" s="118"/>
      <c r="D3734" s="138">
        <v>1.9420999999999999</v>
      </c>
      <c r="E3734" s="138">
        <v>3.5333000000000001</v>
      </c>
    </row>
    <row r="3735" spans="1:5" ht="27">
      <c r="A3735" s="130">
        <v>82121010</v>
      </c>
      <c r="B3735" s="139" t="s">
        <v>9262</v>
      </c>
      <c r="C3735" s="140"/>
      <c r="D3735" s="138">
        <v>1.587</v>
      </c>
      <c r="E3735" s="138">
        <v>6.3151999999999999</v>
      </c>
    </row>
    <row r="3736" spans="1:5">
      <c r="A3736" s="145">
        <v>82121020</v>
      </c>
      <c r="B3736" s="117" t="s">
        <v>9263</v>
      </c>
      <c r="C3736" s="118"/>
      <c r="D3736" s="136">
        <v>1.1904999999999999</v>
      </c>
      <c r="E3736" s="136">
        <v>3.5325000000000002</v>
      </c>
    </row>
    <row r="3737" spans="1:5" ht="27">
      <c r="A3737" s="130">
        <v>82122010</v>
      </c>
      <c r="B3737" s="139" t="s">
        <v>9264</v>
      </c>
      <c r="C3737" s="140"/>
      <c r="D3737" s="138">
        <v>1.5932999999999999</v>
      </c>
      <c r="E3737" s="138">
        <v>3.6951999999999998</v>
      </c>
    </row>
    <row r="3738" spans="1:5">
      <c r="A3738" s="145">
        <v>82129000</v>
      </c>
      <c r="B3738" s="117" t="s">
        <v>9265</v>
      </c>
      <c r="C3738" s="118"/>
      <c r="D3738" s="136">
        <v>10.1881</v>
      </c>
      <c r="E3738" s="136">
        <v>22.3353</v>
      </c>
    </row>
    <row r="3739" spans="1:5" ht="27">
      <c r="A3739" s="130">
        <v>82130000</v>
      </c>
      <c r="B3739" s="139" t="s">
        <v>9266</v>
      </c>
      <c r="C3739" s="140"/>
      <c r="D3739" s="138">
        <v>1.1995</v>
      </c>
      <c r="E3739" s="138">
        <v>3.9571999999999998</v>
      </c>
    </row>
    <row r="3740" spans="1:5">
      <c r="A3740" s="145">
        <v>82141000</v>
      </c>
      <c r="B3740" s="117" t="s">
        <v>9267</v>
      </c>
      <c r="C3740" s="118"/>
      <c r="D3740" s="136">
        <v>1.8</v>
      </c>
      <c r="E3740" s="136">
        <v>5.0210999999999997</v>
      </c>
    </row>
    <row r="3741" spans="1:5" ht="27">
      <c r="A3741" s="130">
        <v>82142000</v>
      </c>
      <c r="B3741" s="139" t="s">
        <v>9268</v>
      </c>
      <c r="C3741" s="140"/>
      <c r="D3741" s="138">
        <v>1.3044</v>
      </c>
      <c r="E3741" s="138">
        <v>3.91</v>
      </c>
    </row>
    <row r="3742" spans="1:5" ht="27">
      <c r="A3742" s="130">
        <v>82149010</v>
      </c>
      <c r="B3742" s="139" t="s">
        <v>9269</v>
      </c>
      <c r="C3742" s="140"/>
      <c r="D3742" s="138">
        <v>5.0792999999999999</v>
      </c>
      <c r="E3742" s="138">
        <v>5.0792999999999999</v>
      </c>
    </row>
    <row r="3743" spans="1:5">
      <c r="A3743" s="145">
        <v>82149090</v>
      </c>
      <c r="B3743" s="117" t="s">
        <v>9270</v>
      </c>
      <c r="C3743" s="118"/>
      <c r="D3743" s="136">
        <v>1.4923</v>
      </c>
      <c r="E3743" s="136">
        <v>3.6044999999999998</v>
      </c>
    </row>
    <row r="3744" spans="1:5">
      <c r="A3744" s="145">
        <v>82151000</v>
      </c>
      <c r="B3744" s="117" t="s">
        <v>9271</v>
      </c>
      <c r="C3744" s="118"/>
      <c r="D3744" s="136">
        <v>1.1608000000000001</v>
      </c>
      <c r="E3744" s="136">
        <v>4.4974999999999996</v>
      </c>
    </row>
    <row r="3745" spans="1:5">
      <c r="A3745" s="145">
        <v>82152000</v>
      </c>
      <c r="B3745" s="117" t="s">
        <v>9272</v>
      </c>
      <c r="C3745" s="118"/>
      <c r="D3745" s="136">
        <v>1.1998</v>
      </c>
      <c r="E3745" s="136">
        <v>2.7624</v>
      </c>
    </row>
    <row r="3746" spans="1:5">
      <c r="A3746" s="145">
        <v>82159100</v>
      </c>
      <c r="B3746" s="117" t="s">
        <v>9273</v>
      </c>
      <c r="C3746" s="118"/>
      <c r="D3746" s="136">
        <v>1.1426000000000001</v>
      </c>
      <c r="E3746" s="136">
        <v>8.2675999999999998</v>
      </c>
    </row>
    <row r="3747" spans="1:5">
      <c r="A3747" s="145">
        <v>82159910</v>
      </c>
      <c r="B3747" s="117" t="s">
        <v>9274</v>
      </c>
      <c r="C3747" s="118"/>
      <c r="D3747" s="136">
        <v>1.08</v>
      </c>
      <c r="E3747" s="136">
        <v>2.0720000000000001</v>
      </c>
    </row>
    <row r="3748" spans="1:5">
      <c r="A3748" s="145">
        <v>82159990</v>
      </c>
      <c r="B3748" s="117" t="s">
        <v>9275</v>
      </c>
      <c r="C3748" s="118"/>
      <c r="D3748" s="136">
        <v>1.1896</v>
      </c>
      <c r="E3748" s="136">
        <v>2.0070000000000001</v>
      </c>
    </row>
    <row r="3749" spans="1:5">
      <c r="A3749" s="130">
        <v>83011000</v>
      </c>
      <c r="B3749" s="117" t="s">
        <v>9276</v>
      </c>
      <c r="C3749" s="118"/>
      <c r="D3749" s="138">
        <v>1.302</v>
      </c>
      <c r="E3749" s="138">
        <v>3.8441999999999998</v>
      </c>
    </row>
    <row r="3750" spans="1:5">
      <c r="A3750" s="145">
        <v>83012000</v>
      </c>
      <c r="B3750" s="117" t="s">
        <v>9277</v>
      </c>
      <c r="C3750" s="118"/>
      <c r="D3750" s="136">
        <v>6.2988</v>
      </c>
      <c r="E3750" s="136">
        <v>9.7279</v>
      </c>
    </row>
    <row r="3751" spans="1:5">
      <c r="A3751" s="130">
        <v>83013000</v>
      </c>
      <c r="B3751" s="117" t="s">
        <v>9278</v>
      </c>
      <c r="C3751" s="118"/>
      <c r="D3751" s="138">
        <v>2.9693999999999998</v>
      </c>
      <c r="E3751" s="138">
        <v>5.9470999999999998</v>
      </c>
    </row>
    <row r="3752" spans="1:5">
      <c r="A3752" s="145">
        <v>83014000</v>
      </c>
      <c r="B3752" s="117" t="s">
        <v>9279</v>
      </c>
      <c r="C3752" s="118"/>
      <c r="D3752" s="136">
        <v>3.7654000000000001</v>
      </c>
      <c r="E3752" s="136">
        <v>9.3328000000000007</v>
      </c>
    </row>
    <row r="3753" spans="1:5">
      <c r="A3753" s="145">
        <v>83015000</v>
      </c>
      <c r="B3753" s="117" t="s">
        <v>9280</v>
      </c>
      <c r="C3753" s="118"/>
      <c r="D3753" s="136">
        <v>1.6428</v>
      </c>
      <c r="E3753" s="136">
        <v>4.0288000000000004</v>
      </c>
    </row>
    <row r="3754" spans="1:5">
      <c r="A3754" s="145">
        <v>83016000</v>
      </c>
      <c r="B3754" s="117" t="s">
        <v>9281</v>
      </c>
      <c r="C3754" s="118"/>
      <c r="D3754" s="136">
        <v>3.1621000000000001</v>
      </c>
      <c r="E3754" s="136">
        <v>8.9845000000000006</v>
      </c>
    </row>
    <row r="3755" spans="1:5">
      <c r="A3755" s="145">
        <v>83017000</v>
      </c>
      <c r="B3755" s="117" t="s">
        <v>9282</v>
      </c>
      <c r="C3755" s="118"/>
      <c r="D3755" s="136">
        <v>6.4579000000000004</v>
      </c>
      <c r="E3755" s="136">
        <v>7.2026000000000003</v>
      </c>
    </row>
    <row r="3756" spans="1:5" ht="27">
      <c r="A3756" s="130">
        <v>83021000</v>
      </c>
      <c r="B3756" s="139" t="s">
        <v>9283</v>
      </c>
      <c r="C3756" s="140"/>
      <c r="D3756" s="138">
        <v>1.7931999999999999</v>
      </c>
      <c r="E3756" s="138">
        <v>2.5775000000000001</v>
      </c>
    </row>
    <row r="3757" spans="1:5" ht="27">
      <c r="A3757" s="130">
        <v>83022000</v>
      </c>
      <c r="B3757" s="139" t="s">
        <v>9284</v>
      </c>
      <c r="C3757" s="140"/>
      <c r="D3757" s="138">
        <v>1.2642</v>
      </c>
      <c r="E3757" s="138">
        <v>2.7307999999999999</v>
      </c>
    </row>
    <row r="3758" spans="1:5">
      <c r="A3758" s="145">
        <v>83023000</v>
      </c>
      <c r="B3758" s="117" t="s">
        <v>9285</v>
      </c>
      <c r="C3758" s="118"/>
      <c r="D3758" s="136">
        <v>3.5348999999999999</v>
      </c>
      <c r="E3758" s="136">
        <v>7.4374000000000002</v>
      </c>
    </row>
    <row r="3759" spans="1:5" ht="27">
      <c r="A3759" s="130">
        <v>83024100</v>
      </c>
      <c r="B3759" s="139" t="s">
        <v>9286</v>
      </c>
      <c r="C3759" s="140"/>
      <c r="D3759" s="138">
        <v>2.6574</v>
      </c>
      <c r="E3759" s="138">
        <v>6.3460000000000001</v>
      </c>
    </row>
    <row r="3760" spans="1:5">
      <c r="A3760" s="145">
        <v>83024200</v>
      </c>
      <c r="B3760" s="117" t="s">
        <v>9287</v>
      </c>
      <c r="C3760" s="118"/>
      <c r="D3760" s="136">
        <v>0.9325</v>
      </c>
      <c r="E3760" s="136">
        <v>1.3712</v>
      </c>
    </row>
    <row r="3761" spans="1:5" ht="27">
      <c r="A3761" s="130">
        <v>83024900</v>
      </c>
      <c r="B3761" s="139" t="s">
        <v>9288</v>
      </c>
      <c r="C3761" s="140"/>
      <c r="D3761" s="138">
        <v>1.2313000000000001</v>
      </c>
      <c r="E3761" s="138">
        <v>2.6421999999999999</v>
      </c>
    </row>
    <row r="3762" spans="1:5">
      <c r="A3762" s="145">
        <v>83025000</v>
      </c>
      <c r="B3762" s="117" t="s">
        <v>9289</v>
      </c>
      <c r="C3762" s="118"/>
      <c r="D3762" s="136">
        <v>0.99609999999999999</v>
      </c>
      <c r="E3762" s="136">
        <v>3.6945000000000001</v>
      </c>
    </row>
    <row r="3763" spans="1:5" ht="27">
      <c r="A3763" s="130">
        <v>83026000</v>
      </c>
      <c r="B3763" s="139" t="s">
        <v>9290</v>
      </c>
      <c r="C3763" s="140"/>
      <c r="D3763" s="138">
        <v>1.6262000000000001</v>
      </c>
      <c r="E3763" s="138">
        <v>3.9</v>
      </c>
    </row>
    <row r="3764" spans="1:5">
      <c r="A3764" s="145">
        <v>83030000</v>
      </c>
      <c r="B3764" s="117" t="s">
        <v>9291</v>
      </c>
      <c r="C3764" s="118"/>
      <c r="D3764" s="136">
        <v>1.4001999999999999</v>
      </c>
      <c r="E3764" s="136">
        <v>2.5320999999999998</v>
      </c>
    </row>
    <row r="3765" spans="1:5" ht="27">
      <c r="A3765" s="130">
        <v>83040000</v>
      </c>
      <c r="B3765" s="139" t="s">
        <v>9292</v>
      </c>
      <c r="C3765" s="140"/>
      <c r="D3765" s="138">
        <v>1.2025999999999999</v>
      </c>
      <c r="E3765" s="138">
        <v>1.8959999999999999</v>
      </c>
    </row>
    <row r="3766" spans="1:5" ht="27">
      <c r="A3766" s="145">
        <v>83051000</v>
      </c>
      <c r="B3766" s="117" t="s">
        <v>9293</v>
      </c>
      <c r="C3766" s="118"/>
      <c r="D3766" s="136">
        <v>1.0770999999999999</v>
      </c>
      <c r="E3766" s="136">
        <v>2.5043000000000002</v>
      </c>
    </row>
    <row r="3767" spans="1:5" ht="27">
      <c r="A3767" s="130">
        <v>83052000</v>
      </c>
      <c r="B3767" s="139" t="s">
        <v>9294</v>
      </c>
      <c r="C3767" s="140"/>
      <c r="D3767" s="138">
        <v>0.78700000000000003</v>
      </c>
      <c r="E3767" s="138">
        <v>1.2065999999999999</v>
      </c>
    </row>
    <row r="3768" spans="1:5">
      <c r="A3768" s="145">
        <v>83059000</v>
      </c>
      <c r="B3768" s="117" t="s">
        <v>9295</v>
      </c>
      <c r="C3768" s="118"/>
      <c r="D3768" s="136">
        <v>1.4669000000000001</v>
      </c>
      <c r="E3768" s="136">
        <v>3.6964000000000001</v>
      </c>
    </row>
    <row r="3769" spans="1:5" ht="27">
      <c r="A3769" s="130">
        <v>83061000</v>
      </c>
      <c r="B3769" s="139" t="s">
        <v>9296</v>
      </c>
      <c r="C3769" s="140"/>
      <c r="D3769" s="138">
        <v>1.3333999999999999</v>
      </c>
      <c r="E3769" s="138">
        <v>3.7425999999999999</v>
      </c>
    </row>
    <row r="3770" spans="1:5">
      <c r="A3770" s="145">
        <v>83062100</v>
      </c>
      <c r="B3770" s="117" t="s">
        <v>9297</v>
      </c>
      <c r="C3770" s="118"/>
      <c r="D3770" s="136">
        <v>1.9763999999999999</v>
      </c>
      <c r="E3770" s="136">
        <v>4.6513999999999998</v>
      </c>
    </row>
    <row r="3771" spans="1:5" ht="27">
      <c r="A3771" s="130">
        <v>83062900</v>
      </c>
      <c r="B3771" s="139" t="s">
        <v>9298</v>
      </c>
      <c r="C3771" s="140"/>
      <c r="D3771" s="138">
        <v>1.228</v>
      </c>
      <c r="E3771" s="138">
        <v>3.3456999999999999</v>
      </c>
    </row>
    <row r="3772" spans="1:5">
      <c r="A3772" s="145">
        <v>83063000</v>
      </c>
      <c r="B3772" s="117" t="s">
        <v>9299</v>
      </c>
      <c r="C3772" s="118"/>
      <c r="D3772" s="136">
        <v>1.5752999999999999</v>
      </c>
      <c r="E3772" s="136">
        <v>3.5247000000000002</v>
      </c>
    </row>
    <row r="3773" spans="1:5" ht="27">
      <c r="A3773" s="130">
        <v>83071090</v>
      </c>
      <c r="B3773" s="139" t="s">
        <v>9300</v>
      </c>
      <c r="C3773" s="140"/>
      <c r="D3773" s="138">
        <v>1.7675000000000001</v>
      </c>
      <c r="E3773" s="138">
        <v>5.5742000000000003</v>
      </c>
    </row>
    <row r="3774" spans="1:5">
      <c r="A3774" s="145">
        <v>83079000</v>
      </c>
      <c r="B3774" s="117" t="s">
        <v>9301</v>
      </c>
      <c r="C3774" s="118"/>
      <c r="D3774" s="136">
        <v>2.1642000000000001</v>
      </c>
      <c r="E3774" s="136">
        <v>7.5534999999999997</v>
      </c>
    </row>
    <row r="3775" spans="1:5" ht="27">
      <c r="A3775" s="130">
        <v>83081000</v>
      </c>
      <c r="B3775" s="139" t="s">
        <v>9302</v>
      </c>
      <c r="C3775" s="140"/>
      <c r="D3775" s="138">
        <v>1.2635000000000001</v>
      </c>
      <c r="E3775" s="138">
        <v>5.1665000000000001</v>
      </c>
    </row>
    <row r="3776" spans="1:5" ht="27">
      <c r="A3776" s="145">
        <v>83082000</v>
      </c>
      <c r="B3776" s="139" t="s">
        <v>9303</v>
      </c>
      <c r="C3776" s="140"/>
      <c r="D3776" s="136">
        <v>1.4470000000000001</v>
      </c>
      <c r="E3776" s="136">
        <v>2.4436</v>
      </c>
    </row>
    <row r="3777" spans="1:5" ht="27">
      <c r="A3777" s="130">
        <v>83089010</v>
      </c>
      <c r="B3777" s="139" t="s">
        <v>9304</v>
      </c>
      <c r="C3777" s="140"/>
      <c r="D3777" s="138">
        <v>1.3201000000000001</v>
      </c>
      <c r="E3777" s="138">
        <v>1.9662999999999999</v>
      </c>
    </row>
    <row r="3778" spans="1:5">
      <c r="A3778" s="145">
        <v>83089020</v>
      </c>
      <c r="B3778" s="117" t="s">
        <v>9305</v>
      </c>
      <c r="C3778" s="118"/>
      <c r="D3778" s="136">
        <v>2.5114999999999998</v>
      </c>
      <c r="E3778" s="136">
        <v>4.4042000000000003</v>
      </c>
    </row>
    <row r="3779" spans="1:5" ht="27">
      <c r="A3779" s="130">
        <v>83089090</v>
      </c>
      <c r="B3779" s="139" t="s">
        <v>9306</v>
      </c>
      <c r="C3779" s="140"/>
      <c r="D3779" s="138">
        <v>1.3982000000000001</v>
      </c>
      <c r="E3779" s="138">
        <v>2.5731000000000002</v>
      </c>
    </row>
    <row r="3780" spans="1:5">
      <c r="A3780" s="145">
        <v>83091000</v>
      </c>
      <c r="B3780" s="117" t="s">
        <v>9307</v>
      </c>
      <c r="C3780" s="118"/>
      <c r="D3780" s="136">
        <v>3.0505</v>
      </c>
      <c r="E3780" s="136">
        <v>11.2989</v>
      </c>
    </row>
    <row r="3781" spans="1:5" ht="27">
      <c r="A3781" s="130">
        <v>83099000</v>
      </c>
      <c r="B3781" s="139" t="s">
        <v>9308</v>
      </c>
      <c r="C3781" s="140"/>
      <c r="D3781" s="138">
        <v>2.1368999999999998</v>
      </c>
      <c r="E3781" s="138">
        <v>3.1297999999999999</v>
      </c>
    </row>
    <row r="3782" spans="1:5">
      <c r="A3782" s="145">
        <v>83100000</v>
      </c>
      <c r="B3782" s="117" t="s">
        <v>9309</v>
      </c>
      <c r="C3782" s="118"/>
      <c r="D3782" s="136">
        <v>2.8075999999999999</v>
      </c>
      <c r="E3782" s="136">
        <v>11.052899999999999</v>
      </c>
    </row>
    <row r="3783" spans="1:5" ht="27">
      <c r="A3783" s="130">
        <v>83111000</v>
      </c>
      <c r="B3783" s="139" t="s">
        <v>9310</v>
      </c>
      <c r="C3783" s="140"/>
      <c r="D3783" s="138">
        <v>0.44790000000000002</v>
      </c>
      <c r="E3783" s="138">
        <v>0.76400000000000001</v>
      </c>
    </row>
    <row r="3784" spans="1:5">
      <c r="A3784" s="145">
        <v>83112000</v>
      </c>
      <c r="B3784" s="117" t="s">
        <v>9311</v>
      </c>
      <c r="C3784" s="118"/>
      <c r="D3784" s="136">
        <v>0.91500000000000004</v>
      </c>
      <c r="E3784" s="136">
        <v>1.3186</v>
      </c>
    </row>
    <row r="3785" spans="1:5" ht="27">
      <c r="A3785" s="130">
        <v>83113000</v>
      </c>
      <c r="B3785" s="139" t="s">
        <v>9312</v>
      </c>
      <c r="C3785" s="140"/>
      <c r="D3785" s="138">
        <v>0.75529999999999997</v>
      </c>
      <c r="E3785" s="138">
        <v>1.6819999999999999</v>
      </c>
    </row>
    <row r="3786" spans="1:5" ht="27">
      <c r="A3786" s="130">
        <v>83119000</v>
      </c>
      <c r="B3786" s="139" t="s">
        <v>9313</v>
      </c>
      <c r="C3786" s="140"/>
      <c r="D3786" s="138">
        <v>0.96230000000000004</v>
      </c>
      <c r="E3786" s="138">
        <v>1.8943000000000001</v>
      </c>
    </row>
    <row r="3787" spans="1:5">
      <c r="A3787" s="145">
        <v>84021200</v>
      </c>
      <c r="B3787" s="117" t="s">
        <v>9314</v>
      </c>
      <c r="C3787" s="118"/>
      <c r="D3787" s="136">
        <v>2.6276999999999999</v>
      </c>
      <c r="E3787" s="136">
        <v>4.1436000000000002</v>
      </c>
    </row>
    <row r="3788" spans="1:5">
      <c r="A3788" s="145">
        <v>84021900</v>
      </c>
      <c r="B3788" s="117" t="s">
        <v>9315</v>
      </c>
      <c r="C3788" s="118"/>
      <c r="D3788" s="136">
        <v>2.6568000000000001</v>
      </c>
      <c r="E3788" s="136">
        <v>3.5945999999999998</v>
      </c>
    </row>
    <row r="3789" spans="1:5">
      <c r="A3789" s="130">
        <v>84022000</v>
      </c>
      <c r="B3789" s="117" t="s">
        <v>9316</v>
      </c>
      <c r="C3789" s="118"/>
      <c r="D3789" s="138">
        <v>4.0236999999999998</v>
      </c>
      <c r="E3789" s="138">
        <v>12.452400000000001</v>
      </c>
    </row>
    <row r="3790" spans="1:5">
      <c r="A3790" s="130">
        <v>84029000</v>
      </c>
      <c r="B3790" s="117" t="s">
        <v>9317</v>
      </c>
      <c r="C3790" s="118"/>
      <c r="D3790" s="138">
        <v>1.5944</v>
      </c>
      <c r="E3790" s="138">
        <v>9.3963999999999999</v>
      </c>
    </row>
    <row r="3791" spans="1:5">
      <c r="A3791" s="145">
        <v>84031010</v>
      </c>
      <c r="B3791" s="117" t="s">
        <v>9318</v>
      </c>
      <c r="C3791" s="118"/>
      <c r="D3791" s="136">
        <v>8.6637000000000004</v>
      </c>
      <c r="E3791" s="136">
        <v>8.6637000000000004</v>
      </c>
    </row>
    <row r="3792" spans="1:5">
      <c r="A3792" s="145">
        <v>84031090</v>
      </c>
      <c r="B3792" s="117" t="s">
        <v>9319</v>
      </c>
      <c r="C3792" s="118"/>
      <c r="D3792" s="136">
        <v>16.3917</v>
      </c>
      <c r="E3792" s="136">
        <v>16.3917</v>
      </c>
    </row>
    <row r="3793" spans="1:5" ht="27">
      <c r="A3793" s="130">
        <v>84039000</v>
      </c>
      <c r="B3793" s="139" t="s">
        <v>9320</v>
      </c>
      <c r="C3793" s="140"/>
      <c r="D3793" s="138">
        <v>4.97</v>
      </c>
      <c r="E3793" s="138">
        <v>4.97</v>
      </c>
    </row>
    <row r="3794" spans="1:5">
      <c r="A3794" s="145">
        <v>84041010</v>
      </c>
      <c r="B3794" s="117" t="s">
        <v>9321</v>
      </c>
      <c r="C3794" s="118"/>
      <c r="D3794" s="136">
        <v>10.2112</v>
      </c>
      <c r="E3794" s="136">
        <v>10.9735</v>
      </c>
    </row>
    <row r="3795" spans="1:5" ht="27">
      <c r="A3795" s="130">
        <v>84042000</v>
      </c>
      <c r="B3795" s="139" t="s">
        <v>9322</v>
      </c>
      <c r="C3795" s="140"/>
      <c r="D3795" s="138">
        <v>31.6174</v>
      </c>
      <c r="E3795" s="138">
        <v>31.6174</v>
      </c>
    </row>
    <row r="3796" spans="1:5">
      <c r="A3796" s="145">
        <v>84049010</v>
      </c>
      <c r="B3796" s="117" t="s">
        <v>9323</v>
      </c>
      <c r="C3796" s="118"/>
      <c r="D3796" s="136">
        <v>3.1671999999999998</v>
      </c>
      <c r="E3796" s="136">
        <v>7.6677999999999997</v>
      </c>
    </row>
    <row r="3797" spans="1:5" ht="27">
      <c r="A3797" s="130">
        <v>84049090</v>
      </c>
      <c r="B3797" s="139" t="s">
        <v>9324</v>
      </c>
      <c r="C3797" s="140"/>
      <c r="D3797" s="138">
        <v>10.289199999999999</v>
      </c>
      <c r="E3797" s="138">
        <v>10.933400000000001</v>
      </c>
    </row>
    <row r="3798" spans="1:5">
      <c r="A3798" s="145">
        <v>84051000</v>
      </c>
      <c r="B3798" s="117" t="s">
        <v>9325</v>
      </c>
      <c r="C3798" s="118"/>
      <c r="D3798" s="136">
        <v>4.3116000000000003</v>
      </c>
      <c r="E3798" s="136">
        <v>14.0718</v>
      </c>
    </row>
    <row r="3799" spans="1:5" ht="27">
      <c r="A3799" s="130">
        <v>84059000</v>
      </c>
      <c r="B3799" s="139" t="s">
        <v>9326</v>
      </c>
      <c r="C3799" s="140"/>
      <c r="D3799" s="138">
        <v>33.72</v>
      </c>
      <c r="E3799" s="138">
        <v>33.72</v>
      </c>
    </row>
    <row r="3800" spans="1:5" ht="27">
      <c r="A3800" s="145">
        <v>84068100</v>
      </c>
      <c r="B3800" s="139" t="s">
        <v>9327</v>
      </c>
      <c r="C3800" s="140"/>
      <c r="D3800" s="136">
        <v>3.6421999999999999</v>
      </c>
      <c r="E3800" s="136">
        <v>3.6421999999999999</v>
      </c>
    </row>
    <row r="3801" spans="1:5" ht="27">
      <c r="A3801" s="130">
        <v>84068200</v>
      </c>
      <c r="B3801" s="139" t="s">
        <v>9328</v>
      </c>
      <c r="C3801" s="140"/>
      <c r="D3801" s="138">
        <v>12.284700000000001</v>
      </c>
      <c r="E3801" s="138">
        <v>15.3232</v>
      </c>
    </row>
    <row r="3802" spans="1:5">
      <c r="A3802" s="145">
        <v>84069011</v>
      </c>
      <c r="B3802" s="117" t="s">
        <v>9329</v>
      </c>
      <c r="C3802" s="118"/>
      <c r="D3802" s="136">
        <v>7.5818000000000003</v>
      </c>
      <c r="E3802" s="136">
        <v>29.810700000000001</v>
      </c>
    </row>
    <row r="3803" spans="1:5" ht="27">
      <c r="A3803" s="130">
        <v>84069019</v>
      </c>
      <c r="B3803" s="139" t="s">
        <v>9330</v>
      </c>
      <c r="C3803" s="140"/>
      <c r="D3803" s="138">
        <v>2.06</v>
      </c>
      <c r="E3803" s="138">
        <v>9.6931999999999992</v>
      </c>
    </row>
    <row r="3804" spans="1:5">
      <c r="A3804" s="145">
        <v>84069021</v>
      </c>
      <c r="B3804" s="117" t="s">
        <v>9331</v>
      </c>
      <c r="C3804" s="118"/>
      <c r="D3804" s="136">
        <v>75.494600000000005</v>
      </c>
      <c r="E3804" s="136">
        <v>75.494600000000005</v>
      </c>
    </row>
    <row r="3805" spans="1:5" ht="27">
      <c r="A3805" s="130">
        <v>84069090</v>
      </c>
      <c r="B3805" s="139" t="s">
        <v>9332</v>
      </c>
      <c r="C3805" s="140"/>
      <c r="D3805" s="149">
        <v>3152.75</v>
      </c>
      <c r="E3805" s="149">
        <v>3152.75</v>
      </c>
    </row>
    <row r="3806" spans="1:5">
      <c r="A3806" s="145">
        <v>84072110</v>
      </c>
      <c r="B3806" s="117" t="s">
        <v>9333</v>
      </c>
      <c r="C3806" s="118"/>
      <c r="D3806" s="136">
        <v>6.2180999999999997</v>
      </c>
      <c r="E3806" s="136">
        <v>12.033200000000001</v>
      </c>
    </row>
    <row r="3807" spans="1:5" ht="27">
      <c r="A3807" s="130">
        <v>84072190</v>
      </c>
      <c r="B3807" s="139" t="s">
        <v>9334</v>
      </c>
      <c r="C3807" s="140"/>
      <c r="D3807" s="138">
        <v>14.4277</v>
      </c>
      <c r="E3807" s="138">
        <v>26.692900000000002</v>
      </c>
    </row>
    <row r="3808" spans="1:5">
      <c r="A3808" s="145">
        <v>84072990</v>
      </c>
      <c r="B3808" s="117" t="s">
        <v>9335</v>
      </c>
      <c r="C3808" s="118"/>
      <c r="D3808" s="136">
        <v>11.666700000000001</v>
      </c>
      <c r="E3808" s="136">
        <v>11.666700000000001</v>
      </c>
    </row>
    <row r="3809" spans="1:5" ht="27">
      <c r="A3809" s="130">
        <v>84073110</v>
      </c>
      <c r="B3809" s="139" t="s">
        <v>9336</v>
      </c>
      <c r="C3809" s="140"/>
      <c r="D3809" s="138">
        <v>2.0505</v>
      </c>
      <c r="E3809" s="138">
        <v>3.2814000000000001</v>
      </c>
    </row>
    <row r="3810" spans="1:5">
      <c r="A3810" s="145">
        <v>84073200</v>
      </c>
      <c r="B3810" s="117" t="s">
        <v>9337</v>
      </c>
      <c r="C3810" s="118"/>
      <c r="D3810" s="136">
        <v>2.1880000000000002</v>
      </c>
      <c r="E3810" s="136">
        <v>3.4691999999999998</v>
      </c>
    </row>
    <row r="3811" spans="1:5" ht="27">
      <c r="A3811" s="130">
        <v>84073310</v>
      </c>
      <c r="B3811" s="139" t="s">
        <v>9338</v>
      </c>
      <c r="C3811" s="140"/>
      <c r="D3811" s="138">
        <v>6.5964999999999998</v>
      </c>
      <c r="E3811" s="138">
        <v>6.5964999999999998</v>
      </c>
    </row>
    <row r="3812" spans="1:5">
      <c r="A3812" s="145">
        <v>84073390</v>
      </c>
      <c r="B3812" s="117" t="s">
        <v>9339</v>
      </c>
      <c r="C3812" s="118"/>
      <c r="D3812" s="136">
        <v>5.2454999999999998</v>
      </c>
      <c r="E3812" s="136">
        <v>9.3847000000000005</v>
      </c>
    </row>
    <row r="3813" spans="1:5" ht="27">
      <c r="A3813" s="130">
        <v>84073490</v>
      </c>
      <c r="B3813" s="139" t="s">
        <v>9340</v>
      </c>
      <c r="C3813" s="140"/>
      <c r="D3813" s="138">
        <v>9.1130999999999993</v>
      </c>
      <c r="E3813" s="138">
        <v>11.565099999999999</v>
      </c>
    </row>
    <row r="3814" spans="1:5">
      <c r="A3814" s="145">
        <v>84079000</v>
      </c>
      <c r="B3814" s="117" t="s">
        <v>9341</v>
      </c>
      <c r="C3814" s="118"/>
      <c r="D3814" s="136">
        <v>3.3441999999999998</v>
      </c>
      <c r="E3814" s="136">
        <v>4.5820999999999996</v>
      </c>
    </row>
    <row r="3815" spans="1:5" ht="27">
      <c r="A3815" s="130">
        <v>84081090</v>
      </c>
      <c r="B3815" s="139" t="s">
        <v>9342</v>
      </c>
      <c r="C3815" s="140"/>
      <c r="D3815" s="138">
        <v>6.6257999999999999</v>
      </c>
      <c r="E3815" s="138">
        <v>23.2577</v>
      </c>
    </row>
    <row r="3816" spans="1:5">
      <c r="A3816" s="130">
        <v>84082010</v>
      </c>
      <c r="B3816" s="117" t="s">
        <v>9343</v>
      </c>
      <c r="C3816" s="118"/>
      <c r="D3816" s="138">
        <v>2.8967000000000001</v>
      </c>
      <c r="E3816" s="138">
        <v>6.4668000000000001</v>
      </c>
    </row>
    <row r="3817" spans="1:5" ht="27">
      <c r="A3817" s="130">
        <v>84082020</v>
      </c>
      <c r="B3817" s="139" t="s">
        <v>9344</v>
      </c>
      <c r="C3817" s="140"/>
      <c r="D3817" s="138">
        <v>3.3403</v>
      </c>
      <c r="E3817" s="138">
        <v>4.2390999999999996</v>
      </c>
    </row>
    <row r="3818" spans="1:5" ht="27">
      <c r="A3818" s="145">
        <v>84082030</v>
      </c>
      <c r="B3818" s="139" t="s">
        <v>9345</v>
      </c>
      <c r="C3818" s="140"/>
      <c r="D3818" s="136">
        <v>4.4779999999999998</v>
      </c>
      <c r="E3818" s="136">
        <v>11.6906</v>
      </c>
    </row>
    <row r="3819" spans="1:5" ht="27">
      <c r="A3819" s="130">
        <v>84082090</v>
      </c>
      <c r="B3819" s="139" t="s">
        <v>9346</v>
      </c>
      <c r="C3819" s="140"/>
      <c r="D3819" s="138">
        <v>13.3428</v>
      </c>
      <c r="E3819" s="138">
        <v>15.9862</v>
      </c>
    </row>
    <row r="3820" spans="1:5">
      <c r="A3820" s="145">
        <v>84089010</v>
      </c>
      <c r="B3820" s="117" t="s">
        <v>9347</v>
      </c>
      <c r="C3820" s="118"/>
      <c r="D3820" s="136">
        <v>8.2187999999999999</v>
      </c>
      <c r="E3820" s="136">
        <v>10.1134</v>
      </c>
    </row>
    <row r="3821" spans="1:5" ht="27">
      <c r="A3821" s="130">
        <v>84089090</v>
      </c>
      <c r="B3821" s="139" t="s">
        <v>9348</v>
      </c>
      <c r="C3821" s="140"/>
      <c r="D3821" s="138">
        <v>3.3845999999999998</v>
      </c>
      <c r="E3821" s="138">
        <v>7.0326000000000004</v>
      </c>
    </row>
    <row r="3822" spans="1:5">
      <c r="A3822" s="145">
        <v>84099111</v>
      </c>
      <c r="B3822" s="117" t="s">
        <v>9349</v>
      </c>
      <c r="C3822" s="118"/>
      <c r="D3822" s="136">
        <v>3.5283000000000002</v>
      </c>
      <c r="E3822" s="136">
        <v>8.3231000000000002</v>
      </c>
    </row>
    <row r="3823" spans="1:5" ht="27">
      <c r="A3823" s="130">
        <v>84099112</v>
      </c>
      <c r="B3823" s="139" t="s">
        <v>9350</v>
      </c>
      <c r="C3823" s="140"/>
      <c r="D3823" s="138">
        <v>2.1570999999999998</v>
      </c>
      <c r="E3823" s="138">
        <v>5.0716999999999999</v>
      </c>
    </row>
    <row r="3824" spans="1:5" ht="27">
      <c r="A3824" s="145">
        <v>84099113</v>
      </c>
      <c r="B3824" s="117" t="s">
        <v>9351</v>
      </c>
      <c r="C3824" s="118"/>
      <c r="D3824" s="136">
        <v>15.0091</v>
      </c>
      <c r="E3824" s="136">
        <v>49.1008</v>
      </c>
    </row>
    <row r="3825" spans="1:5" ht="27">
      <c r="A3825" s="130">
        <v>84099114</v>
      </c>
      <c r="B3825" s="139" t="s">
        <v>9352</v>
      </c>
      <c r="C3825" s="140"/>
      <c r="D3825" s="138">
        <v>7.3989000000000003</v>
      </c>
      <c r="E3825" s="138">
        <v>25.718399999999999</v>
      </c>
    </row>
    <row r="3826" spans="1:5">
      <c r="A3826" s="145">
        <v>84099115</v>
      </c>
      <c r="B3826" s="117" t="s">
        <v>9353</v>
      </c>
      <c r="C3826" s="118"/>
      <c r="D3826" s="136">
        <v>3.0068999999999999</v>
      </c>
      <c r="E3826" s="136">
        <v>4.6180000000000003</v>
      </c>
    </row>
    <row r="3827" spans="1:5" ht="27">
      <c r="A3827" s="130">
        <v>84099116</v>
      </c>
      <c r="B3827" s="139" t="s">
        <v>9354</v>
      </c>
      <c r="C3827" s="140"/>
      <c r="D3827" s="138">
        <v>11.8291</v>
      </c>
      <c r="E3827" s="138">
        <v>62.063299999999998</v>
      </c>
    </row>
    <row r="3828" spans="1:5">
      <c r="A3828" s="145">
        <v>84099117</v>
      </c>
      <c r="B3828" s="117" t="s">
        <v>9355</v>
      </c>
      <c r="C3828" s="118"/>
      <c r="D3828" s="136">
        <v>1.6951000000000001</v>
      </c>
      <c r="E3828" s="136">
        <v>10.438000000000001</v>
      </c>
    </row>
    <row r="3829" spans="1:5" ht="27">
      <c r="A3829" s="130">
        <v>84099118</v>
      </c>
      <c r="B3829" s="139" t="s">
        <v>9356</v>
      </c>
      <c r="C3829" s="140"/>
      <c r="D3829" s="138">
        <v>2.5579999999999998</v>
      </c>
      <c r="E3829" s="138">
        <v>6.2241</v>
      </c>
    </row>
    <row r="3830" spans="1:5">
      <c r="A3830" s="145">
        <v>84099120</v>
      </c>
      <c r="B3830" s="117" t="s">
        <v>9357</v>
      </c>
      <c r="C3830" s="118"/>
      <c r="D3830" s="136">
        <v>7.2747000000000002</v>
      </c>
      <c r="E3830" s="136">
        <v>12.9872</v>
      </c>
    </row>
    <row r="3831" spans="1:5" ht="27">
      <c r="A3831" s="130">
        <v>84099130</v>
      </c>
      <c r="B3831" s="139" t="s">
        <v>9358</v>
      </c>
      <c r="C3831" s="140"/>
      <c r="D3831" s="138">
        <v>3.0886</v>
      </c>
      <c r="E3831" s="138">
        <v>4.5415999999999999</v>
      </c>
    </row>
    <row r="3832" spans="1:5">
      <c r="A3832" s="130">
        <v>84099140</v>
      </c>
      <c r="B3832" s="117" t="s">
        <v>9359</v>
      </c>
      <c r="C3832" s="118"/>
      <c r="D3832" s="138">
        <v>13.644399999999999</v>
      </c>
      <c r="E3832" s="138">
        <v>53.223700000000001</v>
      </c>
    </row>
    <row r="3833" spans="1:5">
      <c r="A3833" s="145">
        <v>84099190</v>
      </c>
      <c r="B3833" s="117" t="s">
        <v>9360</v>
      </c>
      <c r="C3833" s="118"/>
      <c r="D3833" s="136">
        <v>3.48</v>
      </c>
      <c r="E3833" s="136">
        <v>9.5393000000000008</v>
      </c>
    </row>
    <row r="3834" spans="1:5">
      <c r="A3834" s="145">
        <v>84099912</v>
      </c>
      <c r="B3834" s="117" t="s">
        <v>9361</v>
      </c>
      <c r="C3834" s="118"/>
      <c r="D3834" s="136">
        <v>2.3597999999999999</v>
      </c>
      <c r="E3834" s="136">
        <v>3.8159000000000001</v>
      </c>
    </row>
    <row r="3835" spans="1:5">
      <c r="A3835" s="145">
        <v>84099914</v>
      </c>
      <c r="B3835" s="117" t="s">
        <v>9362</v>
      </c>
      <c r="C3835" s="118"/>
      <c r="D3835" s="136">
        <v>5.4512</v>
      </c>
      <c r="E3835" s="136">
        <v>19.298500000000001</v>
      </c>
    </row>
    <row r="3836" spans="1:5">
      <c r="A3836" s="145">
        <v>84099915</v>
      </c>
      <c r="B3836" s="117" t="s">
        <v>9363</v>
      </c>
      <c r="C3836" s="118"/>
      <c r="D3836" s="136">
        <v>4.1052</v>
      </c>
      <c r="E3836" s="136">
        <v>9.1483000000000008</v>
      </c>
    </row>
    <row r="3837" spans="1:5">
      <c r="A3837" s="145">
        <v>84099917</v>
      </c>
      <c r="B3837" s="117" t="s">
        <v>9364</v>
      </c>
      <c r="C3837" s="118"/>
      <c r="D3837" s="136">
        <v>1.4570000000000001</v>
      </c>
      <c r="E3837" s="136">
        <v>9.5632000000000001</v>
      </c>
    </row>
    <row r="3838" spans="1:5">
      <c r="A3838" s="130">
        <v>84099921</v>
      </c>
      <c r="B3838" s="117" t="s">
        <v>9365</v>
      </c>
      <c r="C3838" s="118"/>
      <c r="D3838" s="138">
        <v>10.278499999999999</v>
      </c>
      <c r="E3838" s="138">
        <v>14.058199999999999</v>
      </c>
    </row>
    <row r="3839" spans="1:5">
      <c r="A3839" s="130">
        <v>84099929</v>
      </c>
      <c r="B3839" s="117" t="s">
        <v>9366</v>
      </c>
      <c r="C3839" s="118"/>
      <c r="D3839" s="138">
        <v>6.3531000000000004</v>
      </c>
      <c r="E3839" s="138">
        <v>10.91</v>
      </c>
    </row>
    <row r="3840" spans="1:5">
      <c r="A3840" s="145">
        <v>84099930</v>
      </c>
      <c r="B3840" s="117" t="s">
        <v>9367</v>
      </c>
      <c r="C3840" s="118"/>
      <c r="D3840" s="136">
        <v>2.2578999999999998</v>
      </c>
      <c r="E3840" s="136">
        <v>3.7961</v>
      </c>
    </row>
    <row r="3841" spans="1:5">
      <c r="A3841" s="130">
        <v>84099941</v>
      </c>
      <c r="B3841" s="117" t="s">
        <v>9368</v>
      </c>
      <c r="C3841" s="118"/>
      <c r="D3841" s="138">
        <v>33.426499999999997</v>
      </c>
      <c r="E3841" s="138">
        <v>33.276400000000002</v>
      </c>
    </row>
    <row r="3842" spans="1:5">
      <c r="A3842" s="145">
        <v>84099949</v>
      </c>
      <c r="B3842" s="117" t="s">
        <v>9369</v>
      </c>
      <c r="C3842" s="118"/>
      <c r="D3842" s="136">
        <v>5.0970000000000004</v>
      </c>
      <c r="E3842" s="136">
        <v>7.2336</v>
      </c>
    </row>
    <row r="3843" spans="1:5">
      <c r="A3843" s="130">
        <v>84099951</v>
      </c>
      <c r="B3843" s="117" t="s">
        <v>9365</v>
      </c>
      <c r="C3843" s="118"/>
      <c r="D3843" s="138">
        <v>2.4578000000000002</v>
      </c>
      <c r="E3843" s="138">
        <v>6.1414</v>
      </c>
    </row>
    <row r="3844" spans="1:5">
      <c r="A3844" s="145">
        <v>84099959</v>
      </c>
      <c r="B3844" s="117" t="s">
        <v>9370</v>
      </c>
      <c r="C3844" s="118"/>
      <c r="D3844" s="136">
        <v>3.5891999999999999</v>
      </c>
      <c r="E3844" s="136">
        <v>6.8551000000000002</v>
      </c>
    </row>
    <row r="3845" spans="1:5">
      <c r="A3845" s="130">
        <v>84099961</v>
      </c>
      <c r="B3845" s="117" t="s">
        <v>9371</v>
      </c>
      <c r="C3845" s="118"/>
      <c r="D3845" s="138">
        <v>10.013400000000001</v>
      </c>
      <c r="E3845" s="138">
        <v>17.1477</v>
      </c>
    </row>
    <row r="3846" spans="1:5">
      <c r="A3846" s="145">
        <v>84099969</v>
      </c>
      <c r="B3846" s="117" t="s">
        <v>9372</v>
      </c>
      <c r="C3846" s="118"/>
      <c r="D3846" s="136">
        <v>10.799799999999999</v>
      </c>
      <c r="E3846" s="136">
        <v>46.0871</v>
      </c>
    </row>
    <row r="3847" spans="1:5">
      <c r="A3847" s="130">
        <v>84099971</v>
      </c>
      <c r="B3847" s="117" t="s">
        <v>9365</v>
      </c>
      <c r="C3847" s="118"/>
      <c r="D3847" s="138">
        <v>1.2753000000000001</v>
      </c>
      <c r="E3847" s="138">
        <v>5.2371999999999996</v>
      </c>
    </row>
    <row r="3848" spans="1:5" ht="27">
      <c r="A3848" s="130">
        <v>84099979</v>
      </c>
      <c r="B3848" s="139" t="s">
        <v>9373</v>
      </c>
      <c r="C3848" s="140"/>
      <c r="D3848" s="138">
        <v>9.8436000000000003</v>
      </c>
      <c r="E3848" s="138">
        <v>43.152000000000001</v>
      </c>
    </row>
    <row r="3849" spans="1:5" ht="27">
      <c r="A3849" s="130">
        <v>84099991</v>
      </c>
      <c r="B3849" s="139" t="s">
        <v>9374</v>
      </c>
      <c r="C3849" s="140"/>
      <c r="D3849" s="138">
        <v>4.5465999999999998</v>
      </c>
      <c r="E3849" s="138">
        <v>8.7050000000000001</v>
      </c>
    </row>
    <row r="3850" spans="1:5">
      <c r="A3850" s="145">
        <v>84099999</v>
      </c>
      <c r="B3850" s="117" t="s">
        <v>9375</v>
      </c>
      <c r="C3850" s="118"/>
      <c r="D3850" s="136">
        <v>3.6091000000000002</v>
      </c>
      <c r="E3850" s="136">
        <v>11.439299999999999</v>
      </c>
    </row>
    <row r="3851" spans="1:5" ht="27">
      <c r="A3851" s="130">
        <v>84109000</v>
      </c>
      <c r="B3851" s="139" t="s">
        <v>9376</v>
      </c>
      <c r="C3851" s="140"/>
      <c r="D3851" s="138">
        <v>5.0502000000000002</v>
      </c>
      <c r="E3851" s="138">
        <v>7.4623999999999997</v>
      </c>
    </row>
    <row r="3852" spans="1:5">
      <c r="A3852" s="145">
        <v>84119100</v>
      </c>
      <c r="B3852" s="117" t="s">
        <v>9377</v>
      </c>
      <c r="C3852" s="118"/>
      <c r="D3852" s="136">
        <v>14.360799999999999</v>
      </c>
      <c r="E3852" s="136">
        <v>20.127400000000002</v>
      </c>
    </row>
    <row r="3853" spans="1:5" ht="27">
      <c r="A3853" s="130">
        <v>84119900</v>
      </c>
      <c r="B3853" s="139" t="s">
        <v>9378</v>
      </c>
      <c r="C3853" s="140"/>
      <c r="D3853" s="138">
        <v>41.9178</v>
      </c>
      <c r="E3853" s="138">
        <v>103.34690000000001</v>
      </c>
    </row>
    <row r="3854" spans="1:5">
      <c r="A3854" s="145">
        <v>84121000</v>
      </c>
      <c r="B3854" s="117" t="s">
        <v>9379</v>
      </c>
      <c r="C3854" s="118"/>
      <c r="D3854" s="136">
        <v>13.23</v>
      </c>
      <c r="E3854" s="136">
        <v>13.23</v>
      </c>
    </row>
    <row r="3855" spans="1:5" ht="27">
      <c r="A3855" s="130">
        <v>84122110</v>
      </c>
      <c r="B3855" s="139" t="s">
        <v>9380</v>
      </c>
      <c r="C3855" s="140"/>
      <c r="D3855" s="138">
        <v>3.4864999999999999</v>
      </c>
      <c r="E3855" s="138">
        <v>4.9288999999999996</v>
      </c>
    </row>
    <row r="3856" spans="1:5">
      <c r="A3856" s="145">
        <v>84122190</v>
      </c>
      <c r="B3856" s="117" t="s">
        <v>9381</v>
      </c>
      <c r="C3856" s="118"/>
      <c r="D3856" s="136">
        <v>3.5979000000000001</v>
      </c>
      <c r="E3856" s="136">
        <v>9.2666000000000004</v>
      </c>
    </row>
    <row r="3857" spans="1:5" ht="27">
      <c r="A3857" s="130">
        <v>84122900</v>
      </c>
      <c r="B3857" s="139" t="s">
        <v>9382</v>
      </c>
      <c r="C3857" s="140"/>
      <c r="D3857" s="138">
        <v>5.0033000000000003</v>
      </c>
      <c r="E3857" s="138">
        <v>7.5442999999999998</v>
      </c>
    </row>
    <row r="3858" spans="1:5">
      <c r="A3858" s="145">
        <v>84123110</v>
      </c>
      <c r="B3858" s="117" t="s">
        <v>9383</v>
      </c>
      <c r="C3858" s="118"/>
      <c r="D3858" s="136">
        <v>4.9859</v>
      </c>
      <c r="E3858" s="136">
        <v>9.3580000000000005</v>
      </c>
    </row>
    <row r="3859" spans="1:5" ht="27">
      <c r="A3859" s="130">
        <v>84123190</v>
      </c>
      <c r="B3859" s="139" t="s">
        <v>9384</v>
      </c>
      <c r="C3859" s="140"/>
      <c r="D3859" s="138">
        <v>3.5</v>
      </c>
      <c r="E3859" s="138">
        <v>9.9738000000000007</v>
      </c>
    </row>
    <row r="3860" spans="1:5">
      <c r="A3860" s="130">
        <v>84123900</v>
      </c>
      <c r="B3860" s="117" t="s">
        <v>9385</v>
      </c>
      <c r="C3860" s="118"/>
      <c r="D3860" s="138">
        <v>5.6601999999999997</v>
      </c>
      <c r="E3860" s="138">
        <v>8.4497999999999998</v>
      </c>
    </row>
    <row r="3861" spans="1:5" ht="27">
      <c r="A3861" s="130">
        <v>84128000</v>
      </c>
      <c r="B3861" s="139" t="s">
        <v>9386</v>
      </c>
      <c r="C3861" s="140"/>
      <c r="D3861" s="138">
        <v>4.5791000000000004</v>
      </c>
      <c r="E3861" s="138">
        <v>4.7747000000000002</v>
      </c>
    </row>
    <row r="3862" spans="1:5">
      <c r="A3862" s="145">
        <v>84129020</v>
      </c>
      <c r="B3862" s="117" t="s">
        <v>9387</v>
      </c>
      <c r="C3862" s="118"/>
      <c r="D3862" s="136">
        <v>7.6687000000000003</v>
      </c>
      <c r="E3862" s="136">
        <v>4.3692000000000002</v>
      </c>
    </row>
    <row r="3863" spans="1:5" ht="27">
      <c r="A3863" s="130">
        <v>84129080</v>
      </c>
      <c r="B3863" s="139" t="s">
        <v>9388</v>
      </c>
      <c r="C3863" s="140"/>
      <c r="D3863" s="138">
        <v>2.7749999999999999</v>
      </c>
      <c r="E3863" s="138">
        <v>5.0736999999999997</v>
      </c>
    </row>
    <row r="3864" spans="1:5">
      <c r="A3864" s="145">
        <v>84129090</v>
      </c>
      <c r="B3864" s="117" t="s">
        <v>9389</v>
      </c>
      <c r="C3864" s="118"/>
      <c r="D3864" s="136">
        <v>3.8247</v>
      </c>
      <c r="E3864" s="136">
        <v>6.5155000000000003</v>
      </c>
    </row>
    <row r="3865" spans="1:5" ht="27">
      <c r="A3865" s="130">
        <v>84131100</v>
      </c>
      <c r="B3865" s="139" t="s">
        <v>9390</v>
      </c>
      <c r="C3865" s="140"/>
      <c r="D3865" s="138">
        <v>3.0985999999999998</v>
      </c>
      <c r="E3865" s="138">
        <v>6.0583999999999998</v>
      </c>
    </row>
    <row r="3866" spans="1:5">
      <c r="A3866" s="145">
        <v>84131900</v>
      </c>
      <c r="B3866" s="117" t="s">
        <v>9391</v>
      </c>
      <c r="C3866" s="118"/>
      <c r="D3866" s="136">
        <v>1.8403</v>
      </c>
      <c r="E3866" s="136">
        <v>4.6227</v>
      </c>
    </row>
    <row r="3867" spans="1:5">
      <c r="A3867" s="130">
        <v>84132000</v>
      </c>
      <c r="B3867" s="117" t="s">
        <v>9392</v>
      </c>
      <c r="C3867" s="118"/>
      <c r="D3867" s="138">
        <v>1.3966000000000001</v>
      </c>
      <c r="E3867" s="138">
        <v>5.0167999999999999</v>
      </c>
    </row>
    <row r="3868" spans="1:5" ht="27">
      <c r="A3868" s="130">
        <v>84133010</v>
      </c>
      <c r="B3868" s="139" t="s">
        <v>9393</v>
      </c>
      <c r="C3868" s="140"/>
      <c r="D3868" s="138">
        <v>7.7847</v>
      </c>
      <c r="E3868" s="138">
        <v>24.4695</v>
      </c>
    </row>
    <row r="3869" spans="1:5">
      <c r="A3869" s="145">
        <v>84133020</v>
      </c>
      <c r="B3869" s="117" t="s">
        <v>9394</v>
      </c>
      <c r="C3869" s="118"/>
      <c r="D3869" s="136">
        <v>8.6989999999999998</v>
      </c>
      <c r="E3869" s="136">
        <v>20.7164</v>
      </c>
    </row>
    <row r="3870" spans="1:5" ht="27">
      <c r="A3870" s="130">
        <v>84133030</v>
      </c>
      <c r="B3870" s="139" t="s">
        <v>9395</v>
      </c>
      <c r="C3870" s="140"/>
      <c r="D3870" s="138">
        <v>5.5709</v>
      </c>
      <c r="E3870" s="138">
        <v>12.707800000000001</v>
      </c>
    </row>
    <row r="3871" spans="1:5">
      <c r="A3871" s="145">
        <v>84133090</v>
      </c>
      <c r="B3871" s="117" t="s">
        <v>9396</v>
      </c>
      <c r="C3871" s="118"/>
      <c r="D3871" s="136">
        <v>4.8033999999999999</v>
      </c>
      <c r="E3871" s="136">
        <v>9.5334000000000003</v>
      </c>
    </row>
    <row r="3872" spans="1:5" ht="27">
      <c r="A3872" s="130">
        <v>84134000</v>
      </c>
      <c r="B3872" s="139" t="s">
        <v>9397</v>
      </c>
      <c r="C3872" s="140"/>
      <c r="D3872" s="138">
        <v>3.7113</v>
      </c>
      <c r="E3872" s="138">
        <v>5.8400999999999996</v>
      </c>
    </row>
    <row r="3873" spans="1:5" ht="27">
      <c r="A3873" s="145">
        <v>84135010</v>
      </c>
      <c r="B3873" s="139" t="s">
        <v>9398</v>
      </c>
      <c r="C3873" s="140"/>
      <c r="D3873" s="136">
        <v>8.5396000000000001</v>
      </c>
      <c r="E3873" s="136">
        <v>12.9231</v>
      </c>
    </row>
    <row r="3874" spans="1:5" ht="27">
      <c r="A3874" s="130">
        <v>84135090</v>
      </c>
      <c r="B3874" s="139" t="s">
        <v>9399</v>
      </c>
      <c r="C3874" s="140"/>
      <c r="D3874" s="138">
        <v>5.2293000000000003</v>
      </c>
      <c r="E3874" s="138">
        <v>8.1651000000000007</v>
      </c>
    </row>
    <row r="3875" spans="1:5">
      <c r="A3875" s="145">
        <v>84136011</v>
      </c>
      <c r="B3875" s="117" t="s">
        <v>9400</v>
      </c>
      <c r="C3875" s="118"/>
      <c r="D3875" s="136">
        <v>6.6821000000000002</v>
      </c>
      <c r="E3875" s="136">
        <v>11.5472</v>
      </c>
    </row>
    <row r="3876" spans="1:5" ht="27">
      <c r="A3876" s="130">
        <v>84136019</v>
      </c>
      <c r="B3876" s="139" t="s">
        <v>9401</v>
      </c>
      <c r="C3876" s="140"/>
      <c r="D3876" s="138">
        <v>5.5941999999999998</v>
      </c>
      <c r="E3876" s="138">
        <v>12.385300000000001</v>
      </c>
    </row>
    <row r="3877" spans="1:5">
      <c r="A3877" s="145">
        <v>84136090</v>
      </c>
      <c r="B3877" s="117" t="s">
        <v>9402</v>
      </c>
      <c r="C3877" s="118"/>
      <c r="D3877" s="136">
        <v>4.9217000000000004</v>
      </c>
      <c r="E3877" s="136">
        <v>10.242699999999999</v>
      </c>
    </row>
    <row r="3878" spans="1:5" ht="27">
      <c r="A3878" s="130">
        <v>84137010</v>
      </c>
      <c r="B3878" s="139" t="s">
        <v>9403</v>
      </c>
      <c r="C3878" s="140"/>
      <c r="D3878" s="138">
        <v>3.1857000000000002</v>
      </c>
      <c r="E3878" s="138">
        <v>4.8567</v>
      </c>
    </row>
    <row r="3879" spans="1:5">
      <c r="A3879" s="130">
        <v>84137080</v>
      </c>
      <c r="B3879" s="117" t="s">
        <v>9404</v>
      </c>
      <c r="C3879" s="118"/>
      <c r="D3879" s="138">
        <v>2.6132</v>
      </c>
      <c r="E3879" s="138">
        <v>4.2239000000000004</v>
      </c>
    </row>
    <row r="3880" spans="1:5" ht="27">
      <c r="A3880" s="130">
        <v>84137090</v>
      </c>
      <c r="B3880" s="139" t="s">
        <v>9405</v>
      </c>
      <c r="C3880" s="140"/>
      <c r="D3880" s="138">
        <v>2.9266000000000001</v>
      </c>
      <c r="E3880" s="138">
        <v>6.0519999999999996</v>
      </c>
    </row>
    <row r="3881" spans="1:5">
      <c r="A3881" s="130">
        <v>84138100</v>
      </c>
      <c r="B3881" s="117" t="s">
        <v>9406</v>
      </c>
      <c r="C3881" s="118"/>
      <c r="D3881" s="138">
        <v>1.5195000000000001</v>
      </c>
      <c r="E3881" s="138">
        <v>5.4819000000000004</v>
      </c>
    </row>
    <row r="3882" spans="1:5" ht="27">
      <c r="A3882" s="130">
        <v>84138200</v>
      </c>
      <c r="B3882" s="139" t="s">
        <v>9407</v>
      </c>
      <c r="C3882" s="140"/>
      <c r="D3882" s="138">
        <v>1.7546999999999999</v>
      </c>
      <c r="E3882" s="138">
        <v>2.1646999999999998</v>
      </c>
    </row>
    <row r="3883" spans="1:5">
      <c r="A3883" s="145">
        <v>84139110</v>
      </c>
      <c r="B3883" s="117" t="s">
        <v>9408</v>
      </c>
      <c r="C3883" s="118"/>
      <c r="D3883" s="136">
        <v>2.7778</v>
      </c>
      <c r="E3883" s="136">
        <v>2.8012000000000001</v>
      </c>
    </row>
    <row r="3884" spans="1:5" ht="27">
      <c r="A3884" s="130">
        <v>84139190</v>
      </c>
      <c r="B3884" s="139" t="s">
        <v>9409</v>
      </c>
      <c r="C3884" s="140"/>
      <c r="D3884" s="138">
        <v>3.8778999999999999</v>
      </c>
      <c r="E3884" s="138">
        <v>8.6822999999999997</v>
      </c>
    </row>
    <row r="3885" spans="1:5">
      <c r="A3885" s="145">
        <v>84139200</v>
      </c>
      <c r="B3885" s="117" t="s">
        <v>9410</v>
      </c>
      <c r="C3885" s="118"/>
      <c r="D3885" s="136">
        <v>2.6905999999999999</v>
      </c>
      <c r="E3885" s="136">
        <v>5.1616999999999997</v>
      </c>
    </row>
    <row r="3886" spans="1:5">
      <c r="A3886" s="130">
        <v>84141000</v>
      </c>
      <c r="B3886" s="117" t="s">
        <v>9411</v>
      </c>
      <c r="C3886" s="118"/>
      <c r="D3886" s="138">
        <v>4.8190999999999997</v>
      </c>
      <c r="E3886" s="138">
        <v>11.324299999999999</v>
      </c>
    </row>
    <row r="3887" spans="1:5">
      <c r="A3887" s="130">
        <v>84142000</v>
      </c>
      <c r="B3887" s="117" t="s">
        <v>9412</v>
      </c>
      <c r="C3887" s="118"/>
      <c r="D3887" s="138">
        <v>1.0022</v>
      </c>
      <c r="E3887" s="138">
        <v>3.0133000000000001</v>
      </c>
    </row>
    <row r="3888" spans="1:5">
      <c r="A3888" s="145">
        <v>84143011</v>
      </c>
      <c r="B3888" s="117" t="s">
        <v>9413</v>
      </c>
      <c r="C3888" s="118"/>
      <c r="D3888" s="136">
        <v>2.48</v>
      </c>
      <c r="E3888" s="136">
        <v>2.9416000000000002</v>
      </c>
    </row>
    <row r="3889" spans="1:5">
      <c r="A3889" s="145">
        <v>84143019</v>
      </c>
      <c r="B3889" s="117" t="s">
        <v>9414</v>
      </c>
      <c r="C3889" s="118"/>
      <c r="D3889" s="136">
        <v>3.9098999999999999</v>
      </c>
      <c r="E3889" s="136">
        <v>5.5362</v>
      </c>
    </row>
    <row r="3890" spans="1:5" ht="27">
      <c r="A3890" s="130">
        <v>84143091</v>
      </c>
      <c r="B3890" s="139" t="s">
        <v>9415</v>
      </c>
      <c r="C3890" s="140"/>
      <c r="D3890" s="138">
        <v>5.2975000000000003</v>
      </c>
      <c r="E3890" s="138">
        <v>10.5905</v>
      </c>
    </row>
    <row r="3891" spans="1:5" ht="27">
      <c r="A3891" s="130">
        <v>84143099</v>
      </c>
      <c r="B3891" s="139" t="s">
        <v>9416</v>
      </c>
      <c r="C3891" s="140"/>
      <c r="D3891" s="138">
        <v>7.7027000000000001</v>
      </c>
      <c r="E3891" s="138">
        <v>9.9841999999999995</v>
      </c>
    </row>
    <row r="3892" spans="1:5">
      <c r="A3892" s="145">
        <v>84144010</v>
      </c>
      <c r="B3892" s="117" t="s">
        <v>9417</v>
      </c>
      <c r="C3892" s="118"/>
      <c r="D3892" s="136">
        <v>4.1285999999999996</v>
      </c>
      <c r="E3892" s="136">
        <v>6.0190000000000001</v>
      </c>
    </row>
    <row r="3893" spans="1:5">
      <c r="A3893" s="145">
        <v>84144020</v>
      </c>
      <c r="B3893" s="117" t="s">
        <v>9418</v>
      </c>
      <c r="C3893" s="118"/>
      <c r="D3893" s="136">
        <v>4.2108999999999996</v>
      </c>
      <c r="E3893" s="136">
        <v>8.0017999999999994</v>
      </c>
    </row>
    <row r="3894" spans="1:5">
      <c r="A3894" s="145">
        <v>84144090</v>
      </c>
      <c r="B3894" s="117" t="s">
        <v>9419</v>
      </c>
      <c r="C3894" s="118"/>
      <c r="D3894" s="136">
        <v>5.0194999999999999</v>
      </c>
      <c r="E3894" s="136">
        <v>6.1763000000000003</v>
      </c>
    </row>
    <row r="3895" spans="1:5">
      <c r="A3895" s="145">
        <v>84145110</v>
      </c>
      <c r="B3895" s="117" t="s">
        <v>9420</v>
      </c>
      <c r="C3895" s="118"/>
      <c r="D3895" s="136">
        <v>0.9133</v>
      </c>
      <c r="E3895" s="136">
        <v>1.4619</v>
      </c>
    </row>
    <row r="3896" spans="1:5">
      <c r="A3896" s="145">
        <v>84145120</v>
      </c>
      <c r="B3896" s="117" t="s">
        <v>9421</v>
      </c>
      <c r="C3896" s="118"/>
      <c r="D3896" s="136">
        <v>1.8897999999999999</v>
      </c>
      <c r="E3896" s="136">
        <v>6.0010000000000003</v>
      </c>
    </row>
    <row r="3897" spans="1:5">
      <c r="A3897" s="145">
        <v>84145190</v>
      </c>
      <c r="B3897" s="117" t="s">
        <v>9422</v>
      </c>
      <c r="C3897" s="118"/>
      <c r="D3897" s="136">
        <v>1.8297000000000001</v>
      </c>
      <c r="E3897" s="136">
        <v>2.68</v>
      </c>
    </row>
    <row r="3898" spans="1:5">
      <c r="A3898" s="145">
        <v>84145910</v>
      </c>
      <c r="B3898" s="117" t="s">
        <v>9423</v>
      </c>
      <c r="C3898" s="118"/>
      <c r="D3898" s="136">
        <v>1.9138999999999999</v>
      </c>
      <c r="E3898" s="136">
        <v>5.4035000000000002</v>
      </c>
    </row>
    <row r="3899" spans="1:5">
      <c r="A3899" s="130">
        <v>84145990</v>
      </c>
      <c r="B3899" s="117" t="s">
        <v>9424</v>
      </c>
      <c r="C3899" s="118"/>
      <c r="D3899" s="138">
        <v>2.3532000000000002</v>
      </c>
      <c r="E3899" s="138">
        <v>6.9816000000000003</v>
      </c>
    </row>
    <row r="3900" spans="1:5">
      <c r="A3900" s="145">
        <v>84146000</v>
      </c>
      <c r="B3900" s="117" t="s">
        <v>9425</v>
      </c>
      <c r="C3900" s="118"/>
      <c r="D3900" s="136">
        <v>3.2368000000000001</v>
      </c>
      <c r="E3900" s="136">
        <v>4.9995000000000003</v>
      </c>
    </row>
    <row r="3901" spans="1:5">
      <c r="A3901" s="145">
        <v>84147000</v>
      </c>
      <c r="B3901" s="117" t="s">
        <v>9426</v>
      </c>
      <c r="C3901" s="118"/>
      <c r="D3901" s="136">
        <v>3.0253999999999999</v>
      </c>
      <c r="E3901" s="136">
        <v>2.8687</v>
      </c>
    </row>
    <row r="3902" spans="1:5">
      <c r="A3902" s="145">
        <v>84148011</v>
      </c>
      <c r="B3902" s="117" t="s">
        <v>9427</v>
      </c>
      <c r="C3902" s="118"/>
      <c r="D3902" s="136">
        <v>2.6015000000000001</v>
      </c>
      <c r="E3902" s="136">
        <v>3.9218000000000002</v>
      </c>
    </row>
    <row r="3903" spans="1:5">
      <c r="A3903" s="130">
        <v>84148012</v>
      </c>
      <c r="B3903" s="117" t="s">
        <v>9428</v>
      </c>
      <c r="C3903" s="118"/>
      <c r="D3903" s="138">
        <v>4.4819000000000004</v>
      </c>
      <c r="E3903" s="138">
        <v>9.8477999999999994</v>
      </c>
    </row>
    <row r="3904" spans="1:5">
      <c r="A3904" s="130">
        <v>84148013</v>
      </c>
      <c r="B3904" s="117" t="s">
        <v>9429</v>
      </c>
      <c r="C3904" s="118"/>
      <c r="D3904" s="138">
        <v>2.8323</v>
      </c>
      <c r="E3904" s="138">
        <v>6.4537000000000004</v>
      </c>
    </row>
    <row r="3905" spans="1:5">
      <c r="A3905" s="145">
        <v>84148019</v>
      </c>
      <c r="B3905" s="117" t="s">
        <v>9430</v>
      </c>
      <c r="C3905" s="118"/>
      <c r="D3905" s="136">
        <v>2.0127999999999999</v>
      </c>
      <c r="E3905" s="136">
        <v>4.7076000000000002</v>
      </c>
    </row>
    <row r="3906" spans="1:5">
      <c r="A3906" s="145">
        <v>84148021</v>
      </c>
      <c r="B3906" s="117" t="s">
        <v>9431</v>
      </c>
      <c r="C3906" s="118"/>
      <c r="D3906" s="136">
        <v>8.8360000000000003</v>
      </c>
      <c r="E3906" s="136">
        <v>12.785600000000001</v>
      </c>
    </row>
    <row r="3907" spans="1:5" ht="27">
      <c r="A3907" s="145">
        <v>84148022</v>
      </c>
      <c r="B3907" s="117" t="s">
        <v>9432</v>
      </c>
      <c r="C3907" s="118"/>
      <c r="D3907" s="136">
        <v>5.8647</v>
      </c>
      <c r="E3907" s="136">
        <v>10.6533</v>
      </c>
    </row>
    <row r="3908" spans="1:5" ht="27">
      <c r="A3908" s="130">
        <v>84148029</v>
      </c>
      <c r="B3908" s="139" t="s">
        <v>9433</v>
      </c>
      <c r="C3908" s="140"/>
      <c r="D3908" s="138">
        <v>2.6726000000000001</v>
      </c>
      <c r="E3908" s="138">
        <v>4.3696999999999999</v>
      </c>
    </row>
    <row r="3909" spans="1:5">
      <c r="A3909" s="145">
        <v>84148031</v>
      </c>
      <c r="B3909" s="117" t="s">
        <v>9434</v>
      </c>
      <c r="C3909" s="118"/>
      <c r="D3909" s="136">
        <v>8.5135000000000005</v>
      </c>
      <c r="E3909" s="136">
        <v>13.1455</v>
      </c>
    </row>
    <row r="3910" spans="1:5" ht="27">
      <c r="A3910" s="130">
        <v>84148032</v>
      </c>
      <c r="B3910" s="139" t="s">
        <v>9435</v>
      </c>
      <c r="C3910" s="140"/>
      <c r="D3910" s="138">
        <v>2.0663</v>
      </c>
      <c r="E3910" s="138">
        <v>4.1105999999999998</v>
      </c>
    </row>
    <row r="3911" spans="1:5">
      <c r="A3911" s="145">
        <v>84148033</v>
      </c>
      <c r="B3911" s="117" t="s">
        <v>9436</v>
      </c>
      <c r="C3911" s="118"/>
      <c r="D3911" s="136">
        <v>4.4386000000000001</v>
      </c>
      <c r="E3911" s="136">
        <v>4.4386000000000001</v>
      </c>
    </row>
    <row r="3912" spans="1:5" ht="27">
      <c r="A3912" s="130">
        <v>84148038</v>
      </c>
      <c r="B3912" s="139" t="s">
        <v>9437</v>
      </c>
      <c r="C3912" s="140"/>
      <c r="D3912" s="138">
        <v>11.569599999999999</v>
      </c>
      <c r="E3912" s="138">
        <v>15.5235</v>
      </c>
    </row>
    <row r="3913" spans="1:5">
      <c r="A3913" s="145">
        <v>84148039</v>
      </c>
      <c r="B3913" s="117" t="s">
        <v>9438</v>
      </c>
      <c r="C3913" s="118"/>
      <c r="D3913" s="136">
        <v>1.7385999999999999</v>
      </c>
      <c r="E3913" s="136">
        <v>12.674200000000001</v>
      </c>
    </row>
    <row r="3914" spans="1:5" ht="27">
      <c r="A3914" s="130">
        <v>84148090</v>
      </c>
      <c r="B3914" s="139" t="s">
        <v>9439</v>
      </c>
      <c r="C3914" s="140"/>
      <c r="D3914" s="138">
        <v>2.1153</v>
      </c>
      <c r="E3914" s="138">
        <v>6.1138000000000003</v>
      </c>
    </row>
    <row r="3915" spans="1:5">
      <c r="A3915" s="130">
        <v>84149010</v>
      </c>
      <c r="B3915" s="117" t="s">
        <v>9440</v>
      </c>
      <c r="C3915" s="118"/>
      <c r="D3915" s="138">
        <v>2.1615000000000002</v>
      </c>
      <c r="E3915" s="138">
        <v>10.542299999999999</v>
      </c>
    </row>
    <row r="3916" spans="1:5" ht="27">
      <c r="A3916" s="130">
        <v>84149020</v>
      </c>
      <c r="B3916" s="139" t="s">
        <v>9441</v>
      </c>
      <c r="C3916" s="140"/>
      <c r="D3916" s="138">
        <v>1.1854</v>
      </c>
      <c r="E3916" s="138">
        <v>1.4666999999999999</v>
      </c>
    </row>
    <row r="3917" spans="1:5">
      <c r="A3917" s="145">
        <v>84149031</v>
      </c>
      <c r="B3917" s="117" t="s">
        <v>9442</v>
      </c>
      <c r="C3917" s="118"/>
      <c r="D3917" s="136">
        <v>2.8683999999999998</v>
      </c>
      <c r="E3917" s="136">
        <v>4.1024000000000003</v>
      </c>
    </row>
    <row r="3918" spans="1:5" ht="27">
      <c r="A3918" s="130">
        <v>84149032</v>
      </c>
      <c r="B3918" s="139" t="s">
        <v>9443</v>
      </c>
      <c r="C3918" s="140"/>
      <c r="D3918" s="138">
        <v>4.7175000000000002</v>
      </c>
      <c r="E3918" s="138">
        <v>12.7805</v>
      </c>
    </row>
    <row r="3919" spans="1:5">
      <c r="A3919" s="145">
        <v>84149033</v>
      </c>
      <c r="B3919" s="117" t="s">
        <v>9444</v>
      </c>
      <c r="C3919" s="118"/>
      <c r="D3919" s="136">
        <v>1.8843000000000001</v>
      </c>
      <c r="E3919" s="136">
        <v>2.6898</v>
      </c>
    </row>
    <row r="3920" spans="1:5" ht="27">
      <c r="A3920" s="130">
        <v>84149034</v>
      </c>
      <c r="B3920" s="139" t="s">
        <v>9445</v>
      </c>
      <c r="C3920" s="140"/>
      <c r="D3920" s="138">
        <v>4.2484000000000002</v>
      </c>
      <c r="E3920" s="138">
        <v>9.6755999999999993</v>
      </c>
    </row>
    <row r="3921" spans="1:5">
      <c r="A3921" s="145">
        <v>84149039</v>
      </c>
      <c r="B3921" s="117" t="s">
        <v>9446</v>
      </c>
      <c r="C3921" s="118"/>
      <c r="D3921" s="136">
        <v>4.6497999999999999</v>
      </c>
      <c r="E3921" s="136">
        <v>12.2003</v>
      </c>
    </row>
    <row r="3922" spans="1:5" ht="27">
      <c r="A3922" s="130">
        <v>84149040</v>
      </c>
      <c r="B3922" s="139" t="s">
        <v>9447</v>
      </c>
      <c r="C3922" s="140"/>
      <c r="D3922" s="138">
        <v>26.666699999999999</v>
      </c>
      <c r="E3922" s="138">
        <v>26.666699999999999</v>
      </c>
    </row>
    <row r="3923" spans="1:5">
      <c r="A3923" s="145">
        <v>84151011</v>
      </c>
      <c r="B3923" s="117" t="s">
        <v>9448</v>
      </c>
      <c r="C3923" s="118"/>
      <c r="D3923" s="136">
        <v>1.8553999999999999</v>
      </c>
      <c r="E3923" s="136">
        <v>37.828600000000002</v>
      </c>
    </row>
    <row r="3924" spans="1:5" ht="27">
      <c r="A3924" s="130">
        <v>84151019</v>
      </c>
      <c r="B3924" s="139" t="s">
        <v>9449</v>
      </c>
      <c r="C3924" s="140"/>
      <c r="D3924" s="138">
        <v>3.9287000000000001</v>
      </c>
      <c r="E3924" s="138">
        <v>4.7751000000000001</v>
      </c>
    </row>
    <row r="3925" spans="1:5">
      <c r="A3925" s="145">
        <v>84151090</v>
      </c>
      <c r="B3925" s="117" t="s">
        <v>9450</v>
      </c>
      <c r="C3925" s="118"/>
      <c r="D3925" s="136">
        <v>6.0143000000000004</v>
      </c>
      <c r="E3925" s="136">
        <v>5.1052</v>
      </c>
    </row>
    <row r="3926" spans="1:5" ht="27">
      <c r="A3926" s="130">
        <v>84152010</v>
      </c>
      <c r="B3926" s="139" t="s">
        <v>9451</v>
      </c>
      <c r="C3926" s="140"/>
      <c r="D3926" s="138">
        <v>6.2694999999999999</v>
      </c>
      <c r="E3926" s="138">
        <v>8.8574000000000002</v>
      </c>
    </row>
    <row r="3927" spans="1:5">
      <c r="A3927" s="130">
        <v>84152090</v>
      </c>
      <c r="B3927" s="117" t="s">
        <v>9452</v>
      </c>
      <c r="C3927" s="118"/>
      <c r="D3927" s="138">
        <v>7.2545000000000002</v>
      </c>
      <c r="E3927" s="138">
        <v>23.7102</v>
      </c>
    </row>
    <row r="3928" spans="1:5" ht="27">
      <c r="A3928" s="130">
        <v>84158110</v>
      </c>
      <c r="B3928" s="139" t="s">
        <v>9453</v>
      </c>
      <c r="C3928" s="140"/>
      <c r="D3928" s="138">
        <v>4.9739000000000004</v>
      </c>
      <c r="E3928" s="138">
        <v>6.7347000000000001</v>
      </c>
    </row>
    <row r="3929" spans="1:5">
      <c r="A3929" s="145">
        <v>84158190</v>
      </c>
      <c r="B3929" s="117" t="s">
        <v>9454</v>
      </c>
      <c r="C3929" s="118"/>
      <c r="D3929" s="136">
        <v>9.3862000000000005</v>
      </c>
      <c r="E3929" s="136">
        <v>11.0572</v>
      </c>
    </row>
    <row r="3930" spans="1:5" ht="27">
      <c r="A3930" s="130">
        <v>84158210</v>
      </c>
      <c r="B3930" s="139" t="s">
        <v>9455</v>
      </c>
      <c r="C3930" s="140"/>
      <c r="D3930" s="138">
        <v>4.8860999999999999</v>
      </c>
      <c r="E3930" s="138">
        <v>5.6681999999999997</v>
      </c>
    </row>
    <row r="3931" spans="1:5">
      <c r="A3931" s="145">
        <v>84158290</v>
      </c>
      <c r="B3931" s="117" t="s">
        <v>9456</v>
      </c>
      <c r="C3931" s="118"/>
      <c r="D3931" s="136">
        <v>3.5522999999999998</v>
      </c>
      <c r="E3931" s="136">
        <v>19.360299999999999</v>
      </c>
    </row>
    <row r="3932" spans="1:5" ht="27">
      <c r="A3932" s="130">
        <v>84158300</v>
      </c>
      <c r="B3932" s="139" t="s">
        <v>9457</v>
      </c>
      <c r="C3932" s="140"/>
      <c r="D3932" s="138">
        <v>5.3059000000000003</v>
      </c>
      <c r="E3932" s="138">
        <v>5.3059000000000003</v>
      </c>
    </row>
    <row r="3933" spans="1:5" ht="27">
      <c r="A3933" s="145">
        <v>84159010</v>
      </c>
      <c r="B3933" s="117" t="s">
        <v>9458</v>
      </c>
      <c r="C3933" s="118"/>
      <c r="D3933" s="136">
        <v>6.1349999999999998</v>
      </c>
      <c r="E3933" s="136">
        <v>9.26</v>
      </c>
    </row>
    <row r="3934" spans="1:5" ht="27">
      <c r="A3934" s="130">
        <v>84159020</v>
      </c>
      <c r="B3934" s="139" t="s">
        <v>9459</v>
      </c>
      <c r="C3934" s="140"/>
      <c r="D3934" s="138">
        <v>5.6928000000000001</v>
      </c>
      <c r="E3934" s="138">
        <v>7.3571999999999997</v>
      </c>
    </row>
    <row r="3935" spans="1:5" ht="27">
      <c r="A3935" s="130">
        <v>84159090</v>
      </c>
      <c r="B3935" s="139" t="s">
        <v>9460</v>
      </c>
      <c r="C3935" s="140"/>
      <c r="D3935" s="138">
        <v>4.3932000000000002</v>
      </c>
      <c r="E3935" s="138">
        <v>9.2860999999999994</v>
      </c>
    </row>
    <row r="3936" spans="1:5">
      <c r="A3936" s="145">
        <v>84161000</v>
      </c>
      <c r="B3936" s="117" t="s">
        <v>9461</v>
      </c>
      <c r="C3936" s="118"/>
      <c r="D3936" s="136">
        <v>2.0667</v>
      </c>
      <c r="E3936" s="136">
        <v>8.8295999999999992</v>
      </c>
    </row>
    <row r="3937" spans="1:5">
      <c r="A3937" s="145">
        <v>84162010</v>
      </c>
      <c r="B3937" s="117" t="s">
        <v>9462</v>
      </c>
      <c r="C3937" s="118"/>
      <c r="D3937" s="136">
        <v>6.7167000000000003</v>
      </c>
      <c r="E3937" s="136">
        <v>19.4343</v>
      </c>
    </row>
    <row r="3938" spans="1:5">
      <c r="A3938" s="145">
        <v>84163000</v>
      </c>
      <c r="B3938" s="117" t="s">
        <v>9463</v>
      </c>
      <c r="C3938" s="118"/>
      <c r="D3938" s="136">
        <v>4.0269000000000004</v>
      </c>
      <c r="E3938" s="136">
        <v>7.9185999999999996</v>
      </c>
    </row>
    <row r="3939" spans="1:5" ht="27">
      <c r="A3939" s="130">
        <v>84169000</v>
      </c>
      <c r="B3939" s="139" t="s">
        <v>9464</v>
      </c>
      <c r="C3939" s="140"/>
      <c r="D3939" s="138">
        <v>2.4836999999999998</v>
      </c>
      <c r="E3939" s="138">
        <v>34.3812</v>
      </c>
    </row>
    <row r="3940" spans="1:5">
      <c r="A3940" s="130">
        <v>84171010</v>
      </c>
      <c r="B3940" s="117" t="s">
        <v>9465</v>
      </c>
      <c r="C3940" s="118"/>
      <c r="D3940" s="138">
        <v>5.7676999999999996</v>
      </c>
      <c r="E3940" s="138">
        <v>10.7012</v>
      </c>
    </row>
    <row r="3941" spans="1:5" ht="27">
      <c r="A3941" s="130">
        <v>84171020</v>
      </c>
      <c r="B3941" s="139" t="s">
        <v>9466</v>
      </c>
      <c r="C3941" s="140"/>
      <c r="D3941" s="138">
        <v>10.5227</v>
      </c>
      <c r="E3941" s="138">
        <v>11.4931</v>
      </c>
    </row>
    <row r="3942" spans="1:5">
      <c r="A3942" s="145">
        <v>84171090</v>
      </c>
      <c r="B3942" s="117" t="s">
        <v>9467</v>
      </c>
      <c r="C3942" s="118"/>
      <c r="D3942" s="136">
        <v>6.1291000000000002</v>
      </c>
      <c r="E3942" s="136">
        <v>8.6085999999999991</v>
      </c>
    </row>
    <row r="3943" spans="1:5" ht="27">
      <c r="A3943" s="130">
        <v>84172000</v>
      </c>
      <c r="B3943" s="139" t="s">
        <v>9468</v>
      </c>
      <c r="C3943" s="140"/>
      <c r="D3943" s="138">
        <v>2.0129999999999999</v>
      </c>
      <c r="E3943" s="138">
        <v>6.5419</v>
      </c>
    </row>
    <row r="3944" spans="1:5" ht="27">
      <c r="A3944" s="130">
        <v>84178090</v>
      </c>
      <c r="B3944" s="139" t="s">
        <v>9469</v>
      </c>
      <c r="C3944" s="140"/>
      <c r="D3944" s="138">
        <v>3.8304999999999998</v>
      </c>
      <c r="E3944" s="138">
        <v>7.6082000000000001</v>
      </c>
    </row>
    <row r="3945" spans="1:5">
      <c r="A3945" s="145">
        <v>84179000</v>
      </c>
      <c r="B3945" s="117" t="s">
        <v>9470</v>
      </c>
      <c r="C3945" s="118"/>
      <c r="D3945" s="136">
        <v>2.3622000000000001</v>
      </c>
      <c r="E3945" s="136">
        <v>9.2813999999999997</v>
      </c>
    </row>
    <row r="3946" spans="1:5" ht="27">
      <c r="A3946" s="130">
        <v>84181000</v>
      </c>
      <c r="B3946" s="139" t="s">
        <v>9471</v>
      </c>
      <c r="C3946" s="140"/>
      <c r="D3946" s="138">
        <v>2.6141000000000001</v>
      </c>
      <c r="E3946" s="138">
        <v>3.0327999999999999</v>
      </c>
    </row>
    <row r="3947" spans="1:5">
      <c r="A3947" s="145">
        <v>84182100</v>
      </c>
      <c r="B3947" s="117" t="s">
        <v>9472</v>
      </c>
      <c r="C3947" s="118"/>
      <c r="D3947" s="136">
        <v>2.7595000000000001</v>
      </c>
      <c r="E3947" s="136">
        <v>3.0988000000000002</v>
      </c>
    </row>
    <row r="3948" spans="1:5">
      <c r="A3948" s="145">
        <v>84182900</v>
      </c>
      <c r="B3948" s="117" t="s">
        <v>9473</v>
      </c>
      <c r="C3948" s="118"/>
      <c r="D3948" s="136">
        <v>5.6669999999999998</v>
      </c>
      <c r="E3948" s="136">
        <v>5.4736000000000002</v>
      </c>
    </row>
    <row r="3949" spans="1:5">
      <c r="A3949" s="145">
        <v>84183000</v>
      </c>
      <c r="B3949" s="117" t="s">
        <v>9474</v>
      </c>
      <c r="C3949" s="118"/>
      <c r="D3949" s="136">
        <v>2.7658999999999998</v>
      </c>
      <c r="E3949" s="136">
        <v>3.0299</v>
      </c>
    </row>
    <row r="3950" spans="1:5">
      <c r="A3950" s="145">
        <v>84184000</v>
      </c>
      <c r="B3950" s="117" t="s">
        <v>9475</v>
      </c>
      <c r="C3950" s="118"/>
      <c r="D3950" s="136">
        <v>2.5333000000000001</v>
      </c>
      <c r="E3950" s="136">
        <v>3.0432000000000001</v>
      </c>
    </row>
    <row r="3951" spans="1:5">
      <c r="A3951" s="145">
        <v>84185010</v>
      </c>
      <c r="B3951" s="117" t="s">
        <v>9476</v>
      </c>
      <c r="C3951" s="118"/>
      <c r="D3951" s="136">
        <v>6.0301999999999998</v>
      </c>
      <c r="E3951" s="136">
        <v>6.7747999999999999</v>
      </c>
    </row>
    <row r="3952" spans="1:5">
      <c r="A3952" s="145">
        <v>84185090</v>
      </c>
      <c r="B3952" s="117" t="s">
        <v>9477</v>
      </c>
      <c r="C3952" s="118"/>
      <c r="D3952" s="136">
        <v>2.8593000000000002</v>
      </c>
      <c r="E3952" s="136">
        <v>4.9001000000000001</v>
      </c>
    </row>
    <row r="3953" spans="1:5">
      <c r="A3953" s="145">
        <v>84186100</v>
      </c>
      <c r="B3953" s="117" t="s">
        <v>9478</v>
      </c>
      <c r="C3953" s="118"/>
      <c r="D3953" s="136">
        <v>8.6390999999999991</v>
      </c>
      <c r="E3953" s="136">
        <v>11.841100000000001</v>
      </c>
    </row>
    <row r="3954" spans="1:5">
      <c r="A3954" s="145">
        <v>84186910</v>
      </c>
      <c r="B3954" s="117" t="s">
        <v>9479</v>
      </c>
      <c r="C3954" s="118"/>
      <c r="D3954" s="136">
        <v>4.5656999999999996</v>
      </c>
      <c r="E3954" s="136">
        <v>7.0014000000000003</v>
      </c>
    </row>
    <row r="3955" spans="1:5">
      <c r="A3955" s="130">
        <v>84186920</v>
      </c>
      <c r="B3955" s="117" t="s">
        <v>9480</v>
      </c>
      <c r="C3955" s="118"/>
      <c r="D3955" s="138">
        <v>7.7735000000000003</v>
      </c>
      <c r="E3955" s="138">
        <v>12.6959</v>
      </c>
    </row>
    <row r="3956" spans="1:5">
      <c r="A3956" s="130">
        <v>84186931</v>
      </c>
      <c r="B3956" s="117" t="s">
        <v>9481</v>
      </c>
      <c r="C3956" s="118"/>
      <c r="D3956" s="138">
        <v>3.6604999999999999</v>
      </c>
      <c r="E3956" s="138">
        <v>5.1172000000000004</v>
      </c>
    </row>
    <row r="3957" spans="1:5">
      <c r="A3957" s="145">
        <v>84186932</v>
      </c>
      <c r="B3957" s="117" t="s">
        <v>9482</v>
      </c>
      <c r="C3957" s="118"/>
      <c r="D3957" s="136">
        <v>3.8601000000000001</v>
      </c>
      <c r="E3957" s="136">
        <v>25.466200000000001</v>
      </c>
    </row>
    <row r="3958" spans="1:5">
      <c r="A3958" s="145">
        <v>84186940</v>
      </c>
      <c r="B3958" s="117" t="s">
        <v>9483</v>
      </c>
      <c r="C3958" s="118"/>
      <c r="D3958" s="136">
        <v>11.5593</v>
      </c>
      <c r="E3958" s="136">
        <v>16.174199999999999</v>
      </c>
    </row>
    <row r="3959" spans="1:5">
      <c r="A3959" s="145">
        <v>84186999</v>
      </c>
      <c r="B3959" s="117" t="s">
        <v>9484</v>
      </c>
      <c r="C3959" s="118"/>
      <c r="D3959" s="136">
        <v>3.3481000000000001</v>
      </c>
      <c r="E3959" s="136">
        <v>7.1275000000000004</v>
      </c>
    </row>
    <row r="3960" spans="1:5">
      <c r="A3960" s="145">
        <v>84189100</v>
      </c>
      <c r="B3960" s="117" t="s">
        <v>9485</v>
      </c>
      <c r="C3960" s="118"/>
      <c r="D3960" s="136">
        <v>3.3130999999999999</v>
      </c>
      <c r="E3960" s="136">
        <v>3.7976999999999999</v>
      </c>
    </row>
    <row r="3961" spans="1:5">
      <c r="A3961" s="145">
        <v>84189900</v>
      </c>
      <c r="B3961" s="117" t="s">
        <v>9486</v>
      </c>
      <c r="C3961" s="118"/>
      <c r="D3961" s="136">
        <v>1.1692</v>
      </c>
      <c r="E3961" s="136">
        <v>9.673</v>
      </c>
    </row>
    <row r="3962" spans="1:5" ht="27">
      <c r="A3962" s="130">
        <v>84191100</v>
      </c>
      <c r="B3962" s="139" t="s">
        <v>9487</v>
      </c>
      <c r="C3962" s="140"/>
      <c r="D3962" s="138">
        <v>6.9561999999999999</v>
      </c>
      <c r="E3962" s="138">
        <v>8.8117999999999999</v>
      </c>
    </row>
    <row r="3963" spans="1:5">
      <c r="A3963" s="130">
        <v>84191200</v>
      </c>
      <c r="B3963" s="117" t="s">
        <v>9488</v>
      </c>
      <c r="C3963" s="118"/>
      <c r="D3963" s="138">
        <v>1.4</v>
      </c>
      <c r="E3963" s="138">
        <v>1.8924000000000001</v>
      </c>
    </row>
    <row r="3964" spans="1:5">
      <c r="A3964" s="130">
        <v>84191900</v>
      </c>
      <c r="B3964" s="117" t="s">
        <v>5759</v>
      </c>
      <c r="C3964" s="118"/>
      <c r="D3964" s="138">
        <v>2.1339000000000001</v>
      </c>
      <c r="E3964" s="138">
        <v>5.0933000000000002</v>
      </c>
    </row>
    <row r="3965" spans="1:5">
      <c r="A3965" s="145">
        <v>84192000</v>
      </c>
      <c r="B3965" s="117" t="s">
        <v>9489</v>
      </c>
      <c r="C3965" s="118"/>
      <c r="D3965" s="136">
        <v>5.9821999999999997</v>
      </c>
      <c r="E3965" s="136">
        <v>12.4895</v>
      </c>
    </row>
    <row r="3966" spans="1:5">
      <c r="A3966" s="145">
        <v>84193300</v>
      </c>
      <c r="B3966" s="117" t="s">
        <v>9490</v>
      </c>
      <c r="C3966" s="118"/>
      <c r="D3966" s="136">
        <v>13.076499999999999</v>
      </c>
      <c r="E3966" s="136">
        <v>61.653100000000002</v>
      </c>
    </row>
    <row r="3967" spans="1:5">
      <c r="A3967" s="130">
        <v>84193400</v>
      </c>
      <c r="B3967" s="117" t="s">
        <v>9491</v>
      </c>
      <c r="C3967" s="118"/>
      <c r="D3967" s="138">
        <v>2.8822000000000001</v>
      </c>
      <c r="E3967" s="138">
        <v>5.9352</v>
      </c>
    </row>
    <row r="3968" spans="1:5">
      <c r="A3968" s="145">
        <v>84193500</v>
      </c>
      <c r="B3968" s="117" t="s">
        <v>9492</v>
      </c>
      <c r="C3968" s="118"/>
      <c r="D3968" s="136">
        <v>0.81169999999999998</v>
      </c>
      <c r="E3968" s="136">
        <v>8.2385000000000002</v>
      </c>
    </row>
    <row r="3969" spans="1:5">
      <c r="A3969" s="130">
        <v>84193900</v>
      </c>
      <c r="B3969" s="117" t="s">
        <v>9493</v>
      </c>
      <c r="C3969" s="118"/>
      <c r="D3969" s="138">
        <v>2.9373999999999998</v>
      </c>
      <c r="E3969" s="138">
        <v>5.0415999999999999</v>
      </c>
    </row>
    <row r="3970" spans="1:5">
      <c r="A3970" s="130">
        <v>84194010</v>
      </c>
      <c r="B3970" s="117" t="s">
        <v>9494</v>
      </c>
      <c r="C3970" s="118"/>
      <c r="D3970" s="138">
        <v>4.758</v>
      </c>
      <c r="E3970" s="138">
        <v>7.7279999999999998</v>
      </c>
    </row>
    <row r="3971" spans="1:5" ht="27">
      <c r="A3971" s="130">
        <v>84194020</v>
      </c>
      <c r="B3971" s="139" t="s">
        <v>9495</v>
      </c>
      <c r="C3971" s="140"/>
      <c r="D3971" s="138">
        <v>10.758699999999999</v>
      </c>
      <c r="E3971" s="138">
        <v>10.758699999999999</v>
      </c>
    </row>
    <row r="3972" spans="1:5">
      <c r="A3972" s="145">
        <v>84194090</v>
      </c>
      <c r="B3972" s="117" t="s">
        <v>9496</v>
      </c>
      <c r="C3972" s="118"/>
      <c r="D3972" s="136">
        <v>4.2857000000000003</v>
      </c>
      <c r="E3972" s="136">
        <v>9.7081999999999997</v>
      </c>
    </row>
    <row r="3973" spans="1:5">
      <c r="A3973" s="130">
        <v>84195010</v>
      </c>
      <c r="B3973" s="117" t="s">
        <v>9497</v>
      </c>
      <c r="C3973" s="118"/>
      <c r="D3973" s="138">
        <v>3.5407999999999999</v>
      </c>
      <c r="E3973" s="138">
        <v>5.4335000000000004</v>
      </c>
    </row>
    <row r="3974" spans="1:5">
      <c r="A3974" s="145">
        <v>84195021</v>
      </c>
      <c r="B3974" s="117" t="s">
        <v>9498</v>
      </c>
      <c r="C3974" s="118"/>
      <c r="D3974" s="136">
        <v>5.2192999999999996</v>
      </c>
      <c r="E3974" s="136">
        <v>12.0619</v>
      </c>
    </row>
    <row r="3975" spans="1:5">
      <c r="A3975" s="145">
        <v>84195029</v>
      </c>
      <c r="B3975" s="117" t="s">
        <v>9499</v>
      </c>
      <c r="C3975" s="118"/>
      <c r="D3975" s="136">
        <v>5.7507999999999999</v>
      </c>
      <c r="E3975" s="136">
        <v>22.5306</v>
      </c>
    </row>
    <row r="3976" spans="1:5" ht="27">
      <c r="A3976" s="130">
        <v>84195090</v>
      </c>
      <c r="B3976" s="139" t="s">
        <v>9500</v>
      </c>
      <c r="C3976" s="140"/>
      <c r="D3976" s="138">
        <v>6.6304999999999996</v>
      </c>
      <c r="E3976" s="138">
        <v>10.427899999999999</v>
      </c>
    </row>
    <row r="3977" spans="1:5">
      <c r="A3977" s="145">
        <v>84196000</v>
      </c>
      <c r="B3977" s="117" t="s">
        <v>9501</v>
      </c>
      <c r="C3977" s="118"/>
      <c r="D3977" s="136">
        <v>7.5517000000000003</v>
      </c>
      <c r="E3977" s="136">
        <v>19.093900000000001</v>
      </c>
    </row>
    <row r="3978" spans="1:5" ht="27">
      <c r="A3978" s="130">
        <v>84198110</v>
      </c>
      <c r="B3978" s="139" t="s">
        <v>9502</v>
      </c>
      <c r="C3978" s="140"/>
      <c r="D3978" s="138">
        <v>3.5344000000000002</v>
      </c>
      <c r="E3978" s="138">
        <v>19.709499999999998</v>
      </c>
    </row>
    <row r="3979" spans="1:5">
      <c r="A3979" s="145">
        <v>84198190</v>
      </c>
      <c r="B3979" s="117" t="s">
        <v>9503</v>
      </c>
      <c r="C3979" s="118"/>
      <c r="D3979" s="136">
        <v>3.5676999999999999</v>
      </c>
      <c r="E3979" s="136">
        <v>9.4085999999999999</v>
      </c>
    </row>
    <row r="3980" spans="1:5" ht="27">
      <c r="A3980" s="130">
        <v>84198919</v>
      </c>
      <c r="B3980" s="139" t="s">
        <v>9504</v>
      </c>
      <c r="C3980" s="140"/>
      <c r="D3980" s="138">
        <v>4.1816000000000004</v>
      </c>
      <c r="E3980" s="138">
        <v>8.9100999999999999</v>
      </c>
    </row>
    <row r="3981" spans="1:5">
      <c r="A3981" s="130">
        <v>84198920</v>
      </c>
      <c r="B3981" s="117" t="s">
        <v>9505</v>
      </c>
      <c r="C3981" s="118"/>
      <c r="D3981" s="138">
        <v>3.5065</v>
      </c>
      <c r="E3981" s="138">
        <v>7.0083000000000002</v>
      </c>
    </row>
    <row r="3982" spans="1:5">
      <c r="A3982" s="130">
        <v>84198930</v>
      </c>
      <c r="B3982" s="117" t="s">
        <v>9506</v>
      </c>
      <c r="C3982" s="118"/>
      <c r="D3982" s="138">
        <v>23.066199999999998</v>
      </c>
      <c r="E3982" s="138">
        <v>87.457400000000007</v>
      </c>
    </row>
    <row r="3983" spans="1:5">
      <c r="A3983" s="130">
        <v>84198940</v>
      </c>
      <c r="B3983" s="117" t="s">
        <v>9507</v>
      </c>
      <c r="C3983" s="118"/>
      <c r="D3983" s="138">
        <v>4.1360000000000001</v>
      </c>
      <c r="E3983" s="138">
        <v>10.771000000000001</v>
      </c>
    </row>
    <row r="3984" spans="1:5" ht="27">
      <c r="A3984" s="130">
        <v>84198991</v>
      </c>
      <c r="B3984" s="139" t="s">
        <v>9508</v>
      </c>
      <c r="C3984" s="140"/>
      <c r="D3984" s="138">
        <v>6.3090999999999999</v>
      </c>
      <c r="E3984" s="138">
        <v>10.3756</v>
      </c>
    </row>
    <row r="3985" spans="1:5">
      <c r="A3985" s="145">
        <v>84198999</v>
      </c>
      <c r="B3985" s="117" t="s">
        <v>9509</v>
      </c>
      <c r="C3985" s="118"/>
      <c r="D3985" s="136">
        <v>3.1194000000000002</v>
      </c>
      <c r="E3985" s="136">
        <v>7.6109999999999998</v>
      </c>
    </row>
    <row r="3986" spans="1:5" ht="27">
      <c r="A3986" s="130">
        <v>84199010</v>
      </c>
      <c r="B3986" s="139" t="s">
        <v>9510</v>
      </c>
      <c r="C3986" s="140"/>
      <c r="D3986" s="138">
        <v>3.4813000000000001</v>
      </c>
      <c r="E3986" s="138">
        <v>31.793600000000001</v>
      </c>
    </row>
    <row r="3987" spans="1:5" ht="27">
      <c r="A3987" s="130">
        <v>84199020</v>
      </c>
      <c r="B3987" s="139" t="s">
        <v>9511</v>
      </c>
      <c r="C3987" s="140"/>
      <c r="D3987" s="138">
        <v>0.40479999999999999</v>
      </c>
      <c r="E3987" s="138">
        <v>0.64829999999999999</v>
      </c>
    </row>
    <row r="3988" spans="1:5">
      <c r="A3988" s="145">
        <v>84199031</v>
      </c>
      <c r="B3988" s="117" t="s">
        <v>9512</v>
      </c>
      <c r="C3988" s="118"/>
      <c r="D3988" s="136">
        <v>6.4249000000000001</v>
      </c>
      <c r="E3988" s="136">
        <v>8.3650000000000002</v>
      </c>
    </row>
    <row r="3989" spans="1:5">
      <c r="A3989" s="145">
        <v>84199039</v>
      </c>
      <c r="B3989" s="117" t="s">
        <v>9513</v>
      </c>
      <c r="C3989" s="118"/>
      <c r="D3989" s="136">
        <v>4.8101000000000003</v>
      </c>
      <c r="E3989" s="136">
        <v>29.1325</v>
      </c>
    </row>
    <row r="3990" spans="1:5">
      <c r="A3990" s="145">
        <v>84199040</v>
      </c>
      <c r="B3990" s="117" t="s">
        <v>9514</v>
      </c>
      <c r="C3990" s="118"/>
      <c r="D3990" s="136">
        <v>2.5003000000000002</v>
      </c>
      <c r="E3990" s="136">
        <v>5.9824000000000002</v>
      </c>
    </row>
    <row r="3991" spans="1:5" ht="27">
      <c r="A3991" s="130">
        <v>84199090</v>
      </c>
      <c r="B3991" s="139" t="s">
        <v>9515</v>
      </c>
      <c r="C3991" s="140"/>
      <c r="D3991" s="138">
        <v>1.077</v>
      </c>
      <c r="E3991" s="138">
        <v>5.4809000000000001</v>
      </c>
    </row>
    <row r="3992" spans="1:5">
      <c r="A3992" s="145">
        <v>84201010</v>
      </c>
      <c r="B3992" s="117" t="s">
        <v>9516</v>
      </c>
      <c r="C3992" s="118"/>
      <c r="D3992" s="136">
        <v>4.2454000000000001</v>
      </c>
      <c r="E3992" s="136">
        <v>6.6877000000000004</v>
      </c>
    </row>
    <row r="3993" spans="1:5" ht="27">
      <c r="A3993" s="130">
        <v>84201090</v>
      </c>
      <c r="B3993" s="139" t="s">
        <v>9517</v>
      </c>
      <c r="C3993" s="140"/>
      <c r="D3993" s="138">
        <v>2.7081</v>
      </c>
      <c r="E3993" s="138">
        <v>7.9649000000000001</v>
      </c>
    </row>
    <row r="3994" spans="1:5">
      <c r="A3994" s="145">
        <v>84209100</v>
      </c>
      <c r="B3994" s="117" t="s">
        <v>9518</v>
      </c>
      <c r="C3994" s="118"/>
      <c r="D3994" s="136">
        <v>3.7765</v>
      </c>
      <c r="E3994" s="136">
        <v>6.6680999999999999</v>
      </c>
    </row>
    <row r="3995" spans="1:5" ht="27">
      <c r="A3995" s="130">
        <v>84209900</v>
      </c>
      <c r="B3995" s="139" t="s">
        <v>9519</v>
      </c>
      <c r="C3995" s="140"/>
      <c r="D3995" s="138">
        <v>2.677</v>
      </c>
      <c r="E3995" s="138">
        <v>7.6341999999999999</v>
      </c>
    </row>
    <row r="3996" spans="1:5">
      <c r="A3996" s="145">
        <v>84211190</v>
      </c>
      <c r="B3996" s="117" t="s">
        <v>9520</v>
      </c>
      <c r="C3996" s="118"/>
      <c r="D3996" s="136">
        <v>3.8565</v>
      </c>
      <c r="E3996" s="136">
        <v>7.1212999999999997</v>
      </c>
    </row>
    <row r="3997" spans="1:5" ht="27">
      <c r="A3997" s="130">
        <v>84211290</v>
      </c>
      <c r="B3997" s="139" t="s">
        <v>9521</v>
      </c>
      <c r="C3997" s="140"/>
      <c r="D3997" s="138">
        <v>13.506399999999999</v>
      </c>
      <c r="E3997" s="138">
        <v>13.506399999999999</v>
      </c>
    </row>
    <row r="3998" spans="1:5">
      <c r="A3998" s="145">
        <v>84211910</v>
      </c>
      <c r="B3998" s="117" t="s">
        <v>9522</v>
      </c>
      <c r="C3998" s="118"/>
      <c r="D3998" s="136">
        <v>7.8125</v>
      </c>
      <c r="E3998" s="136">
        <v>15.778600000000001</v>
      </c>
    </row>
    <row r="3999" spans="1:5" ht="27">
      <c r="A3999" s="130">
        <v>84211990</v>
      </c>
      <c r="B3999" s="139" t="s">
        <v>9523</v>
      </c>
      <c r="C3999" s="140"/>
      <c r="D3999" s="138">
        <v>9.6944999999999997</v>
      </c>
      <c r="E3999" s="138">
        <v>15.8347</v>
      </c>
    </row>
    <row r="4000" spans="1:5">
      <c r="A4000" s="145">
        <v>84212100</v>
      </c>
      <c r="B4000" s="117" t="s">
        <v>9524</v>
      </c>
      <c r="C4000" s="118"/>
      <c r="D4000" s="136">
        <v>2.4735999999999998</v>
      </c>
      <c r="E4000" s="136">
        <v>8.8298000000000005</v>
      </c>
    </row>
    <row r="4001" spans="1:5" ht="27">
      <c r="A4001" s="130">
        <v>84212200</v>
      </c>
      <c r="B4001" s="139" t="s">
        <v>9525</v>
      </c>
      <c r="C4001" s="140"/>
      <c r="D4001" s="138">
        <v>2.6211000000000002</v>
      </c>
      <c r="E4001" s="138">
        <v>6.2576000000000001</v>
      </c>
    </row>
    <row r="4002" spans="1:5">
      <c r="A4002" s="145">
        <v>84212300</v>
      </c>
      <c r="B4002" s="117" t="s">
        <v>9526</v>
      </c>
      <c r="C4002" s="118"/>
      <c r="D4002" s="136">
        <v>2.6341000000000001</v>
      </c>
      <c r="E4002" s="136">
        <v>3.7035999999999998</v>
      </c>
    </row>
    <row r="4003" spans="1:5">
      <c r="A4003" s="130">
        <v>84212911</v>
      </c>
      <c r="B4003" s="117" t="s">
        <v>9527</v>
      </c>
      <c r="C4003" s="118"/>
      <c r="D4003" s="138">
        <v>21.674800000000001</v>
      </c>
      <c r="E4003" s="138">
        <v>24.769100000000002</v>
      </c>
    </row>
    <row r="4004" spans="1:5">
      <c r="A4004" s="130">
        <v>84212920</v>
      </c>
      <c r="B4004" s="117" t="s">
        <v>9528</v>
      </c>
      <c r="C4004" s="118"/>
      <c r="D4004" s="138">
        <v>4.9023000000000003</v>
      </c>
      <c r="E4004" s="138">
        <v>8.1846999999999994</v>
      </c>
    </row>
    <row r="4005" spans="1:5">
      <c r="A4005" s="130">
        <v>84212930</v>
      </c>
      <c r="B4005" s="117" t="s">
        <v>9529</v>
      </c>
      <c r="C4005" s="118"/>
      <c r="D4005" s="138">
        <v>2.2888999999999999</v>
      </c>
      <c r="E4005" s="138">
        <v>3.2313000000000001</v>
      </c>
    </row>
    <row r="4006" spans="1:5">
      <c r="A4006" s="145">
        <v>84212990</v>
      </c>
      <c r="B4006" s="117" t="s">
        <v>9530</v>
      </c>
      <c r="C4006" s="118"/>
      <c r="D4006" s="136">
        <v>3.7663000000000002</v>
      </c>
      <c r="E4006" s="136">
        <v>13.886799999999999</v>
      </c>
    </row>
    <row r="4007" spans="1:5">
      <c r="A4007" s="145">
        <v>84213100</v>
      </c>
      <c r="B4007" s="117" t="s">
        <v>9531</v>
      </c>
      <c r="C4007" s="118"/>
      <c r="D4007" s="136">
        <v>3.2330999999999999</v>
      </c>
      <c r="E4007" s="136">
        <v>4.6515000000000004</v>
      </c>
    </row>
    <row r="4008" spans="1:5">
      <c r="A4008" s="145">
        <v>84213200</v>
      </c>
      <c r="B4008" s="117" t="s">
        <v>9532</v>
      </c>
      <c r="C4008" s="118"/>
      <c r="D4008" s="136">
        <v>13.194000000000001</v>
      </c>
      <c r="E4008" s="136">
        <v>24.054600000000001</v>
      </c>
    </row>
    <row r="4009" spans="1:5">
      <c r="A4009" s="145">
        <v>84213910</v>
      </c>
      <c r="B4009" s="117" t="s">
        <v>9533</v>
      </c>
      <c r="C4009" s="118"/>
      <c r="D4009" s="136">
        <v>3.4169</v>
      </c>
      <c r="E4009" s="136">
        <v>4.5768000000000004</v>
      </c>
    </row>
    <row r="4010" spans="1:5" ht="27">
      <c r="A4010" s="145">
        <v>84213930</v>
      </c>
      <c r="B4010" s="117" t="s">
        <v>9534</v>
      </c>
      <c r="C4010" s="118"/>
      <c r="D4010" s="136">
        <v>8.9021000000000008</v>
      </c>
      <c r="E4010" s="136">
        <v>14.9345</v>
      </c>
    </row>
    <row r="4011" spans="1:5">
      <c r="A4011" s="130">
        <v>84213990</v>
      </c>
      <c r="B4011" s="117" t="s">
        <v>9535</v>
      </c>
      <c r="C4011" s="118"/>
      <c r="D4011" s="138">
        <v>3.5013000000000001</v>
      </c>
      <c r="E4011" s="138">
        <v>7.4734999999999996</v>
      </c>
    </row>
    <row r="4012" spans="1:5">
      <c r="A4012" s="145">
        <v>84219110</v>
      </c>
      <c r="B4012" s="117" t="s">
        <v>9536</v>
      </c>
      <c r="C4012" s="118"/>
      <c r="D4012" s="136">
        <v>4.2923</v>
      </c>
      <c r="E4012" s="136">
        <v>5.0644</v>
      </c>
    </row>
    <row r="4013" spans="1:5">
      <c r="A4013" s="145">
        <v>84219199</v>
      </c>
      <c r="B4013" s="117" t="s">
        <v>9537</v>
      </c>
      <c r="C4013" s="118"/>
      <c r="D4013" s="136">
        <v>2.8605999999999998</v>
      </c>
      <c r="E4013" s="136">
        <v>11.7713</v>
      </c>
    </row>
    <row r="4014" spans="1:5">
      <c r="A4014" s="145">
        <v>84219910</v>
      </c>
      <c r="B4014" s="117" t="s">
        <v>9538</v>
      </c>
      <c r="C4014" s="118"/>
      <c r="D4014" s="136">
        <v>4.8577000000000004</v>
      </c>
      <c r="E4014" s="136">
        <v>6.5957999999999997</v>
      </c>
    </row>
    <row r="4015" spans="1:5">
      <c r="A4015" s="145">
        <v>84219920</v>
      </c>
      <c r="B4015" s="117" t="s">
        <v>7419</v>
      </c>
      <c r="C4015" s="118"/>
      <c r="D4015" s="136">
        <v>12.5</v>
      </c>
      <c r="E4015" s="136">
        <v>12.5</v>
      </c>
    </row>
    <row r="4016" spans="1:5" ht="27">
      <c r="A4016" s="145">
        <v>84219991</v>
      </c>
      <c r="B4016" s="139" t="s">
        <v>9539</v>
      </c>
      <c r="C4016" s="140"/>
      <c r="D4016" s="136">
        <v>4.4256000000000002</v>
      </c>
      <c r="E4016" s="136">
        <v>18.438600000000001</v>
      </c>
    </row>
    <row r="4017" spans="1:5">
      <c r="A4017" s="145">
        <v>84219999</v>
      </c>
      <c r="B4017" s="117" t="s">
        <v>9540</v>
      </c>
      <c r="C4017" s="118"/>
      <c r="D4017" s="136">
        <v>3.3639000000000001</v>
      </c>
      <c r="E4017" s="136">
        <v>7.4898999999999996</v>
      </c>
    </row>
    <row r="4018" spans="1:5">
      <c r="A4018" s="145">
        <v>84221100</v>
      </c>
      <c r="B4018" s="117" t="s">
        <v>9541</v>
      </c>
      <c r="C4018" s="118"/>
      <c r="D4018" s="136">
        <v>3.7622</v>
      </c>
      <c r="E4018" s="136">
        <v>4.4458000000000002</v>
      </c>
    </row>
    <row r="4019" spans="1:5">
      <c r="A4019" s="130">
        <v>84221900</v>
      </c>
      <c r="B4019" s="117" t="s">
        <v>9542</v>
      </c>
      <c r="C4019" s="118"/>
      <c r="D4019" s="138">
        <v>5.4795999999999996</v>
      </c>
      <c r="E4019" s="138">
        <v>9.4472000000000005</v>
      </c>
    </row>
    <row r="4020" spans="1:5" ht="27">
      <c r="A4020" s="130">
        <v>84222000</v>
      </c>
      <c r="B4020" s="139" t="s">
        <v>9543</v>
      </c>
      <c r="C4020" s="140"/>
      <c r="D4020" s="138">
        <v>8.5638000000000005</v>
      </c>
      <c r="E4020" s="138">
        <v>80.578500000000005</v>
      </c>
    </row>
    <row r="4021" spans="1:5">
      <c r="A4021" s="145">
        <v>84223010</v>
      </c>
      <c r="B4021" s="117" t="s">
        <v>9544</v>
      </c>
      <c r="C4021" s="118"/>
      <c r="D4021" s="136">
        <v>2.5855000000000001</v>
      </c>
      <c r="E4021" s="136">
        <v>29.634</v>
      </c>
    </row>
    <row r="4022" spans="1:5" ht="27">
      <c r="A4022" s="130">
        <v>84223021</v>
      </c>
      <c r="B4022" s="139" t="s">
        <v>9545</v>
      </c>
      <c r="C4022" s="140"/>
      <c r="D4022" s="138">
        <v>5.1727999999999996</v>
      </c>
      <c r="E4022" s="138">
        <v>12.3649</v>
      </c>
    </row>
    <row r="4023" spans="1:5">
      <c r="A4023" s="145">
        <v>84223022</v>
      </c>
      <c r="B4023" s="117" t="s">
        <v>9546</v>
      </c>
      <c r="C4023" s="118"/>
      <c r="D4023" s="136">
        <v>2.0874000000000001</v>
      </c>
      <c r="E4023" s="136">
        <v>31.533200000000001</v>
      </c>
    </row>
    <row r="4024" spans="1:5" ht="27">
      <c r="A4024" s="130">
        <v>84223023</v>
      </c>
      <c r="B4024" s="139" t="s">
        <v>9547</v>
      </c>
      <c r="C4024" s="140"/>
      <c r="D4024" s="138">
        <v>6.9474999999999998</v>
      </c>
      <c r="E4024" s="138">
        <v>15.0139</v>
      </c>
    </row>
    <row r="4025" spans="1:5">
      <c r="A4025" s="145">
        <v>84223029</v>
      </c>
      <c r="B4025" s="117" t="s">
        <v>9548</v>
      </c>
      <c r="C4025" s="118"/>
      <c r="D4025" s="136">
        <v>3.964</v>
      </c>
      <c r="E4025" s="136">
        <v>11.4156</v>
      </c>
    </row>
    <row r="4026" spans="1:5" ht="27">
      <c r="A4026" s="130">
        <v>84223030</v>
      </c>
      <c r="B4026" s="139" t="s">
        <v>9549</v>
      </c>
      <c r="C4026" s="140"/>
      <c r="D4026" s="138">
        <v>5.7194000000000003</v>
      </c>
      <c r="E4026" s="138">
        <v>18.103999999999999</v>
      </c>
    </row>
    <row r="4027" spans="1:5" ht="27">
      <c r="A4027" s="145">
        <v>84224010</v>
      </c>
      <c r="B4027" s="117" t="s">
        <v>9550</v>
      </c>
      <c r="C4027" s="118"/>
      <c r="D4027" s="136">
        <v>3.9230999999999998</v>
      </c>
      <c r="E4027" s="136">
        <v>7.2058</v>
      </c>
    </row>
    <row r="4028" spans="1:5" ht="27">
      <c r="A4028" s="130">
        <v>84224020</v>
      </c>
      <c r="B4028" s="139" t="s">
        <v>9551</v>
      </c>
      <c r="C4028" s="140"/>
      <c r="D4028" s="138">
        <v>2.8702000000000001</v>
      </c>
      <c r="E4028" s="138">
        <v>9.2947000000000006</v>
      </c>
    </row>
    <row r="4029" spans="1:5" ht="27">
      <c r="A4029" s="130">
        <v>84224030</v>
      </c>
      <c r="B4029" s="139" t="s">
        <v>9552</v>
      </c>
      <c r="C4029" s="140"/>
      <c r="D4029" s="138">
        <v>29.585799999999999</v>
      </c>
      <c r="E4029" s="138">
        <v>68.065399999999997</v>
      </c>
    </row>
    <row r="4030" spans="1:5">
      <c r="A4030" s="145">
        <v>84224090</v>
      </c>
      <c r="B4030" s="117" t="s">
        <v>9553</v>
      </c>
      <c r="C4030" s="118"/>
      <c r="D4030" s="136">
        <v>2.61</v>
      </c>
      <c r="E4030" s="136">
        <v>8.1811000000000007</v>
      </c>
    </row>
    <row r="4031" spans="1:5">
      <c r="A4031" s="145">
        <v>84229010</v>
      </c>
      <c r="B4031" s="117" t="s">
        <v>9554</v>
      </c>
      <c r="C4031" s="118"/>
      <c r="D4031" s="136">
        <v>3.9535</v>
      </c>
      <c r="E4031" s="136">
        <v>7.3190999999999997</v>
      </c>
    </row>
    <row r="4032" spans="1:5">
      <c r="A4032" s="145">
        <v>84229090</v>
      </c>
      <c r="B4032" s="117" t="s">
        <v>9555</v>
      </c>
      <c r="C4032" s="118"/>
      <c r="D4032" s="136">
        <v>3.1709000000000001</v>
      </c>
      <c r="E4032" s="136">
        <v>10.86</v>
      </c>
    </row>
    <row r="4033" spans="1:5">
      <c r="A4033" s="145">
        <v>84231000</v>
      </c>
      <c r="B4033" s="117" t="s">
        <v>9556</v>
      </c>
      <c r="C4033" s="118"/>
      <c r="D4033" s="136">
        <v>1.0978000000000001</v>
      </c>
      <c r="E4033" s="136">
        <v>2.0444</v>
      </c>
    </row>
    <row r="4034" spans="1:5">
      <c r="A4034" s="145">
        <v>84232000</v>
      </c>
      <c r="B4034" s="117" t="s">
        <v>9557</v>
      </c>
      <c r="C4034" s="118"/>
      <c r="D4034" s="136">
        <v>11.758699999999999</v>
      </c>
      <c r="E4034" s="136">
        <v>18.035499999999999</v>
      </c>
    </row>
    <row r="4035" spans="1:5">
      <c r="A4035" s="145">
        <v>84233011</v>
      </c>
      <c r="B4035" s="117" t="s">
        <v>9558</v>
      </c>
      <c r="C4035" s="118"/>
      <c r="D4035" s="136">
        <v>20.984000000000002</v>
      </c>
      <c r="E4035" s="136">
        <v>37.113100000000003</v>
      </c>
    </row>
    <row r="4036" spans="1:5">
      <c r="A4036" s="145">
        <v>84233019</v>
      </c>
      <c r="B4036" s="117" t="s">
        <v>9559</v>
      </c>
      <c r="C4036" s="118"/>
      <c r="D4036" s="136">
        <v>2.7766999999999999</v>
      </c>
      <c r="E4036" s="136">
        <v>16.055299999999999</v>
      </c>
    </row>
    <row r="4037" spans="1:5" ht="27">
      <c r="A4037" s="130">
        <v>84233090</v>
      </c>
      <c r="B4037" s="139" t="s">
        <v>9560</v>
      </c>
      <c r="C4037" s="140"/>
      <c r="D4037" s="138">
        <v>4.9172000000000002</v>
      </c>
      <c r="E4037" s="138">
        <v>12.1744</v>
      </c>
    </row>
    <row r="4038" spans="1:5">
      <c r="A4038" s="145">
        <v>84238110</v>
      </c>
      <c r="B4038" s="117" t="s">
        <v>9561</v>
      </c>
      <c r="C4038" s="118"/>
      <c r="D4038" s="136">
        <v>7.3268000000000004</v>
      </c>
      <c r="E4038" s="136">
        <v>9.7614000000000001</v>
      </c>
    </row>
    <row r="4039" spans="1:5" ht="27">
      <c r="A4039" s="130">
        <v>84238190</v>
      </c>
      <c r="B4039" s="139" t="s">
        <v>9562</v>
      </c>
      <c r="C4039" s="140"/>
      <c r="D4039" s="138">
        <v>5.8525999999999998</v>
      </c>
      <c r="E4039" s="138">
        <v>7.5326000000000004</v>
      </c>
    </row>
    <row r="4040" spans="1:5" ht="27">
      <c r="A4040" s="130">
        <v>84238200</v>
      </c>
      <c r="B4040" s="139" t="s">
        <v>9563</v>
      </c>
      <c r="C4040" s="140"/>
      <c r="D4040" s="138">
        <v>3.8513000000000002</v>
      </c>
      <c r="E4040" s="138">
        <v>8.8087</v>
      </c>
    </row>
    <row r="4041" spans="1:5">
      <c r="A4041" s="145">
        <v>84238900</v>
      </c>
      <c r="B4041" s="117" t="s">
        <v>9564</v>
      </c>
      <c r="C4041" s="118"/>
      <c r="D4041" s="136">
        <v>3.1884000000000001</v>
      </c>
      <c r="E4041" s="136">
        <v>7.1797000000000004</v>
      </c>
    </row>
    <row r="4042" spans="1:5" ht="27">
      <c r="A4042" s="130">
        <v>84239010</v>
      </c>
      <c r="B4042" s="139" t="s">
        <v>9565</v>
      </c>
      <c r="C4042" s="140"/>
      <c r="D4042" s="138">
        <v>11.4971</v>
      </c>
      <c r="E4042" s="138">
        <v>18.118200000000002</v>
      </c>
    </row>
    <row r="4043" spans="1:5">
      <c r="A4043" s="145">
        <v>84239021</v>
      </c>
      <c r="B4043" s="117" t="s">
        <v>9566</v>
      </c>
      <c r="C4043" s="118"/>
      <c r="D4043" s="136">
        <v>1.1757</v>
      </c>
      <c r="E4043" s="136">
        <v>8.8202999999999996</v>
      </c>
    </row>
    <row r="4044" spans="1:5" ht="27">
      <c r="A4044" s="130">
        <v>84239029</v>
      </c>
      <c r="B4044" s="139" t="s">
        <v>9567</v>
      </c>
      <c r="C4044" s="140"/>
      <c r="D4044" s="138">
        <v>2.7433999999999998</v>
      </c>
      <c r="E4044" s="138">
        <v>8.0694999999999997</v>
      </c>
    </row>
    <row r="4045" spans="1:5">
      <c r="A4045" s="130">
        <v>84241000</v>
      </c>
      <c r="B4045" s="117" t="s">
        <v>9568</v>
      </c>
      <c r="C4045" s="118"/>
      <c r="D4045" s="138">
        <v>1.3904000000000001</v>
      </c>
      <c r="E4045" s="138">
        <v>15.6631</v>
      </c>
    </row>
    <row r="4046" spans="1:5" ht="27">
      <c r="A4046" s="130">
        <v>84242000</v>
      </c>
      <c r="B4046" s="139" t="s">
        <v>9569</v>
      </c>
      <c r="C4046" s="140"/>
      <c r="D4046" s="138">
        <v>3.4005000000000001</v>
      </c>
      <c r="E4046" s="138">
        <v>8.0345999999999993</v>
      </c>
    </row>
    <row r="4047" spans="1:5">
      <c r="A4047" s="145">
        <v>84243010</v>
      </c>
      <c r="B4047" s="117" t="s">
        <v>9570</v>
      </c>
      <c r="C4047" s="118"/>
      <c r="D4047" s="136">
        <v>3.6225000000000001</v>
      </c>
      <c r="E4047" s="136">
        <v>5.1165000000000003</v>
      </c>
    </row>
    <row r="4048" spans="1:5" ht="27">
      <c r="A4048" s="130">
        <v>84243020</v>
      </c>
      <c r="B4048" s="139" t="s">
        <v>9571</v>
      </c>
      <c r="C4048" s="140"/>
      <c r="D4048" s="138">
        <v>7.73</v>
      </c>
      <c r="E4048" s="138">
        <v>7.73</v>
      </c>
    </row>
    <row r="4049" spans="1:5" ht="27">
      <c r="A4049" s="145">
        <v>84243030</v>
      </c>
      <c r="B4049" s="117" t="s">
        <v>9572</v>
      </c>
      <c r="C4049" s="118"/>
      <c r="D4049" s="136">
        <v>8.1561000000000003</v>
      </c>
      <c r="E4049" s="136">
        <v>8.1561000000000003</v>
      </c>
    </row>
    <row r="4050" spans="1:5" ht="27">
      <c r="A4050" s="130">
        <v>84243090</v>
      </c>
      <c r="B4050" s="139" t="s">
        <v>9573</v>
      </c>
      <c r="C4050" s="140"/>
      <c r="D4050" s="138">
        <v>3.3563999999999998</v>
      </c>
      <c r="E4050" s="138">
        <v>6.1025999999999998</v>
      </c>
    </row>
    <row r="4051" spans="1:5">
      <c r="A4051" s="130">
        <v>84244100</v>
      </c>
      <c r="B4051" s="117" t="s">
        <v>9574</v>
      </c>
      <c r="C4051" s="118"/>
      <c r="D4051" s="138">
        <v>1.3958999999999999</v>
      </c>
      <c r="E4051" s="138">
        <v>3.7801</v>
      </c>
    </row>
    <row r="4052" spans="1:5">
      <c r="A4052" s="130">
        <v>84244900</v>
      </c>
      <c r="B4052" s="117" t="s">
        <v>5759</v>
      </c>
      <c r="C4052" s="118"/>
      <c r="D4052" s="138">
        <v>3.1515</v>
      </c>
      <c r="E4052" s="138">
        <v>21.597300000000001</v>
      </c>
    </row>
    <row r="4053" spans="1:5">
      <c r="A4053" s="130">
        <v>84248221</v>
      </c>
      <c r="B4053" s="117" t="s">
        <v>9575</v>
      </c>
      <c r="C4053" s="118"/>
      <c r="D4053" s="138">
        <v>2.7048999999999999</v>
      </c>
      <c r="E4053" s="138">
        <v>6.2041000000000004</v>
      </c>
    </row>
    <row r="4054" spans="1:5">
      <c r="A4054" s="130">
        <v>84248229</v>
      </c>
      <c r="B4054" s="117" t="s">
        <v>5820</v>
      </c>
      <c r="C4054" s="118"/>
      <c r="D4054" s="138">
        <v>2.2919</v>
      </c>
      <c r="E4054" s="138">
        <v>7.6680000000000001</v>
      </c>
    </row>
    <row r="4055" spans="1:5">
      <c r="A4055" s="130">
        <v>84248290</v>
      </c>
      <c r="B4055" s="117" t="s">
        <v>5820</v>
      </c>
      <c r="C4055" s="118"/>
      <c r="D4055" s="138">
        <v>1.9685999999999999</v>
      </c>
      <c r="E4055" s="138">
        <v>5.4390000000000001</v>
      </c>
    </row>
    <row r="4056" spans="1:5" ht="27">
      <c r="A4056" s="130">
        <v>84248910</v>
      </c>
      <c r="B4056" s="139" t="s">
        <v>9576</v>
      </c>
      <c r="C4056" s="140"/>
      <c r="D4056" s="138">
        <v>1.8428</v>
      </c>
      <c r="E4056" s="138">
        <v>5.6489000000000003</v>
      </c>
    </row>
    <row r="4057" spans="1:5">
      <c r="A4057" s="145">
        <v>84248990</v>
      </c>
      <c r="B4057" s="117" t="s">
        <v>9577</v>
      </c>
      <c r="C4057" s="118"/>
      <c r="D4057" s="136">
        <v>1.5861000000000001</v>
      </c>
      <c r="E4057" s="136">
        <v>7.7092999999999998</v>
      </c>
    </row>
    <row r="4058" spans="1:5" ht="27">
      <c r="A4058" s="130">
        <v>84249010</v>
      </c>
      <c r="B4058" s="139" t="s">
        <v>9578</v>
      </c>
      <c r="C4058" s="140"/>
      <c r="D4058" s="138">
        <v>2.2269999999999999</v>
      </c>
      <c r="E4058" s="138">
        <v>3.8106</v>
      </c>
    </row>
    <row r="4059" spans="1:5">
      <c r="A4059" s="145">
        <v>84249090</v>
      </c>
      <c r="B4059" s="117" t="s">
        <v>9579</v>
      </c>
      <c r="C4059" s="118"/>
      <c r="D4059" s="136">
        <v>3.4184000000000001</v>
      </c>
      <c r="E4059" s="136">
        <v>7.7893999999999997</v>
      </c>
    </row>
    <row r="4060" spans="1:5" ht="27">
      <c r="A4060" s="130">
        <v>84251100</v>
      </c>
      <c r="B4060" s="139" t="s">
        <v>9580</v>
      </c>
      <c r="C4060" s="140"/>
      <c r="D4060" s="138">
        <v>1.8611</v>
      </c>
      <c r="E4060" s="138">
        <v>3.7063000000000001</v>
      </c>
    </row>
    <row r="4061" spans="1:5">
      <c r="A4061" s="130">
        <v>84251910</v>
      </c>
      <c r="B4061" s="117" t="s">
        <v>9581</v>
      </c>
      <c r="C4061" s="118"/>
      <c r="D4061" s="138">
        <v>1.5972</v>
      </c>
      <c r="E4061" s="138">
        <v>2.4371999999999998</v>
      </c>
    </row>
    <row r="4062" spans="1:5" ht="27">
      <c r="A4062" s="130">
        <v>84251990</v>
      </c>
      <c r="B4062" s="139" t="s">
        <v>9582</v>
      </c>
      <c r="C4062" s="140"/>
      <c r="D4062" s="138">
        <v>1.7474000000000001</v>
      </c>
      <c r="E4062" s="138">
        <v>2.5588000000000002</v>
      </c>
    </row>
    <row r="4063" spans="1:5">
      <c r="A4063" s="145">
        <v>84253110</v>
      </c>
      <c r="B4063" s="117" t="s">
        <v>9583</v>
      </c>
      <c r="C4063" s="118"/>
      <c r="D4063" s="136">
        <v>2.8517000000000001</v>
      </c>
      <c r="E4063" s="136">
        <v>3.9217</v>
      </c>
    </row>
    <row r="4064" spans="1:5" ht="27">
      <c r="A4064" s="130">
        <v>84253190</v>
      </c>
      <c r="B4064" s="139" t="s">
        <v>9584</v>
      </c>
      <c r="C4064" s="140"/>
      <c r="D4064" s="138">
        <v>5.2138</v>
      </c>
      <c r="E4064" s="138">
        <v>22.795100000000001</v>
      </c>
    </row>
    <row r="4065" spans="1:5">
      <c r="A4065" s="145">
        <v>84253910</v>
      </c>
      <c r="B4065" s="117" t="s">
        <v>9585</v>
      </c>
      <c r="C4065" s="118"/>
      <c r="D4065" s="136">
        <v>1.3541000000000001</v>
      </c>
      <c r="E4065" s="136">
        <v>2.7787000000000002</v>
      </c>
    </row>
    <row r="4066" spans="1:5" ht="27">
      <c r="A4066" s="130">
        <v>84253990</v>
      </c>
      <c r="B4066" s="139" t="s">
        <v>9586</v>
      </c>
      <c r="C4066" s="140"/>
      <c r="D4066" s="138">
        <v>1.4402999999999999</v>
      </c>
      <c r="E4066" s="138">
        <v>2.3138999999999998</v>
      </c>
    </row>
    <row r="4067" spans="1:5">
      <c r="A4067" s="145">
        <v>84254100</v>
      </c>
      <c r="B4067" s="117" t="s">
        <v>9587</v>
      </c>
      <c r="C4067" s="118"/>
      <c r="D4067" s="136">
        <v>1.3206</v>
      </c>
      <c r="E4067" s="136">
        <v>1.8232999999999999</v>
      </c>
    </row>
    <row r="4068" spans="1:5" ht="27">
      <c r="A4068" s="130">
        <v>84254200</v>
      </c>
      <c r="B4068" s="139" t="s">
        <v>9588</v>
      </c>
      <c r="C4068" s="140"/>
      <c r="D4068" s="138">
        <v>1.1143000000000001</v>
      </c>
      <c r="E4068" s="138">
        <v>2.0280999999999998</v>
      </c>
    </row>
    <row r="4069" spans="1:5">
      <c r="A4069" s="130">
        <v>84254910</v>
      </c>
      <c r="B4069" s="117" t="s">
        <v>9589</v>
      </c>
      <c r="C4069" s="118"/>
      <c r="D4069" s="138">
        <v>1.5003</v>
      </c>
      <c r="E4069" s="138">
        <v>2.0434000000000001</v>
      </c>
    </row>
    <row r="4070" spans="1:5">
      <c r="A4070" s="130">
        <v>84254990</v>
      </c>
      <c r="B4070" s="117" t="s">
        <v>9590</v>
      </c>
      <c r="C4070" s="118"/>
      <c r="D4070" s="138">
        <v>1.4137</v>
      </c>
      <c r="E4070" s="138">
        <v>2.3471000000000002</v>
      </c>
    </row>
    <row r="4071" spans="1:5">
      <c r="A4071" s="145">
        <v>84261100</v>
      </c>
      <c r="B4071" s="117" t="s">
        <v>9591</v>
      </c>
      <c r="C4071" s="118"/>
      <c r="D4071" s="136">
        <v>1.2501</v>
      </c>
      <c r="E4071" s="136">
        <v>1.9118999999999999</v>
      </c>
    </row>
    <row r="4072" spans="1:5">
      <c r="A4072" s="145">
        <v>84261200</v>
      </c>
      <c r="B4072" s="117" t="s">
        <v>9592</v>
      </c>
      <c r="C4072" s="118"/>
      <c r="D4072" s="136">
        <v>3.7987000000000002</v>
      </c>
      <c r="E4072" s="136">
        <v>10.5709</v>
      </c>
    </row>
    <row r="4073" spans="1:5">
      <c r="A4073" s="145">
        <v>84261900</v>
      </c>
      <c r="B4073" s="117" t="s">
        <v>9593</v>
      </c>
      <c r="C4073" s="118"/>
      <c r="D4073" s="136">
        <v>1.621</v>
      </c>
      <c r="E4073" s="136">
        <v>3.0438999999999998</v>
      </c>
    </row>
    <row r="4074" spans="1:5">
      <c r="A4074" s="130">
        <v>84262000</v>
      </c>
      <c r="B4074" s="117" t="s">
        <v>9594</v>
      </c>
      <c r="C4074" s="118"/>
      <c r="D4074" s="138">
        <v>1.7764</v>
      </c>
      <c r="E4074" s="138">
        <v>2.8685999999999998</v>
      </c>
    </row>
    <row r="4075" spans="1:5">
      <c r="A4075" s="130">
        <v>84263000</v>
      </c>
      <c r="B4075" s="117" t="s">
        <v>9595</v>
      </c>
      <c r="C4075" s="118"/>
      <c r="D4075" s="138">
        <v>1.8365</v>
      </c>
      <c r="E4075" s="138">
        <v>7.1341000000000001</v>
      </c>
    </row>
    <row r="4076" spans="1:5">
      <c r="A4076" s="145">
        <v>84264190</v>
      </c>
      <c r="B4076" s="117" t="s">
        <v>9596</v>
      </c>
      <c r="C4076" s="118"/>
      <c r="D4076" s="136">
        <v>4.5986000000000002</v>
      </c>
      <c r="E4076" s="136">
        <v>5.6722999999999999</v>
      </c>
    </row>
    <row r="4077" spans="1:5">
      <c r="A4077" s="145">
        <v>84264910</v>
      </c>
      <c r="B4077" s="117" t="s">
        <v>9597</v>
      </c>
      <c r="C4077" s="118"/>
      <c r="D4077" s="136">
        <v>2.4571000000000001</v>
      </c>
      <c r="E4077" s="136">
        <v>3.0674999999999999</v>
      </c>
    </row>
    <row r="4078" spans="1:5" ht="27">
      <c r="A4078" s="130">
        <v>84264990</v>
      </c>
      <c r="B4078" s="139" t="s">
        <v>9598</v>
      </c>
      <c r="C4078" s="140"/>
      <c r="D4078" s="138">
        <v>4.7328999999999999</v>
      </c>
      <c r="E4078" s="138">
        <v>4.7354000000000003</v>
      </c>
    </row>
    <row r="4079" spans="1:5">
      <c r="A4079" s="145">
        <v>84269100</v>
      </c>
      <c r="B4079" s="117" t="s">
        <v>9599</v>
      </c>
      <c r="C4079" s="118"/>
      <c r="D4079" s="136">
        <v>6.8109999999999999</v>
      </c>
      <c r="E4079" s="136">
        <v>6.9287999999999998</v>
      </c>
    </row>
    <row r="4080" spans="1:5" ht="27">
      <c r="A4080" s="130">
        <v>84269900</v>
      </c>
      <c r="B4080" s="139" t="s">
        <v>9600</v>
      </c>
      <c r="C4080" s="140"/>
      <c r="D4080" s="138">
        <v>2.3763000000000001</v>
      </c>
      <c r="E4080" s="138">
        <v>3.4763999999999999</v>
      </c>
    </row>
    <row r="4081" spans="1:5">
      <c r="A4081" s="145">
        <v>84271011</v>
      </c>
      <c r="B4081" s="117" t="s">
        <v>9601</v>
      </c>
      <c r="C4081" s="118"/>
      <c r="D4081" s="136">
        <v>3.9538000000000002</v>
      </c>
      <c r="E4081" s="136">
        <v>6.0439999999999996</v>
      </c>
    </row>
    <row r="4082" spans="1:5" ht="27">
      <c r="A4082" s="130">
        <v>84271019</v>
      </c>
      <c r="B4082" s="139" t="s">
        <v>9602</v>
      </c>
      <c r="C4082" s="140"/>
      <c r="D4082" s="138">
        <v>2.4142999999999999</v>
      </c>
      <c r="E4082" s="138">
        <v>4.1219999999999999</v>
      </c>
    </row>
    <row r="4083" spans="1:5">
      <c r="A4083" s="145">
        <v>84271090</v>
      </c>
      <c r="B4083" s="117" t="s">
        <v>9603</v>
      </c>
      <c r="C4083" s="118"/>
      <c r="D4083" s="136">
        <v>3.0916999999999999</v>
      </c>
      <c r="E4083" s="136">
        <v>5.1325000000000003</v>
      </c>
    </row>
    <row r="4084" spans="1:5" ht="27">
      <c r="A4084" s="130">
        <v>84272010</v>
      </c>
      <c r="B4084" s="139" t="s">
        <v>9604</v>
      </c>
      <c r="C4084" s="140"/>
      <c r="D4084" s="138">
        <v>2.2259000000000002</v>
      </c>
      <c r="E4084" s="138">
        <v>3.9047999999999998</v>
      </c>
    </row>
    <row r="4085" spans="1:5">
      <c r="A4085" s="130">
        <v>84272090</v>
      </c>
      <c r="B4085" s="117" t="s">
        <v>9605</v>
      </c>
      <c r="C4085" s="118"/>
      <c r="D4085" s="138">
        <v>1.7924</v>
      </c>
      <c r="E4085" s="138">
        <v>2.6095000000000002</v>
      </c>
    </row>
    <row r="4086" spans="1:5">
      <c r="A4086" s="145">
        <v>84279000</v>
      </c>
      <c r="B4086" s="117" t="s">
        <v>9606</v>
      </c>
      <c r="C4086" s="118"/>
      <c r="D4086" s="136">
        <v>1.3735999999999999</v>
      </c>
      <c r="E4086" s="136">
        <v>2.1972999999999998</v>
      </c>
    </row>
    <row r="4087" spans="1:5">
      <c r="A4087" s="130">
        <v>84281000</v>
      </c>
      <c r="B4087" s="117" t="s">
        <v>9607</v>
      </c>
      <c r="C4087" s="118"/>
      <c r="D4087" s="138">
        <v>1.5099</v>
      </c>
      <c r="E4087" s="138">
        <v>2.7351000000000001</v>
      </c>
    </row>
    <row r="4088" spans="1:5" ht="27">
      <c r="A4088" s="130">
        <v>84282090</v>
      </c>
      <c r="B4088" s="139" t="s">
        <v>9608</v>
      </c>
      <c r="C4088" s="140"/>
      <c r="D4088" s="138">
        <v>0.78710000000000002</v>
      </c>
      <c r="E4088" s="138">
        <v>2.9165000000000001</v>
      </c>
    </row>
    <row r="4089" spans="1:5">
      <c r="A4089" s="130">
        <v>84283200</v>
      </c>
      <c r="B4089" s="117" t="s">
        <v>9609</v>
      </c>
      <c r="C4089" s="118"/>
      <c r="D4089" s="138">
        <v>1.1503000000000001</v>
      </c>
      <c r="E4089" s="138">
        <v>6.6848000000000001</v>
      </c>
    </row>
    <row r="4090" spans="1:5">
      <c r="A4090" s="130">
        <v>84283300</v>
      </c>
      <c r="B4090" s="117" t="s">
        <v>9610</v>
      </c>
      <c r="C4090" s="118"/>
      <c r="D4090" s="138">
        <v>2.4775</v>
      </c>
      <c r="E4090" s="138">
        <v>4.1249000000000002</v>
      </c>
    </row>
    <row r="4091" spans="1:5">
      <c r="A4091" s="145">
        <v>84283910</v>
      </c>
      <c r="B4091" s="117" t="s">
        <v>9611</v>
      </c>
      <c r="C4091" s="118"/>
      <c r="D4091" s="136">
        <v>5.0338000000000003</v>
      </c>
      <c r="E4091" s="136">
        <v>9.0658999999999992</v>
      </c>
    </row>
    <row r="4092" spans="1:5">
      <c r="A4092" s="145">
        <v>84283920</v>
      </c>
      <c r="B4092" s="117" t="s">
        <v>9612</v>
      </c>
      <c r="C4092" s="118"/>
      <c r="D4092" s="136">
        <v>2.5981000000000001</v>
      </c>
      <c r="E4092" s="136">
        <v>8.4402000000000008</v>
      </c>
    </row>
    <row r="4093" spans="1:5">
      <c r="A4093" s="145">
        <v>84283990</v>
      </c>
      <c r="B4093" s="117" t="s">
        <v>9613</v>
      </c>
      <c r="C4093" s="118"/>
      <c r="D4093" s="136">
        <v>1.7250000000000001</v>
      </c>
      <c r="E4093" s="136">
        <v>3.8862999999999999</v>
      </c>
    </row>
    <row r="4094" spans="1:5">
      <c r="A4094" s="130">
        <v>84284000</v>
      </c>
      <c r="B4094" s="117" t="s">
        <v>9614</v>
      </c>
      <c r="C4094" s="118"/>
      <c r="D4094" s="138">
        <v>2.4620000000000002</v>
      </c>
      <c r="E4094" s="138">
        <v>3.2037</v>
      </c>
    </row>
    <row r="4095" spans="1:5">
      <c r="A4095" s="130">
        <v>84287000</v>
      </c>
      <c r="B4095" s="117" t="s">
        <v>9615</v>
      </c>
      <c r="C4095" s="118"/>
      <c r="D4095" s="138">
        <v>15.1607</v>
      </c>
      <c r="E4095" s="138">
        <v>79.384</v>
      </c>
    </row>
    <row r="4096" spans="1:5">
      <c r="A4096" s="145">
        <v>84289020</v>
      </c>
      <c r="B4096" s="117" t="s">
        <v>9616</v>
      </c>
      <c r="C4096" s="118"/>
      <c r="D4096" s="136">
        <v>2.0669</v>
      </c>
      <c r="E4096" s="136">
        <v>6.4730999999999996</v>
      </c>
    </row>
    <row r="4097" spans="1:5" ht="27">
      <c r="A4097" s="130">
        <v>84289090</v>
      </c>
      <c r="B4097" s="139" t="s">
        <v>9617</v>
      </c>
      <c r="C4097" s="140"/>
      <c r="D4097" s="138">
        <v>1.4159999999999999</v>
      </c>
      <c r="E4097" s="138">
        <v>6.5598999999999998</v>
      </c>
    </row>
    <row r="4098" spans="1:5" ht="27">
      <c r="A4098" s="130">
        <v>84291190</v>
      </c>
      <c r="B4098" s="139" t="s">
        <v>9618</v>
      </c>
      <c r="C4098" s="140"/>
      <c r="D4098" s="138">
        <v>3.8491</v>
      </c>
      <c r="E4098" s="138">
        <v>5.2733999999999996</v>
      </c>
    </row>
    <row r="4099" spans="1:5">
      <c r="A4099" s="130">
        <v>84291990</v>
      </c>
      <c r="B4099" s="117" t="s">
        <v>9619</v>
      </c>
      <c r="C4099" s="118"/>
      <c r="D4099" s="138">
        <v>4.5385</v>
      </c>
      <c r="E4099" s="138">
        <v>4.5385</v>
      </c>
    </row>
    <row r="4100" spans="1:5" ht="27">
      <c r="A4100" s="130">
        <v>84292010</v>
      </c>
      <c r="B4100" s="139" t="s">
        <v>9620</v>
      </c>
      <c r="C4100" s="140"/>
      <c r="D4100" s="138">
        <v>17.498200000000001</v>
      </c>
      <c r="E4100" s="138">
        <v>17.498200000000001</v>
      </c>
    </row>
    <row r="4101" spans="1:5">
      <c r="A4101" s="130">
        <v>84292090</v>
      </c>
      <c r="B4101" s="117" t="s">
        <v>9621</v>
      </c>
      <c r="C4101" s="118"/>
      <c r="D4101" s="138">
        <v>3.1897000000000002</v>
      </c>
      <c r="E4101" s="138">
        <v>3.7502</v>
      </c>
    </row>
    <row r="4102" spans="1:5" ht="27">
      <c r="A4102" s="130">
        <v>84294000</v>
      </c>
      <c r="B4102" s="139" t="s">
        <v>9622</v>
      </c>
      <c r="C4102" s="140"/>
      <c r="D4102" s="138">
        <v>2.4847999999999999</v>
      </c>
      <c r="E4102" s="138">
        <v>3.4731000000000001</v>
      </c>
    </row>
    <row r="4103" spans="1:5">
      <c r="A4103" s="145">
        <v>84295119</v>
      </c>
      <c r="B4103" s="117" t="s">
        <v>9623</v>
      </c>
      <c r="C4103" s="118"/>
      <c r="D4103" s="136">
        <v>1.9936</v>
      </c>
      <c r="E4103" s="136">
        <v>3.3089</v>
      </c>
    </row>
    <row r="4104" spans="1:5" ht="27">
      <c r="A4104" s="130">
        <v>84295191</v>
      </c>
      <c r="B4104" s="139" t="s">
        <v>9624</v>
      </c>
      <c r="C4104" s="140"/>
      <c r="D4104" s="138">
        <v>8.8190000000000008</v>
      </c>
      <c r="E4104" s="138">
        <v>9.8712</v>
      </c>
    </row>
    <row r="4105" spans="1:5">
      <c r="A4105" s="145">
        <v>84295192</v>
      </c>
      <c r="B4105" s="117" t="s">
        <v>9625</v>
      </c>
      <c r="C4105" s="118"/>
      <c r="D4105" s="136">
        <v>6.2214999999999998</v>
      </c>
      <c r="E4105" s="136">
        <v>10.9574</v>
      </c>
    </row>
    <row r="4106" spans="1:5" ht="27">
      <c r="A4106" s="130">
        <v>84295199</v>
      </c>
      <c r="B4106" s="139" t="s">
        <v>9626</v>
      </c>
      <c r="C4106" s="140"/>
      <c r="D4106" s="138">
        <v>2.0592000000000001</v>
      </c>
      <c r="E4106" s="138">
        <v>3.2599</v>
      </c>
    </row>
    <row r="4107" spans="1:5">
      <c r="A4107" s="145">
        <v>84295211</v>
      </c>
      <c r="B4107" s="117" t="s">
        <v>9627</v>
      </c>
      <c r="C4107" s="118"/>
      <c r="D4107" s="136">
        <v>5.0838000000000001</v>
      </c>
      <c r="E4107" s="136">
        <v>5.2100999999999997</v>
      </c>
    </row>
    <row r="4108" spans="1:5" ht="27">
      <c r="A4108" s="130">
        <v>84295212</v>
      </c>
      <c r="B4108" s="139" t="s">
        <v>9628</v>
      </c>
      <c r="C4108" s="140"/>
      <c r="D4108" s="138">
        <v>3.3298000000000001</v>
      </c>
      <c r="E4108" s="138">
        <v>6.1329000000000002</v>
      </c>
    </row>
    <row r="4109" spans="1:5">
      <c r="A4109" s="145">
        <v>84295219</v>
      </c>
      <c r="B4109" s="117" t="s">
        <v>9629</v>
      </c>
      <c r="C4109" s="118"/>
      <c r="D4109" s="136">
        <v>2.7501000000000002</v>
      </c>
      <c r="E4109" s="136">
        <v>3.5474000000000001</v>
      </c>
    </row>
    <row r="4110" spans="1:5" ht="27">
      <c r="A4110" s="130">
        <v>84295900</v>
      </c>
      <c r="B4110" s="139" t="s">
        <v>9630</v>
      </c>
      <c r="C4110" s="140"/>
      <c r="D4110" s="138">
        <v>3.1092</v>
      </c>
      <c r="E4110" s="138">
        <v>4.5557999999999996</v>
      </c>
    </row>
    <row r="4111" spans="1:5">
      <c r="A4111" s="130">
        <v>84301000</v>
      </c>
      <c r="B4111" s="117" t="s">
        <v>9631</v>
      </c>
      <c r="C4111" s="118"/>
      <c r="D4111" s="138">
        <v>4.1116000000000001</v>
      </c>
      <c r="E4111" s="138">
        <v>4.1714000000000002</v>
      </c>
    </row>
    <row r="4112" spans="1:5" ht="27">
      <c r="A4112" s="130">
        <v>84304110</v>
      </c>
      <c r="B4112" s="139" t="s">
        <v>9632</v>
      </c>
      <c r="C4112" s="140"/>
      <c r="D4112" s="138">
        <v>2.5325000000000002</v>
      </c>
      <c r="E4112" s="138">
        <v>3.9117000000000002</v>
      </c>
    </row>
    <row r="4113" spans="1:5">
      <c r="A4113" s="145">
        <v>84304120</v>
      </c>
      <c r="B4113" s="117" t="s">
        <v>9633</v>
      </c>
      <c r="C4113" s="118"/>
      <c r="D4113" s="136">
        <v>3.4091</v>
      </c>
      <c r="E4113" s="136">
        <v>5.2340999999999998</v>
      </c>
    </row>
    <row r="4114" spans="1:5" ht="27">
      <c r="A4114" s="130">
        <v>84304130</v>
      </c>
      <c r="B4114" s="139" t="s">
        <v>9634</v>
      </c>
      <c r="C4114" s="140"/>
      <c r="D4114" s="138">
        <v>0.41249999999999998</v>
      </c>
      <c r="E4114" s="138">
        <v>6.5864000000000003</v>
      </c>
    </row>
    <row r="4115" spans="1:5">
      <c r="A4115" s="145">
        <v>84304190</v>
      </c>
      <c r="B4115" s="117" t="s">
        <v>9635</v>
      </c>
      <c r="C4115" s="118"/>
      <c r="D4115" s="136">
        <v>0.85</v>
      </c>
      <c r="E4115" s="136">
        <v>3.0265</v>
      </c>
    </row>
    <row r="4116" spans="1:5" ht="27">
      <c r="A4116" s="130">
        <v>84304910</v>
      </c>
      <c r="B4116" s="139" t="s">
        <v>9636</v>
      </c>
      <c r="C4116" s="140"/>
      <c r="D4116" s="138">
        <v>4.9949000000000003</v>
      </c>
      <c r="E4116" s="138">
        <v>3.4209000000000001</v>
      </c>
    </row>
    <row r="4117" spans="1:5" ht="27">
      <c r="A4117" s="130">
        <v>84304920</v>
      </c>
      <c r="B4117" s="139" t="s">
        <v>9637</v>
      </c>
      <c r="C4117" s="140"/>
      <c r="D4117" s="138">
        <v>1.6203000000000001</v>
      </c>
      <c r="E4117" s="138">
        <v>3.1414</v>
      </c>
    </row>
    <row r="4118" spans="1:5">
      <c r="A4118" s="145">
        <v>84304990</v>
      </c>
      <c r="B4118" s="117" t="s">
        <v>9638</v>
      </c>
      <c r="C4118" s="118"/>
      <c r="D4118" s="136">
        <v>3.2964000000000002</v>
      </c>
      <c r="E4118" s="136">
        <v>5.8589000000000002</v>
      </c>
    </row>
    <row r="4119" spans="1:5" ht="27">
      <c r="A4119" s="130">
        <v>84305000</v>
      </c>
      <c r="B4119" s="139" t="s">
        <v>9639</v>
      </c>
      <c r="C4119" s="140"/>
      <c r="D4119" s="138">
        <v>9.5579999999999998</v>
      </c>
      <c r="E4119" s="138">
        <v>13.404999999999999</v>
      </c>
    </row>
    <row r="4120" spans="1:5" ht="27">
      <c r="A4120" s="130">
        <v>84306100</v>
      </c>
      <c r="B4120" s="139" t="s">
        <v>9640</v>
      </c>
      <c r="C4120" s="140"/>
      <c r="D4120" s="138">
        <v>2.9697</v>
      </c>
      <c r="E4120" s="138">
        <v>4.1125999999999996</v>
      </c>
    </row>
    <row r="4121" spans="1:5">
      <c r="A4121" s="145">
        <v>84306919</v>
      </c>
      <c r="B4121" s="117" t="s">
        <v>9641</v>
      </c>
      <c r="C4121" s="118"/>
      <c r="D4121" s="136">
        <v>1.8182</v>
      </c>
      <c r="E4121" s="136">
        <v>4.1985999999999999</v>
      </c>
    </row>
    <row r="4122" spans="1:5">
      <c r="A4122" s="145">
        <v>84306990</v>
      </c>
      <c r="B4122" s="117" t="s">
        <v>9642</v>
      </c>
      <c r="C4122" s="118"/>
      <c r="D4122" s="136">
        <v>2.5602</v>
      </c>
      <c r="E4122" s="136">
        <v>3.4744999999999999</v>
      </c>
    </row>
    <row r="4123" spans="1:5">
      <c r="A4123" s="145">
        <v>84311010</v>
      </c>
      <c r="B4123" s="117" t="s">
        <v>9643</v>
      </c>
      <c r="C4123" s="118"/>
      <c r="D4123" s="136">
        <v>2.0426000000000002</v>
      </c>
      <c r="E4123" s="136">
        <v>2.9578000000000002</v>
      </c>
    </row>
    <row r="4124" spans="1:5">
      <c r="A4124" s="145">
        <v>84311090</v>
      </c>
      <c r="B4124" s="117" t="s">
        <v>9644</v>
      </c>
      <c r="C4124" s="118"/>
      <c r="D4124" s="136">
        <v>2.218</v>
      </c>
      <c r="E4124" s="136">
        <v>4.0697999999999999</v>
      </c>
    </row>
    <row r="4125" spans="1:5">
      <c r="A4125" s="145">
        <v>84312011</v>
      </c>
      <c r="B4125" s="117" t="s">
        <v>9645</v>
      </c>
      <c r="C4125" s="118"/>
      <c r="D4125" s="136">
        <v>3.0813999999999999</v>
      </c>
      <c r="E4125" s="136">
        <v>3.8963000000000001</v>
      </c>
    </row>
    <row r="4126" spans="1:5">
      <c r="A4126" s="130">
        <v>84312019</v>
      </c>
      <c r="B4126" s="117" t="s">
        <v>9646</v>
      </c>
      <c r="C4126" s="118"/>
      <c r="D4126" s="138">
        <v>3.6846999999999999</v>
      </c>
      <c r="E4126" s="138">
        <v>4.1651999999999996</v>
      </c>
    </row>
    <row r="4127" spans="1:5">
      <c r="A4127" s="145">
        <v>84312090</v>
      </c>
      <c r="B4127" s="117" t="s">
        <v>9647</v>
      </c>
      <c r="C4127" s="118"/>
      <c r="D4127" s="136">
        <v>2.5964999999999998</v>
      </c>
      <c r="E4127" s="136">
        <v>3.9411999999999998</v>
      </c>
    </row>
    <row r="4128" spans="1:5">
      <c r="A4128" s="130">
        <v>84313110</v>
      </c>
      <c r="B4128" s="117" t="s">
        <v>9648</v>
      </c>
      <c r="C4128" s="118"/>
      <c r="D4128" s="138">
        <v>0.85309999999999997</v>
      </c>
      <c r="E4128" s="138">
        <v>2.9125999999999999</v>
      </c>
    </row>
    <row r="4129" spans="1:5">
      <c r="A4129" s="145">
        <v>84313190</v>
      </c>
      <c r="B4129" s="117" t="s">
        <v>9649</v>
      </c>
      <c r="C4129" s="118"/>
      <c r="D4129" s="136">
        <v>3.5238999999999998</v>
      </c>
      <c r="E4129" s="136">
        <v>10.732100000000001</v>
      </c>
    </row>
    <row r="4130" spans="1:5">
      <c r="A4130" s="145">
        <v>84313900</v>
      </c>
      <c r="B4130" s="117" t="s">
        <v>9650</v>
      </c>
      <c r="C4130" s="118"/>
      <c r="D4130" s="136">
        <v>2.5038999999999998</v>
      </c>
      <c r="E4130" s="136">
        <v>3.7227000000000001</v>
      </c>
    </row>
    <row r="4131" spans="1:5">
      <c r="A4131" s="145">
        <v>84314100</v>
      </c>
      <c r="B4131" s="117" t="s">
        <v>9651</v>
      </c>
      <c r="C4131" s="118"/>
      <c r="D4131" s="136">
        <v>1.2017</v>
      </c>
      <c r="E4131" s="136">
        <v>1.9078999999999999</v>
      </c>
    </row>
    <row r="4132" spans="1:5">
      <c r="A4132" s="145">
        <v>84314200</v>
      </c>
      <c r="B4132" s="117" t="s">
        <v>9652</v>
      </c>
      <c r="C4132" s="118"/>
      <c r="D4132" s="136">
        <v>0.81699999999999995</v>
      </c>
      <c r="E4132" s="136">
        <v>1.0293000000000001</v>
      </c>
    </row>
    <row r="4133" spans="1:5">
      <c r="A4133" s="145">
        <v>84314310</v>
      </c>
      <c r="B4133" s="117" t="s">
        <v>9653</v>
      </c>
      <c r="C4133" s="118"/>
      <c r="D4133" s="136">
        <v>1.8416999999999999</v>
      </c>
      <c r="E4133" s="136">
        <v>4.9077999999999999</v>
      </c>
    </row>
    <row r="4134" spans="1:5" ht="27">
      <c r="A4134" s="130">
        <v>84314390</v>
      </c>
      <c r="B4134" s="139" t="s">
        <v>9654</v>
      </c>
      <c r="C4134" s="140"/>
      <c r="D4134" s="138">
        <v>1.6669</v>
      </c>
      <c r="E4134" s="138">
        <v>4.2013999999999996</v>
      </c>
    </row>
    <row r="4135" spans="1:5" ht="27">
      <c r="A4135" s="130">
        <v>84314910</v>
      </c>
      <c r="B4135" s="139" t="s">
        <v>9655</v>
      </c>
      <c r="C4135" s="140"/>
      <c r="D4135" s="138">
        <v>1.5771999999999999</v>
      </c>
      <c r="E4135" s="138">
        <v>5.2064000000000004</v>
      </c>
    </row>
    <row r="4136" spans="1:5" ht="27">
      <c r="A4136" s="130">
        <v>84314921</v>
      </c>
      <c r="B4136" s="139" t="s">
        <v>9656</v>
      </c>
      <c r="C4136" s="140"/>
      <c r="D4136" s="138">
        <v>3.4392999999999998</v>
      </c>
      <c r="E4136" s="138">
        <v>6.5933000000000002</v>
      </c>
    </row>
    <row r="4137" spans="1:5">
      <c r="A4137" s="130">
        <v>84314922</v>
      </c>
      <c r="B4137" s="117" t="s">
        <v>9657</v>
      </c>
      <c r="C4137" s="118"/>
      <c r="D4137" s="138">
        <v>0.95630000000000004</v>
      </c>
      <c r="E4137" s="138">
        <v>1.3333999999999999</v>
      </c>
    </row>
    <row r="4138" spans="1:5">
      <c r="A4138" s="130">
        <v>84314923</v>
      </c>
      <c r="B4138" s="117" t="s">
        <v>9658</v>
      </c>
      <c r="C4138" s="118"/>
      <c r="D4138" s="138">
        <v>2.5632000000000001</v>
      </c>
      <c r="E4138" s="138">
        <v>5.7744</v>
      </c>
    </row>
    <row r="4139" spans="1:5" ht="40.5">
      <c r="A4139" s="130">
        <v>84314929</v>
      </c>
      <c r="B4139" s="139" t="s">
        <v>9659</v>
      </c>
      <c r="C4139" s="140"/>
      <c r="D4139" s="138">
        <v>1.5871</v>
      </c>
      <c r="E4139" s="138">
        <v>2.9154</v>
      </c>
    </row>
    <row r="4140" spans="1:5">
      <c r="A4140" s="130">
        <v>84321000</v>
      </c>
      <c r="B4140" s="117" t="s">
        <v>9660</v>
      </c>
      <c r="C4140" s="118"/>
      <c r="D4140" s="138">
        <v>1.8017000000000001</v>
      </c>
      <c r="E4140" s="138">
        <v>2.0903</v>
      </c>
    </row>
    <row r="4141" spans="1:5" ht="27">
      <c r="A4141" s="130">
        <v>84322100</v>
      </c>
      <c r="B4141" s="139" t="s">
        <v>9661</v>
      </c>
      <c r="C4141" s="140"/>
      <c r="D4141" s="138">
        <v>1.5613999999999999</v>
      </c>
      <c r="E4141" s="138">
        <v>2.214</v>
      </c>
    </row>
    <row r="4142" spans="1:5">
      <c r="A4142" s="145">
        <v>84322900</v>
      </c>
      <c r="B4142" s="117" t="s">
        <v>9662</v>
      </c>
      <c r="C4142" s="118"/>
      <c r="D4142" s="136">
        <v>2.3083</v>
      </c>
      <c r="E4142" s="136">
        <v>3.0405000000000002</v>
      </c>
    </row>
    <row r="4143" spans="1:5">
      <c r="A4143" s="130">
        <v>84323110</v>
      </c>
      <c r="B4143" s="117" t="s">
        <v>9663</v>
      </c>
      <c r="C4143" s="118"/>
      <c r="D4143" s="138">
        <v>4.0991</v>
      </c>
      <c r="E4143" s="138">
        <v>10.9102</v>
      </c>
    </row>
    <row r="4144" spans="1:5">
      <c r="A4144" s="130">
        <v>84323190</v>
      </c>
      <c r="B4144" s="117" t="s">
        <v>5820</v>
      </c>
      <c r="C4144" s="118"/>
      <c r="D4144" s="138">
        <v>3.2513999999999998</v>
      </c>
      <c r="E4144" s="138">
        <v>3.6871999999999998</v>
      </c>
    </row>
    <row r="4145" spans="1:5">
      <c r="A4145" s="130">
        <v>84323910</v>
      </c>
      <c r="B4145" s="117" t="s">
        <v>9663</v>
      </c>
      <c r="C4145" s="118"/>
      <c r="D4145" s="138">
        <v>2.8371</v>
      </c>
      <c r="E4145" s="138">
        <v>3.0767000000000002</v>
      </c>
    </row>
    <row r="4146" spans="1:5">
      <c r="A4146" s="130">
        <v>84324200</v>
      </c>
      <c r="B4146" s="117" t="s">
        <v>9664</v>
      </c>
      <c r="C4146" s="118"/>
      <c r="D4146" s="138">
        <v>6.9789000000000003</v>
      </c>
      <c r="E4146" s="138">
        <v>6.9789000000000003</v>
      </c>
    </row>
    <row r="4147" spans="1:5">
      <c r="A4147" s="145">
        <v>84328000</v>
      </c>
      <c r="B4147" s="117" t="s">
        <v>9665</v>
      </c>
      <c r="C4147" s="118"/>
      <c r="D4147" s="136">
        <v>3.6240999999999999</v>
      </c>
      <c r="E4147" s="136">
        <v>4.9604999999999997</v>
      </c>
    </row>
    <row r="4148" spans="1:5">
      <c r="A4148" s="145">
        <v>84329000</v>
      </c>
      <c r="B4148" s="117" t="s">
        <v>9666</v>
      </c>
      <c r="C4148" s="118"/>
      <c r="D4148" s="136">
        <v>1.8184</v>
      </c>
      <c r="E4148" s="136">
        <v>1.9403999999999999</v>
      </c>
    </row>
    <row r="4149" spans="1:5">
      <c r="A4149" s="145">
        <v>84331100</v>
      </c>
      <c r="B4149" s="117" t="s">
        <v>9667</v>
      </c>
      <c r="C4149" s="118"/>
      <c r="D4149" s="136">
        <v>2.7511000000000001</v>
      </c>
      <c r="E4149" s="136">
        <v>4.8775000000000004</v>
      </c>
    </row>
    <row r="4150" spans="1:5">
      <c r="A4150" s="145">
        <v>84331900</v>
      </c>
      <c r="B4150" s="117" t="s">
        <v>9668</v>
      </c>
      <c r="C4150" s="118"/>
      <c r="D4150" s="136">
        <v>0.70699999999999996</v>
      </c>
      <c r="E4150" s="136">
        <v>2.5381</v>
      </c>
    </row>
    <row r="4151" spans="1:5">
      <c r="A4151" s="145">
        <v>84332090</v>
      </c>
      <c r="B4151" s="117" t="s">
        <v>9669</v>
      </c>
      <c r="C4151" s="118"/>
      <c r="D4151" s="136">
        <v>2.2549000000000001</v>
      </c>
      <c r="E4151" s="136">
        <v>9.0474999999999994</v>
      </c>
    </row>
    <row r="4152" spans="1:5">
      <c r="A4152" s="145">
        <v>84333000</v>
      </c>
      <c r="B4152" s="117" t="s">
        <v>9670</v>
      </c>
      <c r="C4152" s="118"/>
      <c r="D4152" s="136">
        <v>2.8319999999999999</v>
      </c>
      <c r="E4152" s="136">
        <v>3.2439</v>
      </c>
    </row>
    <row r="4153" spans="1:5">
      <c r="A4153" s="145">
        <v>84334000</v>
      </c>
      <c r="B4153" s="117" t="s">
        <v>9671</v>
      </c>
      <c r="C4153" s="118"/>
      <c r="D4153" s="136">
        <v>3.2161</v>
      </c>
      <c r="E4153" s="136">
        <v>3.5968</v>
      </c>
    </row>
    <row r="4154" spans="1:5" ht="27">
      <c r="A4154" s="130">
        <v>84335100</v>
      </c>
      <c r="B4154" s="139" t="s">
        <v>9672</v>
      </c>
      <c r="C4154" s="140"/>
      <c r="D4154" s="138">
        <v>3.9493</v>
      </c>
      <c r="E4154" s="138">
        <v>4.9538000000000002</v>
      </c>
    </row>
    <row r="4155" spans="1:5">
      <c r="A4155" s="145">
        <v>84335990</v>
      </c>
      <c r="B4155" s="117" t="s">
        <v>9673</v>
      </c>
      <c r="C4155" s="118"/>
      <c r="D4155" s="136">
        <v>8.2969000000000008</v>
      </c>
      <c r="E4155" s="136">
        <v>10.011699999999999</v>
      </c>
    </row>
    <row r="4156" spans="1:5">
      <c r="A4156" s="130">
        <v>84336010</v>
      </c>
      <c r="B4156" s="117" t="s">
        <v>9674</v>
      </c>
      <c r="C4156" s="118"/>
      <c r="D4156" s="138">
        <v>19.537700000000001</v>
      </c>
      <c r="E4156" s="138">
        <v>16.959399999999999</v>
      </c>
    </row>
    <row r="4157" spans="1:5">
      <c r="A4157" s="145">
        <v>84336090</v>
      </c>
      <c r="B4157" s="117" t="s">
        <v>9675</v>
      </c>
      <c r="C4157" s="118"/>
      <c r="D4157" s="136">
        <v>6.4150999999999998</v>
      </c>
      <c r="E4157" s="136">
        <v>6.4150999999999998</v>
      </c>
    </row>
    <row r="4158" spans="1:5">
      <c r="A4158" s="130">
        <v>84339010</v>
      </c>
      <c r="B4158" s="117" t="s">
        <v>9676</v>
      </c>
      <c r="C4158" s="118"/>
      <c r="D4158" s="138">
        <v>2.0257999999999998</v>
      </c>
      <c r="E4158" s="138">
        <v>4.6300999999999997</v>
      </c>
    </row>
    <row r="4159" spans="1:5">
      <c r="A4159" s="145">
        <v>84339090</v>
      </c>
      <c r="B4159" s="117" t="s">
        <v>9677</v>
      </c>
      <c r="C4159" s="118"/>
      <c r="D4159" s="136">
        <v>2.0710999999999999</v>
      </c>
      <c r="E4159" s="136">
        <v>3.2359</v>
      </c>
    </row>
    <row r="4160" spans="1:5">
      <c r="A4160" s="145">
        <v>84342010</v>
      </c>
      <c r="B4160" s="117" t="s">
        <v>9678</v>
      </c>
      <c r="C4160" s="118"/>
      <c r="D4160" s="136">
        <v>17.1145</v>
      </c>
      <c r="E4160" s="136">
        <v>17.1145</v>
      </c>
    </row>
    <row r="4161" spans="1:5">
      <c r="A4161" s="145">
        <v>84342090</v>
      </c>
      <c r="B4161" s="117" t="s">
        <v>9679</v>
      </c>
      <c r="C4161" s="118"/>
      <c r="D4161" s="136">
        <v>5.6018999999999997</v>
      </c>
      <c r="E4161" s="136">
        <v>35.431800000000003</v>
      </c>
    </row>
    <row r="4162" spans="1:5">
      <c r="A4162" s="145">
        <v>84349000</v>
      </c>
      <c r="B4162" s="117" t="s">
        <v>9680</v>
      </c>
      <c r="C4162" s="118"/>
      <c r="D4162" s="136">
        <v>13.3467</v>
      </c>
      <c r="E4162" s="136">
        <v>22.2041</v>
      </c>
    </row>
    <row r="4163" spans="1:5">
      <c r="A4163" s="145">
        <v>84351000</v>
      </c>
      <c r="B4163" s="117" t="s">
        <v>9681</v>
      </c>
      <c r="C4163" s="118"/>
      <c r="D4163" s="136">
        <v>7.8803000000000001</v>
      </c>
      <c r="E4163" s="136">
        <v>8.1547000000000001</v>
      </c>
    </row>
    <row r="4164" spans="1:5">
      <c r="A4164" s="145">
        <v>84359000</v>
      </c>
      <c r="B4164" s="117" t="s">
        <v>9682</v>
      </c>
      <c r="C4164" s="118"/>
      <c r="D4164" s="136">
        <v>11.0458</v>
      </c>
      <c r="E4164" s="136">
        <v>11.0458</v>
      </c>
    </row>
    <row r="4165" spans="1:5">
      <c r="A4165" s="145">
        <v>84361000</v>
      </c>
      <c r="B4165" s="117" t="s">
        <v>9683</v>
      </c>
      <c r="C4165" s="118"/>
      <c r="D4165" s="136">
        <v>1.6087</v>
      </c>
      <c r="E4165" s="136">
        <v>9.9501000000000008</v>
      </c>
    </row>
    <row r="4166" spans="1:5">
      <c r="A4166" s="130">
        <v>84362100</v>
      </c>
      <c r="B4166" s="117" t="s">
        <v>9684</v>
      </c>
      <c r="C4166" s="118"/>
      <c r="D4166" s="138">
        <v>3.3849999999999998</v>
      </c>
      <c r="E4166" s="138">
        <v>4.7062999999999997</v>
      </c>
    </row>
    <row r="4167" spans="1:5">
      <c r="A4167" s="145">
        <v>84362900</v>
      </c>
      <c r="B4167" s="117" t="s">
        <v>9685</v>
      </c>
      <c r="C4167" s="118"/>
      <c r="D4167" s="136">
        <v>1.8208</v>
      </c>
      <c r="E4167" s="136">
        <v>2.6739999999999999</v>
      </c>
    </row>
    <row r="4168" spans="1:5" ht="27">
      <c r="A4168" s="145">
        <v>84368000</v>
      </c>
      <c r="B4168" s="139" t="s">
        <v>9686</v>
      </c>
      <c r="C4168" s="140"/>
      <c r="D4168" s="136">
        <v>2.02</v>
      </c>
      <c r="E4168" s="136">
        <v>3.6669999999999998</v>
      </c>
    </row>
    <row r="4169" spans="1:5">
      <c r="A4169" s="145">
        <v>84369100</v>
      </c>
      <c r="B4169" s="117" t="s">
        <v>9687</v>
      </c>
      <c r="C4169" s="118"/>
      <c r="D4169" s="136">
        <v>2.6981000000000002</v>
      </c>
      <c r="E4169" s="136">
        <v>3.7867000000000002</v>
      </c>
    </row>
    <row r="4170" spans="1:5">
      <c r="A4170" s="145">
        <v>84369900</v>
      </c>
      <c r="B4170" s="117" t="s">
        <v>9688</v>
      </c>
      <c r="C4170" s="118"/>
      <c r="D4170" s="136">
        <v>2.6480000000000001</v>
      </c>
      <c r="E4170" s="136">
        <v>8.2431000000000001</v>
      </c>
    </row>
    <row r="4171" spans="1:5">
      <c r="A4171" s="145">
        <v>84371000</v>
      </c>
      <c r="B4171" s="117" t="s">
        <v>9689</v>
      </c>
      <c r="C4171" s="118"/>
      <c r="D4171" s="136">
        <v>5.0795000000000003</v>
      </c>
      <c r="E4171" s="136">
        <v>15.7873</v>
      </c>
    </row>
    <row r="4172" spans="1:5">
      <c r="A4172" s="145">
        <v>84378010</v>
      </c>
      <c r="B4172" s="117" t="s">
        <v>9690</v>
      </c>
      <c r="C4172" s="118"/>
      <c r="D4172" s="136">
        <v>1.3983000000000001</v>
      </c>
      <c r="E4172" s="136">
        <v>8.1094000000000008</v>
      </c>
    </row>
    <row r="4173" spans="1:5">
      <c r="A4173" s="145">
        <v>84378090</v>
      </c>
      <c r="B4173" s="117" t="s">
        <v>9691</v>
      </c>
      <c r="C4173" s="118"/>
      <c r="D4173" s="136">
        <v>2.5920999999999998</v>
      </c>
      <c r="E4173" s="136">
        <v>10.9518</v>
      </c>
    </row>
    <row r="4174" spans="1:5">
      <c r="A4174" s="145">
        <v>84379000</v>
      </c>
      <c r="B4174" s="117" t="s">
        <v>9692</v>
      </c>
      <c r="C4174" s="118"/>
      <c r="D4174" s="136">
        <v>1.9662999999999999</v>
      </c>
      <c r="E4174" s="136">
        <v>4.4787999999999997</v>
      </c>
    </row>
    <row r="4175" spans="1:5" ht="27">
      <c r="A4175" s="130">
        <v>84381000</v>
      </c>
      <c r="B4175" s="139" t="s">
        <v>9693</v>
      </c>
      <c r="C4175" s="140"/>
      <c r="D4175" s="138">
        <v>3.2296999999999998</v>
      </c>
      <c r="E4175" s="138">
        <v>11.9117</v>
      </c>
    </row>
    <row r="4176" spans="1:5" ht="27">
      <c r="A4176" s="145">
        <v>84382011</v>
      </c>
      <c r="B4176" s="117" t="s">
        <v>9694</v>
      </c>
      <c r="C4176" s="118"/>
      <c r="D4176" s="136">
        <v>6.9401999999999999</v>
      </c>
      <c r="E4176" s="136">
        <v>7.64</v>
      </c>
    </row>
    <row r="4177" spans="1:5" ht="27">
      <c r="A4177" s="130">
        <v>84382019</v>
      </c>
      <c r="B4177" s="139" t="s">
        <v>9695</v>
      </c>
      <c r="C4177" s="140"/>
      <c r="D4177" s="138">
        <v>6.9546000000000001</v>
      </c>
      <c r="E4177" s="138">
        <v>24.622199999999999</v>
      </c>
    </row>
    <row r="4178" spans="1:5">
      <c r="A4178" s="145">
        <v>84382090</v>
      </c>
      <c r="B4178" s="117" t="s">
        <v>9696</v>
      </c>
      <c r="C4178" s="118"/>
      <c r="D4178" s="136">
        <v>4.383</v>
      </c>
      <c r="E4178" s="136">
        <v>9.1767000000000003</v>
      </c>
    </row>
    <row r="4179" spans="1:5" ht="27">
      <c r="A4179" s="130">
        <v>84383000</v>
      </c>
      <c r="B4179" s="139" t="s">
        <v>9697</v>
      </c>
      <c r="C4179" s="140"/>
      <c r="D4179" s="138">
        <v>9.7182999999999993</v>
      </c>
      <c r="E4179" s="138">
        <v>15.979200000000001</v>
      </c>
    </row>
    <row r="4180" spans="1:5">
      <c r="A4180" s="145">
        <v>84384000</v>
      </c>
      <c r="B4180" s="117" t="s">
        <v>9698</v>
      </c>
      <c r="C4180" s="118"/>
      <c r="D4180" s="136">
        <v>5.7808999999999999</v>
      </c>
      <c r="E4180" s="136">
        <v>10.2645</v>
      </c>
    </row>
    <row r="4181" spans="1:5" ht="27">
      <c r="A4181" s="130">
        <v>84385000</v>
      </c>
      <c r="B4181" s="139" t="s">
        <v>9699</v>
      </c>
      <c r="C4181" s="140"/>
      <c r="D4181" s="138">
        <v>8.8415999999999997</v>
      </c>
      <c r="E4181" s="138">
        <v>14.804500000000001</v>
      </c>
    </row>
    <row r="4182" spans="1:5">
      <c r="A4182" s="145">
        <v>84386000</v>
      </c>
      <c r="B4182" s="117" t="s">
        <v>9700</v>
      </c>
      <c r="C4182" s="118"/>
      <c r="D4182" s="136">
        <v>3.3536000000000001</v>
      </c>
      <c r="E4182" s="136">
        <v>9.7393999999999998</v>
      </c>
    </row>
    <row r="4183" spans="1:5" ht="27">
      <c r="A4183" s="130">
        <v>84388090</v>
      </c>
      <c r="B4183" s="139" t="s">
        <v>9701</v>
      </c>
      <c r="C4183" s="140"/>
      <c r="D4183" s="138">
        <v>3.7738999999999998</v>
      </c>
      <c r="E4183" s="138">
        <v>9.4976000000000003</v>
      </c>
    </row>
    <row r="4184" spans="1:5">
      <c r="A4184" s="145">
        <v>84389000</v>
      </c>
      <c r="B4184" s="117" t="s">
        <v>9702</v>
      </c>
      <c r="C4184" s="118"/>
      <c r="D4184" s="136">
        <v>2.536</v>
      </c>
      <c r="E4184" s="136">
        <v>7.4558</v>
      </c>
    </row>
    <row r="4185" spans="1:5" ht="27">
      <c r="A4185" s="130">
        <v>84391010</v>
      </c>
      <c r="B4185" s="139" t="s">
        <v>9703</v>
      </c>
      <c r="C4185" s="140"/>
      <c r="D4185" s="138">
        <v>13.8063</v>
      </c>
      <c r="E4185" s="138">
        <v>11.899800000000001</v>
      </c>
    </row>
    <row r="4186" spans="1:5" ht="27">
      <c r="A4186" s="130">
        <v>84391020</v>
      </c>
      <c r="B4186" s="139" t="s">
        <v>9704</v>
      </c>
      <c r="C4186" s="140"/>
      <c r="D4186" s="138">
        <v>16.684100000000001</v>
      </c>
      <c r="E4186" s="138">
        <v>26.971699999999998</v>
      </c>
    </row>
    <row r="4187" spans="1:5">
      <c r="A4187" s="145">
        <v>84391030</v>
      </c>
      <c r="B4187" s="117" t="s">
        <v>9705</v>
      </c>
      <c r="C4187" s="118"/>
      <c r="D4187" s="136">
        <v>15.7615</v>
      </c>
      <c r="E4187" s="136">
        <v>16.448699999999999</v>
      </c>
    </row>
    <row r="4188" spans="1:5">
      <c r="A4188" s="145">
        <v>84391090</v>
      </c>
      <c r="B4188" s="117" t="s">
        <v>9706</v>
      </c>
      <c r="C4188" s="118"/>
      <c r="D4188" s="136">
        <v>5.2591999999999999</v>
      </c>
      <c r="E4188" s="136">
        <v>12.771699999999999</v>
      </c>
    </row>
    <row r="4189" spans="1:5">
      <c r="A4189" s="145">
        <v>84392000</v>
      </c>
      <c r="B4189" s="117" t="s">
        <v>9707</v>
      </c>
      <c r="C4189" s="118"/>
      <c r="D4189" s="136">
        <v>5.9128999999999996</v>
      </c>
      <c r="E4189" s="136">
        <v>7.7984</v>
      </c>
    </row>
    <row r="4190" spans="1:5">
      <c r="A4190" s="130">
        <v>84393020</v>
      </c>
      <c r="B4190" s="117" t="s">
        <v>9708</v>
      </c>
      <c r="C4190" s="118"/>
      <c r="D4190" s="138">
        <v>7.4413999999999998</v>
      </c>
      <c r="E4190" s="138">
        <v>7.4413999999999998</v>
      </c>
    </row>
    <row r="4191" spans="1:5">
      <c r="A4191" s="130">
        <v>84393030</v>
      </c>
      <c r="B4191" s="117" t="s">
        <v>9709</v>
      </c>
      <c r="C4191" s="118"/>
      <c r="D4191" s="138">
        <v>2.3332000000000002</v>
      </c>
      <c r="E4191" s="138">
        <v>9.5663</v>
      </c>
    </row>
    <row r="4192" spans="1:5">
      <c r="A4192" s="145">
        <v>84393090</v>
      </c>
      <c r="B4192" s="117" t="s">
        <v>9710</v>
      </c>
      <c r="C4192" s="118"/>
      <c r="D4192" s="136">
        <v>2.4367000000000001</v>
      </c>
      <c r="E4192" s="136">
        <v>3.9922</v>
      </c>
    </row>
    <row r="4193" spans="1:5" ht="27">
      <c r="A4193" s="130">
        <v>84399100</v>
      </c>
      <c r="B4193" s="139" t="s">
        <v>9711</v>
      </c>
      <c r="C4193" s="140"/>
      <c r="D4193" s="138">
        <v>9.5565999999999995</v>
      </c>
      <c r="E4193" s="138">
        <v>27.538699999999999</v>
      </c>
    </row>
    <row r="4194" spans="1:5" ht="27">
      <c r="A4194" s="145">
        <v>84399910</v>
      </c>
      <c r="B4194" s="117" t="s">
        <v>9712</v>
      </c>
      <c r="C4194" s="118"/>
      <c r="D4194" s="136">
        <v>6.6997999999999998</v>
      </c>
      <c r="E4194" s="136">
        <v>6.6997999999999998</v>
      </c>
    </row>
    <row r="4195" spans="1:5" ht="27">
      <c r="A4195" s="130">
        <v>84399990</v>
      </c>
      <c r="B4195" s="139" t="s">
        <v>9713</v>
      </c>
      <c r="C4195" s="140"/>
      <c r="D4195" s="138">
        <v>4.5332999999999997</v>
      </c>
      <c r="E4195" s="138">
        <v>7.5148999999999999</v>
      </c>
    </row>
    <row r="4196" spans="1:5">
      <c r="A4196" s="145">
        <v>84401019</v>
      </c>
      <c r="B4196" s="117" t="s">
        <v>9714</v>
      </c>
      <c r="C4196" s="118"/>
      <c r="D4196" s="136">
        <v>2.863</v>
      </c>
      <c r="E4196" s="136">
        <v>4.8654999999999999</v>
      </c>
    </row>
    <row r="4197" spans="1:5" ht="27">
      <c r="A4197" s="130">
        <v>84401020</v>
      </c>
      <c r="B4197" s="139" t="s">
        <v>9715</v>
      </c>
      <c r="C4197" s="140"/>
      <c r="D4197" s="138">
        <v>8.9733000000000001</v>
      </c>
      <c r="E4197" s="138">
        <v>6.8907999999999996</v>
      </c>
    </row>
    <row r="4198" spans="1:5">
      <c r="A4198" s="145">
        <v>84401090</v>
      </c>
      <c r="B4198" s="117" t="s">
        <v>9716</v>
      </c>
      <c r="C4198" s="118"/>
      <c r="D4198" s="136">
        <v>3.9213</v>
      </c>
      <c r="E4198" s="136">
        <v>16.4221</v>
      </c>
    </row>
    <row r="4199" spans="1:5" ht="27">
      <c r="A4199" s="130">
        <v>84409000</v>
      </c>
      <c r="B4199" s="139" t="s">
        <v>9717</v>
      </c>
      <c r="C4199" s="140"/>
      <c r="D4199" s="138">
        <v>65.422200000000004</v>
      </c>
      <c r="E4199" s="138">
        <v>9.1614000000000004</v>
      </c>
    </row>
    <row r="4200" spans="1:5">
      <c r="A4200" s="145">
        <v>84411010</v>
      </c>
      <c r="B4200" s="117" t="s">
        <v>9718</v>
      </c>
      <c r="C4200" s="118"/>
      <c r="D4200" s="136">
        <v>2.6753999999999998</v>
      </c>
      <c r="E4200" s="136">
        <v>5.4165999999999999</v>
      </c>
    </row>
    <row r="4201" spans="1:5" ht="27">
      <c r="A4201" s="130">
        <v>84411090</v>
      </c>
      <c r="B4201" s="139" t="s">
        <v>9719</v>
      </c>
      <c r="C4201" s="140"/>
      <c r="D4201" s="138">
        <v>2.5325000000000002</v>
      </c>
      <c r="E4201" s="138">
        <v>7.0922000000000001</v>
      </c>
    </row>
    <row r="4202" spans="1:5">
      <c r="A4202" s="145">
        <v>84412000</v>
      </c>
      <c r="B4202" s="117" t="s">
        <v>9720</v>
      </c>
      <c r="C4202" s="118"/>
      <c r="D4202" s="136">
        <v>5.6135999999999999</v>
      </c>
      <c r="E4202" s="136">
        <v>12.622299999999999</v>
      </c>
    </row>
    <row r="4203" spans="1:5" ht="27">
      <c r="A4203" s="130">
        <v>84413010</v>
      </c>
      <c r="B4203" s="139" t="s">
        <v>9721</v>
      </c>
      <c r="C4203" s="140"/>
      <c r="D4203" s="138">
        <v>3.6865000000000001</v>
      </c>
      <c r="E4203" s="138">
        <v>10.207800000000001</v>
      </c>
    </row>
    <row r="4204" spans="1:5">
      <c r="A4204" s="145">
        <v>84413090</v>
      </c>
      <c r="B4204" s="117" t="s">
        <v>9722</v>
      </c>
      <c r="C4204" s="118"/>
      <c r="D4204" s="136">
        <v>2.4784999999999999</v>
      </c>
      <c r="E4204" s="136">
        <v>4.8414999999999999</v>
      </c>
    </row>
    <row r="4205" spans="1:5">
      <c r="A4205" s="145">
        <v>84414000</v>
      </c>
      <c r="B4205" s="117" t="s">
        <v>9723</v>
      </c>
      <c r="C4205" s="118"/>
      <c r="D4205" s="136">
        <v>3.1392000000000002</v>
      </c>
      <c r="E4205" s="136">
        <v>6.9119000000000002</v>
      </c>
    </row>
    <row r="4206" spans="1:5">
      <c r="A4206" s="145">
        <v>84418000</v>
      </c>
      <c r="B4206" s="117" t="s">
        <v>9724</v>
      </c>
      <c r="C4206" s="118"/>
      <c r="D4206" s="136">
        <v>2.7443</v>
      </c>
      <c r="E4206" s="136">
        <v>9.9740000000000002</v>
      </c>
    </row>
    <row r="4207" spans="1:5">
      <c r="A4207" s="145">
        <v>84419000</v>
      </c>
      <c r="B4207" s="117" t="s">
        <v>9725</v>
      </c>
      <c r="C4207" s="118"/>
      <c r="D4207" s="136">
        <v>3.4209000000000001</v>
      </c>
      <c r="E4207" s="136">
        <v>6.6980000000000004</v>
      </c>
    </row>
    <row r="4208" spans="1:5">
      <c r="A4208" s="145">
        <v>84423010</v>
      </c>
      <c r="B4208" s="117" t="s">
        <v>9726</v>
      </c>
      <c r="C4208" s="118"/>
      <c r="D4208" s="136">
        <v>8.5749999999999993</v>
      </c>
      <c r="E4208" s="136">
        <v>25.480799999999999</v>
      </c>
    </row>
    <row r="4209" spans="1:5">
      <c r="A4209" s="145">
        <v>84423020</v>
      </c>
      <c r="B4209" s="117" t="s">
        <v>9727</v>
      </c>
      <c r="C4209" s="118"/>
      <c r="D4209" s="136">
        <v>10.7841</v>
      </c>
      <c r="E4209" s="136">
        <v>8.2471999999999994</v>
      </c>
    </row>
    <row r="4210" spans="1:5" ht="27">
      <c r="A4210" s="130">
        <v>84423090</v>
      </c>
      <c r="B4210" s="139" t="s">
        <v>9728</v>
      </c>
      <c r="C4210" s="140"/>
      <c r="D4210" s="138">
        <v>9.0059000000000005</v>
      </c>
      <c r="E4210" s="138">
        <v>10.973599999999999</v>
      </c>
    </row>
    <row r="4211" spans="1:5" ht="27">
      <c r="A4211" s="130">
        <v>84424090</v>
      </c>
      <c r="B4211" s="139" t="s">
        <v>9729</v>
      </c>
      <c r="C4211" s="140"/>
      <c r="D4211" s="138">
        <v>30.453800000000001</v>
      </c>
      <c r="E4211" s="138">
        <v>30.068300000000001</v>
      </c>
    </row>
    <row r="4212" spans="1:5">
      <c r="A4212" s="145">
        <v>84425000</v>
      </c>
      <c r="B4212" s="117" t="s">
        <v>9730</v>
      </c>
      <c r="C4212" s="118"/>
      <c r="D4212" s="136">
        <v>5.5556000000000001</v>
      </c>
      <c r="E4212" s="136">
        <v>28.8996</v>
      </c>
    </row>
    <row r="4213" spans="1:5">
      <c r="A4213" s="145">
        <v>84431190</v>
      </c>
      <c r="B4213" s="117" t="s">
        <v>9731</v>
      </c>
      <c r="C4213" s="118"/>
      <c r="D4213" s="136">
        <v>5.9059999999999997</v>
      </c>
      <c r="E4213" s="136">
        <v>18.078099999999999</v>
      </c>
    </row>
    <row r="4214" spans="1:5">
      <c r="A4214" s="145">
        <v>84431310</v>
      </c>
      <c r="B4214" s="117" t="s">
        <v>9732</v>
      </c>
      <c r="C4214" s="118"/>
      <c r="D4214" s="136">
        <v>24.391400000000001</v>
      </c>
      <c r="E4214" s="136">
        <v>27.741499999999998</v>
      </c>
    </row>
    <row r="4215" spans="1:5" ht="27">
      <c r="A4215" s="130">
        <v>84431390</v>
      </c>
      <c r="B4215" s="139" t="s">
        <v>9733</v>
      </c>
      <c r="C4215" s="140"/>
      <c r="D4215" s="138">
        <v>2.8950999999999998</v>
      </c>
      <c r="E4215" s="138">
        <v>24.098199999999999</v>
      </c>
    </row>
    <row r="4216" spans="1:5">
      <c r="A4216" s="145">
        <v>84431400</v>
      </c>
      <c r="B4216" s="117" t="s">
        <v>9734</v>
      </c>
      <c r="C4216" s="118"/>
      <c r="D4216" s="136">
        <v>1.3431</v>
      </c>
      <c r="E4216" s="136">
        <v>1.3431</v>
      </c>
    </row>
    <row r="4217" spans="1:5" ht="27">
      <c r="A4217" s="130">
        <v>84431500</v>
      </c>
      <c r="B4217" s="139" t="s">
        <v>9735</v>
      </c>
      <c r="C4217" s="140"/>
      <c r="D4217" s="138">
        <v>3.2111999999999998</v>
      </c>
      <c r="E4217" s="138">
        <v>3.4098999999999999</v>
      </c>
    </row>
    <row r="4218" spans="1:5">
      <c r="A4218" s="145">
        <v>84431600</v>
      </c>
      <c r="B4218" s="117" t="s">
        <v>9736</v>
      </c>
      <c r="C4218" s="118"/>
      <c r="D4218" s="136">
        <v>2.3506</v>
      </c>
      <c r="E4218" s="136">
        <v>5.6315999999999997</v>
      </c>
    </row>
    <row r="4219" spans="1:5" ht="27">
      <c r="A4219" s="130">
        <v>84431790</v>
      </c>
      <c r="B4219" s="139" t="s">
        <v>9737</v>
      </c>
      <c r="C4219" s="140"/>
      <c r="D4219" s="138">
        <v>2.8290000000000002</v>
      </c>
      <c r="E4219" s="138">
        <v>3.9455</v>
      </c>
    </row>
    <row r="4220" spans="1:5">
      <c r="A4220" s="145">
        <v>84431910</v>
      </c>
      <c r="B4220" s="117" t="s">
        <v>9732</v>
      </c>
      <c r="C4220" s="118"/>
      <c r="D4220" s="136">
        <v>5.7199</v>
      </c>
      <c r="E4220" s="136">
        <v>12.5344</v>
      </c>
    </row>
    <row r="4221" spans="1:5" ht="27">
      <c r="A4221" s="130">
        <v>84431990</v>
      </c>
      <c r="B4221" s="139" t="s">
        <v>9738</v>
      </c>
      <c r="C4221" s="140"/>
      <c r="D4221" s="138">
        <v>2.4108999999999998</v>
      </c>
      <c r="E4221" s="138">
        <v>60.799700000000001</v>
      </c>
    </row>
    <row r="4222" spans="1:5">
      <c r="A4222" s="145">
        <v>84433111</v>
      </c>
      <c r="B4222" s="117" t="s">
        <v>9739</v>
      </c>
      <c r="C4222" s="118"/>
      <c r="D4222" s="136">
        <v>4.4566999999999997</v>
      </c>
      <c r="E4222" s="136">
        <v>5.0083000000000002</v>
      </c>
    </row>
    <row r="4223" spans="1:5" ht="27">
      <c r="A4223" s="130">
        <v>84433112</v>
      </c>
      <c r="B4223" s="139" t="s">
        <v>9740</v>
      </c>
      <c r="C4223" s="140"/>
      <c r="D4223" s="138">
        <v>151.4161</v>
      </c>
      <c r="E4223" s="138">
        <v>153.2901</v>
      </c>
    </row>
    <row r="4224" spans="1:5" ht="27">
      <c r="A4224" s="145">
        <v>84433113</v>
      </c>
      <c r="B4224" s="117" t="s">
        <v>9741</v>
      </c>
      <c r="C4224" s="118"/>
      <c r="D4224" s="136">
        <v>1.2797000000000001</v>
      </c>
      <c r="E4224" s="136">
        <v>13.582000000000001</v>
      </c>
    </row>
    <row r="4225" spans="1:5" ht="27">
      <c r="A4225" s="130">
        <v>84433114</v>
      </c>
      <c r="B4225" s="139" t="s">
        <v>9742</v>
      </c>
      <c r="C4225" s="140"/>
      <c r="D4225" s="138">
        <v>1.2961</v>
      </c>
      <c r="E4225" s="138">
        <v>11.1692</v>
      </c>
    </row>
    <row r="4226" spans="1:5" ht="27">
      <c r="A4226" s="130">
        <v>84433115</v>
      </c>
      <c r="B4226" s="139" t="s">
        <v>9743</v>
      </c>
      <c r="C4226" s="140"/>
      <c r="D4226" s="138">
        <v>0.90169999999999995</v>
      </c>
      <c r="E4226" s="138">
        <v>6.7583000000000002</v>
      </c>
    </row>
    <row r="4227" spans="1:5" ht="27">
      <c r="A4227" s="130">
        <v>84433116</v>
      </c>
      <c r="B4227" s="139" t="s">
        <v>9744</v>
      </c>
      <c r="C4227" s="140"/>
      <c r="D4227" s="138">
        <v>52.127699999999997</v>
      </c>
      <c r="E4227" s="138">
        <v>52.127699999999997</v>
      </c>
    </row>
    <row r="4228" spans="1:5" ht="27">
      <c r="A4228" s="145">
        <v>84433119</v>
      </c>
      <c r="B4228" s="117" t="s">
        <v>9745</v>
      </c>
      <c r="C4228" s="118"/>
      <c r="D4228" s="136">
        <v>27.029199999999999</v>
      </c>
      <c r="E4228" s="136">
        <v>64.713200000000001</v>
      </c>
    </row>
    <row r="4229" spans="1:5" ht="27">
      <c r="A4229" s="130">
        <v>84433191</v>
      </c>
      <c r="B4229" s="139" t="s">
        <v>9746</v>
      </c>
      <c r="C4229" s="140"/>
      <c r="D4229" s="138">
        <v>2.7008000000000001</v>
      </c>
      <c r="E4229" s="138">
        <v>4.04</v>
      </c>
    </row>
    <row r="4230" spans="1:5" ht="27">
      <c r="A4230" s="130">
        <v>84433199</v>
      </c>
      <c r="B4230" s="139" t="s">
        <v>9747</v>
      </c>
      <c r="C4230" s="140"/>
      <c r="D4230" s="138">
        <v>0.96730000000000005</v>
      </c>
      <c r="E4230" s="138">
        <v>6.4295</v>
      </c>
    </row>
    <row r="4231" spans="1:5">
      <c r="A4231" s="130">
        <v>84433221</v>
      </c>
      <c r="B4231" s="117" t="s">
        <v>9748</v>
      </c>
      <c r="C4231" s="118"/>
      <c r="D4231" s="138">
        <v>9.9407999999999994</v>
      </c>
      <c r="E4231" s="138">
        <v>32.533200000000001</v>
      </c>
    </row>
    <row r="4232" spans="1:5" ht="27">
      <c r="A4232" s="130">
        <v>84433223</v>
      </c>
      <c r="B4232" s="139" t="s">
        <v>9749</v>
      </c>
      <c r="C4232" s="140"/>
      <c r="D4232" s="138">
        <v>40.3782</v>
      </c>
      <c r="E4232" s="138">
        <v>57.844799999999999</v>
      </c>
    </row>
    <row r="4233" spans="1:5">
      <c r="A4233" s="130">
        <v>84433229</v>
      </c>
      <c r="B4233" s="117" t="s">
        <v>9750</v>
      </c>
      <c r="C4233" s="118"/>
      <c r="D4233" s="138">
        <v>2.2921</v>
      </c>
      <c r="E4233" s="138">
        <v>20.989100000000001</v>
      </c>
    </row>
    <row r="4234" spans="1:5" ht="27">
      <c r="A4234" s="130">
        <v>84433231</v>
      </c>
      <c r="B4234" s="139" t="s">
        <v>9751</v>
      </c>
      <c r="C4234" s="140"/>
      <c r="D4234" s="138">
        <v>7.2477</v>
      </c>
      <c r="E4234" s="138">
        <v>35.225099999999998</v>
      </c>
    </row>
    <row r="4235" spans="1:5">
      <c r="A4235" s="145">
        <v>84433232</v>
      </c>
      <c r="B4235" s="117" t="s">
        <v>9752</v>
      </c>
      <c r="C4235" s="118"/>
      <c r="D4235" s="136">
        <v>3.5707</v>
      </c>
      <c r="E4235" s="136">
        <v>10.707800000000001</v>
      </c>
    </row>
    <row r="4236" spans="1:5" ht="27">
      <c r="A4236" s="130">
        <v>84433233</v>
      </c>
      <c r="B4236" s="139" t="s">
        <v>9742</v>
      </c>
      <c r="C4236" s="140"/>
      <c r="D4236" s="138">
        <v>9.0388000000000002</v>
      </c>
      <c r="E4236" s="138">
        <v>11.8735</v>
      </c>
    </row>
    <row r="4237" spans="1:5" ht="27">
      <c r="A4237" s="145">
        <v>84433234</v>
      </c>
      <c r="B4237" s="117" t="s">
        <v>9741</v>
      </c>
      <c r="C4237" s="118"/>
      <c r="D4237" s="136">
        <v>8.2986000000000004</v>
      </c>
      <c r="E4237" s="136">
        <v>17.943899999999999</v>
      </c>
    </row>
    <row r="4238" spans="1:5" ht="27">
      <c r="A4238" s="130">
        <v>84433235</v>
      </c>
      <c r="B4238" s="139" t="s">
        <v>9753</v>
      </c>
      <c r="C4238" s="140"/>
      <c r="D4238" s="149">
        <v>1164.2375999999999</v>
      </c>
      <c r="E4238" s="149">
        <v>1164.2375999999999</v>
      </c>
    </row>
    <row r="4239" spans="1:5">
      <c r="A4239" s="145">
        <v>84433236</v>
      </c>
      <c r="B4239" s="117" t="s">
        <v>9754</v>
      </c>
      <c r="C4239" s="118"/>
      <c r="D4239" s="136">
        <v>0.76919999999999999</v>
      </c>
      <c r="E4239" s="136">
        <v>15.5336</v>
      </c>
    </row>
    <row r="4240" spans="1:5" ht="27">
      <c r="A4240" s="130">
        <v>84433237</v>
      </c>
      <c r="B4240" s="139" t="s">
        <v>9755</v>
      </c>
      <c r="C4240" s="140"/>
      <c r="D4240" s="138">
        <v>7.3417000000000003</v>
      </c>
      <c r="E4240" s="138">
        <v>11.479100000000001</v>
      </c>
    </row>
    <row r="4241" spans="1:5">
      <c r="A4241" s="145">
        <v>84433238</v>
      </c>
      <c r="B4241" s="117" t="s">
        <v>9756</v>
      </c>
      <c r="C4241" s="118"/>
      <c r="D4241" s="136">
        <v>4.4634999999999998</v>
      </c>
      <c r="E4241" s="136">
        <v>22.414999999999999</v>
      </c>
    </row>
    <row r="4242" spans="1:5" ht="27">
      <c r="A4242" s="130">
        <v>84433239</v>
      </c>
      <c r="B4242" s="139" t="s">
        <v>9757</v>
      </c>
      <c r="C4242" s="140"/>
      <c r="D4242" s="138">
        <v>4.1410999999999998</v>
      </c>
      <c r="E4242" s="138">
        <v>9.5777000000000001</v>
      </c>
    </row>
    <row r="4243" spans="1:5">
      <c r="A4243" s="145">
        <v>84433240</v>
      </c>
      <c r="B4243" s="117" t="s">
        <v>9758</v>
      </c>
      <c r="C4243" s="118"/>
      <c r="D4243" s="136">
        <v>0.94569999999999999</v>
      </c>
      <c r="E4243" s="136">
        <v>16.6188</v>
      </c>
    </row>
    <row r="4244" spans="1:5" ht="27">
      <c r="A4244" s="130">
        <v>84433252</v>
      </c>
      <c r="B4244" s="139" t="s">
        <v>9759</v>
      </c>
      <c r="C4244" s="140"/>
      <c r="D4244" s="138">
        <v>5.4862000000000002</v>
      </c>
      <c r="E4244" s="138">
        <v>11.005599999999999</v>
      </c>
    </row>
    <row r="4245" spans="1:5">
      <c r="A4245" s="130">
        <v>84433259</v>
      </c>
      <c r="B4245" s="117" t="s">
        <v>9760</v>
      </c>
      <c r="C4245" s="118"/>
      <c r="D4245" s="138">
        <v>3.3904999999999998</v>
      </c>
      <c r="E4245" s="138">
        <v>14.1638</v>
      </c>
    </row>
    <row r="4246" spans="1:5">
      <c r="A4246" s="130">
        <v>84433299</v>
      </c>
      <c r="B4246" s="117" t="s">
        <v>7478</v>
      </c>
      <c r="C4246" s="118"/>
      <c r="D4246" s="138">
        <v>3.1884000000000001</v>
      </c>
      <c r="E4246" s="138">
        <v>22.175899999999999</v>
      </c>
    </row>
    <row r="4247" spans="1:5">
      <c r="A4247" s="130">
        <v>84433910</v>
      </c>
      <c r="B4247" s="117" t="s">
        <v>9761</v>
      </c>
      <c r="C4247" s="118"/>
      <c r="D4247" s="138">
        <v>9.7440999999999995</v>
      </c>
      <c r="E4247" s="138">
        <v>21.229500000000002</v>
      </c>
    </row>
    <row r="4248" spans="1:5">
      <c r="A4248" s="145">
        <v>84433929</v>
      </c>
      <c r="B4248" s="117" t="s">
        <v>9762</v>
      </c>
      <c r="C4248" s="118"/>
      <c r="D4248" s="136">
        <v>23</v>
      </c>
      <c r="E4248" s="136">
        <v>23</v>
      </c>
    </row>
    <row r="4249" spans="1:5">
      <c r="A4249" s="130">
        <v>84433930</v>
      </c>
      <c r="B4249" s="117" t="s">
        <v>9763</v>
      </c>
      <c r="C4249" s="118"/>
      <c r="D4249" s="138">
        <v>3.0488</v>
      </c>
      <c r="E4249" s="138">
        <v>3.1543999999999999</v>
      </c>
    </row>
    <row r="4250" spans="1:5">
      <c r="A4250" s="130">
        <v>84433990</v>
      </c>
      <c r="B4250" s="117" t="s">
        <v>9764</v>
      </c>
      <c r="C4250" s="118"/>
      <c r="D4250" s="138">
        <v>2.7519999999999998</v>
      </c>
      <c r="E4250" s="138">
        <v>15.807600000000001</v>
      </c>
    </row>
    <row r="4251" spans="1:5">
      <c r="A4251" s="130">
        <v>84439110</v>
      </c>
      <c r="B4251" s="117" t="s">
        <v>9765</v>
      </c>
      <c r="C4251" s="118"/>
      <c r="D4251" s="138">
        <v>2.3860999999999999</v>
      </c>
      <c r="E4251" s="138">
        <v>3.2551999999999999</v>
      </c>
    </row>
    <row r="4252" spans="1:5" ht="27">
      <c r="A4252" s="130">
        <v>84439192</v>
      </c>
      <c r="B4252" s="139" t="s">
        <v>9766</v>
      </c>
      <c r="C4252" s="140"/>
      <c r="D4252" s="138">
        <v>38.333300000000001</v>
      </c>
      <c r="E4252" s="138">
        <v>38.333300000000001</v>
      </c>
    </row>
    <row r="4253" spans="1:5" ht="27">
      <c r="A4253" s="130">
        <v>84439199</v>
      </c>
      <c r="B4253" s="139" t="s">
        <v>9767</v>
      </c>
      <c r="C4253" s="140"/>
      <c r="D4253" s="138">
        <v>2.5162</v>
      </c>
      <c r="E4253" s="138">
        <v>10.1974</v>
      </c>
    </row>
    <row r="4254" spans="1:5" ht="27">
      <c r="A4254" s="130">
        <v>84439912</v>
      </c>
      <c r="B4254" s="139" t="s">
        <v>9768</v>
      </c>
      <c r="C4254" s="140"/>
      <c r="D4254" s="138">
        <v>49.944000000000003</v>
      </c>
      <c r="E4254" s="138">
        <v>149.1326</v>
      </c>
    </row>
    <row r="4255" spans="1:5" ht="27">
      <c r="A4255" s="130">
        <v>84439919</v>
      </c>
      <c r="B4255" s="139" t="s">
        <v>9769</v>
      </c>
      <c r="C4255" s="140"/>
      <c r="D4255" s="138">
        <v>10.071400000000001</v>
      </c>
      <c r="E4255" s="138">
        <v>23.150400000000001</v>
      </c>
    </row>
    <row r="4256" spans="1:5" ht="27">
      <c r="A4256" s="145">
        <v>84439921</v>
      </c>
      <c r="B4256" s="117" t="s">
        <v>9770</v>
      </c>
      <c r="C4256" s="118"/>
      <c r="D4256" s="136">
        <v>105.8824</v>
      </c>
      <c r="E4256" s="136">
        <v>105.8824</v>
      </c>
    </row>
    <row r="4257" spans="1:5">
      <c r="A4257" s="145">
        <v>84439922</v>
      </c>
      <c r="B4257" s="117" t="s">
        <v>9771</v>
      </c>
      <c r="C4257" s="118"/>
      <c r="D4257" s="136">
        <v>65.977199999999996</v>
      </c>
      <c r="E4257" s="136">
        <v>215.30609999999999</v>
      </c>
    </row>
    <row r="4258" spans="1:5" ht="27">
      <c r="A4258" s="145">
        <v>84439923</v>
      </c>
      <c r="B4258" s="117" t="s">
        <v>9772</v>
      </c>
      <c r="C4258" s="118"/>
      <c r="D4258" s="136">
        <v>14.8264</v>
      </c>
      <c r="E4258" s="136">
        <v>30.232500000000002</v>
      </c>
    </row>
    <row r="4259" spans="1:5" ht="27">
      <c r="A4259" s="145">
        <v>84439929</v>
      </c>
      <c r="B4259" s="117" t="s">
        <v>9773</v>
      </c>
      <c r="C4259" s="118"/>
      <c r="D4259" s="136">
        <v>3.8347000000000002</v>
      </c>
      <c r="E4259" s="136">
        <v>13.4887</v>
      </c>
    </row>
    <row r="4260" spans="1:5" ht="27">
      <c r="A4260" s="130">
        <v>84439931</v>
      </c>
      <c r="B4260" s="139" t="s">
        <v>9774</v>
      </c>
      <c r="C4260" s="140"/>
      <c r="D4260" s="138">
        <v>7.1119000000000003</v>
      </c>
      <c r="E4260" s="138">
        <v>11.2974</v>
      </c>
    </row>
    <row r="4261" spans="1:5" ht="27">
      <c r="A4261" s="130">
        <v>84439932</v>
      </c>
      <c r="B4261" s="139" t="s">
        <v>9775</v>
      </c>
      <c r="C4261" s="140"/>
      <c r="D4261" s="138">
        <v>8.5869999999999997</v>
      </c>
      <c r="E4261" s="138">
        <v>18.840800000000002</v>
      </c>
    </row>
    <row r="4262" spans="1:5" ht="27">
      <c r="A4262" s="130">
        <v>84439933</v>
      </c>
      <c r="B4262" s="139" t="s">
        <v>9776</v>
      </c>
      <c r="C4262" s="140"/>
      <c r="D4262" s="138">
        <v>4.4089999999999998</v>
      </c>
      <c r="E4262" s="138">
        <v>6.6220999999999997</v>
      </c>
    </row>
    <row r="4263" spans="1:5">
      <c r="A4263" s="145">
        <v>84439939</v>
      </c>
      <c r="B4263" s="117" t="s">
        <v>9777</v>
      </c>
      <c r="C4263" s="118"/>
      <c r="D4263" s="136">
        <v>5.7998000000000003</v>
      </c>
      <c r="E4263" s="136">
        <v>30.0106</v>
      </c>
    </row>
    <row r="4264" spans="1:5" ht="27">
      <c r="A4264" s="130">
        <v>84439941</v>
      </c>
      <c r="B4264" s="139" t="s">
        <v>9778</v>
      </c>
      <c r="C4264" s="140"/>
      <c r="D4264" s="138">
        <v>38.289700000000003</v>
      </c>
      <c r="E4264" s="138">
        <v>64.356700000000004</v>
      </c>
    </row>
    <row r="4265" spans="1:5">
      <c r="A4265" s="130">
        <v>84439942</v>
      </c>
      <c r="B4265" s="117" t="s">
        <v>9779</v>
      </c>
      <c r="C4265" s="118"/>
      <c r="D4265" s="138">
        <v>33.420999999999999</v>
      </c>
      <c r="E4265" s="138">
        <v>20.519600000000001</v>
      </c>
    </row>
    <row r="4266" spans="1:5" ht="27">
      <c r="A4266" s="130">
        <v>84439949</v>
      </c>
      <c r="B4266" s="139" t="s">
        <v>9780</v>
      </c>
      <c r="C4266" s="140"/>
      <c r="D4266" s="138">
        <v>19.107299999999999</v>
      </c>
      <c r="E4266" s="138">
        <v>39.460700000000003</v>
      </c>
    </row>
    <row r="4267" spans="1:5" ht="27">
      <c r="A4267" s="130">
        <v>84439950</v>
      </c>
      <c r="B4267" s="139" t="s">
        <v>9781</v>
      </c>
      <c r="C4267" s="140"/>
      <c r="D4267" s="138">
        <v>74.129599999999996</v>
      </c>
      <c r="E4267" s="138">
        <v>92.101100000000002</v>
      </c>
    </row>
    <row r="4268" spans="1:5" ht="27">
      <c r="A4268" s="130">
        <v>84439960</v>
      </c>
      <c r="B4268" s="139" t="s">
        <v>9782</v>
      </c>
      <c r="C4268" s="140"/>
      <c r="D4268" s="138">
        <v>44.2149</v>
      </c>
      <c r="E4268" s="138">
        <v>212.94470000000001</v>
      </c>
    </row>
    <row r="4269" spans="1:5" ht="27">
      <c r="A4269" s="130">
        <v>84439970</v>
      </c>
      <c r="B4269" s="139" t="s">
        <v>9783</v>
      </c>
      <c r="C4269" s="140"/>
      <c r="D4269" s="138">
        <v>5.4253999999999998</v>
      </c>
      <c r="E4269" s="138">
        <v>8.8736999999999995</v>
      </c>
    </row>
    <row r="4270" spans="1:5" ht="40.5">
      <c r="A4270" s="130">
        <v>84439980</v>
      </c>
      <c r="B4270" s="139" t="s">
        <v>9784</v>
      </c>
      <c r="C4270" s="140"/>
      <c r="D4270" s="138">
        <v>9.2113999999999994</v>
      </c>
      <c r="E4270" s="138">
        <v>25.964099999999998</v>
      </c>
    </row>
    <row r="4271" spans="1:5" ht="27">
      <c r="A4271" s="130">
        <v>84439990</v>
      </c>
      <c r="B4271" s="139" t="s">
        <v>9785</v>
      </c>
      <c r="C4271" s="140"/>
      <c r="D4271" s="138">
        <v>7.3498999999999999</v>
      </c>
      <c r="E4271" s="138">
        <v>21.801100000000002</v>
      </c>
    </row>
    <row r="4272" spans="1:5">
      <c r="A4272" s="145">
        <v>84440020</v>
      </c>
      <c r="B4272" s="117" t="s">
        <v>9786</v>
      </c>
      <c r="C4272" s="118"/>
      <c r="D4272" s="136">
        <v>12.558</v>
      </c>
      <c r="E4272" s="136">
        <v>13.4596</v>
      </c>
    </row>
    <row r="4273" spans="1:5">
      <c r="A4273" s="145">
        <v>84440090</v>
      </c>
      <c r="B4273" s="117" t="s">
        <v>9787</v>
      </c>
      <c r="C4273" s="118"/>
      <c r="D4273" s="136">
        <v>4.9824000000000002</v>
      </c>
      <c r="E4273" s="136">
        <v>6.4740000000000002</v>
      </c>
    </row>
    <row r="4274" spans="1:5">
      <c r="A4274" s="145">
        <v>84451190</v>
      </c>
      <c r="B4274" s="117" t="s">
        <v>9788</v>
      </c>
      <c r="C4274" s="118"/>
      <c r="D4274" s="136">
        <v>2.5388999999999999</v>
      </c>
      <c r="E4274" s="136">
        <v>2.5388999999999999</v>
      </c>
    </row>
    <row r="4275" spans="1:5">
      <c r="A4275" s="130">
        <v>84451200</v>
      </c>
      <c r="B4275" s="117" t="s">
        <v>9789</v>
      </c>
      <c r="C4275" s="118"/>
      <c r="D4275" s="138">
        <v>33.347799999999999</v>
      </c>
      <c r="E4275" s="138">
        <v>33.347799999999999</v>
      </c>
    </row>
    <row r="4276" spans="1:5">
      <c r="A4276" s="145">
        <v>84451929</v>
      </c>
      <c r="B4276" s="117" t="s">
        <v>9790</v>
      </c>
      <c r="C4276" s="118"/>
      <c r="D4276" s="136">
        <v>6.0053000000000001</v>
      </c>
      <c r="E4276" s="136">
        <v>6.4958999999999998</v>
      </c>
    </row>
    <row r="4277" spans="1:5">
      <c r="A4277" s="145">
        <v>84452000</v>
      </c>
      <c r="B4277" s="117" t="s">
        <v>9791</v>
      </c>
      <c r="C4277" s="118"/>
      <c r="D4277" s="136">
        <v>15.0024</v>
      </c>
      <c r="E4277" s="136">
        <v>18.612500000000001</v>
      </c>
    </row>
    <row r="4278" spans="1:5">
      <c r="A4278" s="130">
        <v>84453010</v>
      </c>
      <c r="B4278" s="117" t="s">
        <v>9792</v>
      </c>
      <c r="C4278" s="118"/>
      <c r="D4278" s="138">
        <v>4.4856999999999996</v>
      </c>
      <c r="E4278" s="138">
        <v>5.1092000000000004</v>
      </c>
    </row>
    <row r="4279" spans="1:5" ht="27">
      <c r="A4279" s="130">
        <v>84453090</v>
      </c>
      <c r="B4279" s="139" t="s">
        <v>9793</v>
      </c>
      <c r="C4279" s="140"/>
      <c r="D4279" s="138">
        <v>5.6538000000000004</v>
      </c>
      <c r="E4279" s="138">
        <v>8.5733999999999995</v>
      </c>
    </row>
    <row r="4280" spans="1:5">
      <c r="A4280" s="130">
        <v>84454011</v>
      </c>
      <c r="B4280" s="117" t="s">
        <v>9794</v>
      </c>
      <c r="C4280" s="118"/>
      <c r="D4280" s="138">
        <v>6.1249000000000002</v>
      </c>
      <c r="E4280" s="138">
        <v>12.0738</v>
      </c>
    </row>
    <row r="4281" spans="1:5" ht="27">
      <c r="A4281" s="130">
        <v>84454012</v>
      </c>
      <c r="B4281" s="139" t="s">
        <v>9795</v>
      </c>
      <c r="C4281" s="140"/>
      <c r="D4281" s="138">
        <v>8.1416000000000004</v>
      </c>
      <c r="E4281" s="138">
        <v>8.8033999999999999</v>
      </c>
    </row>
    <row r="4282" spans="1:5">
      <c r="A4282" s="145">
        <v>84454018</v>
      </c>
      <c r="B4282" s="117" t="s">
        <v>9796</v>
      </c>
      <c r="C4282" s="118"/>
      <c r="D4282" s="136">
        <v>12.083299999999999</v>
      </c>
      <c r="E4282" s="136">
        <v>12.708299999999999</v>
      </c>
    </row>
    <row r="4283" spans="1:5" ht="27">
      <c r="A4283" s="130">
        <v>84454019</v>
      </c>
      <c r="B4283" s="139" t="s">
        <v>9797</v>
      </c>
      <c r="C4283" s="140"/>
      <c r="D4283" s="138">
        <v>2.04</v>
      </c>
      <c r="E4283" s="138">
        <v>16.668099999999999</v>
      </c>
    </row>
    <row r="4284" spans="1:5">
      <c r="A4284" s="145">
        <v>84454029</v>
      </c>
      <c r="B4284" s="117" t="s">
        <v>9798</v>
      </c>
      <c r="C4284" s="118"/>
      <c r="D4284" s="136">
        <v>8.0579999999999998</v>
      </c>
      <c r="E4284" s="136">
        <v>15.442399999999999</v>
      </c>
    </row>
    <row r="4285" spans="1:5" ht="27">
      <c r="A4285" s="130">
        <v>84454090</v>
      </c>
      <c r="B4285" s="139" t="s">
        <v>9799</v>
      </c>
      <c r="C4285" s="140"/>
      <c r="D4285" s="138">
        <v>10.0396</v>
      </c>
      <c r="E4285" s="138">
        <v>14.795400000000001</v>
      </c>
    </row>
    <row r="4286" spans="1:5">
      <c r="A4286" s="130">
        <v>84459010</v>
      </c>
      <c r="B4286" s="117" t="s">
        <v>9800</v>
      </c>
      <c r="C4286" s="118"/>
      <c r="D4286" s="138">
        <v>4.3780000000000001</v>
      </c>
      <c r="E4286" s="138">
        <v>18.639299999999999</v>
      </c>
    </row>
    <row r="4287" spans="1:5">
      <c r="A4287" s="145">
        <v>84459030</v>
      </c>
      <c r="B4287" s="117" t="s">
        <v>9801</v>
      </c>
      <c r="C4287" s="118"/>
      <c r="D4287" s="136">
        <v>87.710800000000006</v>
      </c>
      <c r="E4287" s="136">
        <v>87.710800000000006</v>
      </c>
    </row>
    <row r="4288" spans="1:5">
      <c r="A4288" s="145">
        <v>84459090</v>
      </c>
      <c r="B4288" s="117" t="s">
        <v>9802</v>
      </c>
      <c r="C4288" s="118"/>
      <c r="D4288" s="136">
        <v>4.0251000000000001</v>
      </c>
      <c r="E4288" s="136">
        <v>9.5207999999999995</v>
      </c>
    </row>
    <row r="4289" spans="1:5">
      <c r="A4289" s="145">
        <v>84461010</v>
      </c>
      <c r="B4289" s="117" t="s">
        <v>9803</v>
      </c>
      <c r="C4289" s="118"/>
      <c r="D4289" s="136">
        <v>5.0324999999999998</v>
      </c>
      <c r="E4289" s="136">
        <v>11.226100000000001</v>
      </c>
    </row>
    <row r="4290" spans="1:5">
      <c r="A4290" s="145">
        <v>84461090</v>
      </c>
      <c r="B4290" s="117" t="s">
        <v>9804</v>
      </c>
      <c r="C4290" s="118"/>
      <c r="D4290" s="136">
        <v>4.6322999999999999</v>
      </c>
      <c r="E4290" s="136">
        <v>5.9261999999999997</v>
      </c>
    </row>
    <row r="4291" spans="1:5">
      <c r="A4291" s="145">
        <v>84462100</v>
      </c>
      <c r="B4291" s="117" t="s">
        <v>9805</v>
      </c>
      <c r="C4291" s="118"/>
      <c r="D4291" s="136">
        <v>5.4749999999999996</v>
      </c>
      <c r="E4291" s="136">
        <v>6.7037000000000004</v>
      </c>
    </row>
    <row r="4292" spans="1:5" ht="27">
      <c r="A4292" s="130">
        <v>84463010</v>
      </c>
      <c r="B4292" s="139" t="s">
        <v>9806</v>
      </c>
      <c r="C4292" s="140"/>
      <c r="D4292" s="138">
        <v>5.6885000000000003</v>
      </c>
      <c r="E4292" s="138">
        <v>5.6885000000000003</v>
      </c>
    </row>
    <row r="4293" spans="1:5" ht="27">
      <c r="A4293" s="130">
        <v>84463020</v>
      </c>
      <c r="B4293" s="139" t="s">
        <v>9807</v>
      </c>
      <c r="C4293" s="140"/>
      <c r="D4293" s="138">
        <v>3.6122999999999998</v>
      </c>
      <c r="E4293" s="138">
        <v>5.1334999999999997</v>
      </c>
    </row>
    <row r="4294" spans="1:5" ht="27">
      <c r="A4294" s="145">
        <v>84463040</v>
      </c>
      <c r="B4294" s="139" t="s">
        <v>9808</v>
      </c>
      <c r="C4294" s="140"/>
      <c r="D4294" s="136">
        <v>8.5350000000000001</v>
      </c>
      <c r="E4294" s="136">
        <v>13.8986</v>
      </c>
    </row>
    <row r="4295" spans="1:5" ht="27">
      <c r="A4295" s="130">
        <v>84463090</v>
      </c>
      <c r="B4295" s="139" t="s">
        <v>9809</v>
      </c>
      <c r="C4295" s="140"/>
      <c r="D4295" s="138">
        <v>10.993600000000001</v>
      </c>
      <c r="E4295" s="138">
        <v>10.993600000000001</v>
      </c>
    </row>
    <row r="4296" spans="1:5">
      <c r="A4296" s="145">
        <v>84471100</v>
      </c>
      <c r="B4296" s="117" t="s">
        <v>9810</v>
      </c>
      <c r="C4296" s="118"/>
      <c r="D4296" s="136">
        <v>6.5537000000000001</v>
      </c>
      <c r="E4296" s="136">
        <v>11.317600000000001</v>
      </c>
    </row>
    <row r="4297" spans="1:5" ht="27">
      <c r="A4297" s="130">
        <v>84471200</v>
      </c>
      <c r="B4297" s="139" t="s">
        <v>9811</v>
      </c>
      <c r="C4297" s="140"/>
      <c r="D4297" s="138">
        <v>6.274</v>
      </c>
      <c r="E4297" s="138">
        <v>10.129200000000001</v>
      </c>
    </row>
    <row r="4298" spans="1:5" ht="27">
      <c r="A4298" s="130">
        <v>84472021</v>
      </c>
      <c r="B4298" s="139" t="s">
        <v>9812</v>
      </c>
      <c r="C4298" s="140"/>
      <c r="D4298" s="138">
        <v>7.9021999999999997</v>
      </c>
      <c r="E4298" s="138">
        <v>12.0092</v>
      </c>
    </row>
    <row r="4299" spans="1:5">
      <c r="A4299" s="145">
        <v>84472029</v>
      </c>
      <c r="B4299" s="117" t="s">
        <v>9813</v>
      </c>
      <c r="C4299" s="118"/>
      <c r="D4299" s="136">
        <v>6.3845000000000001</v>
      </c>
      <c r="E4299" s="136">
        <v>10.06</v>
      </c>
    </row>
    <row r="4300" spans="1:5" ht="27">
      <c r="A4300" s="130">
        <v>84472030</v>
      </c>
      <c r="B4300" s="139" t="s">
        <v>9814</v>
      </c>
      <c r="C4300" s="140"/>
      <c r="D4300" s="138">
        <v>4.0572999999999997</v>
      </c>
      <c r="E4300" s="138">
        <v>6.7065000000000001</v>
      </c>
    </row>
    <row r="4301" spans="1:5">
      <c r="A4301" s="145">
        <v>84479020</v>
      </c>
      <c r="B4301" s="117" t="s">
        <v>9815</v>
      </c>
      <c r="C4301" s="118"/>
      <c r="D4301" s="136">
        <v>5.3029000000000002</v>
      </c>
      <c r="E4301" s="136">
        <v>9.1066000000000003</v>
      </c>
    </row>
    <row r="4302" spans="1:5" ht="27">
      <c r="A4302" s="130">
        <v>84479090</v>
      </c>
      <c r="B4302" s="139" t="s">
        <v>9816</v>
      </c>
      <c r="C4302" s="140"/>
      <c r="D4302" s="138">
        <v>4.3704999999999998</v>
      </c>
      <c r="E4302" s="138">
        <v>6.6081000000000003</v>
      </c>
    </row>
    <row r="4303" spans="1:5">
      <c r="A4303" s="145">
        <v>84481120</v>
      </c>
      <c r="B4303" s="117" t="s">
        <v>9817</v>
      </c>
      <c r="C4303" s="118"/>
      <c r="D4303" s="136">
        <v>9.7306000000000008</v>
      </c>
      <c r="E4303" s="136">
        <v>10.7943</v>
      </c>
    </row>
    <row r="4304" spans="1:5" ht="27">
      <c r="A4304" s="130">
        <v>84481190</v>
      </c>
      <c r="B4304" s="139" t="s">
        <v>9818</v>
      </c>
      <c r="C4304" s="140"/>
      <c r="D4304" s="138">
        <v>8.7333999999999996</v>
      </c>
      <c r="E4304" s="138">
        <v>8.7333999999999996</v>
      </c>
    </row>
    <row r="4305" spans="1:5">
      <c r="A4305" s="145">
        <v>84481900</v>
      </c>
      <c r="B4305" s="117" t="s">
        <v>9819</v>
      </c>
      <c r="C4305" s="118"/>
      <c r="D4305" s="136">
        <v>9.5838000000000001</v>
      </c>
      <c r="E4305" s="136">
        <v>21.802</v>
      </c>
    </row>
    <row r="4306" spans="1:5" ht="27">
      <c r="A4306" s="130">
        <v>84482020</v>
      </c>
      <c r="B4306" s="139" t="s">
        <v>9820</v>
      </c>
      <c r="C4306" s="140"/>
      <c r="D4306" s="138">
        <v>12.8947</v>
      </c>
      <c r="E4306" s="138">
        <v>7.0518999999999998</v>
      </c>
    </row>
    <row r="4307" spans="1:5">
      <c r="A4307" s="145">
        <v>84482030</v>
      </c>
      <c r="B4307" s="117" t="s">
        <v>9821</v>
      </c>
      <c r="C4307" s="118"/>
      <c r="D4307" s="136">
        <v>3.7145999999999999</v>
      </c>
      <c r="E4307" s="136">
        <v>8.3613</v>
      </c>
    </row>
    <row r="4308" spans="1:5" ht="27">
      <c r="A4308" s="130">
        <v>84482090</v>
      </c>
      <c r="B4308" s="139" t="s">
        <v>9822</v>
      </c>
      <c r="C4308" s="140"/>
      <c r="D4308" s="138">
        <v>37.271999999999998</v>
      </c>
      <c r="E4308" s="138">
        <v>49.777500000000003</v>
      </c>
    </row>
    <row r="4309" spans="1:5">
      <c r="A4309" s="130">
        <v>84483100</v>
      </c>
      <c r="B4309" s="117" t="s">
        <v>9823</v>
      </c>
      <c r="C4309" s="118"/>
      <c r="D4309" s="138">
        <v>13.3171</v>
      </c>
      <c r="E4309" s="138">
        <v>12.918900000000001</v>
      </c>
    </row>
    <row r="4310" spans="1:5" ht="27">
      <c r="A4310" s="130">
        <v>84483219</v>
      </c>
      <c r="B4310" s="139" t="s">
        <v>9824</v>
      </c>
      <c r="C4310" s="140"/>
      <c r="D4310" s="138">
        <v>1.9292</v>
      </c>
      <c r="E4310" s="138">
        <v>4.0486000000000004</v>
      </c>
    </row>
    <row r="4311" spans="1:5">
      <c r="A4311" s="145">
        <v>84483220</v>
      </c>
      <c r="B4311" s="117" t="s">
        <v>9825</v>
      </c>
      <c r="C4311" s="118"/>
      <c r="D4311" s="136">
        <v>5.2324999999999999</v>
      </c>
      <c r="E4311" s="136">
        <v>6.4202000000000004</v>
      </c>
    </row>
    <row r="4312" spans="1:5" ht="27">
      <c r="A4312" s="130">
        <v>84483240</v>
      </c>
      <c r="B4312" s="139" t="s">
        <v>9826</v>
      </c>
      <c r="C4312" s="140"/>
      <c r="D4312" s="138">
        <v>7.5640000000000001</v>
      </c>
      <c r="E4312" s="138">
        <v>7.5640000000000001</v>
      </c>
    </row>
    <row r="4313" spans="1:5">
      <c r="A4313" s="145">
        <v>84483290</v>
      </c>
      <c r="B4313" s="117" t="s">
        <v>9827</v>
      </c>
      <c r="C4313" s="118"/>
      <c r="D4313" s="136">
        <v>7.3132000000000001</v>
      </c>
      <c r="E4313" s="136">
        <v>9.0469000000000008</v>
      </c>
    </row>
    <row r="4314" spans="1:5">
      <c r="A4314" s="145">
        <v>84483310</v>
      </c>
      <c r="B4314" s="117" t="s">
        <v>9828</v>
      </c>
      <c r="C4314" s="118"/>
      <c r="D4314" s="136">
        <v>24.7941</v>
      </c>
      <c r="E4314" s="136">
        <v>24.7941</v>
      </c>
    </row>
    <row r="4315" spans="1:5">
      <c r="A4315" s="145">
        <v>84483390</v>
      </c>
      <c r="B4315" s="117" t="s">
        <v>9829</v>
      </c>
      <c r="C4315" s="118"/>
      <c r="D4315" s="136">
        <v>8.4466000000000001</v>
      </c>
      <c r="E4315" s="136">
        <v>12.585800000000001</v>
      </c>
    </row>
    <row r="4316" spans="1:5" ht="27">
      <c r="A4316" s="130">
        <v>84483917</v>
      </c>
      <c r="B4316" s="139" t="s">
        <v>9830</v>
      </c>
      <c r="C4316" s="140"/>
      <c r="D4316" s="138">
        <v>18.2057</v>
      </c>
      <c r="E4316" s="138">
        <v>18.2057</v>
      </c>
    </row>
    <row r="4317" spans="1:5">
      <c r="A4317" s="145">
        <v>84483919</v>
      </c>
      <c r="B4317" s="117" t="s">
        <v>9831</v>
      </c>
      <c r="C4317" s="118"/>
      <c r="D4317" s="136">
        <v>41.275700000000001</v>
      </c>
      <c r="E4317" s="136">
        <v>78.335700000000003</v>
      </c>
    </row>
    <row r="4318" spans="1:5" ht="27">
      <c r="A4318" s="130">
        <v>84483921</v>
      </c>
      <c r="B4318" s="139" t="s">
        <v>9832</v>
      </c>
      <c r="C4318" s="140"/>
      <c r="D4318" s="138">
        <v>2.4742000000000002</v>
      </c>
      <c r="E4318" s="138">
        <v>2.5768</v>
      </c>
    </row>
    <row r="4319" spans="1:5" ht="27">
      <c r="A4319" s="145">
        <v>84483922</v>
      </c>
      <c r="B4319" s="117" t="s">
        <v>9833</v>
      </c>
      <c r="C4319" s="118"/>
      <c r="D4319" s="136">
        <v>3.5465</v>
      </c>
      <c r="E4319" s="136">
        <v>6.4353999999999996</v>
      </c>
    </row>
    <row r="4320" spans="1:5" ht="27">
      <c r="A4320" s="130">
        <v>84483923</v>
      </c>
      <c r="B4320" s="139" t="s">
        <v>9834</v>
      </c>
      <c r="C4320" s="140"/>
      <c r="D4320" s="138">
        <v>10.3515</v>
      </c>
      <c r="E4320" s="138">
        <v>7.0152999999999999</v>
      </c>
    </row>
    <row r="4321" spans="1:5">
      <c r="A4321" s="145">
        <v>84483929</v>
      </c>
      <c r="B4321" s="117" t="s">
        <v>9835</v>
      </c>
      <c r="C4321" s="118"/>
      <c r="D4321" s="136">
        <v>12.586</v>
      </c>
      <c r="E4321" s="136">
        <v>42.049900000000001</v>
      </c>
    </row>
    <row r="4322" spans="1:5" ht="27">
      <c r="A4322" s="130">
        <v>84483991</v>
      </c>
      <c r="B4322" s="139" t="s">
        <v>9836</v>
      </c>
      <c r="C4322" s="140"/>
      <c r="D4322" s="138">
        <v>4</v>
      </c>
      <c r="E4322" s="138">
        <v>4</v>
      </c>
    </row>
    <row r="4323" spans="1:5">
      <c r="A4323" s="145">
        <v>84483999</v>
      </c>
      <c r="B4323" s="117" t="s">
        <v>9837</v>
      </c>
      <c r="C4323" s="118"/>
      <c r="D4323" s="136">
        <v>6.4280999999999997</v>
      </c>
      <c r="E4323" s="136">
        <v>5.2355</v>
      </c>
    </row>
    <row r="4324" spans="1:5" ht="27">
      <c r="A4324" s="130">
        <v>84484200</v>
      </c>
      <c r="B4324" s="139" t="s">
        <v>9838</v>
      </c>
      <c r="C4324" s="140"/>
      <c r="D4324" s="138">
        <v>6.2790999999999997</v>
      </c>
      <c r="E4324" s="138">
        <v>9.9658999999999995</v>
      </c>
    </row>
    <row r="4325" spans="1:5">
      <c r="A4325" s="145">
        <v>84484910</v>
      </c>
      <c r="B4325" s="117" t="s">
        <v>9839</v>
      </c>
      <c r="C4325" s="118"/>
      <c r="D4325" s="136">
        <v>10.467599999999999</v>
      </c>
      <c r="E4325" s="136">
        <v>11.1616</v>
      </c>
    </row>
    <row r="4326" spans="1:5" ht="27">
      <c r="A4326" s="130">
        <v>84484920</v>
      </c>
      <c r="B4326" s="139" t="s">
        <v>9840</v>
      </c>
      <c r="C4326" s="140"/>
      <c r="D4326" s="138">
        <v>5.0450999999999997</v>
      </c>
      <c r="E4326" s="138">
        <v>16.011199999999999</v>
      </c>
    </row>
    <row r="4327" spans="1:5">
      <c r="A4327" s="130">
        <v>84484990</v>
      </c>
      <c r="B4327" s="117" t="s">
        <v>9841</v>
      </c>
      <c r="C4327" s="118"/>
      <c r="D4327" s="138">
        <v>6.8951000000000002</v>
      </c>
      <c r="E4327" s="138">
        <v>23.238099999999999</v>
      </c>
    </row>
    <row r="4328" spans="1:5">
      <c r="A4328" s="130">
        <v>84485110</v>
      </c>
      <c r="B4328" s="117" t="s">
        <v>9842</v>
      </c>
      <c r="C4328" s="118"/>
      <c r="D4328" s="138">
        <v>21.7395</v>
      </c>
      <c r="E4328" s="138">
        <v>38.470599999999997</v>
      </c>
    </row>
    <row r="4329" spans="1:5">
      <c r="A4329" s="130">
        <v>84485190</v>
      </c>
      <c r="B4329" s="117" t="s">
        <v>5820</v>
      </c>
      <c r="C4329" s="118"/>
      <c r="D4329" s="138">
        <v>11.635899999999999</v>
      </c>
      <c r="E4329" s="138">
        <v>44.576900000000002</v>
      </c>
    </row>
    <row r="4330" spans="1:5">
      <c r="A4330" s="145">
        <v>84485910</v>
      </c>
      <c r="B4330" s="117" t="s">
        <v>9843</v>
      </c>
      <c r="C4330" s="118"/>
      <c r="D4330" s="136">
        <v>5.1992000000000003</v>
      </c>
      <c r="E4330" s="136">
        <v>12.8552</v>
      </c>
    </row>
    <row r="4331" spans="1:5" ht="27">
      <c r="A4331" s="130">
        <v>84485922</v>
      </c>
      <c r="B4331" s="139" t="s">
        <v>9844</v>
      </c>
      <c r="C4331" s="140"/>
      <c r="D4331" s="138">
        <v>7.5670999999999999</v>
      </c>
      <c r="E4331" s="138">
        <v>8.4457000000000004</v>
      </c>
    </row>
    <row r="4332" spans="1:5">
      <c r="A4332" s="145">
        <v>84485929</v>
      </c>
      <c r="B4332" s="117" t="s">
        <v>9845</v>
      </c>
      <c r="C4332" s="118"/>
      <c r="D4332" s="136">
        <v>9.4446999999999992</v>
      </c>
      <c r="E4332" s="136">
        <v>21.4284</v>
      </c>
    </row>
    <row r="4333" spans="1:5" ht="27">
      <c r="A4333" s="130">
        <v>84485930</v>
      </c>
      <c r="B4333" s="139" t="s">
        <v>9846</v>
      </c>
      <c r="C4333" s="140"/>
      <c r="D4333" s="138">
        <v>10.5463</v>
      </c>
      <c r="E4333" s="138">
        <v>25.185099999999998</v>
      </c>
    </row>
    <row r="4334" spans="1:5">
      <c r="A4334" s="145">
        <v>84485940</v>
      </c>
      <c r="B4334" s="117" t="s">
        <v>9847</v>
      </c>
      <c r="C4334" s="118"/>
      <c r="D4334" s="136">
        <v>55.091700000000003</v>
      </c>
      <c r="E4334" s="136">
        <v>55.091700000000003</v>
      </c>
    </row>
    <row r="4335" spans="1:5" ht="27">
      <c r="A4335" s="130">
        <v>84485990</v>
      </c>
      <c r="B4335" s="139" t="s">
        <v>9848</v>
      </c>
      <c r="C4335" s="140"/>
      <c r="D4335" s="138">
        <v>10.6806</v>
      </c>
      <c r="E4335" s="138">
        <v>13.276199999999999</v>
      </c>
    </row>
    <row r="4336" spans="1:5">
      <c r="A4336" s="145">
        <v>84490020</v>
      </c>
      <c r="B4336" s="117" t="s">
        <v>9849</v>
      </c>
      <c r="C4336" s="118"/>
      <c r="D4336" s="136">
        <v>3.6295999999999999</v>
      </c>
      <c r="E4336" s="136">
        <v>4.1420000000000003</v>
      </c>
    </row>
    <row r="4337" spans="1:5" ht="27">
      <c r="A4337" s="130">
        <v>84490080</v>
      </c>
      <c r="B4337" s="139" t="s">
        <v>9850</v>
      </c>
      <c r="C4337" s="140"/>
      <c r="D4337" s="138">
        <v>7.5801999999999996</v>
      </c>
      <c r="E4337" s="138">
        <v>11.1868</v>
      </c>
    </row>
    <row r="4338" spans="1:5" ht="27">
      <c r="A4338" s="130">
        <v>84490091</v>
      </c>
      <c r="B4338" s="139" t="s">
        <v>9851</v>
      </c>
      <c r="C4338" s="140"/>
      <c r="D4338" s="138">
        <v>5.8113999999999999</v>
      </c>
      <c r="E4338" s="138">
        <v>10.2485</v>
      </c>
    </row>
    <row r="4339" spans="1:5">
      <c r="A4339" s="145">
        <v>84490099</v>
      </c>
      <c r="B4339" s="117" t="s">
        <v>9852</v>
      </c>
      <c r="C4339" s="118"/>
      <c r="D4339" s="136">
        <v>7.4238</v>
      </c>
      <c r="E4339" s="136">
        <v>15.3826</v>
      </c>
    </row>
    <row r="4340" spans="1:5">
      <c r="A4340" s="145">
        <v>84501100</v>
      </c>
      <c r="B4340" s="117" t="s">
        <v>9853</v>
      </c>
      <c r="C4340" s="118"/>
      <c r="D4340" s="136">
        <v>2.8466999999999998</v>
      </c>
      <c r="E4340" s="136">
        <v>2.911</v>
      </c>
    </row>
    <row r="4341" spans="1:5">
      <c r="A4341" s="145">
        <v>84501200</v>
      </c>
      <c r="B4341" s="117" t="s">
        <v>9854</v>
      </c>
      <c r="C4341" s="118"/>
      <c r="D4341" s="136">
        <v>10.0535</v>
      </c>
      <c r="E4341" s="136">
        <v>10.357799999999999</v>
      </c>
    </row>
    <row r="4342" spans="1:5">
      <c r="A4342" s="145">
        <v>84501900</v>
      </c>
      <c r="B4342" s="117" t="s">
        <v>9855</v>
      </c>
      <c r="C4342" s="118"/>
      <c r="D4342" s="136">
        <v>3.4842</v>
      </c>
      <c r="E4342" s="136">
        <v>5.2897999999999996</v>
      </c>
    </row>
    <row r="4343" spans="1:5">
      <c r="A4343" s="145">
        <v>84502090</v>
      </c>
      <c r="B4343" s="117" t="s">
        <v>9856</v>
      </c>
      <c r="C4343" s="118"/>
      <c r="D4343" s="136">
        <v>2.6686000000000001</v>
      </c>
      <c r="E4343" s="136">
        <v>3.4300999999999999</v>
      </c>
    </row>
    <row r="4344" spans="1:5">
      <c r="A4344" s="145">
        <v>84509010</v>
      </c>
      <c r="B4344" s="117" t="s">
        <v>9857</v>
      </c>
      <c r="C4344" s="118"/>
      <c r="D4344" s="136">
        <v>1.4805999999999999</v>
      </c>
      <c r="E4344" s="136">
        <v>19.4543</v>
      </c>
    </row>
    <row r="4345" spans="1:5">
      <c r="A4345" s="145">
        <v>84509090</v>
      </c>
      <c r="B4345" s="117" t="s">
        <v>9858</v>
      </c>
      <c r="C4345" s="118"/>
      <c r="D4345" s="136">
        <v>1.8861000000000001</v>
      </c>
      <c r="E4345" s="136">
        <v>22.308199999999999</v>
      </c>
    </row>
    <row r="4346" spans="1:5">
      <c r="A4346" s="130">
        <v>84512990</v>
      </c>
      <c r="B4346" s="117" t="s">
        <v>9859</v>
      </c>
      <c r="C4346" s="118"/>
      <c r="D4346" s="138">
        <v>3.3092999999999999</v>
      </c>
      <c r="E4346" s="138">
        <v>3.5931999999999999</v>
      </c>
    </row>
    <row r="4347" spans="1:5">
      <c r="A4347" s="145">
        <v>84513010</v>
      </c>
      <c r="B4347" s="117" t="s">
        <v>9860</v>
      </c>
      <c r="C4347" s="118"/>
      <c r="D4347" s="136">
        <v>4.5472000000000001</v>
      </c>
      <c r="E4347" s="136">
        <v>13.837</v>
      </c>
    </row>
    <row r="4348" spans="1:5">
      <c r="A4348" s="145">
        <v>84513091</v>
      </c>
      <c r="B4348" s="117" t="s">
        <v>9861</v>
      </c>
      <c r="C4348" s="118"/>
      <c r="D4348" s="136">
        <v>3.1408999999999998</v>
      </c>
      <c r="E4348" s="136">
        <v>3.3089</v>
      </c>
    </row>
    <row r="4349" spans="1:5">
      <c r="A4349" s="145">
        <v>84513099</v>
      </c>
      <c r="B4349" s="117" t="s">
        <v>9862</v>
      </c>
      <c r="C4349" s="118"/>
      <c r="D4349" s="136">
        <v>1.0949</v>
      </c>
      <c r="E4349" s="136">
        <v>3.8441999999999998</v>
      </c>
    </row>
    <row r="4350" spans="1:5">
      <c r="A4350" s="145">
        <v>84514010</v>
      </c>
      <c r="B4350" s="117" t="s">
        <v>9863</v>
      </c>
      <c r="C4350" s="118"/>
      <c r="D4350" s="136">
        <v>1.6995</v>
      </c>
      <c r="E4350" s="136">
        <v>1.9994000000000001</v>
      </c>
    </row>
    <row r="4351" spans="1:5">
      <c r="A4351" s="145">
        <v>84514029</v>
      </c>
      <c r="B4351" s="117" t="s">
        <v>9864</v>
      </c>
      <c r="C4351" s="118"/>
      <c r="D4351" s="136">
        <v>9.3043999999999993</v>
      </c>
      <c r="E4351" s="136">
        <v>16.679200000000002</v>
      </c>
    </row>
    <row r="4352" spans="1:5" ht="27">
      <c r="A4352" s="145">
        <v>84514090</v>
      </c>
      <c r="B4352" s="139" t="s">
        <v>9865</v>
      </c>
      <c r="C4352" s="140"/>
      <c r="D4352" s="136">
        <v>8.282</v>
      </c>
      <c r="E4352" s="136">
        <v>8.282</v>
      </c>
    </row>
    <row r="4353" spans="1:5">
      <c r="A4353" s="145">
        <v>84515010</v>
      </c>
      <c r="B4353" s="117" t="s">
        <v>9866</v>
      </c>
      <c r="C4353" s="118"/>
      <c r="D4353" s="136">
        <v>4</v>
      </c>
      <c r="E4353" s="136">
        <v>6.4142000000000001</v>
      </c>
    </row>
    <row r="4354" spans="1:5">
      <c r="A4354" s="145">
        <v>84515020</v>
      </c>
      <c r="B4354" s="117" t="s">
        <v>9867</v>
      </c>
      <c r="C4354" s="118"/>
      <c r="D4354" s="136">
        <v>5.2671000000000001</v>
      </c>
      <c r="E4354" s="136">
        <v>14.467000000000001</v>
      </c>
    </row>
    <row r="4355" spans="1:5" ht="27">
      <c r="A4355" s="130">
        <v>84515090</v>
      </c>
      <c r="B4355" s="139" t="s">
        <v>9868</v>
      </c>
      <c r="C4355" s="140"/>
      <c r="D4355" s="138">
        <v>2.9716999999999998</v>
      </c>
      <c r="E4355" s="138">
        <v>7.8452999999999999</v>
      </c>
    </row>
    <row r="4356" spans="1:5">
      <c r="A4356" s="145">
        <v>84518000</v>
      </c>
      <c r="B4356" s="117" t="s">
        <v>9869</v>
      </c>
      <c r="C4356" s="118"/>
      <c r="D4356" s="136">
        <v>2.6429</v>
      </c>
      <c r="E4356" s="136">
        <v>5.8266</v>
      </c>
    </row>
    <row r="4357" spans="1:5" ht="27">
      <c r="A4357" s="130">
        <v>84519010</v>
      </c>
      <c r="B4357" s="139" t="s">
        <v>9870</v>
      </c>
      <c r="C4357" s="140"/>
      <c r="D4357" s="138">
        <v>6.0911999999999997</v>
      </c>
      <c r="E4357" s="138">
        <v>6.1999000000000004</v>
      </c>
    </row>
    <row r="4358" spans="1:5">
      <c r="A4358" s="145">
        <v>84519090</v>
      </c>
      <c r="B4358" s="117" t="s">
        <v>9871</v>
      </c>
      <c r="C4358" s="118"/>
      <c r="D4358" s="136">
        <v>2.3957000000000002</v>
      </c>
      <c r="E4358" s="136">
        <v>6.1837</v>
      </c>
    </row>
    <row r="4359" spans="1:5" ht="27">
      <c r="A4359" s="130">
        <v>84521000</v>
      </c>
      <c r="B4359" s="139" t="s">
        <v>9872</v>
      </c>
      <c r="C4359" s="140"/>
      <c r="D4359" s="138">
        <v>2.1212</v>
      </c>
      <c r="E4359" s="138">
        <v>5.6388999999999996</v>
      </c>
    </row>
    <row r="4360" spans="1:5">
      <c r="A4360" s="145">
        <v>84522110</v>
      </c>
      <c r="B4360" s="117" t="s">
        <v>9873</v>
      </c>
      <c r="C4360" s="118"/>
      <c r="D4360" s="136">
        <v>5.6820000000000004</v>
      </c>
      <c r="E4360" s="136">
        <v>6.6352000000000002</v>
      </c>
    </row>
    <row r="4361" spans="1:5" ht="27">
      <c r="A4361" s="130">
        <v>84522120</v>
      </c>
      <c r="B4361" s="139" t="s">
        <v>9874</v>
      </c>
      <c r="C4361" s="140"/>
      <c r="D4361" s="138">
        <v>3.7437999999999998</v>
      </c>
      <c r="E4361" s="138">
        <v>8.9070999999999998</v>
      </c>
    </row>
    <row r="4362" spans="1:5">
      <c r="A4362" s="145">
        <v>84522190</v>
      </c>
      <c r="B4362" s="117" t="s">
        <v>9875</v>
      </c>
      <c r="C4362" s="118"/>
      <c r="D4362" s="136">
        <v>6.2342000000000004</v>
      </c>
      <c r="E4362" s="136">
        <v>18.539200000000001</v>
      </c>
    </row>
    <row r="4363" spans="1:5" ht="27">
      <c r="A4363" s="130">
        <v>84522910</v>
      </c>
      <c r="B4363" s="139" t="s">
        <v>9876</v>
      </c>
      <c r="C4363" s="140"/>
      <c r="D4363" s="138">
        <v>4.2354000000000003</v>
      </c>
      <c r="E4363" s="138">
        <v>7.5709999999999997</v>
      </c>
    </row>
    <row r="4364" spans="1:5">
      <c r="A4364" s="145">
        <v>84522921</v>
      </c>
      <c r="B4364" s="117" t="s">
        <v>9877</v>
      </c>
      <c r="C4364" s="118"/>
      <c r="D4364" s="136">
        <v>9.6907999999999994</v>
      </c>
      <c r="E4364" s="136">
        <v>12.5025</v>
      </c>
    </row>
    <row r="4365" spans="1:5" ht="27">
      <c r="A4365" s="130">
        <v>84522922</v>
      </c>
      <c r="B4365" s="139" t="s">
        <v>9878</v>
      </c>
      <c r="C4365" s="140"/>
      <c r="D4365" s="138">
        <v>8.7477999999999998</v>
      </c>
      <c r="E4365" s="138">
        <v>13.059900000000001</v>
      </c>
    </row>
    <row r="4366" spans="1:5">
      <c r="A4366" s="145">
        <v>84522923</v>
      </c>
      <c r="B4366" s="117" t="s">
        <v>9879</v>
      </c>
      <c r="C4366" s="118"/>
      <c r="D4366" s="136">
        <v>3.7406000000000001</v>
      </c>
      <c r="E4366" s="136">
        <v>4.6212</v>
      </c>
    </row>
    <row r="4367" spans="1:5" ht="27">
      <c r="A4367" s="130">
        <v>84522924</v>
      </c>
      <c r="B4367" s="139" t="s">
        <v>9880</v>
      </c>
      <c r="C4367" s="140"/>
      <c r="D4367" s="138">
        <v>2.7905000000000002</v>
      </c>
      <c r="E4367" s="138">
        <v>4.0076999999999998</v>
      </c>
    </row>
    <row r="4368" spans="1:5">
      <c r="A4368" s="145">
        <v>84522925</v>
      </c>
      <c r="B4368" s="117" t="s">
        <v>9881</v>
      </c>
      <c r="C4368" s="118"/>
      <c r="D4368" s="136">
        <v>3.7961</v>
      </c>
      <c r="E4368" s="136">
        <v>5.2868000000000004</v>
      </c>
    </row>
    <row r="4369" spans="1:5">
      <c r="A4369" s="130">
        <v>84522929</v>
      </c>
      <c r="B4369" s="117" t="s">
        <v>9882</v>
      </c>
      <c r="C4369" s="118"/>
      <c r="D4369" s="138">
        <v>3.6983999999999999</v>
      </c>
      <c r="E4369" s="138">
        <v>5.9394999999999998</v>
      </c>
    </row>
    <row r="4370" spans="1:5">
      <c r="A4370" s="145">
        <v>84522990</v>
      </c>
      <c r="B4370" s="117" t="s">
        <v>9883</v>
      </c>
      <c r="C4370" s="118"/>
      <c r="D4370" s="136">
        <v>1.7111000000000001</v>
      </c>
      <c r="E4370" s="136">
        <v>3.569</v>
      </c>
    </row>
    <row r="4371" spans="1:5">
      <c r="A4371" s="130">
        <v>84523000</v>
      </c>
      <c r="B4371" s="117" t="s">
        <v>9884</v>
      </c>
      <c r="C4371" s="118"/>
      <c r="D4371" s="138">
        <v>2.1004</v>
      </c>
      <c r="E4371" s="138">
        <v>7.2382999999999997</v>
      </c>
    </row>
    <row r="4372" spans="1:5" ht="27">
      <c r="A4372" s="130">
        <v>84529020</v>
      </c>
      <c r="B4372" s="139" t="s">
        <v>9885</v>
      </c>
      <c r="C4372" s="140"/>
      <c r="D4372" s="138">
        <v>0.5605</v>
      </c>
      <c r="E4372" s="138">
        <v>1.395</v>
      </c>
    </row>
    <row r="4373" spans="1:5" ht="27">
      <c r="A4373" s="130">
        <v>84529081</v>
      </c>
      <c r="B4373" s="139" t="s">
        <v>9886</v>
      </c>
      <c r="C4373" s="140"/>
      <c r="D4373" s="138">
        <v>2.59</v>
      </c>
      <c r="E4373" s="138">
        <v>23.675000000000001</v>
      </c>
    </row>
    <row r="4374" spans="1:5" ht="27">
      <c r="A4374" s="130">
        <v>84529089</v>
      </c>
      <c r="B4374" s="139" t="s">
        <v>9887</v>
      </c>
      <c r="C4374" s="140"/>
      <c r="D4374" s="138">
        <v>2.0373999999999999</v>
      </c>
      <c r="E4374" s="138">
        <v>3.3477000000000001</v>
      </c>
    </row>
    <row r="4375" spans="1:5">
      <c r="A4375" s="145">
        <v>84529091</v>
      </c>
      <c r="B4375" s="117" t="s">
        <v>9888</v>
      </c>
      <c r="C4375" s="118"/>
      <c r="D4375" s="136">
        <v>4.3083</v>
      </c>
      <c r="E4375" s="136">
        <v>31.7136</v>
      </c>
    </row>
    <row r="4376" spans="1:5" ht="27">
      <c r="A4376" s="130">
        <v>84529092</v>
      </c>
      <c r="B4376" s="139" t="s">
        <v>9889</v>
      </c>
      <c r="C4376" s="140"/>
      <c r="D4376" s="138">
        <v>38.788600000000002</v>
      </c>
      <c r="E4376" s="138">
        <v>38.788600000000002</v>
      </c>
    </row>
    <row r="4377" spans="1:5">
      <c r="A4377" s="130">
        <v>84529093</v>
      </c>
      <c r="B4377" s="117" t="s">
        <v>9890</v>
      </c>
      <c r="C4377" s="118"/>
      <c r="D4377" s="138">
        <v>9.2018000000000004</v>
      </c>
      <c r="E4377" s="138">
        <v>29.160299999999999</v>
      </c>
    </row>
    <row r="4378" spans="1:5" ht="27">
      <c r="A4378" s="130">
        <v>84529094</v>
      </c>
      <c r="B4378" s="139" t="s">
        <v>9891</v>
      </c>
      <c r="C4378" s="140"/>
      <c r="D4378" s="138">
        <v>1.8145</v>
      </c>
      <c r="E4378" s="138">
        <v>1.8145</v>
      </c>
    </row>
    <row r="4379" spans="1:5">
      <c r="A4379" s="145">
        <v>84529099</v>
      </c>
      <c r="B4379" s="117" t="s">
        <v>9892</v>
      </c>
      <c r="C4379" s="118"/>
      <c r="D4379" s="136">
        <v>2.7536999999999998</v>
      </c>
      <c r="E4379" s="136">
        <v>11.542</v>
      </c>
    </row>
    <row r="4380" spans="1:5">
      <c r="A4380" s="145">
        <v>84531010</v>
      </c>
      <c r="B4380" s="117" t="s">
        <v>9893</v>
      </c>
      <c r="C4380" s="118"/>
      <c r="D4380" s="136">
        <v>2.7915999999999999</v>
      </c>
      <c r="E4380" s="136">
        <v>2.7915999999999999</v>
      </c>
    </row>
    <row r="4381" spans="1:5">
      <c r="A4381" s="145">
        <v>84531090</v>
      </c>
      <c r="B4381" s="117" t="s">
        <v>9894</v>
      </c>
      <c r="C4381" s="118"/>
      <c r="D4381" s="136">
        <v>4.7432999999999996</v>
      </c>
      <c r="E4381" s="136">
        <v>6.1101000000000001</v>
      </c>
    </row>
    <row r="4382" spans="1:5">
      <c r="A4382" s="145">
        <v>84532000</v>
      </c>
      <c r="B4382" s="117" t="s">
        <v>9895</v>
      </c>
      <c r="C4382" s="118"/>
      <c r="D4382" s="136">
        <v>4.8231000000000002</v>
      </c>
      <c r="E4382" s="136">
        <v>8.2049000000000003</v>
      </c>
    </row>
    <row r="4383" spans="1:5">
      <c r="A4383" s="145">
        <v>84538000</v>
      </c>
      <c r="B4383" s="117" t="s">
        <v>9896</v>
      </c>
      <c r="C4383" s="118"/>
      <c r="D4383" s="136">
        <v>3.0680999999999998</v>
      </c>
      <c r="E4383" s="136">
        <v>7.2728000000000002</v>
      </c>
    </row>
    <row r="4384" spans="1:5">
      <c r="A4384" s="145">
        <v>84539000</v>
      </c>
      <c r="B4384" s="117" t="s">
        <v>9897</v>
      </c>
      <c r="C4384" s="118"/>
      <c r="D4384" s="136">
        <v>4.8414000000000001</v>
      </c>
      <c r="E4384" s="136">
        <v>16.966899999999999</v>
      </c>
    </row>
    <row r="4385" spans="1:5">
      <c r="A4385" s="145">
        <v>84541000</v>
      </c>
      <c r="B4385" s="117" t="s">
        <v>9898</v>
      </c>
      <c r="C4385" s="118"/>
      <c r="D4385" s="136">
        <v>12.654400000000001</v>
      </c>
      <c r="E4385" s="136">
        <v>12.654400000000001</v>
      </c>
    </row>
    <row r="4386" spans="1:5">
      <c r="A4386" s="130">
        <v>84542010</v>
      </c>
      <c r="B4386" s="117" t="s">
        <v>9899</v>
      </c>
      <c r="C4386" s="118"/>
      <c r="D4386" s="138">
        <v>15.2964</v>
      </c>
      <c r="E4386" s="138">
        <v>14.743499999999999</v>
      </c>
    </row>
    <row r="4387" spans="1:5">
      <c r="A4387" s="145">
        <v>84542090</v>
      </c>
      <c r="B4387" s="117" t="s">
        <v>9900</v>
      </c>
      <c r="C4387" s="118"/>
      <c r="D4387" s="136">
        <v>3.6570999999999998</v>
      </c>
      <c r="E4387" s="136">
        <v>6.5960999999999999</v>
      </c>
    </row>
    <row r="4388" spans="1:5">
      <c r="A4388" s="130">
        <v>84543010</v>
      </c>
      <c r="B4388" s="117" t="s">
        <v>9901</v>
      </c>
      <c r="C4388" s="118"/>
      <c r="D4388" s="138">
        <v>4.4874999999999998</v>
      </c>
      <c r="E4388" s="138">
        <v>6.9717000000000002</v>
      </c>
    </row>
    <row r="4389" spans="1:5">
      <c r="A4389" s="145">
        <v>84543090</v>
      </c>
      <c r="B4389" s="117" t="s">
        <v>9902</v>
      </c>
      <c r="C4389" s="118"/>
      <c r="D4389" s="136">
        <v>5.1708999999999996</v>
      </c>
      <c r="E4389" s="136">
        <v>12.480600000000001</v>
      </c>
    </row>
    <row r="4390" spans="1:5">
      <c r="A4390" s="145">
        <v>84549090</v>
      </c>
      <c r="B4390" s="117" t="s">
        <v>9903</v>
      </c>
      <c r="C4390" s="118"/>
      <c r="D4390" s="136">
        <v>6.1569000000000003</v>
      </c>
      <c r="E4390" s="136">
        <v>12.1623</v>
      </c>
    </row>
    <row r="4391" spans="1:5" ht="27">
      <c r="A4391" s="130">
        <v>84551000</v>
      </c>
      <c r="B4391" s="139" t="s">
        <v>9904</v>
      </c>
      <c r="C4391" s="140"/>
      <c r="D4391" s="138">
        <v>3.992</v>
      </c>
      <c r="E4391" s="138">
        <v>7.5713999999999997</v>
      </c>
    </row>
    <row r="4392" spans="1:5">
      <c r="A4392" s="145">
        <v>84552110</v>
      </c>
      <c r="B4392" s="117" t="s">
        <v>9905</v>
      </c>
      <c r="C4392" s="118"/>
      <c r="D4392" s="136">
        <v>1.3673999999999999</v>
      </c>
      <c r="E4392" s="136">
        <v>5.2721</v>
      </c>
    </row>
    <row r="4393" spans="1:5" ht="27">
      <c r="A4393" s="130">
        <v>84552190</v>
      </c>
      <c r="B4393" s="139" t="s">
        <v>9906</v>
      </c>
      <c r="C4393" s="140"/>
      <c r="D4393" s="138">
        <v>2.4666999999999999</v>
      </c>
      <c r="E4393" s="138">
        <v>3.2290999999999999</v>
      </c>
    </row>
    <row r="4394" spans="1:5">
      <c r="A4394" s="145">
        <v>84552210</v>
      </c>
      <c r="B4394" s="117" t="s">
        <v>9907</v>
      </c>
      <c r="C4394" s="118"/>
      <c r="D4394" s="136">
        <v>2.3904000000000001</v>
      </c>
      <c r="E4394" s="136">
        <v>3.6208</v>
      </c>
    </row>
    <row r="4395" spans="1:5" ht="27">
      <c r="A4395" s="130">
        <v>84552290</v>
      </c>
      <c r="B4395" s="139" t="s">
        <v>9908</v>
      </c>
      <c r="C4395" s="140"/>
      <c r="D4395" s="138">
        <v>3.1987999999999999</v>
      </c>
      <c r="E4395" s="138">
        <v>6.0263</v>
      </c>
    </row>
    <row r="4396" spans="1:5">
      <c r="A4396" s="145">
        <v>84553010</v>
      </c>
      <c r="B4396" s="117" t="s">
        <v>9909</v>
      </c>
      <c r="C4396" s="118"/>
      <c r="D4396" s="136">
        <v>2.0758000000000001</v>
      </c>
      <c r="E4396" s="136">
        <v>2.8258999999999999</v>
      </c>
    </row>
    <row r="4397" spans="1:5" ht="27">
      <c r="A4397" s="130">
        <v>84553090</v>
      </c>
      <c r="B4397" s="139" t="s">
        <v>9910</v>
      </c>
      <c r="C4397" s="140"/>
      <c r="D4397" s="138">
        <v>2.8639999999999999</v>
      </c>
      <c r="E4397" s="138">
        <v>3.6631</v>
      </c>
    </row>
    <row r="4398" spans="1:5">
      <c r="A4398" s="145">
        <v>84559000</v>
      </c>
      <c r="B4398" s="117" t="s">
        <v>9911</v>
      </c>
      <c r="C4398" s="118"/>
      <c r="D4398" s="136">
        <v>4.2576000000000001</v>
      </c>
      <c r="E4398" s="136">
        <v>7.3495999999999997</v>
      </c>
    </row>
    <row r="4399" spans="1:5" ht="27">
      <c r="A4399" s="130">
        <v>84561111</v>
      </c>
      <c r="B4399" s="139" t="s">
        <v>9912</v>
      </c>
      <c r="C4399" s="140"/>
      <c r="D4399" s="138">
        <v>4.1466000000000003</v>
      </c>
      <c r="E4399" s="138">
        <v>8.1509999999999998</v>
      </c>
    </row>
    <row r="4400" spans="1:5">
      <c r="A4400" s="130">
        <v>84561119</v>
      </c>
      <c r="B4400" s="117" t="s">
        <v>6002</v>
      </c>
      <c r="C4400" s="118"/>
      <c r="D4400" s="138">
        <v>3.1905000000000001</v>
      </c>
      <c r="E4400" s="138">
        <v>9.4710999999999999</v>
      </c>
    </row>
    <row r="4401" spans="1:5">
      <c r="A4401" s="130">
        <v>84561190</v>
      </c>
      <c r="B4401" s="117" t="s">
        <v>6002</v>
      </c>
      <c r="C4401" s="118"/>
      <c r="D4401" s="138">
        <v>3.8862000000000001</v>
      </c>
      <c r="E4401" s="138">
        <v>10.7285</v>
      </c>
    </row>
    <row r="4402" spans="1:5" ht="27">
      <c r="A4402" s="130">
        <v>84561211</v>
      </c>
      <c r="B4402" s="139" t="s">
        <v>9912</v>
      </c>
      <c r="C4402" s="140"/>
      <c r="D4402" s="138">
        <v>4.1596000000000002</v>
      </c>
      <c r="E4402" s="138">
        <v>6.1020000000000003</v>
      </c>
    </row>
    <row r="4403" spans="1:5">
      <c r="A4403" s="130">
        <v>84561219</v>
      </c>
      <c r="B4403" s="117" t="s">
        <v>6002</v>
      </c>
      <c r="C4403" s="118"/>
      <c r="D4403" s="138">
        <v>25.808</v>
      </c>
      <c r="E4403" s="138">
        <v>63.369</v>
      </c>
    </row>
    <row r="4404" spans="1:5">
      <c r="A4404" s="130">
        <v>84561290</v>
      </c>
      <c r="B4404" s="117" t="s">
        <v>6002</v>
      </c>
      <c r="C4404" s="118"/>
      <c r="D4404" s="138">
        <v>2.7269000000000001</v>
      </c>
      <c r="E4404" s="138">
        <v>2.7269000000000001</v>
      </c>
    </row>
    <row r="4405" spans="1:5" ht="27">
      <c r="A4405" s="130">
        <v>84562090</v>
      </c>
      <c r="B4405" s="139" t="s">
        <v>9913</v>
      </c>
      <c r="C4405" s="140"/>
      <c r="D4405" s="138">
        <v>7.6935000000000002</v>
      </c>
      <c r="E4405" s="138">
        <v>9.7431999999999999</v>
      </c>
    </row>
    <row r="4406" spans="1:5">
      <c r="A4406" s="145">
        <v>84563019</v>
      </c>
      <c r="B4406" s="117" t="s">
        <v>9914</v>
      </c>
      <c r="C4406" s="118"/>
      <c r="D4406" s="136">
        <v>5.5677000000000003</v>
      </c>
      <c r="E4406" s="136">
        <v>12.7913</v>
      </c>
    </row>
    <row r="4407" spans="1:5" ht="27">
      <c r="A4407" s="130">
        <v>84563090</v>
      </c>
      <c r="B4407" s="139" t="s">
        <v>9915</v>
      </c>
      <c r="C4407" s="140"/>
      <c r="D4407" s="138">
        <v>6.0902000000000003</v>
      </c>
      <c r="E4407" s="138">
        <v>6.4432</v>
      </c>
    </row>
    <row r="4408" spans="1:5">
      <c r="A4408" s="130">
        <v>84564000</v>
      </c>
      <c r="B4408" s="117" t="s">
        <v>9916</v>
      </c>
      <c r="C4408" s="118"/>
      <c r="D4408" s="138">
        <v>5.8182999999999998</v>
      </c>
      <c r="E4408" s="138">
        <v>8.8216999999999999</v>
      </c>
    </row>
    <row r="4409" spans="1:5" ht="27">
      <c r="A4409" s="130">
        <v>84565000</v>
      </c>
      <c r="B4409" s="139" t="s">
        <v>9917</v>
      </c>
      <c r="C4409" s="140"/>
      <c r="D4409" s="138">
        <v>3.1934</v>
      </c>
      <c r="E4409" s="138">
        <v>5.5575999999999999</v>
      </c>
    </row>
    <row r="4410" spans="1:5">
      <c r="A4410" s="145">
        <v>84569000</v>
      </c>
      <c r="B4410" s="117" t="s">
        <v>9918</v>
      </c>
      <c r="C4410" s="118"/>
      <c r="D4410" s="136">
        <v>3.6006</v>
      </c>
      <c r="E4410" s="136">
        <v>10.728</v>
      </c>
    </row>
    <row r="4411" spans="1:5" ht="27">
      <c r="A4411" s="130">
        <v>84571000</v>
      </c>
      <c r="B4411" s="139" t="s">
        <v>9919</v>
      </c>
      <c r="C4411" s="140"/>
      <c r="D4411" s="138">
        <v>5.1839000000000004</v>
      </c>
      <c r="E4411" s="138">
        <v>7.1936</v>
      </c>
    </row>
    <row r="4412" spans="1:5">
      <c r="A4412" s="145">
        <v>84572010</v>
      </c>
      <c r="B4412" s="117" t="s">
        <v>9920</v>
      </c>
      <c r="C4412" s="118"/>
      <c r="D4412" s="136">
        <v>2.3734999999999999</v>
      </c>
      <c r="E4412" s="136">
        <v>4.6128</v>
      </c>
    </row>
    <row r="4413" spans="1:5" ht="27">
      <c r="A4413" s="130">
        <v>84572090</v>
      </c>
      <c r="B4413" s="139" t="s">
        <v>9921</v>
      </c>
      <c r="C4413" s="140"/>
      <c r="D4413" s="138">
        <v>28.764900000000001</v>
      </c>
      <c r="E4413" s="138">
        <v>28.764900000000001</v>
      </c>
    </row>
    <row r="4414" spans="1:5">
      <c r="A4414" s="145">
        <v>84573010</v>
      </c>
      <c r="B4414" s="117" t="s">
        <v>9922</v>
      </c>
      <c r="C4414" s="118"/>
      <c r="D4414" s="136">
        <v>6.2571000000000003</v>
      </c>
      <c r="E4414" s="136">
        <v>14.844799999999999</v>
      </c>
    </row>
    <row r="4415" spans="1:5" ht="27">
      <c r="A4415" s="130">
        <v>84573090</v>
      </c>
      <c r="B4415" s="139" t="s">
        <v>9923</v>
      </c>
      <c r="C4415" s="140"/>
      <c r="D4415" s="138">
        <v>12.193</v>
      </c>
      <c r="E4415" s="138">
        <v>12.193</v>
      </c>
    </row>
    <row r="4416" spans="1:5">
      <c r="A4416" s="145">
        <v>84581110</v>
      </c>
      <c r="B4416" s="117" t="s">
        <v>9924</v>
      </c>
      <c r="C4416" s="118"/>
      <c r="D4416" s="136">
        <v>69.523799999999994</v>
      </c>
      <c r="E4416" s="136">
        <v>69.523799999999994</v>
      </c>
    </row>
    <row r="4417" spans="1:5">
      <c r="A4417" s="145">
        <v>84581191</v>
      </c>
      <c r="B4417" s="117" t="s">
        <v>9925</v>
      </c>
      <c r="C4417" s="118"/>
      <c r="D4417" s="136">
        <v>6.5797999999999996</v>
      </c>
      <c r="E4417" s="136">
        <v>9.9466000000000001</v>
      </c>
    </row>
    <row r="4418" spans="1:5">
      <c r="A4418" s="145">
        <v>84581199</v>
      </c>
      <c r="B4418" s="117" t="s">
        <v>9926</v>
      </c>
      <c r="C4418" s="118"/>
      <c r="D4418" s="136">
        <v>4.4851999999999999</v>
      </c>
      <c r="E4418" s="136">
        <v>7.9112999999999998</v>
      </c>
    </row>
    <row r="4419" spans="1:5">
      <c r="A4419" s="145">
        <v>84581910</v>
      </c>
      <c r="B4419" s="117" t="s">
        <v>9927</v>
      </c>
      <c r="C4419" s="118"/>
      <c r="D4419" s="136">
        <v>0.91439999999999999</v>
      </c>
      <c r="E4419" s="136">
        <v>1.2051000000000001</v>
      </c>
    </row>
    <row r="4420" spans="1:5">
      <c r="A4420" s="145">
        <v>84581990</v>
      </c>
      <c r="B4420" s="117" t="s">
        <v>9928</v>
      </c>
      <c r="C4420" s="118"/>
      <c r="D4420" s="136">
        <v>3.3016999999999999</v>
      </c>
      <c r="E4420" s="136">
        <v>4.4798</v>
      </c>
    </row>
    <row r="4421" spans="1:5">
      <c r="A4421" s="145">
        <v>84589100</v>
      </c>
      <c r="B4421" s="117" t="s">
        <v>9929</v>
      </c>
      <c r="C4421" s="118"/>
      <c r="D4421" s="136">
        <v>3.5354000000000001</v>
      </c>
      <c r="E4421" s="136">
        <v>8.9830000000000005</v>
      </c>
    </row>
    <row r="4422" spans="1:5">
      <c r="A4422" s="145">
        <v>84589900</v>
      </c>
      <c r="B4422" s="117" t="s">
        <v>9930</v>
      </c>
      <c r="C4422" s="118"/>
      <c r="D4422" s="136">
        <v>3.9994000000000001</v>
      </c>
      <c r="E4422" s="136">
        <v>5.7846000000000002</v>
      </c>
    </row>
    <row r="4423" spans="1:5">
      <c r="A4423" s="145">
        <v>84591000</v>
      </c>
      <c r="B4423" s="117" t="s">
        <v>9931</v>
      </c>
      <c r="C4423" s="118"/>
      <c r="D4423" s="136">
        <v>2.9590000000000001</v>
      </c>
      <c r="E4423" s="136">
        <v>11.036</v>
      </c>
    </row>
    <row r="4424" spans="1:5" ht="27">
      <c r="A4424" s="145">
        <v>84592191</v>
      </c>
      <c r="B4424" s="139" t="s">
        <v>9932</v>
      </c>
      <c r="C4424" s="140"/>
      <c r="D4424" s="136">
        <v>8.2375000000000007</v>
      </c>
      <c r="E4424" s="136">
        <v>8.2375000000000007</v>
      </c>
    </row>
    <row r="4425" spans="1:5">
      <c r="A4425" s="145">
        <v>84592199</v>
      </c>
      <c r="B4425" s="117" t="s">
        <v>9933</v>
      </c>
      <c r="C4425" s="118"/>
      <c r="D4425" s="136">
        <v>6.4127999999999998</v>
      </c>
      <c r="E4425" s="136">
        <v>9.9702000000000002</v>
      </c>
    </row>
    <row r="4426" spans="1:5">
      <c r="A4426" s="145">
        <v>84592900</v>
      </c>
      <c r="B4426" s="117" t="s">
        <v>9934</v>
      </c>
      <c r="C4426" s="118"/>
      <c r="D4426" s="136">
        <v>2.7170999999999998</v>
      </c>
      <c r="E4426" s="136">
        <v>3.8649</v>
      </c>
    </row>
    <row r="4427" spans="1:5" ht="27">
      <c r="A4427" s="130">
        <v>84593100</v>
      </c>
      <c r="B4427" s="139" t="s">
        <v>9935</v>
      </c>
      <c r="C4427" s="140"/>
      <c r="D4427" s="138">
        <v>6.6313000000000004</v>
      </c>
      <c r="E4427" s="138">
        <v>6.3177000000000003</v>
      </c>
    </row>
    <row r="4428" spans="1:5" ht="27">
      <c r="A4428" s="130">
        <v>84593900</v>
      </c>
      <c r="B4428" s="139" t="s">
        <v>9936</v>
      </c>
      <c r="C4428" s="140"/>
      <c r="D4428" s="138">
        <v>8.6468000000000007</v>
      </c>
      <c r="E4428" s="138">
        <v>11.7111</v>
      </c>
    </row>
    <row r="4429" spans="1:5">
      <c r="A4429" s="130">
        <v>84594100</v>
      </c>
      <c r="B4429" s="117" t="s">
        <v>9937</v>
      </c>
      <c r="C4429" s="118"/>
      <c r="D4429" s="138">
        <v>2.91</v>
      </c>
      <c r="E4429" s="138">
        <v>2.91</v>
      </c>
    </row>
    <row r="4430" spans="1:5">
      <c r="A4430" s="130">
        <v>84594900</v>
      </c>
      <c r="B4430" s="117" t="s">
        <v>5943</v>
      </c>
      <c r="C4430" s="118"/>
      <c r="D4430" s="138">
        <v>7.8688000000000002</v>
      </c>
      <c r="E4430" s="138">
        <v>6.5705</v>
      </c>
    </row>
    <row r="4431" spans="1:5" ht="27">
      <c r="A4431" s="130">
        <v>84595100</v>
      </c>
      <c r="B4431" s="139" t="s">
        <v>9938</v>
      </c>
      <c r="C4431" s="140"/>
      <c r="D4431" s="138">
        <v>6.2381000000000002</v>
      </c>
      <c r="E4431" s="138">
        <v>6.2381000000000002</v>
      </c>
    </row>
    <row r="4432" spans="1:5">
      <c r="A4432" s="145">
        <v>84595900</v>
      </c>
      <c r="B4432" s="117" t="s">
        <v>9939</v>
      </c>
      <c r="C4432" s="118"/>
      <c r="D4432" s="136">
        <v>3.9676</v>
      </c>
      <c r="E4432" s="136">
        <v>5.0551000000000004</v>
      </c>
    </row>
    <row r="4433" spans="1:5" ht="27">
      <c r="A4433" s="130">
        <v>84596100</v>
      </c>
      <c r="B4433" s="139" t="s">
        <v>9940</v>
      </c>
      <c r="C4433" s="140"/>
      <c r="D4433" s="138">
        <v>5.9375999999999998</v>
      </c>
      <c r="E4433" s="138">
        <v>8.5533000000000001</v>
      </c>
    </row>
    <row r="4434" spans="1:5">
      <c r="A4434" s="145">
        <v>84596900</v>
      </c>
      <c r="B4434" s="117" t="s">
        <v>9941</v>
      </c>
      <c r="C4434" s="118"/>
      <c r="D4434" s="136">
        <v>3.5131999999999999</v>
      </c>
      <c r="E4434" s="136">
        <v>4.5228000000000002</v>
      </c>
    </row>
    <row r="4435" spans="1:5" ht="27">
      <c r="A4435" s="130">
        <v>84597000</v>
      </c>
      <c r="B4435" s="139" t="s">
        <v>9942</v>
      </c>
      <c r="C4435" s="140"/>
      <c r="D4435" s="138">
        <v>3.7549999999999999</v>
      </c>
      <c r="E4435" s="138">
        <v>7.4678000000000004</v>
      </c>
    </row>
    <row r="4436" spans="1:5">
      <c r="A4436" s="130">
        <v>84601200</v>
      </c>
      <c r="B4436" s="117" t="s">
        <v>9937</v>
      </c>
      <c r="C4436" s="118"/>
      <c r="D4436" s="138">
        <v>4.1069000000000004</v>
      </c>
      <c r="E4436" s="138">
        <v>6.4229000000000003</v>
      </c>
    </row>
    <row r="4437" spans="1:5" ht="27">
      <c r="A4437" s="130">
        <v>84601900</v>
      </c>
      <c r="B4437" s="139" t="s">
        <v>9943</v>
      </c>
      <c r="C4437" s="140"/>
      <c r="D4437" s="138">
        <v>3.1231</v>
      </c>
      <c r="E4437" s="138">
        <v>6.8545999999999996</v>
      </c>
    </row>
    <row r="4438" spans="1:5">
      <c r="A4438" s="145">
        <v>84602200</v>
      </c>
      <c r="B4438" s="117" t="s">
        <v>9944</v>
      </c>
      <c r="C4438" s="118"/>
      <c r="D4438" s="136">
        <v>26.9634</v>
      </c>
      <c r="E4438" s="136">
        <v>26.9634</v>
      </c>
    </row>
    <row r="4439" spans="1:5" ht="27">
      <c r="A4439" s="130">
        <v>84602300</v>
      </c>
      <c r="B4439" s="139" t="s">
        <v>9945</v>
      </c>
      <c r="C4439" s="140"/>
      <c r="D4439" s="138">
        <v>5.6390000000000002</v>
      </c>
      <c r="E4439" s="138">
        <v>4.4474999999999998</v>
      </c>
    </row>
    <row r="4440" spans="1:5" ht="27">
      <c r="A4440" s="145">
        <v>84602900</v>
      </c>
      <c r="B4440" s="139" t="s">
        <v>9946</v>
      </c>
      <c r="C4440" s="140"/>
      <c r="D4440" s="136">
        <v>4.1296999999999997</v>
      </c>
      <c r="E4440" s="136">
        <v>6.4598000000000004</v>
      </c>
    </row>
    <row r="4441" spans="1:5" ht="27">
      <c r="A4441" s="130">
        <v>84603100</v>
      </c>
      <c r="B4441" s="139" t="s">
        <v>9947</v>
      </c>
      <c r="C4441" s="140"/>
      <c r="D4441" s="138">
        <v>7.0982000000000003</v>
      </c>
      <c r="E4441" s="138">
        <v>17.750599999999999</v>
      </c>
    </row>
    <row r="4442" spans="1:5">
      <c r="A4442" s="145">
        <v>84603900</v>
      </c>
      <c r="B4442" s="117" t="s">
        <v>9948</v>
      </c>
      <c r="C4442" s="118"/>
      <c r="D4442" s="136">
        <v>2.8519999999999999</v>
      </c>
      <c r="E4442" s="136">
        <v>7.2458999999999998</v>
      </c>
    </row>
    <row r="4443" spans="1:5" ht="27">
      <c r="A4443" s="130">
        <v>84604019</v>
      </c>
      <c r="B4443" s="139" t="s">
        <v>9949</v>
      </c>
      <c r="C4443" s="140"/>
      <c r="D4443" s="138">
        <v>10.664199999999999</v>
      </c>
      <c r="E4443" s="138">
        <v>10.664199999999999</v>
      </c>
    </row>
    <row r="4444" spans="1:5">
      <c r="A4444" s="145">
        <v>84609011</v>
      </c>
      <c r="B4444" s="117" t="s">
        <v>9950</v>
      </c>
      <c r="C4444" s="118"/>
      <c r="D4444" s="136">
        <v>20.6646</v>
      </c>
      <c r="E4444" s="136">
        <v>20.6646</v>
      </c>
    </row>
    <row r="4445" spans="1:5" ht="27">
      <c r="A4445" s="130">
        <v>84609012</v>
      </c>
      <c r="B4445" s="139" t="s">
        <v>9951</v>
      </c>
      <c r="C4445" s="140"/>
      <c r="D4445" s="138">
        <v>2.573</v>
      </c>
      <c r="E4445" s="138">
        <v>6.1409000000000002</v>
      </c>
    </row>
    <row r="4446" spans="1:5" ht="27">
      <c r="A4446" s="130">
        <v>84609019</v>
      </c>
      <c r="B4446" s="139" t="s">
        <v>9952</v>
      </c>
      <c r="C4446" s="140"/>
      <c r="D4446" s="138">
        <v>2.5032999999999999</v>
      </c>
      <c r="E4446" s="138">
        <v>3.9337</v>
      </c>
    </row>
    <row r="4447" spans="1:5">
      <c r="A4447" s="145">
        <v>84609090</v>
      </c>
      <c r="B4447" s="117" t="s">
        <v>9953</v>
      </c>
      <c r="C4447" s="118"/>
      <c r="D4447" s="136">
        <v>2.3281999999999998</v>
      </c>
      <c r="E4447" s="136">
        <v>3.1015999999999999</v>
      </c>
    </row>
    <row r="4448" spans="1:5">
      <c r="A4448" s="145">
        <v>84612010</v>
      </c>
      <c r="B4448" s="117" t="s">
        <v>9954</v>
      </c>
      <c r="C4448" s="118"/>
      <c r="D4448" s="136">
        <v>4.2294</v>
      </c>
      <c r="E4448" s="136">
        <v>3.5116999999999998</v>
      </c>
    </row>
    <row r="4449" spans="1:5" ht="27">
      <c r="A4449" s="130">
        <v>84612090</v>
      </c>
      <c r="B4449" s="139" t="s">
        <v>9955</v>
      </c>
      <c r="C4449" s="140"/>
      <c r="D4449" s="138">
        <v>4.8846999999999996</v>
      </c>
      <c r="E4449" s="138">
        <v>5.6536</v>
      </c>
    </row>
    <row r="4450" spans="1:5" ht="27">
      <c r="A4450" s="130">
        <v>84613010</v>
      </c>
      <c r="B4450" s="139" t="s">
        <v>9956</v>
      </c>
      <c r="C4450" s="140"/>
      <c r="D4450" s="138">
        <v>3.9363999999999999</v>
      </c>
      <c r="E4450" s="138">
        <v>3.9363999999999999</v>
      </c>
    </row>
    <row r="4451" spans="1:5">
      <c r="A4451" s="145">
        <v>84613090</v>
      </c>
      <c r="B4451" s="117" t="s">
        <v>9957</v>
      </c>
      <c r="C4451" s="118"/>
      <c r="D4451" s="136">
        <v>3.8891</v>
      </c>
      <c r="E4451" s="136">
        <v>6.2591000000000001</v>
      </c>
    </row>
    <row r="4452" spans="1:5" ht="27">
      <c r="A4452" s="145">
        <v>84614010</v>
      </c>
      <c r="B4452" s="139" t="s">
        <v>9958</v>
      </c>
      <c r="C4452" s="140"/>
      <c r="D4452" s="136">
        <v>11.1905</v>
      </c>
      <c r="E4452" s="136">
        <v>11.1905</v>
      </c>
    </row>
    <row r="4453" spans="1:5">
      <c r="A4453" s="145">
        <v>84614099</v>
      </c>
      <c r="B4453" s="117" t="s">
        <v>9959</v>
      </c>
      <c r="C4453" s="118"/>
      <c r="D4453" s="136">
        <v>5.4875999999999996</v>
      </c>
      <c r="E4453" s="136">
        <v>9.0508000000000006</v>
      </c>
    </row>
    <row r="4454" spans="1:5">
      <c r="A4454" s="145">
        <v>84615010</v>
      </c>
      <c r="B4454" s="117" t="s">
        <v>9960</v>
      </c>
      <c r="C4454" s="118"/>
      <c r="D4454" s="136">
        <v>3.0087999999999999</v>
      </c>
      <c r="E4454" s="136">
        <v>5.0254000000000003</v>
      </c>
    </row>
    <row r="4455" spans="1:5" ht="27">
      <c r="A4455" s="145">
        <v>84615020</v>
      </c>
      <c r="B4455" s="139" t="s">
        <v>9961</v>
      </c>
      <c r="C4455" s="140"/>
      <c r="D4455" s="136">
        <v>3.2389999999999999</v>
      </c>
      <c r="E4455" s="136">
        <v>5.9145000000000003</v>
      </c>
    </row>
    <row r="4456" spans="1:5">
      <c r="A4456" s="145">
        <v>84615090</v>
      </c>
      <c r="B4456" s="117" t="s">
        <v>9962</v>
      </c>
      <c r="C4456" s="118"/>
      <c r="D4456" s="136">
        <v>2.6507000000000001</v>
      </c>
      <c r="E4456" s="136">
        <v>5.0743</v>
      </c>
    </row>
    <row r="4457" spans="1:5">
      <c r="A4457" s="145">
        <v>84619010</v>
      </c>
      <c r="B4457" s="117" t="s">
        <v>9963</v>
      </c>
      <c r="C4457" s="118"/>
      <c r="D4457" s="136">
        <v>5.41</v>
      </c>
      <c r="E4457" s="136">
        <v>5.41</v>
      </c>
    </row>
    <row r="4458" spans="1:5">
      <c r="A4458" s="145">
        <v>84619090</v>
      </c>
      <c r="B4458" s="117" t="s">
        <v>9964</v>
      </c>
      <c r="C4458" s="118"/>
      <c r="D4458" s="136">
        <v>3.4369000000000001</v>
      </c>
      <c r="E4458" s="136">
        <v>6.5633999999999997</v>
      </c>
    </row>
    <row r="4459" spans="1:5">
      <c r="A4459" s="130">
        <v>84621900</v>
      </c>
      <c r="B4459" s="117" t="s">
        <v>5943</v>
      </c>
      <c r="C4459" s="118"/>
      <c r="D4459" s="138">
        <v>2.2652999999999999</v>
      </c>
      <c r="E4459" s="138">
        <v>3.9453999999999998</v>
      </c>
    </row>
    <row r="4460" spans="1:5">
      <c r="A4460" s="130">
        <v>84622200</v>
      </c>
      <c r="B4460" s="117" t="s">
        <v>9965</v>
      </c>
      <c r="C4460" s="118"/>
      <c r="D4460" s="138">
        <v>1.6195999999999999</v>
      </c>
      <c r="E4460" s="138">
        <v>3.7565</v>
      </c>
    </row>
    <row r="4461" spans="1:5" ht="27">
      <c r="A4461" s="130">
        <v>84622300</v>
      </c>
      <c r="B4461" s="139" t="s">
        <v>9966</v>
      </c>
      <c r="C4461" s="140"/>
      <c r="D4461" s="138">
        <v>1.8908</v>
      </c>
      <c r="E4461" s="138">
        <v>3.0198999999999998</v>
      </c>
    </row>
    <row r="4462" spans="1:5">
      <c r="A4462" s="130">
        <v>84622400</v>
      </c>
      <c r="B4462" s="117" t="s">
        <v>9967</v>
      </c>
      <c r="C4462" s="118"/>
      <c r="D4462" s="138">
        <v>2.5390000000000001</v>
      </c>
      <c r="E4462" s="138">
        <v>5.6750999999999996</v>
      </c>
    </row>
    <row r="4463" spans="1:5" ht="27">
      <c r="A4463" s="130">
        <v>84622500</v>
      </c>
      <c r="B4463" s="139" t="s">
        <v>9968</v>
      </c>
      <c r="C4463" s="140"/>
      <c r="D4463" s="138">
        <v>2.4683999999999999</v>
      </c>
      <c r="E4463" s="138">
        <v>2.8315000000000001</v>
      </c>
    </row>
    <row r="4464" spans="1:5">
      <c r="A4464" s="145">
        <v>84622600</v>
      </c>
      <c r="B4464" s="117" t="s">
        <v>9969</v>
      </c>
      <c r="C4464" s="118"/>
      <c r="D4464" s="136">
        <v>2.6143999999999998</v>
      </c>
      <c r="E4464" s="136">
        <v>8.5960999999999999</v>
      </c>
    </row>
    <row r="4465" spans="1:5" ht="27">
      <c r="A4465" s="130">
        <v>84622900</v>
      </c>
      <c r="B4465" s="139" t="s">
        <v>9970</v>
      </c>
      <c r="C4465" s="140"/>
      <c r="D4465" s="138">
        <v>1.7695000000000001</v>
      </c>
      <c r="E4465" s="138">
        <v>4.0335000000000001</v>
      </c>
    </row>
    <row r="4466" spans="1:5">
      <c r="A4466" s="145">
        <v>84623200</v>
      </c>
      <c r="B4466" s="117" t="s">
        <v>9971</v>
      </c>
      <c r="C4466" s="118"/>
      <c r="D4466" s="136">
        <v>1.6636</v>
      </c>
      <c r="E4466" s="136">
        <v>5.1176000000000004</v>
      </c>
    </row>
    <row r="4467" spans="1:5" ht="27">
      <c r="A4467" s="130">
        <v>84623300</v>
      </c>
      <c r="B4467" s="139" t="s">
        <v>9972</v>
      </c>
      <c r="C4467" s="140"/>
      <c r="D4467" s="138">
        <v>1.2941</v>
      </c>
      <c r="E4467" s="138">
        <v>1.9215</v>
      </c>
    </row>
    <row r="4468" spans="1:5">
      <c r="A4468" s="130">
        <v>84623900</v>
      </c>
      <c r="B4468" s="117" t="s">
        <v>5943</v>
      </c>
      <c r="C4468" s="118"/>
      <c r="D4468" s="138">
        <v>1.6254</v>
      </c>
      <c r="E4468" s="138">
        <v>2.5573000000000001</v>
      </c>
    </row>
    <row r="4469" spans="1:5">
      <c r="A4469" s="130">
        <v>84624200</v>
      </c>
      <c r="B4469" s="117" t="s">
        <v>9937</v>
      </c>
      <c r="C4469" s="118"/>
      <c r="D4469" s="138">
        <v>4.8708</v>
      </c>
      <c r="E4469" s="138">
        <v>8.5630000000000006</v>
      </c>
    </row>
    <row r="4470" spans="1:5" ht="27">
      <c r="A4470" s="130">
        <v>84624900</v>
      </c>
      <c r="B4470" s="139" t="s">
        <v>9973</v>
      </c>
      <c r="C4470" s="140"/>
      <c r="D4470" s="138">
        <v>2.3504999999999998</v>
      </c>
      <c r="E4470" s="138">
        <v>3.7378999999999998</v>
      </c>
    </row>
    <row r="4471" spans="1:5">
      <c r="A4471" s="130">
        <v>84625100</v>
      </c>
      <c r="B4471" s="117" t="s">
        <v>9937</v>
      </c>
      <c r="C4471" s="118"/>
      <c r="D4471" s="138">
        <v>4.5991</v>
      </c>
      <c r="E4471" s="138">
        <v>8.2272999999999996</v>
      </c>
    </row>
    <row r="4472" spans="1:5">
      <c r="A4472" s="130">
        <v>84625900</v>
      </c>
      <c r="B4472" s="117" t="s">
        <v>5943</v>
      </c>
      <c r="C4472" s="118"/>
      <c r="D4472" s="138">
        <v>1.4286000000000001</v>
      </c>
      <c r="E4472" s="138">
        <v>6.9989999999999997</v>
      </c>
    </row>
    <row r="4473" spans="1:5">
      <c r="A4473" s="130">
        <v>84626100</v>
      </c>
      <c r="B4473" s="117" t="s">
        <v>9974</v>
      </c>
      <c r="C4473" s="118"/>
      <c r="D4473" s="138">
        <v>1.3602000000000001</v>
      </c>
      <c r="E4473" s="138">
        <v>6.9465000000000003</v>
      </c>
    </row>
    <row r="4474" spans="1:5">
      <c r="A4474" s="130">
        <v>84626200</v>
      </c>
      <c r="B4474" s="117" t="s">
        <v>9975</v>
      </c>
      <c r="C4474" s="118"/>
      <c r="D4474" s="138">
        <v>2.1444999999999999</v>
      </c>
      <c r="E4474" s="138">
        <v>4.4561000000000002</v>
      </c>
    </row>
    <row r="4475" spans="1:5">
      <c r="A4475" s="130">
        <v>84626300</v>
      </c>
      <c r="B4475" s="117" t="s">
        <v>9976</v>
      </c>
      <c r="C4475" s="118"/>
      <c r="D4475" s="138">
        <v>1.7202999999999999</v>
      </c>
      <c r="E4475" s="138">
        <v>1.7202999999999999</v>
      </c>
    </row>
    <row r="4476" spans="1:5">
      <c r="A4476" s="130">
        <v>84626900</v>
      </c>
      <c r="B4476" s="117" t="s">
        <v>5943</v>
      </c>
      <c r="C4476" s="118"/>
      <c r="D4476" s="138">
        <v>1.2811999999999999</v>
      </c>
      <c r="E4476" s="138">
        <v>2.9569000000000001</v>
      </c>
    </row>
    <row r="4477" spans="1:5">
      <c r="A4477" s="130">
        <v>84629000</v>
      </c>
      <c r="B4477" s="117" t="s">
        <v>7628</v>
      </c>
      <c r="C4477" s="118"/>
      <c r="D4477" s="138">
        <v>1.1603000000000001</v>
      </c>
      <c r="E4477" s="138">
        <v>2.3757000000000001</v>
      </c>
    </row>
    <row r="4478" spans="1:5">
      <c r="A4478" s="145">
        <v>84631010</v>
      </c>
      <c r="B4478" s="117" t="s">
        <v>9977</v>
      </c>
      <c r="C4478" s="118"/>
      <c r="D4478" s="136">
        <v>3.7875000000000001</v>
      </c>
      <c r="E4478" s="136">
        <v>3.0182000000000002</v>
      </c>
    </row>
    <row r="4479" spans="1:5">
      <c r="A4479" s="145">
        <v>84631090</v>
      </c>
      <c r="B4479" s="117" t="s">
        <v>9978</v>
      </c>
      <c r="C4479" s="118"/>
      <c r="D4479" s="136">
        <v>4.4976000000000003</v>
      </c>
      <c r="E4479" s="136">
        <v>5.0159000000000002</v>
      </c>
    </row>
    <row r="4480" spans="1:5">
      <c r="A4480" s="145">
        <v>84632010</v>
      </c>
      <c r="B4480" s="117" t="s">
        <v>9979</v>
      </c>
      <c r="C4480" s="118"/>
      <c r="D4480" s="136">
        <v>2.1465000000000001</v>
      </c>
      <c r="E4480" s="136">
        <v>2.1465000000000001</v>
      </c>
    </row>
    <row r="4481" spans="1:5" ht="27">
      <c r="A4481" s="145">
        <v>84632091</v>
      </c>
      <c r="B4481" s="117" t="s">
        <v>9980</v>
      </c>
      <c r="C4481" s="118"/>
      <c r="D4481" s="136">
        <v>2.6133000000000002</v>
      </c>
      <c r="E4481" s="136">
        <v>4.2514000000000003</v>
      </c>
    </row>
    <row r="4482" spans="1:5">
      <c r="A4482" s="145">
        <v>84632099</v>
      </c>
      <c r="B4482" s="117" t="s">
        <v>9981</v>
      </c>
      <c r="C4482" s="118"/>
      <c r="D4482" s="136">
        <v>3.3649</v>
      </c>
      <c r="E4482" s="136">
        <v>4.4584999999999999</v>
      </c>
    </row>
    <row r="4483" spans="1:5">
      <c r="A4483" s="145">
        <v>84633000</v>
      </c>
      <c r="B4483" s="117" t="s">
        <v>9982</v>
      </c>
      <c r="C4483" s="118"/>
      <c r="D4483" s="136">
        <v>3.6137000000000001</v>
      </c>
      <c r="E4483" s="136">
        <v>7.6412000000000004</v>
      </c>
    </row>
    <row r="4484" spans="1:5">
      <c r="A4484" s="145">
        <v>84639010</v>
      </c>
      <c r="B4484" s="117" t="s">
        <v>9983</v>
      </c>
      <c r="C4484" s="118"/>
      <c r="D4484" s="136">
        <v>15.4153</v>
      </c>
      <c r="E4484" s="136">
        <v>15.4153</v>
      </c>
    </row>
    <row r="4485" spans="1:5">
      <c r="A4485" s="145">
        <v>84639090</v>
      </c>
      <c r="B4485" s="117" t="s">
        <v>9984</v>
      </c>
      <c r="C4485" s="118"/>
      <c r="D4485" s="136">
        <v>6.0170000000000003</v>
      </c>
      <c r="E4485" s="136">
        <v>15.043200000000001</v>
      </c>
    </row>
    <row r="4486" spans="1:5">
      <c r="A4486" s="145">
        <v>84641000</v>
      </c>
      <c r="B4486" s="117" t="s">
        <v>9985</v>
      </c>
      <c r="C4486" s="118"/>
      <c r="D4486" s="136">
        <v>2.0470999999999999</v>
      </c>
      <c r="E4486" s="136">
        <v>4.1115000000000004</v>
      </c>
    </row>
    <row r="4487" spans="1:5">
      <c r="A4487" s="145">
        <v>84642010</v>
      </c>
      <c r="B4487" s="117" t="s">
        <v>9986</v>
      </c>
      <c r="C4487" s="118"/>
      <c r="D4487" s="136">
        <v>1.9379</v>
      </c>
      <c r="E4487" s="136">
        <v>4.0510000000000002</v>
      </c>
    </row>
    <row r="4488" spans="1:5">
      <c r="A4488" s="145">
        <v>84642021</v>
      </c>
      <c r="B4488" s="117" t="s">
        <v>9987</v>
      </c>
      <c r="C4488" s="118"/>
      <c r="D4488" s="136">
        <v>1.5299</v>
      </c>
      <c r="E4488" s="136">
        <v>3.9150999999999998</v>
      </c>
    </row>
    <row r="4489" spans="1:5">
      <c r="A4489" s="145">
        <v>84642029</v>
      </c>
      <c r="B4489" s="117" t="s">
        <v>9988</v>
      </c>
      <c r="C4489" s="118"/>
      <c r="D4489" s="136">
        <v>3.9719000000000002</v>
      </c>
      <c r="E4489" s="136">
        <v>6.9115000000000002</v>
      </c>
    </row>
    <row r="4490" spans="1:5">
      <c r="A4490" s="145">
        <v>84642090</v>
      </c>
      <c r="B4490" s="117" t="s">
        <v>9989</v>
      </c>
      <c r="C4490" s="118"/>
      <c r="D4490" s="136">
        <v>3.7176</v>
      </c>
      <c r="E4490" s="136">
        <v>6.3478000000000003</v>
      </c>
    </row>
    <row r="4491" spans="1:5">
      <c r="A4491" s="145">
        <v>84649011</v>
      </c>
      <c r="B4491" s="117" t="s">
        <v>9990</v>
      </c>
      <c r="C4491" s="118"/>
      <c r="D4491" s="136">
        <v>2.6629999999999998</v>
      </c>
      <c r="E4491" s="136">
        <v>6.1943999999999999</v>
      </c>
    </row>
    <row r="4492" spans="1:5" ht="27">
      <c r="A4492" s="130">
        <v>84649019</v>
      </c>
      <c r="B4492" s="139" t="s">
        <v>9991</v>
      </c>
      <c r="C4492" s="140"/>
      <c r="D4492" s="138">
        <v>2.1375999999999999</v>
      </c>
      <c r="E4492" s="138">
        <v>5.5845000000000002</v>
      </c>
    </row>
    <row r="4493" spans="1:5">
      <c r="A4493" s="145">
        <v>84649090</v>
      </c>
      <c r="B4493" s="117" t="s">
        <v>9992</v>
      </c>
      <c r="C4493" s="118"/>
      <c r="D4493" s="136">
        <v>2.4525000000000001</v>
      </c>
      <c r="E4493" s="136">
        <v>4.1326000000000001</v>
      </c>
    </row>
    <row r="4494" spans="1:5" ht="27">
      <c r="A4494" s="130">
        <v>84651000</v>
      </c>
      <c r="B4494" s="139" t="s">
        <v>9993</v>
      </c>
      <c r="C4494" s="140"/>
      <c r="D4494" s="138">
        <v>4.6196999999999999</v>
      </c>
      <c r="E4494" s="138">
        <v>8.1295000000000002</v>
      </c>
    </row>
    <row r="4495" spans="1:5">
      <c r="A4495" s="130">
        <v>84652000</v>
      </c>
      <c r="B4495" s="117" t="s">
        <v>9994</v>
      </c>
      <c r="C4495" s="118"/>
      <c r="D4495" s="138">
        <v>4.6486000000000001</v>
      </c>
      <c r="E4495" s="138">
        <v>6.5415000000000001</v>
      </c>
    </row>
    <row r="4496" spans="1:5" ht="27">
      <c r="A4496" s="130">
        <v>84659110</v>
      </c>
      <c r="B4496" s="139" t="s">
        <v>9995</v>
      </c>
      <c r="C4496" s="140"/>
      <c r="D4496" s="138">
        <v>3.4462000000000002</v>
      </c>
      <c r="E4496" s="138">
        <v>5.0871000000000004</v>
      </c>
    </row>
    <row r="4497" spans="1:5">
      <c r="A4497" s="145">
        <v>84659120</v>
      </c>
      <c r="B4497" s="117" t="s">
        <v>9996</v>
      </c>
      <c r="C4497" s="118"/>
      <c r="D4497" s="136">
        <v>3.2464</v>
      </c>
      <c r="E4497" s="136">
        <v>5.1809000000000003</v>
      </c>
    </row>
    <row r="4498" spans="1:5" ht="27">
      <c r="A4498" s="130">
        <v>84659190</v>
      </c>
      <c r="B4498" s="139" t="s">
        <v>9997</v>
      </c>
      <c r="C4498" s="140"/>
      <c r="D4498" s="138">
        <v>3.1234000000000002</v>
      </c>
      <c r="E4498" s="138">
        <v>7.9429999999999996</v>
      </c>
    </row>
    <row r="4499" spans="1:5">
      <c r="A4499" s="145">
        <v>84659211</v>
      </c>
      <c r="B4499" s="117" t="s">
        <v>9998</v>
      </c>
      <c r="C4499" s="118"/>
      <c r="D4499" s="136">
        <v>1.9914000000000001</v>
      </c>
      <c r="E4499" s="136">
        <v>3.9449000000000001</v>
      </c>
    </row>
    <row r="4500" spans="1:5" ht="27">
      <c r="A4500" s="130">
        <v>84659219</v>
      </c>
      <c r="B4500" s="139" t="s">
        <v>9999</v>
      </c>
      <c r="C4500" s="140"/>
      <c r="D4500" s="138">
        <v>3.9517000000000002</v>
      </c>
      <c r="E4500" s="138">
        <v>9.9713999999999992</v>
      </c>
    </row>
    <row r="4501" spans="1:5">
      <c r="A4501" s="145">
        <v>84659290</v>
      </c>
      <c r="B4501" s="117" t="s">
        <v>10000</v>
      </c>
      <c r="C4501" s="118"/>
      <c r="D4501" s="136">
        <v>3.5817999999999999</v>
      </c>
      <c r="E4501" s="136">
        <v>7.4469000000000003</v>
      </c>
    </row>
    <row r="4502" spans="1:5" ht="27">
      <c r="A4502" s="130">
        <v>84659310</v>
      </c>
      <c r="B4502" s="139" t="s">
        <v>10001</v>
      </c>
      <c r="C4502" s="140"/>
      <c r="D4502" s="138">
        <v>2.9676999999999998</v>
      </c>
      <c r="E4502" s="138">
        <v>6.4611999999999998</v>
      </c>
    </row>
    <row r="4503" spans="1:5">
      <c r="A4503" s="145">
        <v>84659390</v>
      </c>
      <c r="B4503" s="117" t="s">
        <v>10002</v>
      </c>
      <c r="C4503" s="118"/>
      <c r="D4503" s="136">
        <v>1.8064</v>
      </c>
      <c r="E4503" s="136">
        <v>5.4211</v>
      </c>
    </row>
    <row r="4504" spans="1:5" ht="27">
      <c r="A4504" s="130">
        <v>84659400</v>
      </c>
      <c r="B4504" s="139" t="s">
        <v>10003</v>
      </c>
      <c r="C4504" s="140"/>
      <c r="D4504" s="138">
        <v>3.0712000000000002</v>
      </c>
      <c r="E4504" s="138">
        <v>6.0609000000000002</v>
      </c>
    </row>
    <row r="4505" spans="1:5">
      <c r="A4505" s="145">
        <v>84659511</v>
      </c>
      <c r="B4505" s="117" t="s">
        <v>10004</v>
      </c>
      <c r="C4505" s="118"/>
      <c r="D4505" s="136">
        <v>6.2946</v>
      </c>
      <c r="E4505" s="136">
        <v>13.8903</v>
      </c>
    </row>
    <row r="4506" spans="1:5" ht="27">
      <c r="A4506" s="130">
        <v>84659591</v>
      </c>
      <c r="B4506" s="139" t="s">
        <v>10005</v>
      </c>
      <c r="C4506" s="140"/>
      <c r="D4506" s="138">
        <v>5.3460000000000001</v>
      </c>
      <c r="E4506" s="138">
        <v>8.1984999999999992</v>
      </c>
    </row>
    <row r="4507" spans="1:5">
      <c r="A4507" s="145">
        <v>84659592</v>
      </c>
      <c r="B4507" s="117" t="s">
        <v>10006</v>
      </c>
      <c r="C4507" s="118"/>
      <c r="D4507" s="136">
        <v>4.6578999999999997</v>
      </c>
      <c r="E4507" s="136">
        <v>4.6578999999999997</v>
      </c>
    </row>
    <row r="4508" spans="1:5" ht="27">
      <c r="A4508" s="130">
        <v>84659600</v>
      </c>
      <c r="B4508" s="139" t="s">
        <v>10007</v>
      </c>
      <c r="C4508" s="140"/>
      <c r="D4508" s="138">
        <v>2.8277000000000001</v>
      </c>
      <c r="E4508" s="138">
        <v>3.343</v>
      </c>
    </row>
    <row r="4509" spans="1:5">
      <c r="A4509" s="145">
        <v>84659900</v>
      </c>
      <c r="B4509" s="117" t="s">
        <v>10008</v>
      </c>
      <c r="C4509" s="118"/>
      <c r="D4509" s="136">
        <v>2.2827999999999999</v>
      </c>
      <c r="E4509" s="136">
        <v>6.9875999999999996</v>
      </c>
    </row>
    <row r="4510" spans="1:5" ht="27">
      <c r="A4510" s="130">
        <v>84661000</v>
      </c>
      <c r="B4510" s="139" t="s">
        <v>10009</v>
      </c>
      <c r="C4510" s="140"/>
      <c r="D4510" s="138">
        <v>3.5015000000000001</v>
      </c>
      <c r="E4510" s="138">
        <v>6.1142000000000003</v>
      </c>
    </row>
    <row r="4511" spans="1:5">
      <c r="A4511" s="130">
        <v>84662010</v>
      </c>
      <c r="B4511" s="117" t="s">
        <v>10010</v>
      </c>
      <c r="C4511" s="118"/>
      <c r="D4511" s="138">
        <v>4.8695000000000004</v>
      </c>
      <c r="E4511" s="138">
        <v>6.2638999999999996</v>
      </c>
    </row>
    <row r="4512" spans="1:5" ht="27">
      <c r="A4512" s="130">
        <v>84662090</v>
      </c>
      <c r="B4512" s="139" t="s">
        <v>10011</v>
      </c>
      <c r="C4512" s="140"/>
      <c r="D4512" s="138">
        <v>2.6313</v>
      </c>
      <c r="E4512" s="138">
        <v>3.5628000000000002</v>
      </c>
    </row>
    <row r="4513" spans="1:5">
      <c r="A4513" s="145">
        <v>84663000</v>
      </c>
      <c r="B4513" s="117" t="s">
        <v>10012</v>
      </c>
      <c r="C4513" s="118"/>
      <c r="D4513" s="136">
        <v>3.1979000000000002</v>
      </c>
      <c r="E4513" s="136">
        <v>8.0211000000000006</v>
      </c>
    </row>
    <row r="4514" spans="1:5" ht="27">
      <c r="A4514" s="130">
        <v>84669100</v>
      </c>
      <c r="B4514" s="139" t="s">
        <v>10013</v>
      </c>
      <c r="C4514" s="140"/>
      <c r="D4514" s="138">
        <v>2.5739999999999998</v>
      </c>
      <c r="E4514" s="138">
        <v>6.6022999999999996</v>
      </c>
    </row>
    <row r="4515" spans="1:5">
      <c r="A4515" s="145">
        <v>84669200</v>
      </c>
      <c r="B4515" s="117" t="s">
        <v>10014</v>
      </c>
      <c r="C4515" s="118"/>
      <c r="D4515" s="136">
        <v>3.7425999999999999</v>
      </c>
      <c r="E4515" s="136">
        <v>6.5522999999999998</v>
      </c>
    </row>
    <row r="4516" spans="1:5" ht="27">
      <c r="A4516" s="130">
        <v>84669311</v>
      </c>
      <c r="B4516" s="139" t="s">
        <v>10015</v>
      </c>
      <c r="C4516" s="140"/>
      <c r="D4516" s="138">
        <v>7.5761000000000003</v>
      </c>
      <c r="E4516" s="138">
        <v>7.7701000000000002</v>
      </c>
    </row>
    <row r="4517" spans="1:5">
      <c r="A4517" s="145">
        <v>84669319</v>
      </c>
      <c r="B4517" s="117" t="s">
        <v>10016</v>
      </c>
      <c r="C4517" s="118"/>
      <c r="D4517" s="136">
        <v>2.8159000000000001</v>
      </c>
      <c r="E4517" s="136">
        <v>20.3856</v>
      </c>
    </row>
    <row r="4518" spans="1:5" ht="27">
      <c r="A4518" s="130">
        <v>84669320</v>
      </c>
      <c r="B4518" s="139" t="s">
        <v>10017</v>
      </c>
      <c r="C4518" s="140"/>
      <c r="D4518" s="138">
        <v>3.2126000000000001</v>
      </c>
      <c r="E4518" s="138">
        <v>5.2606999999999999</v>
      </c>
    </row>
    <row r="4519" spans="1:5">
      <c r="A4519" s="130">
        <v>84669330</v>
      </c>
      <c r="B4519" s="117" t="s">
        <v>10018</v>
      </c>
      <c r="C4519" s="118"/>
      <c r="D4519" s="138">
        <v>3.4895</v>
      </c>
      <c r="E4519" s="138">
        <v>6.2404999999999999</v>
      </c>
    </row>
    <row r="4520" spans="1:5" ht="27">
      <c r="A4520" s="130">
        <v>84669340</v>
      </c>
      <c r="B4520" s="139" t="s">
        <v>10019</v>
      </c>
      <c r="C4520" s="140"/>
      <c r="D4520" s="138">
        <v>2.6</v>
      </c>
      <c r="E4520" s="138">
        <v>5.8604000000000003</v>
      </c>
    </row>
    <row r="4521" spans="1:5">
      <c r="A4521" s="145">
        <v>84669350</v>
      </c>
      <c r="B4521" s="117" t="s">
        <v>10020</v>
      </c>
      <c r="C4521" s="118"/>
      <c r="D4521" s="136">
        <v>2.7423000000000002</v>
      </c>
      <c r="E4521" s="136">
        <v>5.7836999999999996</v>
      </c>
    </row>
    <row r="4522" spans="1:5" ht="27">
      <c r="A4522" s="130">
        <v>84669360</v>
      </c>
      <c r="B4522" s="139" t="s">
        <v>10021</v>
      </c>
      <c r="C4522" s="140"/>
      <c r="D4522" s="138">
        <v>2.9319999999999999</v>
      </c>
      <c r="E4522" s="138">
        <v>14.855499999999999</v>
      </c>
    </row>
    <row r="4523" spans="1:5" ht="27">
      <c r="A4523" s="145">
        <v>84669410</v>
      </c>
      <c r="B4523" s="139" t="s">
        <v>10022</v>
      </c>
      <c r="C4523" s="140"/>
      <c r="D4523" s="136">
        <v>4.2614000000000001</v>
      </c>
      <c r="E4523" s="136">
        <v>10.850899999999999</v>
      </c>
    </row>
    <row r="4524" spans="1:5" ht="27">
      <c r="A4524" s="130">
        <v>84669420</v>
      </c>
      <c r="B4524" s="139" t="s">
        <v>10023</v>
      </c>
      <c r="C4524" s="140"/>
      <c r="D4524" s="138">
        <v>3.1009000000000002</v>
      </c>
      <c r="E4524" s="138">
        <v>7.1378000000000004</v>
      </c>
    </row>
    <row r="4525" spans="1:5">
      <c r="A4525" s="145">
        <v>84669490</v>
      </c>
      <c r="B4525" s="117" t="s">
        <v>10024</v>
      </c>
      <c r="C4525" s="118"/>
      <c r="D4525" s="136">
        <v>3.2724000000000002</v>
      </c>
      <c r="E4525" s="136">
        <v>4.3094000000000001</v>
      </c>
    </row>
    <row r="4526" spans="1:5" ht="27">
      <c r="A4526" s="130">
        <v>84671110</v>
      </c>
      <c r="B4526" s="139" t="s">
        <v>10025</v>
      </c>
      <c r="C4526" s="140"/>
      <c r="D4526" s="138">
        <v>2.2035999999999998</v>
      </c>
      <c r="E4526" s="138">
        <v>5.9326999999999996</v>
      </c>
    </row>
    <row r="4527" spans="1:5">
      <c r="A4527" s="145">
        <v>84671190</v>
      </c>
      <c r="B4527" s="117" t="s">
        <v>10026</v>
      </c>
      <c r="C4527" s="118"/>
      <c r="D4527" s="136">
        <v>3.4922</v>
      </c>
      <c r="E4527" s="136">
        <v>6.4691999999999998</v>
      </c>
    </row>
    <row r="4528" spans="1:5" ht="27">
      <c r="A4528" s="130">
        <v>84671900</v>
      </c>
      <c r="B4528" s="139" t="s">
        <v>10027</v>
      </c>
      <c r="C4528" s="140"/>
      <c r="D4528" s="138">
        <v>3.1825999999999999</v>
      </c>
      <c r="E4528" s="138">
        <v>6.8510999999999997</v>
      </c>
    </row>
    <row r="4529" spans="1:5" ht="27">
      <c r="A4529" s="130">
        <v>84672100</v>
      </c>
      <c r="B4529" s="139" t="s">
        <v>10028</v>
      </c>
      <c r="C4529" s="140"/>
      <c r="D4529" s="138">
        <v>1.8612</v>
      </c>
      <c r="E4529" s="138">
        <v>4.3636999999999997</v>
      </c>
    </row>
    <row r="4530" spans="1:5">
      <c r="A4530" s="145">
        <v>84672200</v>
      </c>
      <c r="B4530" s="117" t="s">
        <v>10029</v>
      </c>
      <c r="C4530" s="118"/>
      <c r="D4530" s="136">
        <v>3.3165</v>
      </c>
      <c r="E4530" s="136">
        <v>6.7948000000000004</v>
      </c>
    </row>
    <row r="4531" spans="1:5" ht="27">
      <c r="A4531" s="130">
        <v>84672910</v>
      </c>
      <c r="B4531" s="139" t="s">
        <v>10030</v>
      </c>
      <c r="C4531" s="140"/>
      <c r="D4531" s="138">
        <v>2.1997</v>
      </c>
      <c r="E4531" s="138">
        <v>8.2263000000000002</v>
      </c>
    </row>
    <row r="4532" spans="1:5" ht="27">
      <c r="A4532" s="145">
        <v>84672992</v>
      </c>
      <c r="B4532" s="139" t="s">
        <v>10031</v>
      </c>
      <c r="C4532" s="140"/>
      <c r="D4532" s="136">
        <v>2.2364000000000002</v>
      </c>
      <c r="E4532" s="136">
        <v>8.6358999999999995</v>
      </c>
    </row>
    <row r="4533" spans="1:5" ht="27">
      <c r="A4533" s="130">
        <v>84672993</v>
      </c>
      <c r="B4533" s="139" t="s">
        <v>10032</v>
      </c>
      <c r="C4533" s="140"/>
      <c r="D4533" s="138">
        <v>3.5865</v>
      </c>
      <c r="E4533" s="138">
        <v>8.4461999999999993</v>
      </c>
    </row>
    <row r="4534" spans="1:5">
      <c r="A4534" s="145">
        <v>84672999</v>
      </c>
      <c r="B4534" s="117" t="s">
        <v>10033</v>
      </c>
      <c r="C4534" s="118"/>
      <c r="D4534" s="136">
        <v>3.4763000000000002</v>
      </c>
      <c r="E4534" s="136">
        <v>9.1559000000000008</v>
      </c>
    </row>
    <row r="4535" spans="1:5" ht="27">
      <c r="A4535" s="130">
        <v>84678100</v>
      </c>
      <c r="B4535" s="139" t="s">
        <v>10034</v>
      </c>
      <c r="C4535" s="140"/>
      <c r="D4535" s="138">
        <v>1.9686999999999999</v>
      </c>
      <c r="E4535" s="138">
        <v>12.2882</v>
      </c>
    </row>
    <row r="4536" spans="1:5">
      <c r="A4536" s="145">
        <v>84678900</v>
      </c>
      <c r="B4536" s="117" t="s">
        <v>10035</v>
      </c>
      <c r="C4536" s="118"/>
      <c r="D4536" s="136">
        <v>2.15</v>
      </c>
      <c r="E4536" s="136">
        <v>5.8528000000000002</v>
      </c>
    </row>
    <row r="4537" spans="1:5" ht="27">
      <c r="A4537" s="130">
        <v>84679100</v>
      </c>
      <c r="B4537" s="139" t="s">
        <v>10036</v>
      </c>
      <c r="C4537" s="140"/>
      <c r="D4537" s="138">
        <v>4.4043000000000001</v>
      </c>
      <c r="E4537" s="138">
        <v>9.7395999999999994</v>
      </c>
    </row>
    <row r="4538" spans="1:5" ht="27">
      <c r="A4538" s="130">
        <v>84679200</v>
      </c>
      <c r="B4538" s="139" t="s">
        <v>10037</v>
      </c>
      <c r="C4538" s="140"/>
      <c r="D4538" s="138">
        <v>3.8315000000000001</v>
      </c>
      <c r="E4538" s="138">
        <v>8.3620999999999999</v>
      </c>
    </row>
    <row r="4539" spans="1:5">
      <c r="A4539" s="145">
        <v>84679900</v>
      </c>
      <c r="B4539" s="117" t="s">
        <v>10038</v>
      </c>
      <c r="C4539" s="118"/>
      <c r="D4539" s="136">
        <v>3.5608</v>
      </c>
      <c r="E4539" s="136">
        <v>8.3108000000000004</v>
      </c>
    </row>
    <row r="4540" spans="1:5">
      <c r="A4540" s="130">
        <v>84681000</v>
      </c>
      <c r="B4540" s="117" t="s">
        <v>10039</v>
      </c>
      <c r="C4540" s="118"/>
      <c r="D4540" s="138">
        <v>2.6867000000000001</v>
      </c>
      <c r="E4540" s="138">
        <v>11.4871</v>
      </c>
    </row>
    <row r="4541" spans="1:5">
      <c r="A4541" s="145">
        <v>84682000</v>
      </c>
      <c r="B4541" s="117" t="s">
        <v>10040</v>
      </c>
      <c r="C4541" s="118"/>
      <c r="D4541" s="136">
        <v>5.1942000000000004</v>
      </c>
      <c r="E4541" s="136">
        <v>7.5143000000000004</v>
      </c>
    </row>
    <row r="4542" spans="1:5" ht="40.5">
      <c r="A4542" s="130">
        <v>84688010</v>
      </c>
      <c r="B4542" s="139" t="s">
        <v>10041</v>
      </c>
      <c r="C4542" s="140"/>
      <c r="D4542" s="138">
        <v>11.122400000000001</v>
      </c>
      <c r="E4542" s="138">
        <v>17.136700000000001</v>
      </c>
    </row>
    <row r="4543" spans="1:5">
      <c r="A4543" s="145">
        <v>84688090</v>
      </c>
      <c r="B4543" s="117" t="s">
        <v>10042</v>
      </c>
      <c r="C4543" s="118"/>
      <c r="D4543" s="136">
        <v>2.3073999999999999</v>
      </c>
      <c r="E4543" s="136">
        <v>9.8081999999999994</v>
      </c>
    </row>
    <row r="4544" spans="1:5" ht="27">
      <c r="A4544" s="130">
        <v>84689010</v>
      </c>
      <c r="B4544" s="139" t="s">
        <v>10043</v>
      </c>
      <c r="C4544" s="140"/>
      <c r="D4544" s="138">
        <v>9.9071999999999996</v>
      </c>
      <c r="E4544" s="138">
        <v>15.5458</v>
      </c>
    </row>
    <row r="4545" spans="1:5" ht="27">
      <c r="A4545" s="130">
        <v>84689020</v>
      </c>
      <c r="B4545" s="139" t="s">
        <v>10044</v>
      </c>
      <c r="C4545" s="140"/>
      <c r="D4545" s="138">
        <v>2.7621000000000002</v>
      </c>
      <c r="E4545" s="138">
        <v>4.8948</v>
      </c>
    </row>
    <row r="4546" spans="1:5">
      <c r="A4546" s="145">
        <v>84689090</v>
      </c>
      <c r="B4546" s="117" t="s">
        <v>10045</v>
      </c>
      <c r="C4546" s="118"/>
      <c r="D4546" s="136">
        <v>4.8879999999999999</v>
      </c>
      <c r="E4546" s="136">
        <v>7.4127999999999998</v>
      </c>
    </row>
    <row r="4547" spans="1:5">
      <c r="A4547" s="145">
        <v>84701000</v>
      </c>
      <c r="B4547" s="117" t="s">
        <v>10046</v>
      </c>
      <c r="C4547" s="118"/>
      <c r="D4547" s="136">
        <v>1.1188</v>
      </c>
      <c r="E4547" s="136">
        <v>5.0900999999999996</v>
      </c>
    </row>
    <row r="4548" spans="1:5">
      <c r="A4548" s="145">
        <v>84702100</v>
      </c>
      <c r="B4548" s="117" t="s">
        <v>10047</v>
      </c>
      <c r="C4548" s="118"/>
      <c r="D4548" s="136">
        <v>21.796099999999999</v>
      </c>
      <c r="E4548" s="136">
        <v>25.839400000000001</v>
      </c>
    </row>
    <row r="4549" spans="1:5">
      <c r="A4549" s="145">
        <v>84702900</v>
      </c>
      <c r="B4549" s="117" t="s">
        <v>10048</v>
      </c>
      <c r="C4549" s="118"/>
      <c r="D4549" s="136">
        <v>1.0356000000000001</v>
      </c>
      <c r="E4549" s="136">
        <v>1.7744</v>
      </c>
    </row>
    <row r="4550" spans="1:5">
      <c r="A4550" s="130">
        <v>84703000</v>
      </c>
      <c r="B4550" s="117" t="s">
        <v>10049</v>
      </c>
      <c r="C4550" s="118"/>
      <c r="D4550" s="138">
        <v>1.7261</v>
      </c>
      <c r="E4550" s="138">
        <v>2.1076999999999999</v>
      </c>
    </row>
    <row r="4551" spans="1:5">
      <c r="A4551" s="130">
        <v>84705010</v>
      </c>
      <c r="B4551" s="117" t="s">
        <v>10050</v>
      </c>
      <c r="C4551" s="118"/>
      <c r="D4551" s="138">
        <v>1.8573999999999999</v>
      </c>
      <c r="E4551" s="138">
        <v>34.8414</v>
      </c>
    </row>
    <row r="4552" spans="1:5">
      <c r="A4552" s="130">
        <v>84705090</v>
      </c>
      <c r="B4552" s="117" t="s">
        <v>10051</v>
      </c>
      <c r="C4552" s="118"/>
      <c r="D4552" s="138">
        <v>4.6757</v>
      </c>
      <c r="E4552" s="138">
        <v>89.885199999999998</v>
      </c>
    </row>
    <row r="4553" spans="1:5" ht="27">
      <c r="A4553" s="130">
        <v>84713011</v>
      </c>
      <c r="B4553" s="139" t="s">
        <v>10052</v>
      </c>
      <c r="C4553" s="140"/>
      <c r="D4553" s="138">
        <v>44.239699999999999</v>
      </c>
      <c r="E4553" s="138">
        <v>67.269199999999998</v>
      </c>
    </row>
    <row r="4554" spans="1:5">
      <c r="A4554" s="145">
        <v>84713012</v>
      </c>
      <c r="B4554" s="117" t="s">
        <v>10053</v>
      </c>
      <c r="C4554" s="118"/>
      <c r="D4554" s="136">
        <v>56.919600000000003</v>
      </c>
      <c r="E4554" s="136">
        <v>136.81880000000001</v>
      </c>
    </row>
    <row r="4555" spans="1:5" ht="27">
      <c r="A4555" s="130">
        <v>84713019</v>
      </c>
      <c r="B4555" s="139" t="s">
        <v>10054</v>
      </c>
      <c r="C4555" s="140"/>
      <c r="D4555" s="138">
        <v>1.7516</v>
      </c>
      <c r="E4555" s="138">
        <v>19.561</v>
      </c>
    </row>
    <row r="4556" spans="1:5">
      <c r="A4556" s="145">
        <v>84713090</v>
      </c>
      <c r="B4556" s="117" t="s">
        <v>10055</v>
      </c>
      <c r="C4556" s="118"/>
      <c r="D4556" s="136">
        <v>35.6295</v>
      </c>
      <c r="E4556" s="136">
        <v>60.755000000000003</v>
      </c>
    </row>
    <row r="4557" spans="1:5" ht="27">
      <c r="A4557" s="130">
        <v>84714100</v>
      </c>
      <c r="B4557" s="139" t="s">
        <v>10056</v>
      </c>
      <c r="C4557" s="140"/>
      <c r="D4557" s="138">
        <v>69.904799999999994</v>
      </c>
      <c r="E4557" s="138">
        <v>47.974299999999999</v>
      </c>
    </row>
    <row r="4558" spans="1:5">
      <c r="A4558" s="145">
        <v>84714900</v>
      </c>
      <c r="B4558" s="117" t="s">
        <v>10057</v>
      </c>
      <c r="C4558" s="118"/>
      <c r="D4558" s="136">
        <v>6.7862</v>
      </c>
      <c r="E4558" s="136">
        <v>17.194099999999999</v>
      </c>
    </row>
    <row r="4559" spans="1:5" ht="27">
      <c r="A4559" s="130">
        <v>84715010</v>
      </c>
      <c r="B4559" s="139" t="s">
        <v>10058</v>
      </c>
      <c r="C4559" s="140"/>
      <c r="D4559" s="138">
        <v>29.482500000000002</v>
      </c>
      <c r="E4559" s="138">
        <v>189.36689999999999</v>
      </c>
    </row>
    <row r="4560" spans="1:5" ht="27">
      <c r="A4560" s="145">
        <v>84715020</v>
      </c>
      <c r="B4560" s="117" t="s">
        <v>10059</v>
      </c>
      <c r="C4560" s="118"/>
      <c r="D4560" s="136">
        <v>228.77789999999999</v>
      </c>
      <c r="E4560" s="136">
        <v>611.03610000000003</v>
      </c>
    </row>
    <row r="4561" spans="1:5" ht="27">
      <c r="A4561" s="130">
        <v>84715040</v>
      </c>
      <c r="B4561" s="139" t="s">
        <v>10060</v>
      </c>
      <c r="C4561" s="140"/>
      <c r="D4561" s="149">
        <v>1793.8606</v>
      </c>
      <c r="E4561" s="149">
        <v>1793.8606</v>
      </c>
    </row>
    <row r="4562" spans="1:5" ht="27">
      <c r="A4562" s="130">
        <v>84715090</v>
      </c>
      <c r="B4562" s="139" t="s">
        <v>10061</v>
      </c>
      <c r="C4562" s="140"/>
      <c r="D4562" s="138">
        <v>9.5864999999999991</v>
      </c>
      <c r="E4562" s="138">
        <v>53.164299999999997</v>
      </c>
    </row>
    <row r="4563" spans="1:5" ht="27">
      <c r="A4563" s="130">
        <v>84716052</v>
      </c>
      <c r="B4563" s="139" t="s">
        <v>10062</v>
      </c>
      <c r="C4563" s="140"/>
      <c r="D4563" s="138">
        <v>1.8312999999999999</v>
      </c>
      <c r="E4563" s="138">
        <v>9.0823</v>
      </c>
    </row>
    <row r="4564" spans="1:5" ht="27">
      <c r="A4564" s="130">
        <v>84716053</v>
      </c>
      <c r="B4564" s="139" t="s">
        <v>10063</v>
      </c>
      <c r="C4564" s="140"/>
      <c r="D4564" s="138">
        <v>1.9792000000000001</v>
      </c>
      <c r="E4564" s="138">
        <v>13.953099999999999</v>
      </c>
    </row>
    <row r="4565" spans="1:5">
      <c r="A4565" s="145">
        <v>84716054</v>
      </c>
      <c r="B4565" s="117" t="s">
        <v>10064</v>
      </c>
      <c r="C4565" s="118"/>
      <c r="D4565" s="136">
        <v>7.9013999999999998</v>
      </c>
      <c r="E4565" s="136">
        <v>37.491199999999999</v>
      </c>
    </row>
    <row r="4566" spans="1:5" ht="27">
      <c r="A4566" s="130">
        <v>84716059</v>
      </c>
      <c r="B4566" s="139" t="s">
        <v>10065</v>
      </c>
      <c r="C4566" s="140"/>
      <c r="D4566" s="138">
        <v>2.5464000000000002</v>
      </c>
      <c r="E4566" s="138">
        <v>8.15</v>
      </c>
    </row>
    <row r="4567" spans="1:5">
      <c r="A4567" s="145">
        <v>84716061</v>
      </c>
      <c r="B4567" s="117" t="s">
        <v>10066</v>
      </c>
      <c r="C4567" s="118"/>
      <c r="D4567" s="136">
        <v>87.429199999999994</v>
      </c>
      <c r="E4567" s="136">
        <v>116.61960000000001</v>
      </c>
    </row>
    <row r="4568" spans="1:5" ht="27">
      <c r="A4568" s="130">
        <v>84716062</v>
      </c>
      <c r="B4568" s="139" t="s">
        <v>10067</v>
      </c>
      <c r="C4568" s="140"/>
      <c r="D4568" s="138">
        <v>20.512599999999999</v>
      </c>
      <c r="E4568" s="138">
        <v>99.197400000000002</v>
      </c>
    </row>
    <row r="4569" spans="1:5" ht="27">
      <c r="A4569" s="145">
        <v>84716090</v>
      </c>
      <c r="B4569" s="139" t="s">
        <v>10068</v>
      </c>
      <c r="C4569" s="140"/>
      <c r="D4569" s="136">
        <v>2.0001000000000002</v>
      </c>
      <c r="E4569" s="136">
        <v>7.7206999999999999</v>
      </c>
    </row>
    <row r="4570" spans="1:5">
      <c r="A4570" s="130">
        <v>84717010</v>
      </c>
      <c r="B4570" s="117" t="s">
        <v>10069</v>
      </c>
      <c r="C4570" s="118"/>
      <c r="D4570" s="138">
        <v>10.3758</v>
      </c>
      <c r="E4570" s="138">
        <v>80.118300000000005</v>
      </c>
    </row>
    <row r="4571" spans="1:5">
      <c r="A4571" s="145">
        <v>84717020</v>
      </c>
      <c r="B4571" s="117" t="s">
        <v>10070</v>
      </c>
      <c r="C4571" s="118"/>
      <c r="D4571" s="136">
        <v>2.6937000000000002</v>
      </c>
      <c r="E4571" s="136">
        <v>25.4663</v>
      </c>
    </row>
    <row r="4572" spans="1:5">
      <c r="A4572" s="130">
        <v>84717040</v>
      </c>
      <c r="B4572" s="117" t="s">
        <v>10071</v>
      </c>
      <c r="C4572" s="118"/>
      <c r="D4572" s="138">
        <v>5.5488</v>
      </c>
      <c r="E4572" s="138">
        <v>497.5994</v>
      </c>
    </row>
    <row r="4573" spans="1:5" ht="27">
      <c r="A4573" s="130">
        <v>84717090</v>
      </c>
      <c r="B4573" s="139" t="s">
        <v>10072</v>
      </c>
      <c r="C4573" s="140"/>
      <c r="D4573" s="138">
        <v>3.4954999999999998</v>
      </c>
      <c r="E4573" s="138">
        <v>60.4771</v>
      </c>
    </row>
    <row r="4574" spans="1:5" ht="27">
      <c r="A4574" s="130">
        <v>84718000</v>
      </c>
      <c r="B4574" s="139" t="s">
        <v>10073</v>
      </c>
      <c r="C4574" s="140"/>
      <c r="D4574" s="138">
        <v>5.26</v>
      </c>
      <c r="E4574" s="138">
        <v>63.915999999999997</v>
      </c>
    </row>
    <row r="4575" spans="1:5">
      <c r="A4575" s="145">
        <v>84719011</v>
      </c>
      <c r="B4575" s="117" t="s">
        <v>10074</v>
      </c>
      <c r="C4575" s="118"/>
      <c r="D4575" s="136">
        <v>4.1563999999999997</v>
      </c>
      <c r="E4575" s="136">
        <v>37.395200000000003</v>
      </c>
    </row>
    <row r="4576" spans="1:5" ht="27">
      <c r="A4576" s="130">
        <v>84719012</v>
      </c>
      <c r="B4576" s="139" t="s">
        <v>10075</v>
      </c>
      <c r="C4576" s="140"/>
      <c r="D4576" s="138">
        <v>2.5981999999999998</v>
      </c>
      <c r="E4576" s="138">
        <v>24.278099999999998</v>
      </c>
    </row>
    <row r="4577" spans="1:5">
      <c r="A4577" s="145">
        <v>84719014</v>
      </c>
      <c r="B4577" s="117" t="s">
        <v>10076</v>
      </c>
      <c r="C4577" s="118"/>
      <c r="D4577" s="136">
        <v>6.0250000000000004</v>
      </c>
      <c r="E4577" s="136">
        <v>61.2059</v>
      </c>
    </row>
    <row r="4578" spans="1:5" ht="27">
      <c r="A4578" s="130">
        <v>84719019</v>
      </c>
      <c r="B4578" s="139" t="s">
        <v>10077</v>
      </c>
      <c r="C4578" s="140"/>
      <c r="D4578" s="138">
        <v>13.2636</v>
      </c>
      <c r="E4578" s="138">
        <v>72.553299999999993</v>
      </c>
    </row>
    <row r="4579" spans="1:5">
      <c r="A4579" s="145">
        <v>84719090</v>
      </c>
      <c r="B4579" s="117" t="s">
        <v>10078</v>
      </c>
      <c r="C4579" s="118"/>
      <c r="D4579" s="136">
        <v>2.5</v>
      </c>
      <c r="E4579" s="136">
        <v>55.311700000000002</v>
      </c>
    </row>
    <row r="4580" spans="1:5" ht="27">
      <c r="A4580" s="130">
        <v>84729030</v>
      </c>
      <c r="B4580" s="139" t="s">
        <v>10079</v>
      </c>
      <c r="C4580" s="140"/>
      <c r="D4580" s="138">
        <v>1.6635</v>
      </c>
      <c r="E4580" s="138">
        <v>5.2084000000000001</v>
      </c>
    </row>
    <row r="4581" spans="1:5" ht="27">
      <c r="A4581" s="130">
        <v>84729040</v>
      </c>
      <c r="B4581" s="139" t="s">
        <v>10080</v>
      </c>
      <c r="C4581" s="140"/>
      <c r="D4581" s="138">
        <v>1.3233999999999999</v>
      </c>
      <c r="E4581" s="138">
        <v>3.6886000000000001</v>
      </c>
    </row>
    <row r="4582" spans="1:5" ht="27">
      <c r="A4582" s="145">
        <v>84729059</v>
      </c>
      <c r="B4582" s="139" t="s">
        <v>10081</v>
      </c>
      <c r="C4582" s="140"/>
      <c r="D4582" s="136">
        <v>1.4709000000000001</v>
      </c>
      <c r="E4582" s="136">
        <v>2.6315</v>
      </c>
    </row>
    <row r="4583" spans="1:5" ht="27">
      <c r="A4583" s="130">
        <v>84729099</v>
      </c>
      <c r="B4583" s="139" t="s">
        <v>10082</v>
      </c>
      <c r="C4583" s="140"/>
      <c r="D4583" s="138">
        <v>1.1832</v>
      </c>
      <c r="E4583" s="138">
        <v>7.8061999999999996</v>
      </c>
    </row>
    <row r="4584" spans="1:5">
      <c r="A4584" s="145">
        <v>84732100</v>
      </c>
      <c r="B4584" s="117" t="s">
        <v>10083</v>
      </c>
      <c r="C4584" s="118"/>
      <c r="D4584" s="136">
        <v>44.547199999999997</v>
      </c>
      <c r="E4584" s="136">
        <v>46.643500000000003</v>
      </c>
    </row>
    <row r="4585" spans="1:5" ht="27">
      <c r="A4585" s="130">
        <v>84732910</v>
      </c>
      <c r="B4585" s="139" t="s">
        <v>10084</v>
      </c>
      <c r="C4585" s="140"/>
      <c r="D4585" s="138">
        <v>54.022399999999998</v>
      </c>
      <c r="E4585" s="138">
        <v>46.282600000000002</v>
      </c>
    </row>
    <row r="4586" spans="1:5">
      <c r="A4586" s="145">
        <v>84732990</v>
      </c>
      <c r="B4586" s="117" t="s">
        <v>10085</v>
      </c>
      <c r="C4586" s="118"/>
      <c r="D4586" s="136">
        <v>14.5892</v>
      </c>
      <c r="E4586" s="136">
        <v>73.681799999999996</v>
      </c>
    </row>
    <row r="4587" spans="1:5" ht="27">
      <c r="A4587" s="130">
        <v>84733011</v>
      </c>
      <c r="B4587" s="139" t="s">
        <v>10086</v>
      </c>
      <c r="C4587" s="140"/>
      <c r="D4587" s="138">
        <v>2.9603999999999999</v>
      </c>
      <c r="E4587" s="138">
        <v>5.5830000000000002</v>
      </c>
    </row>
    <row r="4588" spans="1:5">
      <c r="A4588" s="145">
        <v>84733019</v>
      </c>
      <c r="B4588" s="117" t="s">
        <v>10087</v>
      </c>
      <c r="C4588" s="118"/>
      <c r="D4588" s="136">
        <v>2.4741</v>
      </c>
      <c r="E4588" s="136">
        <v>4.3978999999999999</v>
      </c>
    </row>
    <row r="4589" spans="1:5" ht="27">
      <c r="A4589" s="130">
        <v>84733031</v>
      </c>
      <c r="B4589" s="139" t="s">
        <v>10088</v>
      </c>
      <c r="C4589" s="140"/>
      <c r="D4589" s="138">
        <v>3.5196999999999998</v>
      </c>
      <c r="E4589" s="138">
        <v>3.5196999999999998</v>
      </c>
    </row>
    <row r="4590" spans="1:5">
      <c r="A4590" s="145">
        <v>84733039</v>
      </c>
      <c r="B4590" s="117" t="s">
        <v>10089</v>
      </c>
      <c r="C4590" s="118"/>
      <c r="D4590" s="136">
        <v>0.82410000000000005</v>
      </c>
      <c r="E4590" s="136">
        <v>30.2453</v>
      </c>
    </row>
    <row r="4591" spans="1:5" ht="27">
      <c r="A4591" s="130">
        <v>84733041</v>
      </c>
      <c r="B4591" s="139" t="s">
        <v>10090</v>
      </c>
      <c r="C4591" s="140"/>
      <c r="D4591" s="138">
        <v>17.633199999999999</v>
      </c>
      <c r="E4591" s="138">
        <v>69.018000000000001</v>
      </c>
    </row>
    <row r="4592" spans="1:5">
      <c r="A4592" s="145">
        <v>84733042</v>
      </c>
      <c r="B4592" s="117" t="s">
        <v>10091</v>
      </c>
      <c r="C4592" s="118"/>
      <c r="D4592" s="136">
        <v>32.109200000000001</v>
      </c>
      <c r="E4592" s="136">
        <v>172.5566</v>
      </c>
    </row>
    <row r="4593" spans="1:5" ht="27">
      <c r="A4593" s="130">
        <v>84733049</v>
      </c>
      <c r="B4593" s="139" t="s">
        <v>10092</v>
      </c>
      <c r="C4593" s="140"/>
      <c r="D4593" s="138">
        <v>9.5101999999999993</v>
      </c>
      <c r="E4593" s="138">
        <v>43.919400000000003</v>
      </c>
    </row>
    <row r="4594" spans="1:5">
      <c r="A4594" s="130">
        <v>84733090</v>
      </c>
      <c r="B4594" s="117" t="s">
        <v>5820</v>
      </c>
      <c r="C4594" s="118"/>
      <c r="D4594" s="138">
        <v>8.3519000000000005</v>
      </c>
      <c r="E4594" s="138">
        <v>47.929400000000001</v>
      </c>
    </row>
    <row r="4595" spans="1:5">
      <c r="A4595" s="145">
        <v>84734010</v>
      </c>
      <c r="B4595" s="117" t="s">
        <v>10093</v>
      </c>
      <c r="C4595" s="118"/>
      <c r="D4595" s="136">
        <v>5.5669000000000004</v>
      </c>
      <c r="E4595" s="136">
        <v>99.402000000000001</v>
      </c>
    </row>
    <row r="4596" spans="1:5" ht="27">
      <c r="A4596" s="145">
        <v>84734070</v>
      </c>
      <c r="B4596" s="117" t="s">
        <v>10094</v>
      </c>
      <c r="C4596" s="118"/>
      <c r="D4596" s="136">
        <v>6.8026999999999997</v>
      </c>
      <c r="E4596" s="136">
        <v>9.0832999999999995</v>
      </c>
    </row>
    <row r="4597" spans="1:5">
      <c r="A4597" s="145">
        <v>84734090</v>
      </c>
      <c r="B4597" s="117" t="s">
        <v>10095</v>
      </c>
      <c r="C4597" s="118"/>
      <c r="D4597" s="136">
        <v>5.4645999999999999</v>
      </c>
      <c r="E4597" s="136">
        <v>35.296999999999997</v>
      </c>
    </row>
    <row r="4598" spans="1:5">
      <c r="A4598" s="145">
        <v>84735010</v>
      </c>
      <c r="B4598" s="117" t="s">
        <v>10096</v>
      </c>
      <c r="C4598" s="118"/>
      <c r="D4598" s="136">
        <v>30.252500000000001</v>
      </c>
      <c r="E4598" s="136">
        <v>233.15700000000001</v>
      </c>
    </row>
    <row r="4599" spans="1:5" ht="27">
      <c r="A4599" s="130">
        <v>84735040</v>
      </c>
      <c r="B4599" s="139" t="s">
        <v>10097</v>
      </c>
      <c r="C4599" s="140"/>
      <c r="D4599" s="138">
        <v>168.45949999999999</v>
      </c>
      <c r="E4599" s="138">
        <v>251.7534</v>
      </c>
    </row>
    <row r="4600" spans="1:5">
      <c r="A4600" s="145">
        <v>84735050</v>
      </c>
      <c r="B4600" s="117" t="s">
        <v>10091</v>
      </c>
      <c r="C4600" s="118"/>
      <c r="D4600" s="136">
        <v>12.8558</v>
      </c>
      <c r="E4600" s="136">
        <v>49.196300000000001</v>
      </c>
    </row>
    <row r="4601" spans="1:5" ht="27">
      <c r="A4601" s="130">
        <v>84735090</v>
      </c>
      <c r="B4601" s="139" t="s">
        <v>10098</v>
      </c>
      <c r="C4601" s="140"/>
      <c r="D4601" s="138">
        <v>0.26340000000000002</v>
      </c>
      <c r="E4601" s="138">
        <v>8.2236999999999991</v>
      </c>
    </row>
    <row r="4602" spans="1:5">
      <c r="A4602" s="145">
        <v>84741000</v>
      </c>
      <c r="B4602" s="117" t="s">
        <v>10099</v>
      </c>
      <c r="C4602" s="118"/>
      <c r="D4602" s="136">
        <v>1.8831</v>
      </c>
      <c r="E4602" s="136">
        <v>7.8243999999999998</v>
      </c>
    </row>
    <row r="4603" spans="1:5" ht="27">
      <c r="A4603" s="130">
        <v>84742010</v>
      </c>
      <c r="B4603" s="139" t="s">
        <v>10100</v>
      </c>
      <c r="C4603" s="140"/>
      <c r="D4603" s="138">
        <v>3.7511000000000001</v>
      </c>
      <c r="E4603" s="138">
        <v>3.9169999999999998</v>
      </c>
    </row>
    <row r="4604" spans="1:5">
      <c r="A4604" s="145">
        <v>84742090</v>
      </c>
      <c r="B4604" s="117" t="s">
        <v>10101</v>
      </c>
      <c r="C4604" s="118"/>
      <c r="D4604" s="136">
        <v>2.7006999999999999</v>
      </c>
      <c r="E4604" s="136">
        <v>6.0720000000000001</v>
      </c>
    </row>
    <row r="4605" spans="1:5">
      <c r="A4605" s="145">
        <v>84743100</v>
      </c>
      <c r="B4605" s="117" t="s">
        <v>10102</v>
      </c>
      <c r="C4605" s="118"/>
      <c r="D4605" s="136">
        <v>2.0836000000000001</v>
      </c>
      <c r="E4605" s="136">
        <v>2.915</v>
      </c>
    </row>
    <row r="4606" spans="1:5">
      <c r="A4606" s="145">
        <v>84743200</v>
      </c>
      <c r="B4606" s="117" t="s">
        <v>10103</v>
      </c>
      <c r="C4606" s="118"/>
      <c r="D4606" s="136">
        <v>6.3437000000000001</v>
      </c>
      <c r="E4606" s="136">
        <v>6.3437000000000001</v>
      </c>
    </row>
    <row r="4607" spans="1:5">
      <c r="A4607" s="145">
        <v>84743900</v>
      </c>
      <c r="B4607" s="117" t="s">
        <v>10104</v>
      </c>
      <c r="C4607" s="118"/>
      <c r="D4607" s="136">
        <v>1.3619000000000001</v>
      </c>
      <c r="E4607" s="136">
        <v>5.1798000000000002</v>
      </c>
    </row>
    <row r="4608" spans="1:5">
      <c r="A4608" s="130">
        <v>84748010</v>
      </c>
      <c r="B4608" s="117" t="s">
        <v>10105</v>
      </c>
      <c r="C4608" s="118"/>
      <c r="D4608" s="138">
        <v>18.991299999999999</v>
      </c>
      <c r="E4608" s="138">
        <v>18.991299999999999</v>
      </c>
    </row>
    <row r="4609" spans="1:5" ht="27">
      <c r="A4609" s="145">
        <v>84748090</v>
      </c>
      <c r="B4609" s="139" t="s">
        <v>10106</v>
      </c>
      <c r="C4609" s="140"/>
      <c r="D4609" s="136">
        <v>2.3828</v>
      </c>
      <c r="E4609" s="136">
        <v>5.2042000000000002</v>
      </c>
    </row>
    <row r="4610" spans="1:5">
      <c r="A4610" s="145">
        <v>84749000</v>
      </c>
      <c r="B4610" s="117" t="s">
        <v>10107</v>
      </c>
      <c r="C4610" s="118"/>
      <c r="D4610" s="136">
        <v>1.8742000000000001</v>
      </c>
      <c r="E4610" s="136">
        <v>5.0304000000000002</v>
      </c>
    </row>
    <row r="4611" spans="1:5">
      <c r="A4611" s="145">
        <v>84752910</v>
      </c>
      <c r="B4611" s="117" t="s">
        <v>10108</v>
      </c>
      <c r="C4611" s="118"/>
      <c r="D4611" s="136">
        <v>10.381500000000001</v>
      </c>
      <c r="E4611" s="136">
        <v>10.381500000000001</v>
      </c>
    </row>
    <row r="4612" spans="1:5">
      <c r="A4612" s="145">
        <v>84752990</v>
      </c>
      <c r="B4612" s="117" t="s">
        <v>10109</v>
      </c>
      <c r="C4612" s="118"/>
      <c r="D4612" s="136">
        <v>3.2856000000000001</v>
      </c>
      <c r="E4612" s="136">
        <v>23.3538</v>
      </c>
    </row>
    <row r="4613" spans="1:5">
      <c r="A4613" s="145">
        <v>84759000</v>
      </c>
      <c r="B4613" s="117" t="s">
        <v>10110</v>
      </c>
      <c r="C4613" s="118"/>
      <c r="D4613" s="136">
        <v>3.7195999999999998</v>
      </c>
      <c r="E4613" s="136">
        <v>3.6814</v>
      </c>
    </row>
    <row r="4614" spans="1:5">
      <c r="A4614" s="145">
        <v>84762100</v>
      </c>
      <c r="B4614" s="117" t="s">
        <v>10111</v>
      </c>
      <c r="C4614" s="118"/>
      <c r="D4614" s="136">
        <v>3.7885</v>
      </c>
      <c r="E4614" s="136">
        <v>4.3548</v>
      </c>
    </row>
    <row r="4615" spans="1:5">
      <c r="A4615" s="145">
        <v>84768990</v>
      </c>
      <c r="B4615" s="117" t="s">
        <v>10112</v>
      </c>
      <c r="C4615" s="118"/>
      <c r="D4615" s="136">
        <v>1.0656000000000001</v>
      </c>
      <c r="E4615" s="136">
        <v>2.1103999999999998</v>
      </c>
    </row>
    <row r="4616" spans="1:5">
      <c r="A4616" s="145">
        <v>84769000</v>
      </c>
      <c r="B4616" s="117" t="s">
        <v>10113</v>
      </c>
      <c r="C4616" s="118"/>
      <c r="D4616" s="136">
        <v>1.3068</v>
      </c>
      <c r="E4616" s="136">
        <v>2.5739000000000001</v>
      </c>
    </row>
    <row r="4617" spans="1:5" ht="27">
      <c r="A4617" s="130">
        <v>84771011</v>
      </c>
      <c r="B4617" s="139" t="s">
        <v>10114</v>
      </c>
      <c r="C4617" s="140"/>
      <c r="D4617" s="138">
        <v>3.8231000000000002</v>
      </c>
      <c r="E4617" s="138">
        <v>5.1272000000000002</v>
      </c>
    </row>
    <row r="4618" spans="1:5">
      <c r="A4618" s="145">
        <v>84771019</v>
      </c>
      <c r="B4618" s="117" t="s">
        <v>10115</v>
      </c>
      <c r="C4618" s="118"/>
      <c r="D4618" s="136">
        <v>2.4274</v>
      </c>
      <c r="E4618" s="136">
        <v>4.5340999999999996</v>
      </c>
    </row>
    <row r="4619" spans="1:5" ht="27">
      <c r="A4619" s="130">
        <v>84771021</v>
      </c>
      <c r="B4619" s="139" t="s">
        <v>10114</v>
      </c>
      <c r="C4619" s="140"/>
      <c r="D4619" s="138">
        <v>2.5003000000000002</v>
      </c>
      <c r="E4619" s="138">
        <v>4.2135999999999996</v>
      </c>
    </row>
    <row r="4620" spans="1:5" ht="27">
      <c r="A4620" s="145">
        <v>84771029</v>
      </c>
      <c r="B4620" s="139" t="s">
        <v>10116</v>
      </c>
      <c r="C4620" s="140"/>
      <c r="D4620" s="136">
        <v>2.1867000000000001</v>
      </c>
      <c r="E4620" s="136">
        <v>2.7471000000000001</v>
      </c>
    </row>
    <row r="4621" spans="1:5" ht="27">
      <c r="A4621" s="130">
        <v>84771091</v>
      </c>
      <c r="B4621" s="139" t="s">
        <v>10117</v>
      </c>
      <c r="C4621" s="140"/>
      <c r="D4621" s="138">
        <v>2.1017999999999999</v>
      </c>
      <c r="E4621" s="138">
        <v>2.9016000000000002</v>
      </c>
    </row>
    <row r="4622" spans="1:5" ht="27">
      <c r="A4622" s="145">
        <v>84771099</v>
      </c>
      <c r="B4622" s="139" t="s">
        <v>10118</v>
      </c>
      <c r="C4622" s="140"/>
      <c r="D4622" s="136">
        <v>2.125</v>
      </c>
      <c r="E4622" s="136">
        <v>5.7534999999999998</v>
      </c>
    </row>
    <row r="4623" spans="1:5" ht="27">
      <c r="A4623" s="130">
        <v>84772010</v>
      </c>
      <c r="B4623" s="139" t="s">
        <v>10119</v>
      </c>
      <c r="C4623" s="140"/>
      <c r="D4623" s="138">
        <v>3.1876000000000002</v>
      </c>
      <c r="E4623" s="138">
        <v>8.2484000000000002</v>
      </c>
    </row>
    <row r="4624" spans="1:5">
      <c r="A4624" s="145">
        <v>84772090</v>
      </c>
      <c r="B4624" s="117" t="s">
        <v>10120</v>
      </c>
      <c r="C4624" s="118"/>
      <c r="D4624" s="136">
        <v>4.2779999999999996</v>
      </c>
      <c r="E4624" s="136">
        <v>7.6306000000000003</v>
      </c>
    </row>
    <row r="4625" spans="1:5" ht="27">
      <c r="A4625" s="130">
        <v>84773010</v>
      </c>
      <c r="B4625" s="139" t="s">
        <v>10121</v>
      </c>
      <c r="C4625" s="140"/>
      <c r="D4625" s="138">
        <v>3.8854000000000002</v>
      </c>
      <c r="E4625" s="138">
        <v>4.3707000000000003</v>
      </c>
    </row>
    <row r="4626" spans="1:5" ht="27">
      <c r="A4626" s="130">
        <v>84773090</v>
      </c>
      <c r="B4626" s="139" t="s">
        <v>10122</v>
      </c>
      <c r="C4626" s="140"/>
      <c r="D4626" s="138">
        <v>3.3060999999999998</v>
      </c>
      <c r="E4626" s="138">
        <v>6.7678000000000003</v>
      </c>
    </row>
    <row r="4627" spans="1:5" ht="27">
      <c r="A4627" s="145">
        <v>84774010</v>
      </c>
      <c r="B4627" s="139" t="s">
        <v>10123</v>
      </c>
      <c r="C4627" s="140"/>
      <c r="D4627" s="136">
        <v>1.9948999999999999</v>
      </c>
      <c r="E4627" s="136">
        <v>3.5066000000000002</v>
      </c>
    </row>
    <row r="4628" spans="1:5" ht="27">
      <c r="A4628" s="130">
        <v>84774090</v>
      </c>
      <c r="B4628" s="139" t="s">
        <v>10124</v>
      </c>
      <c r="C4628" s="140"/>
      <c r="D4628" s="138">
        <v>2.7233000000000001</v>
      </c>
      <c r="E4628" s="138">
        <v>6.6494999999999997</v>
      </c>
    </row>
    <row r="4629" spans="1:5" ht="27">
      <c r="A4629" s="145">
        <v>84775100</v>
      </c>
      <c r="B4629" s="139" t="s">
        <v>10125</v>
      </c>
      <c r="C4629" s="140"/>
      <c r="D4629" s="136">
        <v>2.7185000000000001</v>
      </c>
      <c r="E4629" s="136">
        <v>3.3788</v>
      </c>
    </row>
    <row r="4630" spans="1:5" ht="27">
      <c r="A4630" s="130">
        <v>84775911</v>
      </c>
      <c r="B4630" s="139" t="s">
        <v>10126</v>
      </c>
      <c r="C4630" s="140"/>
      <c r="D4630" s="138">
        <v>2.1415999999999999</v>
      </c>
      <c r="E4630" s="138">
        <v>5.8468</v>
      </c>
    </row>
    <row r="4631" spans="1:5">
      <c r="A4631" s="145">
        <v>84775919</v>
      </c>
      <c r="B4631" s="117" t="s">
        <v>10127</v>
      </c>
      <c r="C4631" s="118"/>
      <c r="D4631" s="136">
        <v>5.9668000000000001</v>
      </c>
      <c r="E4631" s="136">
        <v>11.031599999999999</v>
      </c>
    </row>
    <row r="4632" spans="1:5" ht="27">
      <c r="A4632" s="130">
        <v>84775990</v>
      </c>
      <c r="B4632" s="139" t="s">
        <v>10128</v>
      </c>
      <c r="C4632" s="140"/>
      <c r="D4632" s="138">
        <v>4.3846999999999996</v>
      </c>
      <c r="E4632" s="138">
        <v>9.8165999999999993</v>
      </c>
    </row>
    <row r="4633" spans="1:5">
      <c r="A4633" s="145">
        <v>84778010</v>
      </c>
      <c r="B4633" s="117" t="s">
        <v>10129</v>
      </c>
      <c r="C4633" s="118"/>
      <c r="D4633" s="136">
        <v>5.9245999999999999</v>
      </c>
      <c r="E4633" s="136">
        <v>8.4143000000000008</v>
      </c>
    </row>
    <row r="4634" spans="1:5" ht="27">
      <c r="A4634" s="130">
        <v>84778090</v>
      </c>
      <c r="B4634" s="139" t="s">
        <v>10130</v>
      </c>
      <c r="C4634" s="140"/>
      <c r="D4634" s="138">
        <v>3.3079999999999998</v>
      </c>
      <c r="E4634" s="138">
        <v>8.7912999999999997</v>
      </c>
    </row>
    <row r="4635" spans="1:5">
      <c r="A4635" s="145">
        <v>84779000</v>
      </c>
      <c r="B4635" s="117" t="s">
        <v>10131</v>
      </c>
      <c r="C4635" s="118"/>
      <c r="D4635" s="136">
        <v>2.6882000000000001</v>
      </c>
      <c r="E4635" s="136">
        <v>9.7660999999999998</v>
      </c>
    </row>
    <row r="4636" spans="1:5" ht="27">
      <c r="A4636" s="130">
        <v>84781090</v>
      </c>
      <c r="B4636" s="139" t="s">
        <v>10132</v>
      </c>
      <c r="C4636" s="140"/>
      <c r="D4636" s="138">
        <v>0.96799999999999997</v>
      </c>
      <c r="E4636" s="138">
        <v>0.52900000000000003</v>
      </c>
    </row>
    <row r="4637" spans="1:5">
      <c r="A4637" s="145">
        <v>84791010</v>
      </c>
      <c r="B4637" s="117" t="s">
        <v>10133</v>
      </c>
      <c r="C4637" s="118"/>
      <c r="D4637" s="136">
        <v>7.0507999999999997</v>
      </c>
      <c r="E4637" s="136">
        <v>9.6257000000000001</v>
      </c>
    </row>
    <row r="4638" spans="1:5" ht="27">
      <c r="A4638" s="130">
        <v>84791090</v>
      </c>
      <c r="B4638" s="139" t="s">
        <v>10134</v>
      </c>
      <c r="C4638" s="140"/>
      <c r="D4638" s="138">
        <v>2.6030000000000002</v>
      </c>
      <c r="E4638" s="138">
        <v>4.0622999999999996</v>
      </c>
    </row>
    <row r="4639" spans="1:5" ht="27">
      <c r="A4639" s="145">
        <v>84792000</v>
      </c>
      <c r="B4639" s="117" t="s">
        <v>10135</v>
      </c>
      <c r="C4639" s="118"/>
      <c r="D4639" s="136">
        <v>4.3007</v>
      </c>
      <c r="E4639" s="136">
        <v>8.5794999999999995</v>
      </c>
    </row>
    <row r="4640" spans="1:5" ht="27">
      <c r="A4640" s="130">
        <v>84793000</v>
      </c>
      <c r="B4640" s="139" t="s">
        <v>10136</v>
      </c>
      <c r="C4640" s="140"/>
      <c r="D4640" s="138">
        <v>0.84809999999999997</v>
      </c>
      <c r="E4640" s="138">
        <v>1.5718000000000001</v>
      </c>
    </row>
    <row r="4641" spans="1:5">
      <c r="A4641" s="145">
        <v>84794000</v>
      </c>
      <c r="B4641" s="117" t="s">
        <v>10137</v>
      </c>
      <c r="C4641" s="118"/>
      <c r="D4641" s="136">
        <v>4.0149999999999997</v>
      </c>
      <c r="E4641" s="136">
        <v>4.9848999999999997</v>
      </c>
    </row>
    <row r="4642" spans="1:5">
      <c r="A4642" s="130">
        <v>84795000</v>
      </c>
      <c r="B4642" s="117" t="s">
        <v>10138</v>
      </c>
      <c r="C4642" s="118"/>
      <c r="D4642" s="138">
        <v>8.1870999999999992</v>
      </c>
      <c r="E4642" s="138">
        <v>18.8215</v>
      </c>
    </row>
    <row r="4643" spans="1:5" ht="27">
      <c r="A4643" s="130">
        <v>84796000</v>
      </c>
      <c r="B4643" s="139" t="s">
        <v>10139</v>
      </c>
      <c r="C4643" s="140"/>
      <c r="D4643" s="138">
        <v>2.0164</v>
      </c>
      <c r="E4643" s="138">
        <v>3.7692000000000001</v>
      </c>
    </row>
    <row r="4644" spans="1:5" ht="27">
      <c r="A4644" s="130">
        <v>84797100</v>
      </c>
      <c r="B4644" s="139" t="s">
        <v>10140</v>
      </c>
      <c r="C4644" s="140"/>
      <c r="D4644" s="138">
        <v>17.380700000000001</v>
      </c>
      <c r="E4644" s="138">
        <v>19.774000000000001</v>
      </c>
    </row>
    <row r="4645" spans="1:5">
      <c r="A4645" s="145">
        <v>84798110</v>
      </c>
      <c r="B4645" s="117" t="s">
        <v>10141</v>
      </c>
      <c r="C4645" s="118"/>
      <c r="D4645" s="136">
        <v>13.815099999999999</v>
      </c>
      <c r="E4645" s="136">
        <v>18.159600000000001</v>
      </c>
    </row>
    <row r="4646" spans="1:5" ht="27">
      <c r="A4646" s="130">
        <v>84798190</v>
      </c>
      <c r="B4646" s="139" t="s">
        <v>10142</v>
      </c>
      <c r="C4646" s="140"/>
      <c r="D4646" s="138">
        <v>2.4112</v>
      </c>
      <c r="E4646" s="138">
        <v>8.9808000000000003</v>
      </c>
    </row>
    <row r="4647" spans="1:5">
      <c r="A4647" s="130">
        <v>84798210</v>
      </c>
      <c r="B4647" s="117" t="s">
        <v>10143</v>
      </c>
      <c r="C4647" s="118"/>
      <c r="D4647" s="138">
        <v>2.1631999999999998</v>
      </c>
      <c r="E4647" s="138">
        <v>6.6036000000000001</v>
      </c>
    </row>
    <row r="4648" spans="1:5">
      <c r="A4648" s="130">
        <v>84798290</v>
      </c>
      <c r="B4648" s="117" t="s">
        <v>5820</v>
      </c>
      <c r="C4648" s="118"/>
      <c r="D4648" s="138">
        <v>2.1095999999999999</v>
      </c>
      <c r="E4648" s="138">
        <v>7.9036999999999997</v>
      </c>
    </row>
    <row r="4649" spans="1:5">
      <c r="A4649" s="130">
        <v>84798911</v>
      </c>
      <c r="B4649" s="117" t="s">
        <v>10144</v>
      </c>
      <c r="C4649" s="118"/>
      <c r="D4649" s="138">
        <v>1.9764999999999999</v>
      </c>
      <c r="E4649" s="138">
        <v>4.1939000000000002</v>
      </c>
    </row>
    <row r="4650" spans="1:5" ht="40.5">
      <c r="A4650" s="130">
        <v>84798912</v>
      </c>
      <c r="B4650" s="139" t="s">
        <v>10145</v>
      </c>
      <c r="C4650" s="140"/>
      <c r="D4650" s="138">
        <v>2.7410000000000001</v>
      </c>
      <c r="E4650" s="138">
        <v>15.273999999999999</v>
      </c>
    </row>
    <row r="4651" spans="1:5" ht="27">
      <c r="A4651" s="130">
        <v>84798922</v>
      </c>
      <c r="B4651" s="139" t="s">
        <v>10146</v>
      </c>
      <c r="C4651" s="140"/>
      <c r="D4651" s="138">
        <v>10.979100000000001</v>
      </c>
      <c r="E4651" s="138">
        <v>21.023800000000001</v>
      </c>
    </row>
    <row r="4652" spans="1:5">
      <c r="A4652" s="145">
        <v>84798932</v>
      </c>
      <c r="B4652" s="117" t="s">
        <v>10147</v>
      </c>
      <c r="C4652" s="118"/>
      <c r="D4652" s="136">
        <v>16.3415</v>
      </c>
      <c r="E4652" s="136">
        <v>16.3415</v>
      </c>
    </row>
    <row r="4653" spans="1:5" ht="27">
      <c r="A4653" s="130">
        <v>84798991</v>
      </c>
      <c r="B4653" s="139" t="s">
        <v>10148</v>
      </c>
      <c r="C4653" s="140"/>
      <c r="D4653" s="138">
        <v>2.8898000000000001</v>
      </c>
      <c r="E4653" s="138">
        <v>12.849399999999999</v>
      </c>
    </row>
    <row r="4654" spans="1:5" ht="27">
      <c r="A4654" s="130">
        <v>84798992</v>
      </c>
      <c r="B4654" s="139" t="s">
        <v>10149</v>
      </c>
      <c r="C4654" s="140"/>
      <c r="D4654" s="138">
        <v>25.601600000000001</v>
      </c>
      <c r="E4654" s="138">
        <v>20.694800000000001</v>
      </c>
    </row>
    <row r="4655" spans="1:5">
      <c r="A4655" s="145">
        <v>84798999</v>
      </c>
      <c r="B4655" s="117" t="s">
        <v>10150</v>
      </c>
      <c r="C4655" s="118"/>
      <c r="D4655" s="136">
        <v>2.2416</v>
      </c>
      <c r="E4655" s="136">
        <v>4.4669999999999996</v>
      </c>
    </row>
    <row r="4656" spans="1:5" ht="27">
      <c r="A4656" s="130">
        <v>84799010</v>
      </c>
      <c r="B4656" s="139" t="s">
        <v>10151</v>
      </c>
      <c r="C4656" s="140"/>
      <c r="D4656" s="138">
        <v>42.681399999999996</v>
      </c>
      <c r="E4656" s="138">
        <v>50.901499999999999</v>
      </c>
    </row>
    <row r="4657" spans="1:5">
      <c r="A4657" s="145">
        <v>84799090</v>
      </c>
      <c r="B4657" s="117" t="s">
        <v>10152</v>
      </c>
      <c r="C4657" s="118"/>
      <c r="D4657" s="136">
        <v>1.9694</v>
      </c>
      <c r="E4657" s="136">
        <v>2.0933999999999999</v>
      </c>
    </row>
    <row r="4658" spans="1:5">
      <c r="A4658" s="130">
        <v>84801000</v>
      </c>
      <c r="B4658" s="117" t="s">
        <v>10153</v>
      </c>
      <c r="C4658" s="118"/>
      <c r="D4658" s="138">
        <v>33.75</v>
      </c>
      <c r="E4658" s="138">
        <v>33.75</v>
      </c>
    </row>
    <row r="4659" spans="1:5">
      <c r="A4659" s="130">
        <v>84802000</v>
      </c>
      <c r="B4659" s="117" t="s">
        <v>10154</v>
      </c>
      <c r="C4659" s="118"/>
      <c r="D4659" s="138">
        <v>1.5409999999999999</v>
      </c>
      <c r="E4659" s="138">
        <v>5.3865999999999996</v>
      </c>
    </row>
    <row r="4660" spans="1:5">
      <c r="A4660" s="130">
        <v>84803000</v>
      </c>
      <c r="B4660" s="117" t="s">
        <v>10155</v>
      </c>
      <c r="C4660" s="118"/>
      <c r="D4660" s="138">
        <v>6.9242999999999997</v>
      </c>
      <c r="E4660" s="138">
        <v>13.853</v>
      </c>
    </row>
    <row r="4661" spans="1:5" ht="27">
      <c r="A4661" s="130">
        <v>84804100</v>
      </c>
      <c r="B4661" s="139" t="s">
        <v>10156</v>
      </c>
      <c r="C4661" s="140"/>
      <c r="D4661" s="138">
        <v>1.8089</v>
      </c>
      <c r="E4661" s="138">
        <v>6.6783999999999999</v>
      </c>
    </row>
    <row r="4662" spans="1:5" ht="27">
      <c r="A4662" s="130">
        <v>84804910</v>
      </c>
      <c r="B4662" s="139" t="s">
        <v>10157</v>
      </c>
      <c r="C4662" s="140"/>
      <c r="D4662" s="138">
        <v>2.5381999999999998</v>
      </c>
      <c r="E4662" s="138">
        <v>8.1876999999999995</v>
      </c>
    </row>
    <row r="4663" spans="1:5">
      <c r="A4663" s="145">
        <v>84804990</v>
      </c>
      <c r="B4663" s="117" t="s">
        <v>10158</v>
      </c>
      <c r="C4663" s="118"/>
      <c r="D4663" s="136">
        <v>8.0128000000000004</v>
      </c>
      <c r="E4663" s="136">
        <v>19.561299999999999</v>
      </c>
    </row>
    <row r="4664" spans="1:5">
      <c r="A4664" s="130">
        <v>84805000</v>
      </c>
      <c r="B4664" s="117" t="s">
        <v>10159</v>
      </c>
      <c r="C4664" s="118"/>
      <c r="D4664" s="138">
        <v>8.1250999999999998</v>
      </c>
      <c r="E4664" s="138">
        <v>13.3575</v>
      </c>
    </row>
    <row r="4665" spans="1:5">
      <c r="A4665" s="130">
        <v>84806000</v>
      </c>
      <c r="B4665" s="117" t="s">
        <v>10160</v>
      </c>
      <c r="C4665" s="118"/>
      <c r="D4665" s="138">
        <v>3.0194999999999999</v>
      </c>
      <c r="E4665" s="138">
        <v>4.3365</v>
      </c>
    </row>
    <row r="4666" spans="1:5" ht="27">
      <c r="A4666" s="145">
        <v>84807100</v>
      </c>
      <c r="B4666" s="139" t="s">
        <v>10161</v>
      </c>
      <c r="C4666" s="140"/>
      <c r="D4666" s="136">
        <v>2.8769999999999998</v>
      </c>
      <c r="E4666" s="136">
        <v>8.9655000000000005</v>
      </c>
    </row>
    <row r="4667" spans="1:5">
      <c r="A4667" s="130">
        <v>84807910</v>
      </c>
      <c r="B4667" s="117" t="s">
        <v>10162</v>
      </c>
      <c r="C4667" s="118"/>
      <c r="D4667" s="138">
        <v>6.6788999999999996</v>
      </c>
      <c r="E4667" s="138">
        <v>12.978199999999999</v>
      </c>
    </row>
    <row r="4668" spans="1:5">
      <c r="A4668" s="130">
        <v>84807990</v>
      </c>
      <c r="B4668" s="117" t="s">
        <v>5820</v>
      </c>
      <c r="C4668" s="118"/>
      <c r="D4668" s="138">
        <v>3.7917000000000001</v>
      </c>
      <c r="E4668" s="138">
        <v>9.0431000000000008</v>
      </c>
    </row>
    <row r="4669" spans="1:5" ht="27">
      <c r="A4669" s="130">
        <v>84811000</v>
      </c>
      <c r="B4669" s="139" t="s">
        <v>10163</v>
      </c>
      <c r="C4669" s="140"/>
      <c r="D4669" s="138">
        <v>6.6836000000000002</v>
      </c>
      <c r="E4669" s="138">
        <v>14.348100000000001</v>
      </c>
    </row>
    <row r="4670" spans="1:5">
      <c r="A4670" s="145">
        <v>84812011</v>
      </c>
      <c r="B4670" s="117" t="s">
        <v>10164</v>
      </c>
      <c r="C4670" s="118"/>
      <c r="D4670" s="136">
        <v>5.8</v>
      </c>
      <c r="E4670" s="136">
        <v>10.824</v>
      </c>
    </row>
    <row r="4671" spans="1:5" ht="27">
      <c r="A4671" s="130">
        <v>84812019</v>
      </c>
      <c r="B4671" s="139" t="s">
        <v>10165</v>
      </c>
      <c r="C4671" s="140"/>
      <c r="D4671" s="138">
        <v>6.5841000000000003</v>
      </c>
      <c r="E4671" s="138">
        <v>13.250500000000001</v>
      </c>
    </row>
    <row r="4672" spans="1:5">
      <c r="A4672" s="145">
        <v>84812090</v>
      </c>
      <c r="B4672" s="117" t="s">
        <v>10166</v>
      </c>
      <c r="C4672" s="118"/>
      <c r="D4672" s="136">
        <v>7.2493999999999996</v>
      </c>
      <c r="E4672" s="136">
        <v>14.8048</v>
      </c>
    </row>
    <row r="4673" spans="1:5">
      <c r="A4673" s="130">
        <v>84813000</v>
      </c>
      <c r="B4673" s="117" t="s">
        <v>10167</v>
      </c>
      <c r="C4673" s="118"/>
      <c r="D4673" s="138">
        <v>4.6208999999999998</v>
      </c>
      <c r="E4673" s="138">
        <v>7.9108000000000001</v>
      </c>
    </row>
    <row r="4674" spans="1:5">
      <c r="A4674" s="145">
        <v>84814000</v>
      </c>
      <c r="B4674" s="117" t="s">
        <v>10168</v>
      </c>
      <c r="C4674" s="118"/>
      <c r="D4674" s="136">
        <v>5.5830000000000002</v>
      </c>
      <c r="E4674" s="136">
        <v>10.663399999999999</v>
      </c>
    </row>
    <row r="4675" spans="1:5" ht="27">
      <c r="A4675" s="130">
        <v>84818011</v>
      </c>
      <c r="B4675" s="139" t="s">
        <v>10169</v>
      </c>
      <c r="C4675" s="140"/>
      <c r="D4675" s="138">
        <v>2.2646000000000002</v>
      </c>
      <c r="E4675" s="138">
        <v>5.6101999999999999</v>
      </c>
    </row>
    <row r="4676" spans="1:5">
      <c r="A4676" s="145">
        <v>84818019</v>
      </c>
      <c r="B4676" s="117" t="s">
        <v>10170</v>
      </c>
      <c r="C4676" s="118"/>
      <c r="D4676" s="136">
        <v>2.2999999999999998</v>
      </c>
      <c r="E4676" s="136">
        <v>6.1001000000000003</v>
      </c>
    </row>
    <row r="4677" spans="1:5" ht="27">
      <c r="A4677" s="130">
        <v>84818021</v>
      </c>
      <c r="B4677" s="139" t="s">
        <v>10171</v>
      </c>
      <c r="C4677" s="140"/>
      <c r="D4677" s="138">
        <v>4.8593000000000002</v>
      </c>
      <c r="E4677" s="138">
        <v>17.905999999999999</v>
      </c>
    </row>
    <row r="4678" spans="1:5">
      <c r="A4678" s="145">
        <v>84818029</v>
      </c>
      <c r="B4678" s="117" t="s">
        <v>10172</v>
      </c>
      <c r="C4678" s="118"/>
      <c r="D4678" s="136">
        <v>5.5667</v>
      </c>
      <c r="E4678" s="136">
        <v>13.331799999999999</v>
      </c>
    </row>
    <row r="4679" spans="1:5" ht="27">
      <c r="A4679" s="130">
        <v>84818031</v>
      </c>
      <c r="B4679" s="139" t="s">
        <v>10173</v>
      </c>
      <c r="C4679" s="140"/>
      <c r="D4679" s="138">
        <v>11.446899999999999</v>
      </c>
      <c r="E4679" s="138">
        <v>11.446899999999999</v>
      </c>
    </row>
    <row r="4680" spans="1:5">
      <c r="A4680" s="145">
        <v>84818039</v>
      </c>
      <c r="B4680" s="117" t="s">
        <v>10174</v>
      </c>
      <c r="C4680" s="118"/>
      <c r="D4680" s="136">
        <v>4.3371000000000004</v>
      </c>
      <c r="E4680" s="136">
        <v>11.0152</v>
      </c>
    </row>
    <row r="4681" spans="1:5" ht="27">
      <c r="A4681" s="130">
        <v>84818091</v>
      </c>
      <c r="B4681" s="139" t="s">
        <v>10175</v>
      </c>
      <c r="C4681" s="140"/>
      <c r="D4681" s="138">
        <v>4.5723000000000003</v>
      </c>
      <c r="E4681" s="138">
        <v>5.5888999999999998</v>
      </c>
    </row>
    <row r="4682" spans="1:5">
      <c r="A4682" s="130">
        <v>84818092</v>
      </c>
      <c r="B4682" s="117" t="s">
        <v>10176</v>
      </c>
      <c r="C4682" s="118"/>
      <c r="D4682" s="138">
        <v>8.8823000000000008</v>
      </c>
      <c r="E4682" s="138">
        <v>19.943999999999999</v>
      </c>
    </row>
    <row r="4683" spans="1:5">
      <c r="A4683" s="130">
        <v>84818093</v>
      </c>
      <c r="B4683" s="117" t="s">
        <v>10177</v>
      </c>
      <c r="C4683" s="118"/>
      <c r="D4683" s="138">
        <v>2.5489999999999999</v>
      </c>
      <c r="E4683" s="138">
        <v>4.5613999999999999</v>
      </c>
    </row>
    <row r="4684" spans="1:5">
      <c r="A4684" s="130">
        <v>84818094</v>
      </c>
      <c r="B4684" s="117" t="s">
        <v>10178</v>
      </c>
      <c r="C4684" s="118"/>
      <c r="D4684" s="138">
        <v>3.1164000000000001</v>
      </c>
      <c r="E4684" s="138">
        <v>5.7873000000000001</v>
      </c>
    </row>
    <row r="4685" spans="1:5">
      <c r="A4685" s="130">
        <v>84818095</v>
      </c>
      <c r="B4685" s="117" t="s">
        <v>10179</v>
      </c>
      <c r="C4685" s="118"/>
      <c r="D4685" s="138">
        <v>4.3891</v>
      </c>
      <c r="E4685" s="138">
        <v>8.5044000000000004</v>
      </c>
    </row>
    <row r="4686" spans="1:5">
      <c r="A4686" s="130">
        <v>84818096</v>
      </c>
      <c r="B4686" s="117" t="s">
        <v>10180</v>
      </c>
      <c r="C4686" s="118"/>
      <c r="D4686" s="138">
        <v>8.3874999999999993</v>
      </c>
      <c r="E4686" s="138">
        <v>9.6404999999999994</v>
      </c>
    </row>
    <row r="4687" spans="1:5">
      <c r="A4687" s="130">
        <v>84818097</v>
      </c>
      <c r="B4687" s="117" t="s">
        <v>10181</v>
      </c>
      <c r="C4687" s="118"/>
      <c r="D4687" s="138">
        <v>3.9824999999999999</v>
      </c>
      <c r="E4687" s="138">
        <v>7.9096000000000002</v>
      </c>
    </row>
    <row r="4688" spans="1:5">
      <c r="A4688" s="145">
        <v>84818099</v>
      </c>
      <c r="B4688" s="117" t="s">
        <v>10182</v>
      </c>
      <c r="C4688" s="118"/>
      <c r="D4688" s="136">
        <v>5.5522999999999998</v>
      </c>
      <c r="E4688" s="136">
        <v>10.0563</v>
      </c>
    </row>
    <row r="4689" spans="1:5">
      <c r="A4689" s="145">
        <v>84819010</v>
      </c>
      <c r="B4689" s="117" t="s">
        <v>10183</v>
      </c>
      <c r="C4689" s="118"/>
      <c r="D4689" s="136">
        <v>2.2484000000000002</v>
      </c>
      <c r="E4689" s="136">
        <v>6.931</v>
      </c>
    </row>
    <row r="4690" spans="1:5">
      <c r="A4690" s="145">
        <v>84819090</v>
      </c>
      <c r="B4690" s="117" t="s">
        <v>10184</v>
      </c>
      <c r="C4690" s="118"/>
      <c r="D4690" s="136">
        <v>3.2618</v>
      </c>
      <c r="E4690" s="136">
        <v>10.3192</v>
      </c>
    </row>
    <row r="4691" spans="1:5">
      <c r="A4691" s="145">
        <v>84821010</v>
      </c>
      <c r="B4691" s="117" t="s">
        <v>10185</v>
      </c>
      <c r="C4691" s="118"/>
      <c r="D4691" s="136">
        <v>2.7844000000000002</v>
      </c>
      <c r="E4691" s="136">
        <v>4.9645000000000001</v>
      </c>
    </row>
    <row r="4692" spans="1:5">
      <c r="A4692" s="130">
        <v>84821090</v>
      </c>
      <c r="B4692" s="117" t="s">
        <v>10186</v>
      </c>
      <c r="C4692" s="118"/>
      <c r="D4692" s="138">
        <v>2.7359</v>
      </c>
      <c r="E4692" s="138">
        <v>5.7866999999999997</v>
      </c>
    </row>
    <row r="4693" spans="1:5">
      <c r="A4693" s="145">
        <v>84822010</v>
      </c>
      <c r="B4693" s="117" t="s">
        <v>10187</v>
      </c>
      <c r="C4693" s="118"/>
      <c r="D4693" s="136">
        <v>1.7193000000000001</v>
      </c>
      <c r="E4693" s="136">
        <v>2.7585999999999999</v>
      </c>
    </row>
    <row r="4694" spans="1:5">
      <c r="A4694" s="130">
        <v>84822090</v>
      </c>
      <c r="B4694" s="117" t="s">
        <v>10188</v>
      </c>
      <c r="C4694" s="118"/>
      <c r="D4694" s="138">
        <v>2.6715</v>
      </c>
      <c r="E4694" s="138">
        <v>5.2243000000000004</v>
      </c>
    </row>
    <row r="4695" spans="1:5">
      <c r="A4695" s="145">
        <v>84823000</v>
      </c>
      <c r="B4695" s="117" t="s">
        <v>10189</v>
      </c>
      <c r="C4695" s="118"/>
      <c r="D4695" s="136">
        <v>2.3010000000000002</v>
      </c>
      <c r="E4695" s="136">
        <v>5.3064</v>
      </c>
    </row>
    <row r="4696" spans="1:5" ht="27">
      <c r="A4696" s="130">
        <v>84824000</v>
      </c>
      <c r="B4696" s="139" t="s">
        <v>10190</v>
      </c>
      <c r="C4696" s="140"/>
      <c r="D4696" s="138">
        <v>6.1795</v>
      </c>
      <c r="E4696" s="138">
        <v>11.7257</v>
      </c>
    </row>
    <row r="4697" spans="1:5">
      <c r="A4697" s="145">
        <v>84825010</v>
      </c>
      <c r="B4697" s="117" t="s">
        <v>10191</v>
      </c>
      <c r="C4697" s="118"/>
      <c r="D4697" s="136">
        <v>3.3957000000000002</v>
      </c>
      <c r="E4697" s="136">
        <v>7.5372000000000003</v>
      </c>
    </row>
    <row r="4698" spans="1:5" ht="27">
      <c r="A4698" s="130">
        <v>84825090</v>
      </c>
      <c r="B4698" s="139" t="s">
        <v>10192</v>
      </c>
      <c r="C4698" s="140"/>
      <c r="D4698" s="138">
        <v>3.7766999999999999</v>
      </c>
      <c r="E4698" s="138">
        <v>8.1096000000000004</v>
      </c>
    </row>
    <row r="4699" spans="1:5">
      <c r="A4699" s="145">
        <v>84828000</v>
      </c>
      <c r="B4699" s="117" t="s">
        <v>10193</v>
      </c>
      <c r="C4699" s="118"/>
      <c r="D4699" s="136">
        <v>4.1775000000000002</v>
      </c>
      <c r="E4699" s="136">
        <v>6.7133000000000003</v>
      </c>
    </row>
    <row r="4700" spans="1:5" ht="27">
      <c r="A4700" s="130">
        <v>84829119</v>
      </c>
      <c r="B4700" s="139" t="s">
        <v>10194</v>
      </c>
      <c r="C4700" s="140"/>
      <c r="D4700" s="138">
        <v>1.1951000000000001</v>
      </c>
      <c r="E4700" s="138">
        <v>3.5348000000000002</v>
      </c>
    </row>
    <row r="4701" spans="1:5">
      <c r="A4701" s="130">
        <v>84829120</v>
      </c>
      <c r="B4701" s="117" t="s">
        <v>10195</v>
      </c>
      <c r="C4701" s="118"/>
      <c r="D4701" s="138">
        <v>2.6793999999999998</v>
      </c>
      <c r="E4701" s="138">
        <v>5.6957000000000004</v>
      </c>
    </row>
    <row r="4702" spans="1:5" ht="27">
      <c r="A4702" s="130">
        <v>84829130</v>
      </c>
      <c r="B4702" s="139" t="s">
        <v>10196</v>
      </c>
      <c r="C4702" s="140"/>
      <c r="D4702" s="138">
        <v>3.3064</v>
      </c>
      <c r="E4702" s="138">
        <v>3.4186000000000001</v>
      </c>
    </row>
    <row r="4703" spans="1:5" ht="27">
      <c r="A4703" s="130">
        <v>84829190</v>
      </c>
      <c r="B4703" s="139" t="s">
        <v>10197</v>
      </c>
      <c r="C4703" s="140"/>
      <c r="D4703" s="138">
        <v>2.1814</v>
      </c>
      <c r="E4703" s="138">
        <v>5.8461999999999996</v>
      </c>
    </row>
    <row r="4704" spans="1:5">
      <c r="A4704" s="145">
        <v>84829910</v>
      </c>
      <c r="B4704" s="117" t="s">
        <v>10198</v>
      </c>
      <c r="C4704" s="118"/>
      <c r="D4704" s="136">
        <v>3.5306999999999999</v>
      </c>
      <c r="E4704" s="136">
        <v>4.7877999999999998</v>
      </c>
    </row>
    <row r="4705" spans="1:5">
      <c r="A4705" s="130">
        <v>84829990</v>
      </c>
      <c r="B4705" s="117" t="s">
        <v>10199</v>
      </c>
      <c r="C4705" s="118"/>
      <c r="D4705" s="138">
        <v>2.6156999999999999</v>
      </c>
      <c r="E4705" s="138">
        <v>3.4622000000000002</v>
      </c>
    </row>
    <row r="4706" spans="1:5">
      <c r="A4706" s="145">
        <v>84831011</v>
      </c>
      <c r="B4706" s="117" t="s">
        <v>10200</v>
      </c>
      <c r="C4706" s="118"/>
      <c r="D4706" s="136">
        <v>1.0907</v>
      </c>
      <c r="E4706" s="136">
        <v>1.2667999999999999</v>
      </c>
    </row>
    <row r="4707" spans="1:5">
      <c r="A4707" s="130">
        <v>84831019</v>
      </c>
      <c r="B4707" s="117" t="s">
        <v>10201</v>
      </c>
      <c r="C4707" s="118"/>
      <c r="D4707" s="138">
        <v>2.7166999999999999</v>
      </c>
      <c r="E4707" s="138">
        <v>7.2035</v>
      </c>
    </row>
    <row r="4708" spans="1:5">
      <c r="A4708" s="145">
        <v>84831020</v>
      </c>
      <c r="B4708" s="117" t="s">
        <v>10202</v>
      </c>
      <c r="C4708" s="118"/>
      <c r="D4708" s="136">
        <v>3.1587000000000001</v>
      </c>
      <c r="E4708" s="136">
        <v>7.2355</v>
      </c>
    </row>
    <row r="4709" spans="1:5">
      <c r="A4709" s="130">
        <v>84831030</v>
      </c>
      <c r="B4709" s="117" t="s">
        <v>10203</v>
      </c>
      <c r="C4709" s="118"/>
      <c r="D4709" s="138">
        <v>2.1608999999999998</v>
      </c>
      <c r="E4709" s="138">
        <v>2.5062000000000002</v>
      </c>
    </row>
    <row r="4710" spans="1:5">
      <c r="A4710" s="130">
        <v>84831040</v>
      </c>
      <c r="B4710" s="117" t="s">
        <v>10204</v>
      </c>
      <c r="C4710" s="118"/>
      <c r="D4710" s="138">
        <v>3.7366000000000001</v>
      </c>
      <c r="E4710" s="138">
        <v>5.3373999999999997</v>
      </c>
    </row>
    <row r="4711" spans="1:5">
      <c r="A4711" s="130">
        <v>84831090</v>
      </c>
      <c r="B4711" s="117" t="s">
        <v>6002</v>
      </c>
      <c r="C4711" s="118"/>
      <c r="D4711" s="138">
        <v>2.9853000000000001</v>
      </c>
      <c r="E4711" s="138">
        <v>5.4893999999999998</v>
      </c>
    </row>
    <row r="4712" spans="1:5" ht="27">
      <c r="A4712" s="130">
        <v>84832000</v>
      </c>
      <c r="B4712" s="139" t="s">
        <v>10205</v>
      </c>
      <c r="C4712" s="140"/>
      <c r="D4712" s="138">
        <v>2.3561000000000001</v>
      </c>
      <c r="E4712" s="138">
        <v>9.2043999999999997</v>
      </c>
    </row>
    <row r="4713" spans="1:5">
      <c r="A4713" s="130">
        <v>84833010</v>
      </c>
      <c r="B4713" s="117" t="s">
        <v>10206</v>
      </c>
      <c r="C4713" s="118"/>
      <c r="D4713" s="138">
        <v>5.5034999999999998</v>
      </c>
      <c r="E4713" s="138">
        <v>7.9557000000000002</v>
      </c>
    </row>
    <row r="4714" spans="1:5" ht="27">
      <c r="A4714" s="130">
        <v>84833021</v>
      </c>
      <c r="B4714" s="139" t="s">
        <v>10207</v>
      </c>
      <c r="C4714" s="140"/>
      <c r="D4714" s="138">
        <v>4.7605000000000004</v>
      </c>
      <c r="E4714" s="138">
        <v>8.6240000000000006</v>
      </c>
    </row>
    <row r="4715" spans="1:5">
      <c r="A4715" s="130">
        <v>84833029</v>
      </c>
      <c r="B4715" s="117" t="s">
        <v>10208</v>
      </c>
      <c r="C4715" s="118"/>
      <c r="D4715" s="138">
        <v>5.9795999999999996</v>
      </c>
      <c r="E4715" s="138">
        <v>6.9778000000000002</v>
      </c>
    </row>
    <row r="4716" spans="1:5">
      <c r="A4716" s="130">
        <v>84833090</v>
      </c>
      <c r="B4716" s="117" t="s">
        <v>10209</v>
      </c>
      <c r="C4716" s="118"/>
      <c r="D4716" s="138">
        <v>2.4161999999999999</v>
      </c>
      <c r="E4716" s="138">
        <v>3.8677000000000001</v>
      </c>
    </row>
    <row r="4717" spans="1:5">
      <c r="A4717" s="145">
        <v>84834010</v>
      </c>
      <c r="B4717" s="117" t="s">
        <v>10210</v>
      </c>
      <c r="C4717" s="118"/>
      <c r="D4717" s="136">
        <v>3.5750000000000002</v>
      </c>
      <c r="E4717" s="136">
        <v>6.0164</v>
      </c>
    </row>
    <row r="4718" spans="1:5" ht="27">
      <c r="A4718" s="130">
        <v>84834090</v>
      </c>
      <c r="B4718" s="139" t="s">
        <v>10211</v>
      </c>
      <c r="C4718" s="140"/>
      <c r="D4718" s="138">
        <v>4.5118999999999998</v>
      </c>
      <c r="E4718" s="138">
        <v>8.8206000000000007</v>
      </c>
    </row>
    <row r="4719" spans="1:5">
      <c r="A4719" s="145">
        <v>84835010</v>
      </c>
      <c r="B4719" s="117" t="s">
        <v>10212</v>
      </c>
      <c r="C4719" s="118"/>
      <c r="D4719" s="136">
        <v>3.5535999999999999</v>
      </c>
      <c r="E4719" s="136">
        <v>6.4242999999999997</v>
      </c>
    </row>
    <row r="4720" spans="1:5">
      <c r="A4720" s="130">
        <v>84835090</v>
      </c>
      <c r="B4720" s="117" t="s">
        <v>5820</v>
      </c>
      <c r="C4720" s="118"/>
      <c r="D4720" s="138">
        <v>2.6570999999999998</v>
      </c>
      <c r="E4720" s="138">
        <v>6.1619999999999999</v>
      </c>
    </row>
    <row r="4721" spans="1:5">
      <c r="A4721" s="130">
        <v>84836011</v>
      </c>
      <c r="B4721" s="117" t="s">
        <v>10213</v>
      </c>
      <c r="C4721" s="118"/>
      <c r="D4721" s="138">
        <v>2.8971</v>
      </c>
      <c r="E4721" s="138">
        <v>6.7483000000000004</v>
      </c>
    </row>
    <row r="4722" spans="1:5">
      <c r="A4722" s="130">
        <v>84836019</v>
      </c>
      <c r="B4722" s="117" t="s">
        <v>10214</v>
      </c>
      <c r="C4722" s="118"/>
      <c r="D4722" s="138">
        <v>3.0665</v>
      </c>
      <c r="E4722" s="138">
        <v>7.8977000000000004</v>
      </c>
    </row>
    <row r="4723" spans="1:5" ht="27">
      <c r="A4723" s="130">
        <v>84836090</v>
      </c>
      <c r="B4723" s="139" t="s">
        <v>10215</v>
      </c>
      <c r="C4723" s="140"/>
      <c r="D4723" s="138">
        <v>3.4554999999999998</v>
      </c>
      <c r="E4723" s="138">
        <v>6.7461000000000002</v>
      </c>
    </row>
    <row r="4724" spans="1:5" ht="27">
      <c r="A4724" s="130">
        <v>84839000</v>
      </c>
      <c r="B4724" s="139" t="s">
        <v>10216</v>
      </c>
      <c r="C4724" s="140"/>
      <c r="D4724" s="138">
        <v>2.3138999999999998</v>
      </c>
      <c r="E4724" s="138">
        <v>5.0281000000000002</v>
      </c>
    </row>
    <row r="4725" spans="1:5">
      <c r="A4725" s="130">
        <v>84841000</v>
      </c>
      <c r="B4725" s="117" t="s">
        <v>10217</v>
      </c>
      <c r="C4725" s="118"/>
      <c r="D4725" s="138">
        <v>6.7210999999999999</v>
      </c>
      <c r="E4725" s="138">
        <v>13.7651</v>
      </c>
    </row>
    <row r="4726" spans="1:5" ht="27">
      <c r="A4726" s="130">
        <v>84842000</v>
      </c>
      <c r="B4726" s="139" t="s">
        <v>10218</v>
      </c>
      <c r="C4726" s="140"/>
      <c r="D4726" s="138">
        <v>5.0267999999999997</v>
      </c>
      <c r="E4726" s="138">
        <v>11.2453</v>
      </c>
    </row>
    <row r="4727" spans="1:5">
      <c r="A4727" s="145">
        <v>84849000</v>
      </c>
      <c r="B4727" s="117" t="s">
        <v>10219</v>
      </c>
      <c r="C4727" s="118"/>
      <c r="D4727" s="136">
        <v>6.3784999999999998</v>
      </c>
      <c r="E4727" s="136">
        <v>13.858599999999999</v>
      </c>
    </row>
    <row r="4728" spans="1:5" ht="27">
      <c r="A4728" s="130">
        <v>84852000</v>
      </c>
      <c r="B4728" s="139" t="s">
        <v>10220</v>
      </c>
      <c r="C4728" s="140"/>
      <c r="D4728" s="138">
        <v>6.8006000000000002</v>
      </c>
      <c r="E4728" s="138">
        <v>21.4086</v>
      </c>
    </row>
    <row r="4729" spans="1:5">
      <c r="A4729" s="130">
        <v>84858000</v>
      </c>
      <c r="B4729" s="117" t="s">
        <v>7628</v>
      </c>
      <c r="C4729" s="118"/>
      <c r="D4729" s="138">
        <v>15.517899999999999</v>
      </c>
      <c r="E4729" s="138">
        <v>17.8996</v>
      </c>
    </row>
    <row r="4730" spans="1:5">
      <c r="A4730" s="130">
        <v>84859000</v>
      </c>
      <c r="B4730" s="117" t="s">
        <v>10221</v>
      </c>
      <c r="C4730" s="118"/>
      <c r="D4730" s="138">
        <v>16.283999999999999</v>
      </c>
      <c r="E4730" s="138">
        <v>33.267800000000001</v>
      </c>
    </row>
    <row r="4731" spans="1:5" ht="27">
      <c r="A4731" s="130">
        <v>84861000</v>
      </c>
      <c r="B4731" s="139" t="s">
        <v>10222</v>
      </c>
      <c r="C4731" s="140"/>
      <c r="D4731" s="138">
        <v>4.8936000000000002</v>
      </c>
      <c r="E4731" s="138">
        <v>4.8936000000000002</v>
      </c>
    </row>
    <row r="4732" spans="1:5">
      <c r="A4732" s="145">
        <v>84863000</v>
      </c>
      <c r="B4732" s="117" t="s">
        <v>10223</v>
      </c>
      <c r="C4732" s="118"/>
      <c r="D4732" s="136">
        <v>2.1009000000000002</v>
      </c>
      <c r="E4732" s="136">
        <v>7.1825999999999999</v>
      </c>
    </row>
    <row r="4733" spans="1:5" ht="27">
      <c r="A4733" s="130">
        <v>84864000</v>
      </c>
      <c r="B4733" s="139" t="s">
        <v>10224</v>
      </c>
      <c r="C4733" s="140"/>
      <c r="D4733" s="138">
        <v>19.7652</v>
      </c>
      <c r="E4733" s="138">
        <v>234.0565</v>
      </c>
    </row>
    <row r="4734" spans="1:5">
      <c r="A4734" s="130">
        <v>84869000</v>
      </c>
      <c r="B4734" s="117" t="s">
        <v>10225</v>
      </c>
      <c r="C4734" s="118"/>
      <c r="D4734" s="138">
        <v>4.2347000000000001</v>
      </c>
      <c r="E4734" s="138">
        <v>7.6996000000000002</v>
      </c>
    </row>
    <row r="4735" spans="1:5" ht="27">
      <c r="A4735" s="130">
        <v>84871000</v>
      </c>
      <c r="B4735" s="139" t="s">
        <v>10226</v>
      </c>
      <c r="C4735" s="140"/>
      <c r="D4735" s="138">
        <v>3.8866000000000001</v>
      </c>
      <c r="E4735" s="138">
        <v>18.476700000000001</v>
      </c>
    </row>
    <row r="4736" spans="1:5">
      <c r="A4736" s="145">
        <v>84879000</v>
      </c>
      <c r="B4736" s="117" t="s">
        <v>10227</v>
      </c>
      <c r="C4736" s="118"/>
      <c r="D4736" s="136">
        <v>5.3960999999999997</v>
      </c>
      <c r="E4736" s="136">
        <v>7.2003000000000004</v>
      </c>
    </row>
    <row r="4737" spans="1:5" ht="27">
      <c r="A4737" s="130">
        <v>85011011</v>
      </c>
      <c r="B4737" s="139" t="s">
        <v>10228</v>
      </c>
      <c r="C4737" s="140"/>
      <c r="D4737" s="138">
        <v>6.8465999999999996</v>
      </c>
      <c r="E4737" s="138">
        <v>13.153</v>
      </c>
    </row>
    <row r="4738" spans="1:5">
      <c r="A4738" s="145">
        <v>85011019</v>
      </c>
      <c r="B4738" s="117" t="s">
        <v>10229</v>
      </c>
      <c r="C4738" s="118"/>
      <c r="D4738" s="136">
        <v>6.0392999999999999</v>
      </c>
      <c r="E4738" s="136">
        <v>13.8825</v>
      </c>
    </row>
    <row r="4739" spans="1:5" ht="27">
      <c r="A4739" s="130">
        <v>85011021</v>
      </c>
      <c r="B4739" s="139" t="s">
        <v>10230</v>
      </c>
      <c r="C4739" s="140"/>
      <c r="D4739" s="138">
        <v>3.0337999999999998</v>
      </c>
      <c r="E4739" s="138">
        <v>4.2587999999999999</v>
      </c>
    </row>
    <row r="4740" spans="1:5" ht="27">
      <c r="A4740" s="130">
        <v>85011029</v>
      </c>
      <c r="B4740" s="139" t="s">
        <v>10231</v>
      </c>
      <c r="C4740" s="140"/>
      <c r="D4740" s="138">
        <v>2.7694000000000001</v>
      </c>
      <c r="E4740" s="138">
        <v>4.7907000000000002</v>
      </c>
    </row>
    <row r="4741" spans="1:5">
      <c r="A4741" s="145">
        <v>85011030</v>
      </c>
      <c r="B4741" s="117" t="s">
        <v>10232</v>
      </c>
      <c r="C4741" s="118"/>
      <c r="D4741" s="136">
        <v>1.2013</v>
      </c>
      <c r="E4741" s="136">
        <v>2.9834999999999998</v>
      </c>
    </row>
    <row r="4742" spans="1:5" ht="27">
      <c r="A4742" s="130">
        <v>85012000</v>
      </c>
      <c r="B4742" s="139" t="s">
        <v>10233</v>
      </c>
      <c r="C4742" s="140"/>
      <c r="D4742" s="138">
        <v>3.3102999999999998</v>
      </c>
      <c r="E4742" s="138">
        <v>4.4154999999999998</v>
      </c>
    </row>
    <row r="4743" spans="1:5">
      <c r="A4743" s="145">
        <v>85013110</v>
      </c>
      <c r="B4743" s="117" t="s">
        <v>10234</v>
      </c>
      <c r="C4743" s="118"/>
      <c r="D4743" s="136">
        <v>5.7089999999999996</v>
      </c>
      <c r="E4743" s="136">
        <v>11.581</v>
      </c>
    </row>
    <row r="4744" spans="1:5" ht="27">
      <c r="A4744" s="130">
        <v>85013210</v>
      </c>
      <c r="B4744" s="139" t="s">
        <v>10235</v>
      </c>
      <c r="C4744" s="140"/>
      <c r="D4744" s="138">
        <v>4.6901000000000002</v>
      </c>
      <c r="E4744" s="138">
        <v>7.5084999999999997</v>
      </c>
    </row>
    <row r="4745" spans="1:5">
      <c r="A4745" s="145">
        <v>85013220</v>
      </c>
      <c r="B4745" s="117" t="s">
        <v>10236</v>
      </c>
      <c r="C4745" s="118"/>
      <c r="D4745" s="136">
        <v>3.4293</v>
      </c>
      <c r="E4745" s="136">
        <v>5.2070999999999996</v>
      </c>
    </row>
    <row r="4746" spans="1:5" ht="27">
      <c r="A4746" s="130">
        <v>85013310</v>
      </c>
      <c r="B4746" s="139" t="s">
        <v>10237</v>
      </c>
      <c r="C4746" s="140"/>
      <c r="D4746" s="138">
        <v>6.6639999999999997</v>
      </c>
      <c r="E4746" s="138">
        <v>11.605700000000001</v>
      </c>
    </row>
    <row r="4747" spans="1:5">
      <c r="A4747" s="145">
        <v>85013320</v>
      </c>
      <c r="B4747" s="117" t="s">
        <v>10238</v>
      </c>
      <c r="C4747" s="118"/>
      <c r="D4747" s="136">
        <v>3.5792999999999999</v>
      </c>
      <c r="E4747" s="136">
        <v>4.2920999999999996</v>
      </c>
    </row>
    <row r="4748" spans="1:5" ht="27">
      <c r="A4748" s="130">
        <v>85013411</v>
      </c>
      <c r="B4748" s="139" t="s">
        <v>10239</v>
      </c>
      <c r="C4748" s="140"/>
      <c r="D4748" s="138">
        <v>5.7221000000000002</v>
      </c>
      <c r="E4748" s="138">
        <v>13.111700000000001</v>
      </c>
    </row>
    <row r="4749" spans="1:5">
      <c r="A4749" s="145">
        <v>85013419</v>
      </c>
      <c r="B4749" s="117" t="s">
        <v>10240</v>
      </c>
      <c r="C4749" s="118"/>
      <c r="D4749" s="136">
        <v>4.2929000000000004</v>
      </c>
      <c r="E4749" s="136">
        <v>6.4888000000000003</v>
      </c>
    </row>
    <row r="4750" spans="1:5" ht="27">
      <c r="A4750" s="130">
        <v>85013420</v>
      </c>
      <c r="B4750" s="139" t="s">
        <v>10241</v>
      </c>
      <c r="C4750" s="140"/>
      <c r="D4750" s="138">
        <v>0.28139999999999998</v>
      </c>
      <c r="E4750" s="138">
        <v>2.8639999999999999</v>
      </c>
    </row>
    <row r="4751" spans="1:5" ht="27">
      <c r="A4751" s="145">
        <v>85014011</v>
      </c>
      <c r="B4751" s="139" t="s">
        <v>10242</v>
      </c>
      <c r="C4751" s="140"/>
      <c r="D4751" s="136">
        <v>3.5918999999999999</v>
      </c>
      <c r="E4751" s="136">
        <v>5.6779999999999999</v>
      </c>
    </row>
    <row r="4752" spans="1:5" ht="27">
      <c r="A4752" s="130">
        <v>85014019</v>
      </c>
      <c r="B4752" s="139" t="s">
        <v>10243</v>
      </c>
      <c r="C4752" s="140"/>
      <c r="D4752" s="138">
        <v>2.6619000000000002</v>
      </c>
      <c r="E4752" s="138">
        <v>3.2635000000000001</v>
      </c>
    </row>
    <row r="4753" spans="1:5" ht="27">
      <c r="A4753" s="145">
        <v>85014021</v>
      </c>
      <c r="B4753" s="139" t="s">
        <v>10244</v>
      </c>
      <c r="C4753" s="140"/>
      <c r="D4753" s="136">
        <v>6.1933999999999996</v>
      </c>
      <c r="E4753" s="136">
        <v>6.5008999999999997</v>
      </c>
    </row>
    <row r="4754" spans="1:5" ht="27">
      <c r="A4754" s="130">
        <v>85014029</v>
      </c>
      <c r="B4754" s="139" t="s">
        <v>10245</v>
      </c>
      <c r="C4754" s="140"/>
      <c r="D4754" s="138">
        <v>2.5975999999999999</v>
      </c>
      <c r="E4754" s="138">
        <v>3.3744999999999998</v>
      </c>
    </row>
    <row r="4755" spans="1:5">
      <c r="A4755" s="145">
        <v>85015110</v>
      </c>
      <c r="B4755" s="117" t="s">
        <v>10246</v>
      </c>
      <c r="C4755" s="118"/>
      <c r="D4755" s="136">
        <v>3.9674999999999998</v>
      </c>
      <c r="E4755" s="136">
        <v>8.2386999999999997</v>
      </c>
    </row>
    <row r="4756" spans="1:5" ht="27">
      <c r="A4756" s="130">
        <v>85015120</v>
      </c>
      <c r="B4756" s="139" t="s">
        <v>10247</v>
      </c>
      <c r="C4756" s="140"/>
      <c r="D4756" s="138">
        <v>4.2554999999999996</v>
      </c>
      <c r="E4756" s="138">
        <v>5.1234000000000002</v>
      </c>
    </row>
    <row r="4757" spans="1:5">
      <c r="A4757" s="145">
        <v>85015190</v>
      </c>
      <c r="B4757" s="117" t="s">
        <v>10248</v>
      </c>
      <c r="C4757" s="118"/>
      <c r="D4757" s="136">
        <v>3.8818999999999999</v>
      </c>
      <c r="E4757" s="136">
        <v>5.8342000000000001</v>
      </c>
    </row>
    <row r="4758" spans="1:5" ht="27">
      <c r="A4758" s="130">
        <v>85015210</v>
      </c>
      <c r="B4758" s="139" t="s">
        <v>10249</v>
      </c>
      <c r="C4758" s="140"/>
      <c r="D4758" s="138">
        <v>3.4051999999999998</v>
      </c>
      <c r="E4758" s="138">
        <v>4.3059000000000003</v>
      </c>
    </row>
    <row r="4759" spans="1:5" ht="27">
      <c r="A4759" s="145">
        <v>85015220</v>
      </c>
      <c r="B4759" s="139" t="s">
        <v>10250</v>
      </c>
      <c r="C4759" s="140"/>
      <c r="D4759" s="136">
        <v>2.9969999999999999</v>
      </c>
      <c r="E4759" s="136">
        <v>8.7391000000000005</v>
      </c>
    </row>
    <row r="4760" spans="1:5" ht="27">
      <c r="A4760" s="130">
        <v>85015290</v>
      </c>
      <c r="B4760" s="139" t="s">
        <v>10251</v>
      </c>
      <c r="C4760" s="140"/>
      <c r="D4760" s="138">
        <v>4.3804999999999996</v>
      </c>
      <c r="E4760" s="138">
        <v>10.3277</v>
      </c>
    </row>
    <row r="4761" spans="1:5">
      <c r="A4761" s="130">
        <v>85015310</v>
      </c>
      <c r="B4761" s="117" t="s">
        <v>10252</v>
      </c>
      <c r="C4761" s="118"/>
      <c r="D4761" s="138">
        <v>4.3247</v>
      </c>
      <c r="E4761" s="138">
        <v>8.3778000000000006</v>
      </c>
    </row>
    <row r="4762" spans="1:5" ht="27">
      <c r="A4762" s="130">
        <v>85015390</v>
      </c>
      <c r="B4762" s="139" t="s">
        <v>10253</v>
      </c>
      <c r="C4762" s="140"/>
      <c r="D4762" s="138">
        <v>6.0902000000000003</v>
      </c>
      <c r="E4762" s="138">
        <v>21.658000000000001</v>
      </c>
    </row>
    <row r="4763" spans="1:5">
      <c r="A4763" s="130">
        <v>85016100</v>
      </c>
      <c r="B4763" s="117" t="s">
        <v>10254</v>
      </c>
      <c r="C4763" s="118"/>
      <c r="D4763" s="138">
        <v>3.1674000000000002</v>
      </c>
      <c r="E4763" s="138">
        <v>4.0567000000000002</v>
      </c>
    </row>
    <row r="4764" spans="1:5" ht="27">
      <c r="A4764" s="130">
        <v>85016200</v>
      </c>
      <c r="B4764" s="139" t="s">
        <v>10255</v>
      </c>
      <c r="C4764" s="140"/>
      <c r="D4764" s="138">
        <v>2.9990999999999999</v>
      </c>
      <c r="E4764" s="138">
        <v>4.0856000000000003</v>
      </c>
    </row>
    <row r="4765" spans="1:5" ht="27">
      <c r="A4765" s="145">
        <v>85016300</v>
      </c>
      <c r="B4765" s="117" t="s">
        <v>10256</v>
      </c>
      <c r="C4765" s="118"/>
      <c r="D4765" s="136">
        <v>3.0676000000000001</v>
      </c>
      <c r="E4765" s="136">
        <v>3.7621000000000002</v>
      </c>
    </row>
    <row r="4766" spans="1:5" ht="27">
      <c r="A4766" s="130">
        <v>85016400</v>
      </c>
      <c r="B4766" s="139" t="s">
        <v>10257</v>
      </c>
      <c r="C4766" s="140"/>
      <c r="D4766" s="138">
        <v>2.6627000000000001</v>
      </c>
      <c r="E4766" s="138">
        <v>5.9283000000000001</v>
      </c>
    </row>
    <row r="4767" spans="1:5">
      <c r="A4767" s="130">
        <v>85017100</v>
      </c>
      <c r="B4767" s="117" t="s">
        <v>10258</v>
      </c>
      <c r="C4767" s="118"/>
      <c r="D4767" s="138">
        <v>27.7989</v>
      </c>
      <c r="E4767" s="138">
        <v>63.305300000000003</v>
      </c>
    </row>
    <row r="4768" spans="1:5" ht="27">
      <c r="A4768" s="130">
        <v>85017210</v>
      </c>
      <c r="B4768" s="139" t="s">
        <v>10259</v>
      </c>
      <c r="C4768" s="140"/>
      <c r="D4768" s="138">
        <v>3.5276999999999998</v>
      </c>
      <c r="E4768" s="138">
        <v>6.0770999999999997</v>
      </c>
    </row>
    <row r="4769" spans="1:5">
      <c r="A4769" s="130">
        <v>85017290</v>
      </c>
      <c r="B4769" s="117" t="s">
        <v>5820</v>
      </c>
      <c r="C4769" s="118"/>
      <c r="D4769" s="138">
        <v>4.6523000000000003</v>
      </c>
      <c r="E4769" s="138">
        <v>7.5198</v>
      </c>
    </row>
    <row r="4770" spans="1:5">
      <c r="A4770" s="130">
        <v>85018000</v>
      </c>
      <c r="B4770" s="117" t="s">
        <v>10260</v>
      </c>
      <c r="C4770" s="118"/>
      <c r="D4770" s="138">
        <v>4.1741999999999999</v>
      </c>
      <c r="E4770" s="138">
        <v>4.1741999999999999</v>
      </c>
    </row>
    <row r="4771" spans="1:5">
      <c r="A4771" s="145">
        <v>85021110</v>
      </c>
      <c r="B4771" s="117" t="s">
        <v>10261</v>
      </c>
      <c r="C4771" s="118"/>
      <c r="D4771" s="136">
        <v>2.9925999999999999</v>
      </c>
      <c r="E4771" s="136">
        <v>3.714</v>
      </c>
    </row>
    <row r="4772" spans="1:5">
      <c r="A4772" s="145">
        <v>85021190</v>
      </c>
      <c r="B4772" s="117" t="s">
        <v>10262</v>
      </c>
      <c r="C4772" s="118"/>
      <c r="D4772" s="136">
        <v>3.5710000000000002</v>
      </c>
      <c r="E4772" s="136">
        <v>6.1664000000000003</v>
      </c>
    </row>
    <row r="4773" spans="1:5" ht="27">
      <c r="A4773" s="145">
        <v>85021210</v>
      </c>
      <c r="B4773" s="139" t="s">
        <v>10263</v>
      </c>
      <c r="C4773" s="140"/>
      <c r="D4773" s="136">
        <v>3.0724999999999998</v>
      </c>
      <c r="E4773" s="136">
        <v>3.5186999999999999</v>
      </c>
    </row>
    <row r="4774" spans="1:5" ht="27">
      <c r="A4774" s="145">
        <v>85021290</v>
      </c>
      <c r="B4774" s="139" t="s">
        <v>10264</v>
      </c>
      <c r="C4774" s="140"/>
      <c r="D4774" s="136">
        <v>4.4287000000000001</v>
      </c>
      <c r="E4774" s="136">
        <v>7.1356000000000002</v>
      </c>
    </row>
    <row r="4775" spans="1:5">
      <c r="A4775" s="130">
        <v>85021311</v>
      </c>
      <c r="B4775" s="117" t="s">
        <v>10265</v>
      </c>
      <c r="C4775" s="118"/>
      <c r="D4775" s="138">
        <v>3.9419</v>
      </c>
      <c r="E4775" s="138">
        <v>3.9419</v>
      </c>
    </row>
    <row r="4776" spans="1:5">
      <c r="A4776" s="145">
        <v>85021319</v>
      </c>
      <c r="B4776" s="117" t="s">
        <v>10266</v>
      </c>
      <c r="C4776" s="118"/>
      <c r="D4776" s="136">
        <v>3.3727999999999998</v>
      </c>
      <c r="E4776" s="136">
        <v>5.7161999999999997</v>
      </c>
    </row>
    <row r="4777" spans="1:5">
      <c r="A4777" s="145">
        <v>85021390</v>
      </c>
      <c r="B4777" s="117" t="s">
        <v>10267</v>
      </c>
      <c r="C4777" s="118"/>
      <c r="D4777" s="136">
        <v>3.8647999999999998</v>
      </c>
      <c r="E4777" s="136">
        <v>4.0967000000000002</v>
      </c>
    </row>
    <row r="4778" spans="1:5">
      <c r="A4778" s="130">
        <v>85022011</v>
      </c>
      <c r="B4778" s="117" t="s">
        <v>10268</v>
      </c>
      <c r="C4778" s="118"/>
      <c r="D4778" s="138">
        <v>2.6856</v>
      </c>
      <c r="E4778" s="138">
        <v>3.6564999999999999</v>
      </c>
    </row>
    <row r="4779" spans="1:5" ht="27">
      <c r="A4779" s="130">
        <v>85022019</v>
      </c>
      <c r="B4779" s="139" t="s">
        <v>10269</v>
      </c>
      <c r="C4779" s="140"/>
      <c r="D4779" s="138">
        <v>4.8193000000000001</v>
      </c>
      <c r="E4779" s="138">
        <v>4.8193000000000001</v>
      </c>
    </row>
    <row r="4780" spans="1:5">
      <c r="A4780" s="145">
        <v>85022090</v>
      </c>
      <c r="B4780" s="117" t="s">
        <v>10270</v>
      </c>
      <c r="C4780" s="118"/>
      <c r="D4780" s="136">
        <v>3.6804000000000001</v>
      </c>
      <c r="E4780" s="136">
        <v>4.8129</v>
      </c>
    </row>
    <row r="4781" spans="1:5" ht="27">
      <c r="A4781" s="130">
        <v>85023100</v>
      </c>
      <c r="B4781" s="139" t="s">
        <v>10271</v>
      </c>
      <c r="C4781" s="140"/>
      <c r="D4781" s="138">
        <v>2.9434999999999998</v>
      </c>
      <c r="E4781" s="138">
        <v>6.3304999999999998</v>
      </c>
    </row>
    <row r="4782" spans="1:5">
      <c r="A4782" s="130">
        <v>85023900</v>
      </c>
      <c r="B4782" s="117" t="s">
        <v>10272</v>
      </c>
      <c r="C4782" s="118"/>
      <c r="D4782" s="138">
        <v>90.776300000000006</v>
      </c>
      <c r="E4782" s="138">
        <v>21.272300000000001</v>
      </c>
    </row>
    <row r="4783" spans="1:5" ht="27">
      <c r="A4783" s="130">
        <v>85024010</v>
      </c>
      <c r="B4783" s="139" t="s">
        <v>10273</v>
      </c>
      <c r="C4783" s="140"/>
      <c r="D4783" s="138">
        <v>10.2173</v>
      </c>
      <c r="E4783" s="138">
        <v>10.2173</v>
      </c>
    </row>
    <row r="4784" spans="1:5" ht="27">
      <c r="A4784" s="130">
        <v>85024090</v>
      </c>
      <c r="B4784" s="139" t="s">
        <v>10274</v>
      </c>
      <c r="C4784" s="140"/>
      <c r="D4784" s="138">
        <v>200</v>
      </c>
      <c r="E4784" s="138">
        <v>200</v>
      </c>
    </row>
    <row r="4785" spans="1:5">
      <c r="A4785" s="145">
        <v>85030010</v>
      </c>
      <c r="B4785" s="117" t="s">
        <v>10275</v>
      </c>
      <c r="C4785" s="118"/>
      <c r="D4785" s="136">
        <v>3.2118000000000002</v>
      </c>
      <c r="E4785" s="136">
        <v>8.4743999999999993</v>
      </c>
    </row>
    <row r="4786" spans="1:5">
      <c r="A4786" s="145">
        <v>85030090</v>
      </c>
      <c r="B4786" s="117" t="s">
        <v>10276</v>
      </c>
      <c r="C4786" s="118"/>
      <c r="D4786" s="136">
        <v>2.0640999999999998</v>
      </c>
      <c r="E4786" s="136">
        <v>3.7753999999999999</v>
      </c>
    </row>
    <row r="4787" spans="1:5">
      <c r="A4787" s="145">
        <v>85041000</v>
      </c>
      <c r="B4787" s="117" t="s">
        <v>10277</v>
      </c>
      <c r="C4787" s="118"/>
      <c r="D4787" s="136">
        <v>2.9016999999999999</v>
      </c>
      <c r="E4787" s="136">
        <v>7.4682000000000004</v>
      </c>
    </row>
    <row r="4788" spans="1:5">
      <c r="A4788" s="130">
        <v>85042100</v>
      </c>
      <c r="B4788" s="117" t="s">
        <v>10278</v>
      </c>
      <c r="C4788" s="118"/>
      <c r="D4788" s="138">
        <v>5.5185000000000004</v>
      </c>
      <c r="E4788" s="138">
        <v>7.8609</v>
      </c>
    </row>
    <row r="4789" spans="1:5" ht="27">
      <c r="A4789" s="145">
        <v>85043111</v>
      </c>
      <c r="B4789" s="139" t="s">
        <v>10279</v>
      </c>
      <c r="C4789" s="140"/>
      <c r="D4789" s="136">
        <v>2.5337000000000001</v>
      </c>
      <c r="E4789" s="136">
        <v>13.112500000000001</v>
      </c>
    </row>
    <row r="4790" spans="1:5">
      <c r="A4790" s="145">
        <v>85043119</v>
      </c>
      <c r="B4790" s="117" t="s">
        <v>10280</v>
      </c>
      <c r="C4790" s="118"/>
      <c r="D4790" s="136">
        <v>3.2250999999999999</v>
      </c>
      <c r="E4790" s="136">
        <v>6.8479999999999999</v>
      </c>
    </row>
    <row r="4791" spans="1:5">
      <c r="A4791" s="145">
        <v>85043191</v>
      </c>
      <c r="B4791" s="117" t="s">
        <v>10281</v>
      </c>
      <c r="C4791" s="118"/>
      <c r="D4791" s="136">
        <v>31.125900000000001</v>
      </c>
      <c r="E4791" s="136">
        <v>30.301200000000001</v>
      </c>
    </row>
    <row r="4792" spans="1:5">
      <c r="A4792" s="145">
        <v>85043199</v>
      </c>
      <c r="B4792" s="117" t="s">
        <v>10282</v>
      </c>
      <c r="C4792" s="118"/>
      <c r="D4792" s="136">
        <v>10.1675</v>
      </c>
      <c r="E4792" s="136">
        <v>22.123999999999999</v>
      </c>
    </row>
    <row r="4793" spans="1:5">
      <c r="A4793" s="145">
        <v>85043211</v>
      </c>
      <c r="B4793" s="117" t="s">
        <v>10283</v>
      </c>
      <c r="C4793" s="118"/>
      <c r="D4793" s="136">
        <v>1.5458000000000001</v>
      </c>
      <c r="E4793" s="136">
        <v>3.5813000000000001</v>
      </c>
    </row>
    <row r="4794" spans="1:5">
      <c r="A4794" s="145">
        <v>85043219</v>
      </c>
      <c r="B4794" s="117" t="s">
        <v>10284</v>
      </c>
      <c r="C4794" s="118"/>
      <c r="D4794" s="136">
        <v>14.075200000000001</v>
      </c>
      <c r="E4794" s="136">
        <v>23.86</v>
      </c>
    </row>
    <row r="4795" spans="1:5">
      <c r="A4795" s="145">
        <v>85043221</v>
      </c>
      <c r="B4795" s="117" t="s">
        <v>10283</v>
      </c>
      <c r="C4795" s="118"/>
      <c r="D4795" s="136">
        <v>1.7962</v>
      </c>
      <c r="E4795" s="136">
        <v>5.2618</v>
      </c>
    </row>
    <row r="4796" spans="1:5">
      <c r="A4796" s="145">
        <v>85043229</v>
      </c>
      <c r="B4796" s="117" t="s">
        <v>10285</v>
      </c>
      <c r="C4796" s="118"/>
      <c r="D4796" s="136">
        <v>11.6313</v>
      </c>
      <c r="E4796" s="136">
        <v>14.5718</v>
      </c>
    </row>
    <row r="4797" spans="1:5" ht="27">
      <c r="A4797" s="130">
        <v>85043300</v>
      </c>
      <c r="B4797" s="139" t="s">
        <v>10286</v>
      </c>
      <c r="C4797" s="140"/>
      <c r="D4797" s="138">
        <v>3.6086999999999998</v>
      </c>
      <c r="E4797" s="138">
        <v>11.145099999999999</v>
      </c>
    </row>
    <row r="4798" spans="1:5">
      <c r="A4798" s="130">
        <v>85043400</v>
      </c>
      <c r="B4798" s="117" t="s">
        <v>10287</v>
      </c>
      <c r="C4798" s="118"/>
      <c r="D4798" s="138">
        <v>3.2591999999999999</v>
      </c>
      <c r="E4798" s="138">
        <v>3.9140999999999999</v>
      </c>
    </row>
    <row r="4799" spans="1:5" ht="27">
      <c r="A4799" s="130">
        <v>85044010</v>
      </c>
      <c r="B4799" s="139" t="s">
        <v>10288</v>
      </c>
      <c r="C4799" s="140"/>
      <c r="D4799" s="138">
        <v>1.6838</v>
      </c>
      <c r="E4799" s="138">
        <v>7.0739000000000001</v>
      </c>
    </row>
    <row r="4800" spans="1:5">
      <c r="A4800" s="145">
        <v>85044021</v>
      </c>
      <c r="B4800" s="117" t="s">
        <v>10289</v>
      </c>
      <c r="C4800" s="118"/>
      <c r="D4800" s="136">
        <v>5.2569999999999997</v>
      </c>
      <c r="E4800" s="136">
        <v>17.949200000000001</v>
      </c>
    </row>
    <row r="4801" spans="1:5" ht="27">
      <c r="A4801" s="130">
        <v>85044022</v>
      </c>
      <c r="B4801" s="139" t="s">
        <v>10290</v>
      </c>
      <c r="C4801" s="140"/>
      <c r="D4801" s="138">
        <v>8.1765000000000008</v>
      </c>
      <c r="E4801" s="138">
        <v>12.011799999999999</v>
      </c>
    </row>
    <row r="4802" spans="1:5">
      <c r="A4802" s="145">
        <v>85044029</v>
      </c>
      <c r="B4802" s="117" t="s">
        <v>10291</v>
      </c>
      <c r="C4802" s="118"/>
      <c r="D4802" s="136">
        <v>1.8416999999999999</v>
      </c>
      <c r="E4802" s="136">
        <v>11.749700000000001</v>
      </c>
    </row>
    <row r="4803" spans="1:5" ht="27">
      <c r="A4803" s="130">
        <v>85044030</v>
      </c>
      <c r="B4803" s="139" t="s">
        <v>10292</v>
      </c>
      <c r="C4803" s="140"/>
      <c r="D4803" s="138">
        <v>8.8247</v>
      </c>
      <c r="E4803" s="138">
        <v>25.0381</v>
      </c>
    </row>
    <row r="4804" spans="1:5" ht="27">
      <c r="A4804" s="145">
        <v>85044040</v>
      </c>
      <c r="B4804" s="117" t="s">
        <v>10293</v>
      </c>
      <c r="C4804" s="118"/>
      <c r="D4804" s="136">
        <v>4.2735000000000003</v>
      </c>
      <c r="E4804" s="136">
        <v>7.9554</v>
      </c>
    </row>
    <row r="4805" spans="1:5" ht="27">
      <c r="A4805" s="130">
        <v>85044050</v>
      </c>
      <c r="B4805" s="139" t="s">
        <v>10294</v>
      </c>
      <c r="C4805" s="140"/>
      <c r="D4805" s="138">
        <v>19.964500000000001</v>
      </c>
      <c r="E4805" s="138">
        <v>32.266100000000002</v>
      </c>
    </row>
    <row r="4806" spans="1:5">
      <c r="A4806" s="145">
        <v>85044060</v>
      </c>
      <c r="B4806" s="117" t="s">
        <v>10295</v>
      </c>
      <c r="C4806" s="118"/>
      <c r="D4806" s="136">
        <v>4.4044999999999996</v>
      </c>
      <c r="E4806" s="136">
        <v>15.2309</v>
      </c>
    </row>
    <row r="4807" spans="1:5" ht="27">
      <c r="A4807" s="130">
        <v>85044090</v>
      </c>
      <c r="B4807" s="139" t="s">
        <v>10296</v>
      </c>
      <c r="C4807" s="140"/>
      <c r="D4807" s="138">
        <v>17.485499999999998</v>
      </c>
      <c r="E4807" s="138">
        <v>27.7911</v>
      </c>
    </row>
    <row r="4808" spans="1:5">
      <c r="A4808" s="145">
        <v>85045000</v>
      </c>
      <c r="B4808" s="117" t="s">
        <v>10297</v>
      </c>
      <c r="C4808" s="118"/>
      <c r="D4808" s="136">
        <v>8.4925999999999995</v>
      </c>
      <c r="E4808" s="136">
        <v>22.4389</v>
      </c>
    </row>
    <row r="4809" spans="1:5" ht="27">
      <c r="A4809" s="130">
        <v>85049010</v>
      </c>
      <c r="B4809" s="139" t="s">
        <v>10298</v>
      </c>
      <c r="C4809" s="140"/>
      <c r="D4809" s="138">
        <v>2.9251</v>
      </c>
      <c r="E4809" s="138">
        <v>5.4126000000000003</v>
      </c>
    </row>
    <row r="4810" spans="1:5">
      <c r="A4810" s="145">
        <v>85049020</v>
      </c>
      <c r="B4810" s="117" t="s">
        <v>10299</v>
      </c>
      <c r="C4810" s="118"/>
      <c r="D4810" s="136">
        <v>1.2377</v>
      </c>
      <c r="E4810" s="136">
        <v>2.2017000000000002</v>
      </c>
    </row>
    <row r="4811" spans="1:5" ht="27">
      <c r="A4811" s="130">
        <v>85049030</v>
      </c>
      <c r="B4811" s="139" t="s">
        <v>10300</v>
      </c>
      <c r="C4811" s="140"/>
      <c r="D4811" s="138">
        <v>1.841</v>
      </c>
      <c r="E4811" s="138">
        <v>2.8186</v>
      </c>
    </row>
    <row r="4812" spans="1:5" ht="27">
      <c r="A4812" s="130">
        <v>85049040</v>
      </c>
      <c r="B4812" s="139" t="s">
        <v>10301</v>
      </c>
      <c r="C4812" s="140"/>
      <c r="D4812" s="138">
        <v>6.2808999999999999</v>
      </c>
      <c r="E4812" s="138">
        <v>28.027799999999999</v>
      </c>
    </row>
    <row r="4813" spans="1:5">
      <c r="A4813" s="145">
        <v>85049090</v>
      </c>
      <c r="B4813" s="117" t="s">
        <v>10302</v>
      </c>
      <c r="C4813" s="118"/>
      <c r="D4813" s="136">
        <v>0.84530000000000005</v>
      </c>
      <c r="E4813" s="136">
        <v>1.361</v>
      </c>
    </row>
    <row r="4814" spans="1:5">
      <c r="A4814" s="145">
        <v>85051100</v>
      </c>
      <c r="B4814" s="117" t="s">
        <v>10303</v>
      </c>
      <c r="C4814" s="118"/>
      <c r="D4814" s="136">
        <v>1.9762</v>
      </c>
      <c r="E4814" s="136">
        <v>17.764099999999999</v>
      </c>
    </row>
    <row r="4815" spans="1:5">
      <c r="A4815" s="145">
        <v>85051910</v>
      </c>
      <c r="B4815" s="117" t="s">
        <v>10304</v>
      </c>
      <c r="C4815" s="118"/>
      <c r="D4815" s="136">
        <v>0.7208</v>
      </c>
      <c r="E4815" s="136">
        <v>1.3706</v>
      </c>
    </row>
    <row r="4816" spans="1:5" ht="27">
      <c r="A4816" s="130">
        <v>85051990</v>
      </c>
      <c r="B4816" s="139" t="s">
        <v>10305</v>
      </c>
      <c r="C4816" s="140"/>
      <c r="D4816" s="138">
        <v>1.3718999999999999</v>
      </c>
      <c r="E4816" s="138">
        <v>2.6627999999999998</v>
      </c>
    </row>
    <row r="4817" spans="1:5">
      <c r="A4817" s="145">
        <v>85052010</v>
      </c>
      <c r="B4817" s="117" t="s">
        <v>10306</v>
      </c>
      <c r="C4817" s="118"/>
      <c r="D4817" s="136">
        <v>6.2878999999999996</v>
      </c>
      <c r="E4817" s="136">
        <v>6.6673</v>
      </c>
    </row>
    <row r="4818" spans="1:5" ht="27">
      <c r="A4818" s="130">
        <v>85052090</v>
      </c>
      <c r="B4818" s="139" t="s">
        <v>10307</v>
      </c>
      <c r="C4818" s="140"/>
      <c r="D4818" s="138">
        <v>5.5336999999999996</v>
      </c>
      <c r="E4818" s="138">
        <v>6.3765000000000001</v>
      </c>
    </row>
    <row r="4819" spans="1:5">
      <c r="A4819" s="130">
        <v>85059010</v>
      </c>
      <c r="B4819" s="117" t="s">
        <v>10308</v>
      </c>
      <c r="C4819" s="118"/>
      <c r="D4819" s="138">
        <v>3.4295</v>
      </c>
      <c r="E4819" s="138">
        <v>5.0936000000000003</v>
      </c>
    </row>
    <row r="4820" spans="1:5">
      <c r="A4820" s="145">
        <v>85059080</v>
      </c>
      <c r="B4820" s="117" t="s">
        <v>10309</v>
      </c>
      <c r="C4820" s="118"/>
      <c r="D4820" s="136">
        <v>2.0299999999999998</v>
      </c>
      <c r="E4820" s="136">
        <v>8.8417999999999992</v>
      </c>
    </row>
    <row r="4821" spans="1:5">
      <c r="A4821" s="145">
        <v>85059090</v>
      </c>
      <c r="B4821" s="117" t="s">
        <v>10310</v>
      </c>
      <c r="C4821" s="118"/>
      <c r="D4821" s="136">
        <v>5.7099000000000002</v>
      </c>
      <c r="E4821" s="136">
        <v>7.4362000000000004</v>
      </c>
    </row>
    <row r="4822" spans="1:5">
      <c r="A4822" s="145">
        <v>85061011</v>
      </c>
      <c r="B4822" s="117" t="s">
        <v>10311</v>
      </c>
      <c r="C4822" s="118"/>
      <c r="D4822" s="136">
        <v>1.8368</v>
      </c>
      <c r="E4822" s="136">
        <v>4.1101000000000001</v>
      </c>
    </row>
    <row r="4823" spans="1:5">
      <c r="A4823" s="145">
        <v>85061012</v>
      </c>
      <c r="B4823" s="117" t="s">
        <v>10312</v>
      </c>
      <c r="C4823" s="118"/>
      <c r="D4823" s="136">
        <v>0.93359999999999999</v>
      </c>
      <c r="E4823" s="136">
        <v>3.0869</v>
      </c>
    </row>
    <row r="4824" spans="1:5">
      <c r="A4824" s="130">
        <v>85061019</v>
      </c>
      <c r="B4824" s="117" t="s">
        <v>6002</v>
      </c>
      <c r="C4824" s="118"/>
      <c r="D4824" s="138">
        <v>1.7091000000000001</v>
      </c>
      <c r="E4824" s="138">
        <v>7.4164000000000003</v>
      </c>
    </row>
    <row r="4825" spans="1:5" ht="27">
      <c r="A4825" s="130">
        <v>85061020</v>
      </c>
      <c r="B4825" s="139" t="s">
        <v>10313</v>
      </c>
      <c r="C4825" s="140"/>
      <c r="D4825" s="138">
        <v>0.79010000000000002</v>
      </c>
      <c r="E4825" s="138">
        <v>1.4386000000000001</v>
      </c>
    </row>
    <row r="4826" spans="1:5">
      <c r="A4826" s="130">
        <v>85061031</v>
      </c>
      <c r="B4826" s="117" t="s">
        <v>10314</v>
      </c>
      <c r="C4826" s="118"/>
      <c r="D4826" s="138">
        <v>2.3426999999999998</v>
      </c>
      <c r="E4826" s="138">
        <v>8.9838000000000005</v>
      </c>
    </row>
    <row r="4827" spans="1:5" ht="27">
      <c r="A4827" s="130">
        <v>85061032</v>
      </c>
      <c r="B4827" s="139" t="s">
        <v>10315</v>
      </c>
      <c r="C4827" s="140"/>
      <c r="D4827" s="138">
        <v>4.5166000000000004</v>
      </c>
      <c r="E4827" s="138">
        <v>10.6043</v>
      </c>
    </row>
    <row r="4828" spans="1:5">
      <c r="A4828" s="130">
        <v>85061039</v>
      </c>
      <c r="B4828" s="117" t="s">
        <v>6002</v>
      </c>
      <c r="C4828" s="118"/>
      <c r="D4828" s="138">
        <v>1.0886</v>
      </c>
      <c r="E4828" s="138">
        <v>2.5943999999999998</v>
      </c>
    </row>
    <row r="4829" spans="1:5">
      <c r="A4829" s="130">
        <v>85063090</v>
      </c>
      <c r="B4829" s="117" t="s">
        <v>10316</v>
      </c>
      <c r="C4829" s="118"/>
      <c r="D4829" s="138">
        <v>83.333299999999994</v>
      </c>
      <c r="E4829" s="138">
        <v>83.333299999999994</v>
      </c>
    </row>
    <row r="4830" spans="1:5">
      <c r="A4830" s="130">
        <v>85064010</v>
      </c>
      <c r="B4830" s="117" t="s">
        <v>10317</v>
      </c>
      <c r="C4830" s="118"/>
      <c r="D4830" s="138">
        <v>38.108800000000002</v>
      </c>
      <c r="E4830" s="138">
        <v>38.108800000000002</v>
      </c>
    </row>
    <row r="4831" spans="1:5">
      <c r="A4831" s="130">
        <v>85065010</v>
      </c>
      <c r="B4831" s="117" t="s">
        <v>10317</v>
      </c>
      <c r="C4831" s="118"/>
      <c r="D4831" s="138">
        <v>7.5476000000000001</v>
      </c>
      <c r="E4831" s="138">
        <v>31.071200000000001</v>
      </c>
    </row>
    <row r="4832" spans="1:5">
      <c r="A4832" s="145">
        <v>85065090</v>
      </c>
      <c r="B4832" s="117" t="s">
        <v>10318</v>
      </c>
      <c r="C4832" s="118"/>
      <c r="D4832" s="136">
        <v>1.8599000000000001</v>
      </c>
      <c r="E4832" s="136">
        <v>5.9833999999999996</v>
      </c>
    </row>
    <row r="4833" spans="1:5">
      <c r="A4833" s="130">
        <v>85066010</v>
      </c>
      <c r="B4833" s="117" t="s">
        <v>10317</v>
      </c>
      <c r="C4833" s="118"/>
      <c r="D4833" s="138">
        <v>2.3449</v>
      </c>
      <c r="E4833" s="138">
        <v>14.969099999999999</v>
      </c>
    </row>
    <row r="4834" spans="1:5" ht="27">
      <c r="A4834" s="130">
        <v>85066090</v>
      </c>
      <c r="B4834" s="139" t="s">
        <v>10319</v>
      </c>
      <c r="C4834" s="140"/>
      <c r="D4834" s="138">
        <v>2.3877000000000002</v>
      </c>
      <c r="E4834" s="138">
        <v>2.4655999999999998</v>
      </c>
    </row>
    <row r="4835" spans="1:5" ht="27">
      <c r="A4835" s="130">
        <v>85068010</v>
      </c>
      <c r="B4835" s="139" t="s">
        <v>10320</v>
      </c>
      <c r="C4835" s="140"/>
      <c r="D4835" s="138">
        <v>1.3267</v>
      </c>
      <c r="E4835" s="138">
        <v>3.6749000000000001</v>
      </c>
    </row>
    <row r="4836" spans="1:5">
      <c r="A4836" s="145">
        <v>85068090</v>
      </c>
      <c r="B4836" s="117" t="s">
        <v>10321</v>
      </c>
      <c r="C4836" s="118"/>
      <c r="D4836" s="136">
        <v>1.3606</v>
      </c>
      <c r="E4836" s="136">
        <v>2.2017000000000002</v>
      </c>
    </row>
    <row r="4837" spans="1:5" ht="27">
      <c r="A4837" s="130">
        <v>85069000</v>
      </c>
      <c r="B4837" s="139" t="s">
        <v>10322</v>
      </c>
      <c r="C4837" s="140"/>
      <c r="D4837" s="138">
        <v>6.2431999999999999</v>
      </c>
      <c r="E4837" s="138">
        <v>11.1005</v>
      </c>
    </row>
    <row r="4838" spans="1:5" ht="27">
      <c r="A4838" s="130">
        <v>85071010</v>
      </c>
      <c r="B4838" s="139" t="s">
        <v>10323</v>
      </c>
      <c r="C4838" s="140"/>
      <c r="D4838" s="138">
        <v>2.4596</v>
      </c>
      <c r="E4838" s="138">
        <v>3.2145999999999999</v>
      </c>
    </row>
    <row r="4839" spans="1:5" ht="27">
      <c r="A4839" s="130">
        <v>85071090</v>
      </c>
      <c r="B4839" s="139" t="s">
        <v>10324</v>
      </c>
      <c r="C4839" s="140"/>
      <c r="D4839" s="138">
        <v>2.5145</v>
      </c>
      <c r="E4839" s="138">
        <v>2.8603999999999998</v>
      </c>
    </row>
    <row r="4840" spans="1:5">
      <c r="A4840" s="130">
        <v>85072010</v>
      </c>
      <c r="B4840" s="117" t="s">
        <v>10325</v>
      </c>
      <c r="C4840" s="118"/>
      <c r="D4840" s="138">
        <v>2.3006000000000002</v>
      </c>
      <c r="E4840" s="138">
        <v>2.6730999999999998</v>
      </c>
    </row>
    <row r="4841" spans="1:5">
      <c r="A4841" s="145">
        <v>85072090</v>
      </c>
      <c r="B4841" s="117" t="s">
        <v>10326</v>
      </c>
      <c r="C4841" s="118"/>
      <c r="D4841" s="136">
        <v>2.137</v>
      </c>
      <c r="E4841" s="136">
        <v>3.4594</v>
      </c>
    </row>
    <row r="4842" spans="1:5">
      <c r="A4842" s="145">
        <v>85073011</v>
      </c>
      <c r="B4842" s="117" t="s">
        <v>10327</v>
      </c>
      <c r="C4842" s="118"/>
      <c r="D4842" s="136">
        <v>7.8635999999999999</v>
      </c>
      <c r="E4842" s="136">
        <v>14.175700000000001</v>
      </c>
    </row>
    <row r="4843" spans="1:5">
      <c r="A4843" s="130">
        <v>85073019</v>
      </c>
      <c r="B4843" s="117" t="s">
        <v>10328</v>
      </c>
      <c r="C4843" s="118"/>
      <c r="D4843" s="138">
        <v>10.379300000000001</v>
      </c>
      <c r="E4843" s="138">
        <v>10.379300000000001</v>
      </c>
    </row>
    <row r="4844" spans="1:5">
      <c r="A4844" s="145">
        <v>85073090</v>
      </c>
      <c r="B4844" s="117" t="s">
        <v>10329</v>
      </c>
      <c r="C4844" s="118"/>
      <c r="D4844" s="136">
        <v>11.756500000000001</v>
      </c>
      <c r="E4844" s="136">
        <v>30.476700000000001</v>
      </c>
    </row>
    <row r="4845" spans="1:5">
      <c r="A4845" s="145">
        <v>85075010</v>
      </c>
      <c r="B4845" s="117" t="s">
        <v>10330</v>
      </c>
      <c r="C4845" s="118"/>
      <c r="D4845" s="136">
        <v>3.2953999999999999</v>
      </c>
      <c r="E4845" s="136">
        <v>17.392299999999999</v>
      </c>
    </row>
    <row r="4846" spans="1:5">
      <c r="A4846" s="145">
        <v>85075020</v>
      </c>
      <c r="B4846" s="117" t="s">
        <v>10331</v>
      </c>
      <c r="C4846" s="118"/>
      <c r="D4846" s="136">
        <v>3.36</v>
      </c>
      <c r="E4846" s="136">
        <v>21.5685</v>
      </c>
    </row>
    <row r="4847" spans="1:5">
      <c r="A4847" s="130">
        <v>85075090</v>
      </c>
      <c r="B4847" s="117" t="s">
        <v>5820</v>
      </c>
      <c r="C4847" s="118"/>
      <c r="D4847" s="138">
        <v>3.8389000000000002</v>
      </c>
      <c r="E4847" s="138">
        <v>22.743500000000001</v>
      </c>
    </row>
    <row r="4848" spans="1:5">
      <c r="A4848" s="130">
        <v>85076000</v>
      </c>
      <c r="B4848" s="117" t="s">
        <v>10332</v>
      </c>
      <c r="C4848" s="118"/>
      <c r="D4848" s="138">
        <v>3.1065999999999998</v>
      </c>
      <c r="E4848" s="138">
        <v>19.508500000000002</v>
      </c>
    </row>
    <row r="4849" spans="1:5">
      <c r="A4849" s="145">
        <v>85078000</v>
      </c>
      <c r="B4849" s="117" t="s">
        <v>10333</v>
      </c>
      <c r="C4849" s="118"/>
      <c r="D4849" s="136">
        <v>2.9285999999999999</v>
      </c>
      <c r="E4849" s="136">
        <v>10.223800000000001</v>
      </c>
    </row>
    <row r="4850" spans="1:5">
      <c r="A4850" s="145">
        <v>85079010</v>
      </c>
      <c r="B4850" s="117" t="s">
        <v>10334</v>
      </c>
      <c r="C4850" s="118"/>
      <c r="D4850" s="136">
        <v>3.9</v>
      </c>
      <c r="E4850" s="136">
        <v>4.2507000000000001</v>
      </c>
    </row>
    <row r="4851" spans="1:5">
      <c r="A4851" s="145">
        <v>85079020</v>
      </c>
      <c r="B4851" s="117" t="s">
        <v>10335</v>
      </c>
      <c r="C4851" s="118"/>
      <c r="D4851" s="136">
        <v>5.6661999999999999</v>
      </c>
      <c r="E4851" s="136">
        <v>13.129099999999999</v>
      </c>
    </row>
    <row r="4852" spans="1:5">
      <c r="A4852" s="145">
        <v>85079090</v>
      </c>
      <c r="B4852" s="117" t="s">
        <v>10336</v>
      </c>
      <c r="C4852" s="118"/>
      <c r="D4852" s="136">
        <v>4.0796000000000001</v>
      </c>
      <c r="E4852" s="136">
        <v>15.084</v>
      </c>
    </row>
    <row r="4853" spans="1:5">
      <c r="A4853" s="145">
        <v>85081100</v>
      </c>
      <c r="B4853" s="117" t="s">
        <v>10337</v>
      </c>
      <c r="C4853" s="118"/>
      <c r="D4853" s="136">
        <v>3.7017000000000002</v>
      </c>
      <c r="E4853" s="136">
        <v>7.8937999999999997</v>
      </c>
    </row>
    <row r="4854" spans="1:5">
      <c r="A4854" s="130">
        <v>85081900</v>
      </c>
      <c r="B4854" s="117" t="s">
        <v>10338</v>
      </c>
      <c r="C4854" s="118"/>
      <c r="D4854" s="138">
        <v>4.1489000000000003</v>
      </c>
      <c r="E4854" s="138">
        <v>4.8768000000000002</v>
      </c>
    </row>
    <row r="4855" spans="1:5" ht="27">
      <c r="A4855" s="130">
        <v>85086000</v>
      </c>
      <c r="B4855" s="139" t="s">
        <v>10339</v>
      </c>
      <c r="C4855" s="140"/>
      <c r="D4855" s="138">
        <v>1.8284</v>
      </c>
      <c r="E4855" s="138">
        <v>4.1976000000000004</v>
      </c>
    </row>
    <row r="4856" spans="1:5" ht="27">
      <c r="A4856" s="130">
        <v>85087000</v>
      </c>
      <c r="B4856" s="139" t="s">
        <v>10340</v>
      </c>
      <c r="C4856" s="140"/>
      <c r="D4856" s="138">
        <v>3.5419999999999998</v>
      </c>
      <c r="E4856" s="138">
        <v>4.4714</v>
      </c>
    </row>
    <row r="4857" spans="1:5" ht="27">
      <c r="A4857" s="130">
        <v>85094010</v>
      </c>
      <c r="B4857" s="139" t="s">
        <v>10341</v>
      </c>
      <c r="C4857" s="140"/>
      <c r="D4857" s="138">
        <v>1.6513</v>
      </c>
      <c r="E4857" s="138">
        <v>5.2824</v>
      </c>
    </row>
    <row r="4858" spans="1:5">
      <c r="A4858" s="145">
        <v>85094020</v>
      </c>
      <c r="B4858" s="117" t="s">
        <v>10342</v>
      </c>
      <c r="C4858" s="118"/>
      <c r="D4858" s="136">
        <v>5.5401999999999996</v>
      </c>
      <c r="E4858" s="136">
        <v>10.091900000000001</v>
      </c>
    </row>
    <row r="4859" spans="1:5" ht="27">
      <c r="A4859" s="130">
        <v>85094030</v>
      </c>
      <c r="B4859" s="139" t="s">
        <v>10343</v>
      </c>
      <c r="C4859" s="140"/>
      <c r="D4859" s="138">
        <v>5.8101000000000003</v>
      </c>
      <c r="E4859" s="138">
        <v>6.2630999999999997</v>
      </c>
    </row>
    <row r="4860" spans="1:5">
      <c r="A4860" s="145">
        <v>85094040</v>
      </c>
      <c r="B4860" s="117" t="s">
        <v>10344</v>
      </c>
      <c r="C4860" s="118"/>
      <c r="D4860" s="136">
        <v>3.5123000000000002</v>
      </c>
      <c r="E4860" s="136">
        <v>6.1317000000000004</v>
      </c>
    </row>
    <row r="4861" spans="1:5" ht="27">
      <c r="A4861" s="130">
        <v>85094050</v>
      </c>
      <c r="B4861" s="139" t="s">
        <v>10345</v>
      </c>
      <c r="C4861" s="140"/>
      <c r="D4861" s="138">
        <v>2.8142</v>
      </c>
      <c r="E4861" s="138">
        <v>6.4341999999999997</v>
      </c>
    </row>
    <row r="4862" spans="1:5">
      <c r="A4862" s="145">
        <v>85094090</v>
      </c>
      <c r="B4862" s="117" t="s">
        <v>10346</v>
      </c>
      <c r="C4862" s="118"/>
      <c r="D4862" s="136">
        <v>1.8182</v>
      </c>
      <c r="E4862" s="136">
        <v>6.4798999999999998</v>
      </c>
    </row>
    <row r="4863" spans="1:5" ht="27">
      <c r="A4863" s="130">
        <v>85098010</v>
      </c>
      <c r="B4863" s="139" t="s">
        <v>10347</v>
      </c>
      <c r="C4863" s="140"/>
      <c r="D4863" s="138">
        <v>3.8959000000000001</v>
      </c>
      <c r="E4863" s="138">
        <v>3.8959000000000001</v>
      </c>
    </row>
    <row r="4864" spans="1:5">
      <c r="A4864" s="145">
        <v>85098090</v>
      </c>
      <c r="B4864" s="117" t="s">
        <v>10348</v>
      </c>
      <c r="C4864" s="118"/>
      <c r="D4864" s="136">
        <v>1.5923</v>
      </c>
      <c r="E4864" s="136">
        <v>4.2759999999999998</v>
      </c>
    </row>
    <row r="4865" spans="1:5" ht="27">
      <c r="A4865" s="130">
        <v>85099000</v>
      </c>
      <c r="B4865" s="139" t="s">
        <v>10349</v>
      </c>
      <c r="C4865" s="140"/>
      <c r="D4865" s="138">
        <v>3.3527999999999998</v>
      </c>
      <c r="E4865" s="138">
        <v>8.3416999999999994</v>
      </c>
    </row>
    <row r="4866" spans="1:5">
      <c r="A4866" s="145">
        <v>85101000</v>
      </c>
      <c r="B4866" s="117" t="s">
        <v>10350</v>
      </c>
      <c r="C4866" s="118"/>
      <c r="D4866" s="136">
        <v>1.9582999999999999</v>
      </c>
      <c r="E4866" s="136">
        <v>3.9432999999999998</v>
      </c>
    </row>
    <row r="4867" spans="1:5" ht="27">
      <c r="A4867" s="130">
        <v>85102000</v>
      </c>
      <c r="B4867" s="139" t="s">
        <v>10351</v>
      </c>
      <c r="C4867" s="140"/>
      <c r="D4867" s="138">
        <v>1.8677999999999999</v>
      </c>
      <c r="E4867" s="138">
        <v>5.1494999999999997</v>
      </c>
    </row>
    <row r="4868" spans="1:5">
      <c r="A4868" s="145">
        <v>85103000</v>
      </c>
      <c r="B4868" s="117" t="s">
        <v>10352</v>
      </c>
      <c r="C4868" s="118"/>
      <c r="D4868" s="136">
        <v>1.9792000000000001</v>
      </c>
      <c r="E4868" s="136">
        <v>6.5357000000000003</v>
      </c>
    </row>
    <row r="4869" spans="1:5" ht="27">
      <c r="A4869" s="130">
        <v>85109011</v>
      </c>
      <c r="B4869" s="139" t="s">
        <v>10353</v>
      </c>
      <c r="C4869" s="140"/>
      <c r="D4869" s="138">
        <v>3.7090000000000001</v>
      </c>
      <c r="E4869" s="138">
        <v>29.6859</v>
      </c>
    </row>
    <row r="4870" spans="1:5" ht="27">
      <c r="A4870" s="130">
        <v>85109019</v>
      </c>
      <c r="B4870" s="139" t="s">
        <v>10354</v>
      </c>
      <c r="C4870" s="140"/>
      <c r="D4870" s="138">
        <v>2.2282999999999999</v>
      </c>
      <c r="E4870" s="138">
        <v>3.9087999999999998</v>
      </c>
    </row>
    <row r="4871" spans="1:5" ht="27">
      <c r="A4871" s="145">
        <v>85109020</v>
      </c>
      <c r="B4871" s="117" t="s">
        <v>10355</v>
      </c>
      <c r="C4871" s="118"/>
      <c r="D4871" s="136">
        <v>2.0741000000000001</v>
      </c>
      <c r="E4871" s="136">
        <v>21.774999999999999</v>
      </c>
    </row>
    <row r="4872" spans="1:5">
      <c r="A4872" s="145">
        <v>85109090</v>
      </c>
      <c r="B4872" s="117" t="s">
        <v>10356</v>
      </c>
      <c r="C4872" s="118"/>
      <c r="D4872" s="136">
        <v>6.2385000000000002</v>
      </c>
      <c r="E4872" s="136">
        <v>32.374299999999998</v>
      </c>
    </row>
    <row r="4873" spans="1:5">
      <c r="A4873" s="145">
        <v>85111000</v>
      </c>
      <c r="B4873" s="117" t="s">
        <v>10357</v>
      </c>
      <c r="C4873" s="118"/>
      <c r="D4873" s="136">
        <v>4.8090999999999999</v>
      </c>
      <c r="E4873" s="136">
        <v>13.1576</v>
      </c>
    </row>
    <row r="4874" spans="1:5">
      <c r="A4874" s="130">
        <v>85112010</v>
      </c>
      <c r="B4874" s="117" t="s">
        <v>10358</v>
      </c>
      <c r="C4874" s="118"/>
      <c r="D4874" s="138">
        <v>2.2921999999999998</v>
      </c>
      <c r="E4874" s="138">
        <v>5.9330999999999996</v>
      </c>
    </row>
    <row r="4875" spans="1:5" ht="27">
      <c r="A4875" s="130">
        <v>85112090</v>
      </c>
      <c r="B4875" s="139" t="s">
        <v>10359</v>
      </c>
      <c r="C4875" s="140"/>
      <c r="D4875" s="138">
        <v>2.2957000000000001</v>
      </c>
      <c r="E4875" s="138">
        <v>7.0067000000000004</v>
      </c>
    </row>
    <row r="4876" spans="1:5">
      <c r="A4876" s="145">
        <v>85113010</v>
      </c>
      <c r="B4876" s="117" t="s">
        <v>10360</v>
      </c>
      <c r="C4876" s="118"/>
      <c r="D4876" s="136">
        <v>4.4619999999999997</v>
      </c>
      <c r="E4876" s="136">
        <v>9.2568999999999999</v>
      </c>
    </row>
    <row r="4877" spans="1:5" ht="27">
      <c r="A4877" s="130">
        <v>85113020</v>
      </c>
      <c r="B4877" s="139" t="s">
        <v>10361</v>
      </c>
      <c r="C4877" s="140"/>
      <c r="D4877" s="138">
        <v>5.4523999999999999</v>
      </c>
      <c r="E4877" s="138">
        <v>16.701799999999999</v>
      </c>
    </row>
    <row r="4878" spans="1:5">
      <c r="A4878" s="145">
        <v>85114000</v>
      </c>
      <c r="B4878" s="117" t="s">
        <v>10362</v>
      </c>
      <c r="C4878" s="118"/>
      <c r="D4878" s="136">
        <v>4.2492999999999999</v>
      </c>
      <c r="E4878" s="136">
        <v>6.5003000000000002</v>
      </c>
    </row>
    <row r="4879" spans="1:5" ht="27">
      <c r="A4879" s="130">
        <v>85115010</v>
      </c>
      <c r="B4879" s="139" t="s">
        <v>10363</v>
      </c>
      <c r="C4879" s="140"/>
      <c r="D4879" s="138">
        <v>4.9204999999999997</v>
      </c>
      <c r="E4879" s="138">
        <v>7.9328000000000003</v>
      </c>
    </row>
    <row r="4880" spans="1:5">
      <c r="A4880" s="145">
        <v>85115090</v>
      </c>
      <c r="B4880" s="117" t="s">
        <v>10364</v>
      </c>
      <c r="C4880" s="118"/>
      <c r="D4880" s="136">
        <v>11.3452</v>
      </c>
      <c r="E4880" s="136">
        <v>28.487400000000001</v>
      </c>
    </row>
    <row r="4881" spans="1:5" ht="27">
      <c r="A4881" s="130">
        <v>85118010</v>
      </c>
      <c r="B4881" s="139" t="s">
        <v>10365</v>
      </c>
      <c r="C4881" s="140"/>
      <c r="D4881" s="138">
        <v>9.375</v>
      </c>
      <c r="E4881" s="138">
        <v>40.002000000000002</v>
      </c>
    </row>
    <row r="4882" spans="1:5" ht="27">
      <c r="A4882" s="130">
        <v>85118020</v>
      </c>
      <c r="B4882" s="139" t="s">
        <v>10366</v>
      </c>
      <c r="C4882" s="140"/>
      <c r="D4882" s="138">
        <v>5.1928999999999998</v>
      </c>
      <c r="E4882" s="138">
        <v>18.0212</v>
      </c>
    </row>
    <row r="4883" spans="1:5">
      <c r="A4883" s="130">
        <v>85118030</v>
      </c>
      <c r="B4883" s="117" t="s">
        <v>10367</v>
      </c>
      <c r="C4883" s="118"/>
      <c r="D4883" s="138">
        <v>5.7480000000000002</v>
      </c>
      <c r="E4883" s="138">
        <v>14.958600000000001</v>
      </c>
    </row>
    <row r="4884" spans="1:5">
      <c r="A4884" s="145">
        <v>85118090</v>
      </c>
      <c r="B4884" s="117" t="s">
        <v>10368</v>
      </c>
      <c r="C4884" s="118"/>
      <c r="D4884" s="136">
        <v>3.1025999999999998</v>
      </c>
      <c r="E4884" s="136">
        <v>8.2447999999999997</v>
      </c>
    </row>
    <row r="4885" spans="1:5">
      <c r="A4885" s="145">
        <v>85119000</v>
      </c>
      <c r="B4885" s="117" t="s">
        <v>10369</v>
      </c>
      <c r="C4885" s="118"/>
      <c r="D4885" s="136">
        <v>1.8713</v>
      </c>
      <c r="E4885" s="136">
        <v>3.8216999999999999</v>
      </c>
    </row>
    <row r="4886" spans="1:5">
      <c r="A4886" s="145">
        <v>85121000</v>
      </c>
      <c r="B4886" s="117" t="s">
        <v>10370</v>
      </c>
      <c r="C4886" s="118"/>
      <c r="D4886" s="136">
        <v>1.6942999999999999</v>
      </c>
      <c r="E4886" s="136">
        <v>8.6235999999999997</v>
      </c>
    </row>
    <row r="4887" spans="1:5">
      <c r="A4887" s="145">
        <v>85122011</v>
      </c>
      <c r="B4887" s="117" t="s">
        <v>10371</v>
      </c>
      <c r="C4887" s="118"/>
      <c r="D4887" s="136">
        <v>1.901</v>
      </c>
      <c r="E4887" s="136">
        <v>4.7300000000000004</v>
      </c>
    </row>
    <row r="4888" spans="1:5">
      <c r="A4888" s="145">
        <v>85122019</v>
      </c>
      <c r="B4888" s="117" t="s">
        <v>10372</v>
      </c>
      <c r="C4888" s="118"/>
      <c r="D4888" s="136">
        <v>3.5305</v>
      </c>
      <c r="E4888" s="136">
        <v>13.847300000000001</v>
      </c>
    </row>
    <row r="4889" spans="1:5">
      <c r="A4889" s="145">
        <v>85122021</v>
      </c>
      <c r="B4889" s="117" t="s">
        <v>10373</v>
      </c>
      <c r="C4889" s="118"/>
      <c r="D4889" s="136">
        <v>3.9725000000000001</v>
      </c>
      <c r="E4889" s="136">
        <v>11.529400000000001</v>
      </c>
    </row>
    <row r="4890" spans="1:5" ht="27">
      <c r="A4890" s="130">
        <v>85122022</v>
      </c>
      <c r="B4890" s="139" t="s">
        <v>10374</v>
      </c>
      <c r="C4890" s="140"/>
      <c r="D4890" s="138">
        <v>1.9415</v>
      </c>
      <c r="E4890" s="138">
        <v>8.0844000000000005</v>
      </c>
    </row>
    <row r="4891" spans="1:5" ht="27">
      <c r="A4891" s="130">
        <v>85122023</v>
      </c>
      <c r="B4891" s="139" t="s">
        <v>10375</v>
      </c>
      <c r="C4891" s="140"/>
      <c r="D4891" s="138">
        <v>14.2568</v>
      </c>
      <c r="E4891" s="138">
        <v>21.19</v>
      </c>
    </row>
    <row r="4892" spans="1:5" ht="27">
      <c r="A4892" s="130">
        <v>85122029</v>
      </c>
      <c r="B4892" s="139" t="s">
        <v>10376</v>
      </c>
      <c r="C4892" s="140"/>
      <c r="D4892" s="138">
        <v>3.8786</v>
      </c>
      <c r="E4892" s="138">
        <v>7.0984999999999996</v>
      </c>
    </row>
    <row r="4893" spans="1:5">
      <c r="A4893" s="145">
        <v>85123000</v>
      </c>
      <c r="B4893" s="117" t="s">
        <v>10377</v>
      </c>
      <c r="C4893" s="118"/>
      <c r="D4893" s="136">
        <v>3.8073999999999999</v>
      </c>
      <c r="E4893" s="136">
        <v>11.105</v>
      </c>
    </row>
    <row r="4894" spans="1:5" ht="27">
      <c r="A4894" s="130">
        <v>85124010</v>
      </c>
      <c r="B4894" s="139" t="s">
        <v>10378</v>
      </c>
      <c r="C4894" s="140"/>
      <c r="D4894" s="138">
        <v>1.0705</v>
      </c>
      <c r="E4894" s="138">
        <v>2.3079000000000001</v>
      </c>
    </row>
    <row r="4895" spans="1:5">
      <c r="A4895" s="145">
        <v>85124020</v>
      </c>
      <c r="B4895" s="117" t="s">
        <v>10379</v>
      </c>
      <c r="C4895" s="118"/>
      <c r="D4895" s="136">
        <v>40.5501</v>
      </c>
      <c r="E4895" s="136">
        <v>83.241799999999998</v>
      </c>
    </row>
    <row r="4896" spans="1:5" ht="27">
      <c r="A4896" s="130">
        <v>85129000</v>
      </c>
      <c r="B4896" s="139" t="s">
        <v>10380</v>
      </c>
      <c r="C4896" s="140"/>
      <c r="D4896" s="138">
        <v>1.9709000000000001</v>
      </c>
      <c r="E4896" s="138">
        <v>5.9885999999999999</v>
      </c>
    </row>
    <row r="4897" spans="1:5">
      <c r="A4897" s="130">
        <v>85131010</v>
      </c>
      <c r="B4897" s="117" t="s">
        <v>10381</v>
      </c>
      <c r="C4897" s="118"/>
      <c r="D4897" s="138">
        <v>1.0968</v>
      </c>
      <c r="E4897" s="138">
        <v>3.1198999999999999</v>
      </c>
    </row>
    <row r="4898" spans="1:5">
      <c r="A4898" s="145">
        <v>85131090</v>
      </c>
      <c r="B4898" s="117" t="s">
        <v>10382</v>
      </c>
      <c r="C4898" s="118"/>
      <c r="D4898" s="136">
        <v>1.2111000000000001</v>
      </c>
      <c r="E4898" s="136">
        <v>6.0640999999999998</v>
      </c>
    </row>
    <row r="4899" spans="1:5" ht="27">
      <c r="A4899" s="130">
        <v>85139000</v>
      </c>
      <c r="B4899" s="139" t="s">
        <v>10383</v>
      </c>
      <c r="C4899" s="140"/>
      <c r="D4899" s="138">
        <v>5.5740999999999996</v>
      </c>
      <c r="E4899" s="138">
        <v>16.066199999999998</v>
      </c>
    </row>
    <row r="4900" spans="1:5" ht="27">
      <c r="A4900" s="130">
        <v>85141100</v>
      </c>
      <c r="B4900" s="139" t="s">
        <v>10384</v>
      </c>
      <c r="C4900" s="140"/>
      <c r="D4900" s="138">
        <v>5.5267999999999997</v>
      </c>
      <c r="E4900" s="138">
        <v>9.8489000000000004</v>
      </c>
    </row>
    <row r="4901" spans="1:5">
      <c r="A4901" s="130">
        <v>85141900</v>
      </c>
      <c r="B4901" s="117" t="s">
        <v>5759</v>
      </c>
      <c r="C4901" s="118"/>
      <c r="D4901" s="138">
        <v>3.5743999999999998</v>
      </c>
      <c r="E4901" s="138">
        <v>13.5449</v>
      </c>
    </row>
    <row r="4902" spans="1:5">
      <c r="A4902" s="145">
        <v>85142011</v>
      </c>
      <c r="B4902" s="117" t="s">
        <v>10385</v>
      </c>
      <c r="C4902" s="118"/>
      <c r="D4902" s="136">
        <v>4.9436</v>
      </c>
      <c r="E4902" s="136">
        <v>9.0686</v>
      </c>
    </row>
    <row r="4903" spans="1:5">
      <c r="A4903" s="130">
        <v>85142019</v>
      </c>
      <c r="B4903" s="117" t="s">
        <v>10386</v>
      </c>
      <c r="C4903" s="118"/>
      <c r="D4903" s="138">
        <v>14.2669</v>
      </c>
      <c r="E4903" s="138">
        <v>21.7805</v>
      </c>
    </row>
    <row r="4904" spans="1:5">
      <c r="A4904" s="130">
        <v>85143100</v>
      </c>
      <c r="B4904" s="117" t="s">
        <v>10387</v>
      </c>
      <c r="C4904" s="118"/>
      <c r="D4904" s="138">
        <v>23.486499999999999</v>
      </c>
      <c r="E4904" s="138">
        <v>23.486499999999999</v>
      </c>
    </row>
    <row r="4905" spans="1:5">
      <c r="A4905" s="130">
        <v>85143200</v>
      </c>
      <c r="B4905" s="117" t="s">
        <v>10388</v>
      </c>
      <c r="C4905" s="118"/>
      <c r="D4905" s="138">
        <v>9.7926000000000002</v>
      </c>
      <c r="E4905" s="138">
        <v>9.9108999999999998</v>
      </c>
    </row>
    <row r="4906" spans="1:5">
      <c r="A4906" s="130">
        <v>85143900</v>
      </c>
      <c r="B4906" s="117" t="s">
        <v>5759</v>
      </c>
      <c r="C4906" s="118"/>
      <c r="D4906" s="138">
        <v>4.8400999999999996</v>
      </c>
      <c r="E4906" s="138">
        <v>11.216699999999999</v>
      </c>
    </row>
    <row r="4907" spans="1:5" ht="27">
      <c r="A4907" s="130">
        <v>85144000</v>
      </c>
      <c r="B4907" s="139" t="s">
        <v>10389</v>
      </c>
      <c r="C4907" s="140"/>
      <c r="D4907" s="138">
        <v>1.9995000000000001</v>
      </c>
      <c r="E4907" s="138">
        <v>12.507899999999999</v>
      </c>
    </row>
    <row r="4908" spans="1:5">
      <c r="A4908" s="145">
        <v>85149000</v>
      </c>
      <c r="B4908" s="117" t="s">
        <v>10390</v>
      </c>
      <c r="C4908" s="118"/>
      <c r="D4908" s="136">
        <v>6.0236999999999998</v>
      </c>
      <c r="E4908" s="136">
        <v>15.2941</v>
      </c>
    </row>
    <row r="4909" spans="1:5" ht="27">
      <c r="A4909" s="130">
        <v>85151100</v>
      </c>
      <c r="B4909" s="139" t="s">
        <v>10391</v>
      </c>
      <c r="C4909" s="140"/>
      <c r="D4909" s="138">
        <v>2.5840999999999998</v>
      </c>
      <c r="E4909" s="138">
        <v>8.1172000000000004</v>
      </c>
    </row>
    <row r="4910" spans="1:5">
      <c r="A4910" s="145">
        <v>85151900</v>
      </c>
      <c r="B4910" s="117" t="s">
        <v>10392</v>
      </c>
      <c r="C4910" s="118"/>
      <c r="D4910" s="136">
        <v>2.5903999999999998</v>
      </c>
      <c r="E4910" s="136">
        <v>9.1777999999999995</v>
      </c>
    </row>
    <row r="4911" spans="1:5" ht="27">
      <c r="A4911" s="130">
        <v>85152100</v>
      </c>
      <c r="B4911" s="139" t="s">
        <v>10393</v>
      </c>
      <c r="C4911" s="140"/>
      <c r="D4911" s="138">
        <v>3.7768000000000002</v>
      </c>
      <c r="E4911" s="138">
        <v>6.8861999999999997</v>
      </c>
    </row>
    <row r="4912" spans="1:5">
      <c r="A4912" s="145">
        <v>85152900</v>
      </c>
      <c r="B4912" s="117" t="s">
        <v>10394</v>
      </c>
      <c r="C4912" s="118"/>
      <c r="D4912" s="136">
        <v>2.7982999999999998</v>
      </c>
      <c r="E4912" s="136">
        <v>5.2464000000000004</v>
      </c>
    </row>
    <row r="4913" spans="1:5" ht="27">
      <c r="A4913" s="130">
        <v>85153110</v>
      </c>
      <c r="B4913" s="139" t="s">
        <v>10395</v>
      </c>
      <c r="C4913" s="140"/>
      <c r="D4913" s="138">
        <v>11.1561</v>
      </c>
      <c r="E4913" s="138">
        <v>45.356900000000003</v>
      </c>
    </row>
    <row r="4914" spans="1:5">
      <c r="A4914" s="145">
        <v>85153190</v>
      </c>
      <c r="B4914" s="117" t="s">
        <v>10396</v>
      </c>
      <c r="C4914" s="118"/>
      <c r="D4914" s="136">
        <v>5.5</v>
      </c>
      <c r="E4914" s="136">
        <v>8.1822999999999997</v>
      </c>
    </row>
    <row r="4915" spans="1:5" ht="27">
      <c r="A4915" s="130">
        <v>85153900</v>
      </c>
      <c r="B4915" s="139" t="s">
        <v>10397</v>
      </c>
      <c r="C4915" s="140"/>
      <c r="D4915" s="138">
        <v>6.2468000000000004</v>
      </c>
      <c r="E4915" s="138">
        <v>9.0204000000000004</v>
      </c>
    </row>
    <row r="4916" spans="1:5">
      <c r="A4916" s="130">
        <v>85158010</v>
      </c>
      <c r="B4916" s="117" t="s">
        <v>10398</v>
      </c>
      <c r="C4916" s="118"/>
      <c r="D4916" s="138">
        <v>9.5627999999999993</v>
      </c>
      <c r="E4916" s="138">
        <v>27.470800000000001</v>
      </c>
    </row>
    <row r="4917" spans="1:5" ht="27">
      <c r="A4917" s="130">
        <v>85158090</v>
      </c>
      <c r="B4917" s="139" t="s">
        <v>10399</v>
      </c>
      <c r="C4917" s="140"/>
      <c r="D4917" s="138">
        <v>5.7074999999999996</v>
      </c>
      <c r="E4917" s="138">
        <v>12.974600000000001</v>
      </c>
    </row>
    <row r="4918" spans="1:5">
      <c r="A4918" s="145">
        <v>85159000</v>
      </c>
      <c r="B4918" s="117" t="s">
        <v>10400</v>
      </c>
      <c r="C4918" s="118"/>
      <c r="D4918" s="136">
        <v>3.5329000000000002</v>
      </c>
      <c r="E4918" s="136">
        <v>9.6578999999999997</v>
      </c>
    </row>
    <row r="4919" spans="1:5" ht="27">
      <c r="A4919" s="130">
        <v>85161000</v>
      </c>
      <c r="B4919" s="139" t="s">
        <v>10401</v>
      </c>
      <c r="C4919" s="140"/>
      <c r="D4919" s="138">
        <v>1.7434000000000001</v>
      </c>
      <c r="E4919" s="138">
        <v>4.2988</v>
      </c>
    </row>
    <row r="4920" spans="1:5">
      <c r="A4920" s="130">
        <v>85162100</v>
      </c>
      <c r="B4920" s="117" t="s">
        <v>10402</v>
      </c>
      <c r="C4920" s="118"/>
      <c r="D4920" s="138">
        <v>2.9079000000000002</v>
      </c>
      <c r="E4920" s="138">
        <v>2.9079000000000002</v>
      </c>
    </row>
    <row r="4921" spans="1:5" ht="27">
      <c r="A4921" s="130">
        <v>85162900</v>
      </c>
      <c r="B4921" s="139" t="s">
        <v>10403</v>
      </c>
      <c r="C4921" s="140"/>
      <c r="D4921" s="138">
        <v>2.0409999999999999</v>
      </c>
      <c r="E4921" s="138">
        <v>4.0822000000000003</v>
      </c>
    </row>
    <row r="4922" spans="1:5">
      <c r="A4922" s="130">
        <v>85163100</v>
      </c>
      <c r="B4922" s="117" t="s">
        <v>10404</v>
      </c>
      <c r="C4922" s="118"/>
      <c r="D4922" s="138">
        <v>5.0258000000000003</v>
      </c>
      <c r="E4922" s="138">
        <v>8.5869999999999997</v>
      </c>
    </row>
    <row r="4923" spans="1:5" ht="27">
      <c r="A4923" s="130">
        <v>85163200</v>
      </c>
      <c r="B4923" s="139" t="s">
        <v>10405</v>
      </c>
      <c r="C4923" s="140"/>
      <c r="D4923" s="138">
        <v>3.4028999999999998</v>
      </c>
      <c r="E4923" s="138">
        <v>10.303000000000001</v>
      </c>
    </row>
    <row r="4924" spans="1:5">
      <c r="A4924" s="145">
        <v>85163300</v>
      </c>
      <c r="B4924" s="117" t="s">
        <v>10406</v>
      </c>
      <c r="C4924" s="118"/>
      <c r="D4924" s="136">
        <v>5.8540999999999999</v>
      </c>
      <c r="E4924" s="136">
        <v>10.100199999999999</v>
      </c>
    </row>
    <row r="4925" spans="1:5" ht="27">
      <c r="A4925" s="130">
        <v>85164000</v>
      </c>
      <c r="B4925" s="139" t="s">
        <v>10407</v>
      </c>
      <c r="C4925" s="140"/>
      <c r="D4925" s="138">
        <v>4.8390000000000004</v>
      </c>
      <c r="E4925" s="138">
        <v>6.2489999999999997</v>
      </c>
    </row>
    <row r="4926" spans="1:5">
      <c r="A4926" s="130">
        <v>85165000</v>
      </c>
      <c r="B4926" s="117" t="s">
        <v>10408</v>
      </c>
      <c r="C4926" s="118"/>
      <c r="D4926" s="138">
        <v>3.4417</v>
      </c>
      <c r="E4926" s="138">
        <v>6.0186000000000002</v>
      </c>
    </row>
    <row r="4927" spans="1:5" ht="27">
      <c r="A4927" s="130">
        <v>85166000</v>
      </c>
      <c r="B4927" s="139" t="s">
        <v>10409</v>
      </c>
      <c r="C4927" s="140"/>
      <c r="D4927" s="138">
        <v>2.7534000000000001</v>
      </c>
      <c r="E4927" s="138">
        <v>4.2297000000000002</v>
      </c>
    </row>
    <row r="4928" spans="1:5">
      <c r="A4928" s="130">
        <v>85167100</v>
      </c>
      <c r="B4928" s="117" t="s">
        <v>10410</v>
      </c>
      <c r="C4928" s="118"/>
      <c r="D4928" s="138">
        <v>4.0519999999999996</v>
      </c>
      <c r="E4928" s="138">
        <v>9.5924999999999994</v>
      </c>
    </row>
    <row r="4929" spans="1:5" ht="27">
      <c r="A4929" s="130">
        <v>85167200</v>
      </c>
      <c r="B4929" s="139" t="s">
        <v>10411</v>
      </c>
      <c r="C4929" s="140"/>
      <c r="D4929" s="138">
        <v>4.6584000000000003</v>
      </c>
      <c r="E4929" s="138">
        <v>6.0164999999999997</v>
      </c>
    </row>
    <row r="4930" spans="1:5">
      <c r="A4930" s="130">
        <v>85167910</v>
      </c>
      <c r="B4930" s="117" t="s">
        <v>10412</v>
      </c>
      <c r="C4930" s="118"/>
      <c r="D4930" s="138">
        <v>3.4</v>
      </c>
      <c r="E4930" s="138">
        <v>4.2305999999999999</v>
      </c>
    </row>
    <row r="4931" spans="1:5" ht="27">
      <c r="A4931" s="130">
        <v>85167920</v>
      </c>
      <c r="B4931" s="139" t="s">
        <v>10413</v>
      </c>
      <c r="C4931" s="140"/>
      <c r="D4931" s="138">
        <v>3.3041999999999998</v>
      </c>
      <c r="E4931" s="138">
        <v>4.2317999999999998</v>
      </c>
    </row>
    <row r="4932" spans="1:5">
      <c r="A4932" s="145">
        <v>85167990</v>
      </c>
      <c r="B4932" s="117" t="s">
        <v>10414</v>
      </c>
      <c r="C4932" s="118"/>
      <c r="D4932" s="136">
        <v>3.0428000000000002</v>
      </c>
      <c r="E4932" s="136">
        <v>5.0467000000000004</v>
      </c>
    </row>
    <row r="4933" spans="1:5" ht="27">
      <c r="A4933" s="130">
        <v>85168010</v>
      </c>
      <c r="B4933" s="139" t="s">
        <v>10415</v>
      </c>
      <c r="C4933" s="140"/>
      <c r="D4933" s="138">
        <v>3.9819</v>
      </c>
      <c r="E4933" s="138">
        <v>4.7904999999999998</v>
      </c>
    </row>
    <row r="4934" spans="1:5">
      <c r="A4934" s="145">
        <v>85168090</v>
      </c>
      <c r="B4934" s="117" t="s">
        <v>10416</v>
      </c>
      <c r="C4934" s="118"/>
      <c r="D4934" s="136">
        <v>6.1025999999999998</v>
      </c>
      <c r="E4934" s="136">
        <v>15.8927</v>
      </c>
    </row>
    <row r="4935" spans="1:5" ht="27">
      <c r="A4935" s="130">
        <v>85169000</v>
      </c>
      <c r="B4935" s="139" t="s">
        <v>10417</v>
      </c>
      <c r="C4935" s="140"/>
      <c r="D4935" s="138">
        <v>1.4597</v>
      </c>
      <c r="E4935" s="138">
        <v>4.0689000000000002</v>
      </c>
    </row>
    <row r="4936" spans="1:5">
      <c r="A4936" s="145">
        <v>85171100</v>
      </c>
      <c r="B4936" s="117" t="s">
        <v>10418</v>
      </c>
      <c r="C4936" s="118"/>
      <c r="D4936" s="136">
        <v>58.163400000000003</v>
      </c>
      <c r="E4936" s="136">
        <v>45.657899999999998</v>
      </c>
    </row>
    <row r="4937" spans="1:5" ht="27">
      <c r="A4937" s="130">
        <v>85171300</v>
      </c>
      <c r="B4937" s="139" t="s">
        <v>10419</v>
      </c>
      <c r="C4937" s="140"/>
      <c r="D4937" s="138">
        <v>83.539699999999996</v>
      </c>
      <c r="E4937" s="138">
        <v>207.86070000000001</v>
      </c>
    </row>
    <row r="4938" spans="1:5">
      <c r="A4938" s="130">
        <v>85171410</v>
      </c>
      <c r="B4938" s="117" t="s">
        <v>10420</v>
      </c>
      <c r="C4938" s="118"/>
      <c r="D4938" s="138">
        <v>1.7387999999999999</v>
      </c>
      <c r="E4938" s="138">
        <v>16.448699999999999</v>
      </c>
    </row>
    <row r="4939" spans="1:5">
      <c r="A4939" s="130">
        <v>85171431</v>
      </c>
      <c r="B4939" s="117" t="s">
        <v>10421</v>
      </c>
      <c r="C4939" s="118"/>
      <c r="D4939" s="138">
        <v>32.5</v>
      </c>
      <c r="E4939" s="138">
        <v>48.377899999999997</v>
      </c>
    </row>
    <row r="4940" spans="1:5">
      <c r="A4940" s="130">
        <v>85171432</v>
      </c>
      <c r="B4940" s="117" t="s">
        <v>10422</v>
      </c>
      <c r="C4940" s="118"/>
      <c r="D4940" s="138">
        <v>31.479700000000001</v>
      </c>
      <c r="E4940" s="138">
        <v>34.486499999999999</v>
      </c>
    </row>
    <row r="4941" spans="1:5">
      <c r="A4941" s="130">
        <v>85171439</v>
      </c>
      <c r="B4941" s="117" t="s">
        <v>5820</v>
      </c>
      <c r="C4941" s="118"/>
      <c r="D4941" s="138">
        <v>33.259</v>
      </c>
      <c r="E4941" s="138">
        <v>36.101599999999998</v>
      </c>
    </row>
    <row r="4942" spans="1:5">
      <c r="A4942" s="130">
        <v>85171490</v>
      </c>
      <c r="B4942" s="117" t="s">
        <v>5820</v>
      </c>
      <c r="C4942" s="118"/>
      <c r="D4942" s="138">
        <v>2.9388999999999998</v>
      </c>
      <c r="E4942" s="138">
        <v>59.835599999999999</v>
      </c>
    </row>
    <row r="4943" spans="1:5">
      <c r="A4943" s="130">
        <v>85171830</v>
      </c>
      <c r="B4943" s="117" t="s">
        <v>10423</v>
      </c>
      <c r="C4943" s="118"/>
      <c r="D4943" s="138">
        <v>8.5713000000000008</v>
      </c>
      <c r="E4943" s="138">
        <v>21.901499999999999</v>
      </c>
    </row>
    <row r="4944" spans="1:5">
      <c r="A4944" s="130">
        <v>85171890</v>
      </c>
      <c r="B4944" s="117" t="s">
        <v>5820</v>
      </c>
      <c r="C4944" s="118"/>
      <c r="D4944" s="138">
        <v>24.692699999999999</v>
      </c>
      <c r="E4944" s="138">
        <v>23.263500000000001</v>
      </c>
    </row>
    <row r="4945" spans="1:5" ht="27">
      <c r="A4945" s="130">
        <v>85176130</v>
      </c>
      <c r="B4945" s="139" t="s">
        <v>10424</v>
      </c>
      <c r="C4945" s="140"/>
      <c r="D4945" s="138">
        <v>45.8752</v>
      </c>
      <c r="E4945" s="138">
        <v>67.023300000000006</v>
      </c>
    </row>
    <row r="4946" spans="1:5">
      <c r="A4946" s="145">
        <v>85176199</v>
      </c>
      <c r="B4946" s="117" t="s">
        <v>10425</v>
      </c>
      <c r="C4946" s="118"/>
      <c r="D4946" s="136">
        <v>43.553400000000003</v>
      </c>
      <c r="E4946" s="136">
        <v>61.907499999999999</v>
      </c>
    </row>
    <row r="4947" spans="1:5" ht="27">
      <c r="A4947" s="130">
        <v>85176214</v>
      </c>
      <c r="B4947" s="139" t="s">
        <v>10426</v>
      </c>
      <c r="C4947" s="140"/>
      <c r="D4947" s="138">
        <v>4.0640000000000001</v>
      </c>
      <c r="E4947" s="138">
        <v>16.541599999999999</v>
      </c>
    </row>
    <row r="4948" spans="1:5">
      <c r="A4948" s="130">
        <v>85176215</v>
      </c>
      <c r="B4948" s="117" t="s">
        <v>10427</v>
      </c>
      <c r="C4948" s="118"/>
      <c r="D4948" s="138">
        <v>67.647800000000004</v>
      </c>
      <c r="E4948" s="138">
        <v>153.27029999999999</v>
      </c>
    </row>
    <row r="4949" spans="1:5">
      <c r="A4949" s="145">
        <v>85176229</v>
      </c>
      <c r="B4949" s="117" t="s">
        <v>10428</v>
      </c>
      <c r="C4949" s="118"/>
      <c r="D4949" s="136">
        <v>26.318100000000001</v>
      </c>
      <c r="E4949" s="136">
        <v>55.825499999999998</v>
      </c>
    </row>
    <row r="4950" spans="1:5">
      <c r="A4950" s="145">
        <v>85176234</v>
      </c>
      <c r="B4950" s="117" t="s">
        <v>10429</v>
      </c>
      <c r="C4950" s="118"/>
      <c r="D4950" s="136">
        <v>22.617899999999999</v>
      </c>
      <c r="E4950" s="136">
        <v>42.633000000000003</v>
      </c>
    </row>
    <row r="4951" spans="1:5">
      <c r="A4951" s="145">
        <v>85176239</v>
      </c>
      <c r="B4951" s="117" t="s">
        <v>10430</v>
      </c>
      <c r="C4951" s="118"/>
      <c r="D4951" s="136">
        <v>17.215399999999999</v>
      </c>
      <c r="E4951" s="136">
        <v>54.432000000000002</v>
      </c>
    </row>
    <row r="4952" spans="1:5">
      <c r="A4952" s="145">
        <v>85176241</v>
      </c>
      <c r="B4952" s="117" t="s">
        <v>10431</v>
      </c>
      <c r="C4952" s="118"/>
      <c r="D4952" s="136">
        <v>19.3263</v>
      </c>
      <c r="E4952" s="136">
        <v>30.804600000000001</v>
      </c>
    </row>
    <row r="4953" spans="1:5">
      <c r="A4953" s="145">
        <v>85176249</v>
      </c>
      <c r="B4953" s="117" t="s">
        <v>10432</v>
      </c>
      <c r="C4953" s="118"/>
      <c r="D4953" s="136">
        <v>39.753100000000003</v>
      </c>
      <c r="E4953" s="136">
        <v>72.689899999999994</v>
      </c>
    </row>
    <row r="4954" spans="1:5">
      <c r="A4954" s="145">
        <v>85176251</v>
      </c>
      <c r="B4954" s="117" t="s">
        <v>10433</v>
      </c>
      <c r="C4954" s="118"/>
      <c r="D4954" s="136">
        <v>4.9226999999999999</v>
      </c>
      <c r="E4954" s="136">
        <v>8.1808999999999994</v>
      </c>
    </row>
    <row r="4955" spans="1:5" ht="27">
      <c r="A4955" s="130">
        <v>85176252</v>
      </c>
      <c r="B4955" s="139" t="s">
        <v>10434</v>
      </c>
      <c r="C4955" s="140"/>
      <c r="D4955" s="138">
        <v>21.179400000000001</v>
      </c>
      <c r="E4955" s="138">
        <v>63.512500000000003</v>
      </c>
    </row>
    <row r="4956" spans="1:5">
      <c r="A4956" s="145">
        <v>85176254</v>
      </c>
      <c r="B4956" s="117" t="s">
        <v>10435</v>
      </c>
      <c r="C4956" s="118"/>
      <c r="D4956" s="136">
        <v>1.9400999999999999</v>
      </c>
      <c r="E4956" s="136">
        <v>10.7317</v>
      </c>
    </row>
    <row r="4957" spans="1:5" ht="27">
      <c r="A4957" s="130">
        <v>85176255</v>
      </c>
      <c r="B4957" s="139" t="s">
        <v>10436</v>
      </c>
      <c r="C4957" s="140"/>
      <c r="D4957" s="138">
        <v>20.572900000000001</v>
      </c>
      <c r="E4957" s="138">
        <v>31.8797</v>
      </c>
    </row>
    <row r="4958" spans="1:5">
      <c r="A4958" s="130">
        <v>85176256</v>
      </c>
      <c r="B4958" s="117" t="s">
        <v>10437</v>
      </c>
      <c r="C4958" s="118"/>
      <c r="D4958" s="138">
        <v>31.778099999999998</v>
      </c>
      <c r="E4958" s="138">
        <v>75.729299999999995</v>
      </c>
    </row>
    <row r="4959" spans="1:5">
      <c r="A4959" s="145">
        <v>85176259</v>
      </c>
      <c r="B4959" s="117" t="s">
        <v>10438</v>
      </c>
      <c r="C4959" s="118"/>
      <c r="D4959" s="136">
        <v>16.2532</v>
      </c>
      <c r="E4959" s="136">
        <v>42.510199999999998</v>
      </c>
    </row>
    <row r="4960" spans="1:5">
      <c r="A4960" s="145">
        <v>85176262</v>
      </c>
      <c r="B4960" s="117" t="s">
        <v>10439</v>
      </c>
      <c r="C4960" s="118"/>
      <c r="D4960" s="136">
        <v>11.7811</v>
      </c>
      <c r="E4960" s="136">
        <v>99.519499999999994</v>
      </c>
    </row>
    <row r="4961" spans="1:5">
      <c r="A4961" s="145">
        <v>85176265</v>
      </c>
      <c r="B4961" s="117" t="s">
        <v>10440</v>
      </c>
      <c r="C4961" s="118"/>
      <c r="D4961" s="136">
        <v>11.9899</v>
      </c>
      <c r="E4961" s="136">
        <v>13.1675</v>
      </c>
    </row>
    <row r="4962" spans="1:5">
      <c r="A4962" s="145">
        <v>85176272</v>
      </c>
      <c r="B4962" s="117" t="s">
        <v>10441</v>
      </c>
      <c r="C4962" s="118"/>
      <c r="D4962" s="136">
        <v>12.4499</v>
      </c>
      <c r="E4962" s="136">
        <v>58.991900000000001</v>
      </c>
    </row>
    <row r="4963" spans="1:5">
      <c r="A4963" s="130">
        <v>85176273</v>
      </c>
      <c r="B4963" s="117" t="s">
        <v>10437</v>
      </c>
      <c r="C4963" s="118"/>
      <c r="D4963" s="138">
        <v>68.624399999999994</v>
      </c>
      <c r="E4963" s="138">
        <v>80.761399999999995</v>
      </c>
    </row>
    <row r="4964" spans="1:5" ht="27">
      <c r="A4964" s="130">
        <v>85176277</v>
      </c>
      <c r="B4964" s="139" t="s">
        <v>10442</v>
      </c>
      <c r="C4964" s="140"/>
      <c r="D4964" s="138">
        <v>6.6851000000000003</v>
      </c>
      <c r="E4964" s="138">
        <v>52.346200000000003</v>
      </c>
    </row>
    <row r="4965" spans="1:5">
      <c r="A4965" s="145">
        <v>85176279</v>
      </c>
      <c r="B4965" s="117" t="s">
        <v>10443</v>
      </c>
      <c r="C4965" s="118"/>
      <c r="D4965" s="136">
        <v>41.082700000000003</v>
      </c>
      <c r="E4965" s="136">
        <v>35.731499999999997</v>
      </c>
    </row>
    <row r="4966" spans="1:5" ht="27">
      <c r="A4966" s="130">
        <v>85176291</v>
      </c>
      <c r="B4966" s="139" t="s">
        <v>10444</v>
      </c>
      <c r="C4966" s="140"/>
      <c r="D4966" s="138">
        <v>6.5254000000000003</v>
      </c>
      <c r="E4966" s="138">
        <v>25.8062</v>
      </c>
    </row>
    <row r="4967" spans="1:5" ht="27">
      <c r="A4967" s="130">
        <v>85176294</v>
      </c>
      <c r="B4967" s="139" t="s">
        <v>10445</v>
      </c>
      <c r="C4967" s="140"/>
      <c r="D4967" s="138">
        <v>24.614100000000001</v>
      </c>
      <c r="E4967" s="138">
        <v>59.928600000000003</v>
      </c>
    </row>
    <row r="4968" spans="1:5" ht="27">
      <c r="A4968" s="130">
        <v>85176296</v>
      </c>
      <c r="B4968" s="139" t="s">
        <v>10446</v>
      </c>
      <c r="C4968" s="140"/>
      <c r="D4968" s="138">
        <v>31.2593</v>
      </c>
      <c r="E4968" s="138">
        <v>35.620600000000003</v>
      </c>
    </row>
    <row r="4969" spans="1:5" ht="27">
      <c r="A4969" s="130">
        <v>85176299</v>
      </c>
      <c r="B4969" s="139" t="s">
        <v>10447</v>
      </c>
      <c r="C4969" s="140"/>
      <c r="D4969" s="138">
        <v>16.683599999999998</v>
      </c>
      <c r="E4969" s="138">
        <v>46.204000000000001</v>
      </c>
    </row>
    <row r="4970" spans="1:5">
      <c r="A4970" s="145">
        <v>85176900</v>
      </c>
      <c r="B4970" s="117" t="s">
        <v>10448</v>
      </c>
      <c r="C4970" s="118"/>
      <c r="D4970" s="136">
        <v>6.6043000000000003</v>
      </c>
      <c r="E4970" s="136">
        <v>12.0593</v>
      </c>
    </row>
    <row r="4971" spans="1:5" ht="27">
      <c r="A4971" s="130">
        <v>85177110</v>
      </c>
      <c r="B4971" s="139" t="s">
        <v>10449</v>
      </c>
      <c r="C4971" s="140"/>
      <c r="D4971" s="138">
        <v>19.901</v>
      </c>
      <c r="E4971" s="138">
        <v>33.289200000000001</v>
      </c>
    </row>
    <row r="4972" spans="1:5">
      <c r="A4972" s="130">
        <v>85177190</v>
      </c>
      <c r="B4972" s="117" t="s">
        <v>6002</v>
      </c>
      <c r="C4972" s="118"/>
      <c r="D4972" s="138">
        <v>6.7855999999999996</v>
      </c>
      <c r="E4972" s="138">
        <v>14.703900000000001</v>
      </c>
    </row>
    <row r="4973" spans="1:5">
      <c r="A4973" s="130">
        <v>85177900</v>
      </c>
      <c r="B4973" s="117" t="s">
        <v>5943</v>
      </c>
      <c r="C4973" s="118"/>
      <c r="D4973" s="138">
        <v>4.7617000000000003</v>
      </c>
      <c r="E4973" s="138">
        <v>22.260999999999999</v>
      </c>
    </row>
    <row r="4974" spans="1:5" ht="27">
      <c r="A4974" s="130">
        <v>85181010</v>
      </c>
      <c r="B4974" s="139" t="s">
        <v>10450</v>
      </c>
      <c r="C4974" s="140"/>
      <c r="D4974" s="138">
        <v>26</v>
      </c>
      <c r="E4974" s="138">
        <v>111.127</v>
      </c>
    </row>
    <row r="4975" spans="1:5" ht="27">
      <c r="A4975" s="130">
        <v>85181090</v>
      </c>
      <c r="B4975" s="139" t="s">
        <v>10451</v>
      </c>
      <c r="C4975" s="140"/>
      <c r="D4975" s="138">
        <v>1.6168</v>
      </c>
      <c r="E4975" s="138">
        <v>8.3836999999999993</v>
      </c>
    </row>
    <row r="4976" spans="1:5">
      <c r="A4976" s="145">
        <v>85182100</v>
      </c>
      <c r="B4976" s="117" t="s">
        <v>10452</v>
      </c>
      <c r="C4976" s="118"/>
      <c r="D4976" s="136">
        <v>2.5017</v>
      </c>
      <c r="E4976" s="136">
        <v>6.9875999999999996</v>
      </c>
    </row>
    <row r="4977" spans="1:5" ht="27">
      <c r="A4977" s="130">
        <v>85182200</v>
      </c>
      <c r="B4977" s="139" t="s">
        <v>10453</v>
      </c>
      <c r="C4977" s="140"/>
      <c r="D4977" s="138">
        <v>2.6676000000000002</v>
      </c>
      <c r="E4977" s="138">
        <v>11.902699999999999</v>
      </c>
    </row>
    <row r="4978" spans="1:5">
      <c r="A4978" s="145">
        <v>85182910</v>
      </c>
      <c r="B4978" s="117" t="s">
        <v>10454</v>
      </c>
      <c r="C4978" s="118"/>
      <c r="D4978" s="136">
        <v>10.338900000000001</v>
      </c>
      <c r="E4978" s="136">
        <v>11.687900000000001</v>
      </c>
    </row>
    <row r="4979" spans="1:5" ht="27">
      <c r="A4979" s="130">
        <v>85182990</v>
      </c>
      <c r="B4979" s="139" t="s">
        <v>10455</v>
      </c>
      <c r="C4979" s="140"/>
      <c r="D4979" s="138">
        <v>4.7153</v>
      </c>
      <c r="E4979" s="138">
        <v>15.7882</v>
      </c>
    </row>
    <row r="4980" spans="1:5">
      <c r="A4980" s="145">
        <v>85183000</v>
      </c>
      <c r="B4980" s="117" t="s">
        <v>10456</v>
      </c>
      <c r="C4980" s="118"/>
      <c r="D4980" s="136">
        <v>1.7702</v>
      </c>
      <c r="E4980" s="136">
        <v>10.559200000000001</v>
      </c>
    </row>
    <row r="4981" spans="1:5" ht="27">
      <c r="A4981" s="130">
        <v>85184000</v>
      </c>
      <c r="B4981" s="139" t="s">
        <v>10457</v>
      </c>
      <c r="C4981" s="140"/>
      <c r="D4981" s="138">
        <v>2.6749000000000001</v>
      </c>
      <c r="E4981" s="138">
        <v>27.0914</v>
      </c>
    </row>
    <row r="4982" spans="1:5">
      <c r="A4982" s="145">
        <v>85185000</v>
      </c>
      <c r="B4982" s="117" t="s">
        <v>10458</v>
      </c>
      <c r="C4982" s="118"/>
      <c r="D4982" s="136">
        <v>1.5121</v>
      </c>
      <c r="E4982" s="136">
        <v>3.9742000000000002</v>
      </c>
    </row>
    <row r="4983" spans="1:5" ht="27">
      <c r="A4983" s="130">
        <v>85189010</v>
      </c>
      <c r="B4983" s="139" t="s">
        <v>10459</v>
      </c>
      <c r="C4983" s="140"/>
      <c r="D4983" s="138">
        <v>1.5548</v>
      </c>
      <c r="E4983" s="138">
        <v>4.4462999999999999</v>
      </c>
    </row>
    <row r="4984" spans="1:5">
      <c r="A4984" s="145">
        <v>85189090</v>
      </c>
      <c r="B4984" s="117" t="s">
        <v>10460</v>
      </c>
      <c r="C4984" s="118"/>
      <c r="D4984" s="136">
        <v>2.9969999999999999</v>
      </c>
      <c r="E4984" s="136">
        <v>7.6577000000000002</v>
      </c>
    </row>
    <row r="4985" spans="1:5" ht="27">
      <c r="A4985" s="130">
        <v>85193000</v>
      </c>
      <c r="B4985" s="139" t="s">
        <v>10461</v>
      </c>
      <c r="C4985" s="140"/>
      <c r="D4985" s="138">
        <v>3.4339</v>
      </c>
      <c r="E4985" s="138">
        <v>18.172599999999999</v>
      </c>
    </row>
    <row r="4986" spans="1:5">
      <c r="A4986" s="145">
        <v>85198110</v>
      </c>
      <c r="B4986" s="117" t="s">
        <v>10462</v>
      </c>
      <c r="C4986" s="118"/>
      <c r="D4986" s="136">
        <v>19.794499999999999</v>
      </c>
      <c r="E4986" s="136">
        <v>56.286900000000003</v>
      </c>
    </row>
    <row r="4987" spans="1:5" ht="27">
      <c r="A4987" s="130">
        <v>85198190</v>
      </c>
      <c r="B4987" s="139" t="s">
        <v>10463</v>
      </c>
      <c r="C4987" s="140"/>
      <c r="D4987" s="138">
        <v>2.1282000000000001</v>
      </c>
      <c r="E4987" s="138">
        <v>3.8393999999999999</v>
      </c>
    </row>
    <row r="4988" spans="1:5">
      <c r="A4988" s="130">
        <v>85198900</v>
      </c>
      <c r="B4988" s="117" t="s">
        <v>10464</v>
      </c>
      <c r="C4988" s="118"/>
      <c r="D4988" s="138">
        <v>7.2874999999999996</v>
      </c>
      <c r="E4988" s="138">
        <v>10.936999999999999</v>
      </c>
    </row>
    <row r="4989" spans="1:5">
      <c r="A4989" s="130">
        <v>85219000</v>
      </c>
      <c r="B4989" s="117" t="s">
        <v>5901</v>
      </c>
      <c r="C4989" s="118"/>
      <c r="D4989" s="138">
        <v>4.8498999999999999</v>
      </c>
      <c r="E4989" s="138">
        <v>35.197099999999999</v>
      </c>
    </row>
    <row r="4990" spans="1:5" ht="27">
      <c r="A4990" s="130">
        <v>85221000</v>
      </c>
      <c r="B4990" s="139" t="s">
        <v>10465</v>
      </c>
      <c r="C4990" s="140"/>
      <c r="D4990" s="138">
        <v>477.67559999999997</v>
      </c>
      <c r="E4990" s="138">
        <v>629.851</v>
      </c>
    </row>
    <row r="4991" spans="1:5">
      <c r="A4991" s="130">
        <v>85229000</v>
      </c>
      <c r="B4991" s="117" t="s">
        <v>5901</v>
      </c>
      <c r="C4991" s="118"/>
      <c r="D4991" s="138">
        <v>18.626000000000001</v>
      </c>
      <c r="E4991" s="138">
        <v>30.020700000000001</v>
      </c>
    </row>
    <row r="4992" spans="1:5">
      <c r="A4992" s="130">
        <v>85232110</v>
      </c>
      <c r="B4992" s="117" t="s">
        <v>10466</v>
      </c>
      <c r="C4992" s="118"/>
      <c r="D4992" s="138">
        <v>8.4446999999999992</v>
      </c>
      <c r="E4992" s="138">
        <v>8.9135000000000009</v>
      </c>
    </row>
    <row r="4993" spans="1:5">
      <c r="A4993" s="145">
        <v>85232911</v>
      </c>
      <c r="B4993" s="117" t="s">
        <v>10467</v>
      </c>
      <c r="C4993" s="118"/>
      <c r="D4993" s="136">
        <v>89.631600000000006</v>
      </c>
      <c r="E4993" s="136">
        <v>89.631600000000006</v>
      </c>
    </row>
    <row r="4994" spans="1:5">
      <c r="A4994" s="145">
        <v>85232919</v>
      </c>
      <c r="B4994" s="117" t="s">
        <v>10468</v>
      </c>
      <c r="C4994" s="118"/>
      <c r="D4994" s="136">
        <v>1.7229000000000001</v>
      </c>
      <c r="E4994" s="136">
        <v>1.7359</v>
      </c>
    </row>
    <row r="4995" spans="1:5" ht="27">
      <c r="A4995" s="130">
        <v>85232990</v>
      </c>
      <c r="B4995" s="139" t="s">
        <v>10469</v>
      </c>
      <c r="C4995" s="140"/>
      <c r="D4995" s="138">
        <v>56.473599999999998</v>
      </c>
      <c r="E4995" s="138">
        <v>40.987699999999997</v>
      </c>
    </row>
    <row r="4996" spans="1:5" ht="27">
      <c r="A4996" s="145">
        <v>85234110</v>
      </c>
      <c r="B4996" s="117" t="s">
        <v>10470</v>
      </c>
      <c r="C4996" s="118"/>
      <c r="D4996" s="136">
        <v>2.7210999999999999</v>
      </c>
      <c r="E4996" s="136">
        <v>2.7736999999999998</v>
      </c>
    </row>
    <row r="4997" spans="1:5" ht="27">
      <c r="A4997" s="130">
        <v>85234910</v>
      </c>
      <c r="B4997" s="139" t="s">
        <v>10471</v>
      </c>
      <c r="C4997" s="140"/>
      <c r="D4997" s="138">
        <v>13.034599999999999</v>
      </c>
      <c r="E4997" s="138">
        <v>7.7872000000000003</v>
      </c>
    </row>
    <row r="4998" spans="1:5" ht="27">
      <c r="A4998" s="130">
        <v>85234920</v>
      </c>
      <c r="B4998" s="139" t="s">
        <v>10472</v>
      </c>
      <c r="C4998" s="140"/>
      <c r="D4998" s="138">
        <v>5</v>
      </c>
      <c r="E4998" s="138">
        <v>316.28410000000002</v>
      </c>
    </row>
    <row r="4999" spans="1:5" ht="27">
      <c r="A4999" s="130">
        <v>85234990</v>
      </c>
      <c r="B4999" s="139" t="s">
        <v>10473</v>
      </c>
      <c r="C4999" s="140"/>
      <c r="D4999" s="138">
        <v>11.1342</v>
      </c>
      <c r="E4999" s="138">
        <v>28.975899999999999</v>
      </c>
    </row>
    <row r="5000" spans="1:5">
      <c r="A5000" s="130">
        <v>85235110</v>
      </c>
      <c r="B5000" s="117" t="s">
        <v>10474</v>
      </c>
      <c r="C5000" s="118"/>
      <c r="D5000" s="138">
        <v>9.0343</v>
      </c>
      <c r="E5000" s="138">
        <v>39.752099999999999</v>
      </c>
    </row>
    <row r="5001" spans="1:5" ht="27">
      <c r="A5001" s="145">
        <v>85235190</v>
      </c>
      <c r="B5001" s="117" t="s">
        <v>10475</v>
      </c>
      <c r="C5001" s="118"/>
      <c r="D5001" s="136">
        <v>6.7634999999999996</v>
      </c>
      <c r="E5001" s="136">
        <v>23.5183</v>
      </c>
    </row>
    <row r="5002" spans="1:5">
      <c r="A5002" s="145">
        <v>85235210</v>
      </c>
      <c r="B5002" s="117" t="s">
        <v>10476</v>
      </c>
      <c r="C5002" s="118"/>
      <c r="D5002" s="136">
        <v>5.3136999999999999</v>
      </c>
      <c r="E5002" s="136">
        <v>21.337199999999999</v>
      </c>
    </row>
    <row r="5003" spans="1:5">
      <c r="A5003" s="130">
        <v>85235290</v>
      </c>
      <c r="B5003" s="117" t="s">
        <v>5820</v>
      </c>
      <c r="C5003" s="118"/>
      <c r="D5003" s="138">
        <v>12.746600000000001</v>
      </c>
      <c r="E5003" s="138">
        <v>34.9771</v>
      </c>
    </row>
    <row r="5004" spans="1:5">
      <c r="A5004" s="130">
        <v>85235900</v>
      </c>
      <c r="B5004" s="117" t="s">
        <v>5759</v>
      </c>
      <c r="C5004" s="118"/>
      <c r="D5004" s="138">
        <v>16.3657</v>
      </c>
      <c r="E5004" s="138">
        <v>39.889000000000003</v>
      </c>
    </row>
    <row r="5005" spans="1:5" ht="27">
      <c r="A5005" s="130">
        <v>85238000</v>
      </c>
      <c r="B5005" s="139" t="s">
        <v>10477</v>
      </c>
      <c r="C5005" s="140"/>
      <c r="D5005" s="138">
        <v>11.2403</v>
      </c>
      <c r="E5005" s="138">
        <v>7.6407999999999996</v>
      </c>
    </row>
    <row r="5006" spans="1:5">
      <c r="A5006" s="130">
        <v>85241100</v>
      </c>
      <c r="B5006" s="117" t="s">
        <v>10478</v>
      </c>
      <c r="C5006" s="118"/>
      <c r="D5006" s="138">
        <v>21.427499999999998</v>
      </c>
      <c r="E5006" s="138">
        <v>45.000900000000001</v>
      </c>
    </row>
    <row r="5007" spans="1:5">
      <c r="A5007" s="130">
        <v>85241900</v>
      </c>
      <c r="B5007" s="117" t="s">
        <v>5759</v>
      </c>
      <c r="C5007" s="118"/>
      <c r="D5007" s="138">
        <v>28.665800000000001</v>
      </c>
      <c r="E5007" s="138">
        <v>28.665800000000001</v>
      </c>
    </row>
    <row r="5008" spans="1:5">
      <c r="A5008" s="130">
        <v>85249100</v>
      </c>
      <c r="B5008" s="117" t="s">
        <v>10478</v>
      </c>
      <c r="C5008" s="118"/>
      <c r="D5008" s="138">
        <v>15.0748</v>
      </c>
      <c r="E5008" s="138">
        <v>20.566099999999999</v>
      </c>
    </row>
    <row r="5009" spans="1:5">
      <c r="A5009" s="130">
        <v>85249200</v>
      </c>
      <c r="B5009" s="117" t="s">
        <v>10479</v>
      </c>
      <c r="C5009" s="118"/>
      <c r="D5009" s="138">
        <v>7.3102999999999998</v>
      </c>
      <c r="E5009" s="138">
        <v>8.0404</v>
      </c>
    </row>
    <row r="5010" spans="1:5">
      <c r="A5010" s="130">
        <v>85249900</v>
      </c>
      <c r="B5010" s="117" t="s">
        <v>5759</v>
      </c>
      <c r="C5010" s="118"/>
      <c r="D5010" s="138">
        <v>14.630599999999999</v>
      </c>
      <c r="E5010" s="138">
        <v>29.2088</v>
      </c>
    </row>
    <row r="5011" spans="1:5">
      <c r="A5011" s="145">
        <v>85255019</v>
      </c>
      <c r="B5011" s="117" t="s">
        <v>10480</v>
      </c>
      <c r="C5011" s="118"/>
      <c r="D5011" s="136">
        <v>4.2752999999999997</v>
      </c>
      <c r="E5011" s="136">
        <v>7.1342999999999996</v>
      </c>
    </row>
    <row r="5012" spans="1:5" ht="27">
      <c r="A5012" s="130">
        <v>85255021</v>
      </c>
      <c r="B5012" s="139" t="s">
        <v>10481</v>
      </c>
      <c r="C5012" s="140"/>
      <c r="D5012" s="138">
        <v>2.2481</v>
      </c>
      <c r="E5012" s="138">
        <v>2.2481</v>
      </c>
    </row>
    <row r="5013" spans="1:5" ht="27">
      <c r="A5013" s="145">
        <v>85255022</v>
      </c>
      <c r="B5013" s="117" t="s">
        <v>10482</v>
      </c>
      <c r="C5013" s="118"/>
      <c r="D5013" s="136">
        <v>29.5686</v>
      </c>
      <c r="E5013" s="136">
        <v>29.5686</v>
      </c>
    </row>
    <row r="5014" spans="1:5" ht="27">
      <c r="A5014" s="130">
        <v>85255023</v>
      </c>
      <c r="B5014" s="139" t="s">
        <v>10483</v>
      </c>
      <c r="C5014" s="140"/>
      <c r="D5014" s="138">
        <v>222.22219999999999</v>
      </c>
      <c r="E5014" s="138">
        <v>222.22219999999999</v>
      </c>
    </row>
    <row r="5015" spans="1:5">
      <c r="A5015" s="145">
        <v>85255029</v>
      </c>
      <c r="B5015" s="117" t="s">
        <v>10484</v>
      </c>
      <c r="C5015" s="118"/>
      <c r="D5015" s="136">
        <v>5.4882999999999997</v>
      </c>
      <c r="E5015" s="136">
        <v>5.6729000000000003</v>
      </c>
    </row>
    <row r="5016" spans="1:5" ht="27">
      <c r="A5016" s="130">
        <v>85256010</v>
      </c>
      <c r="B5016" s="139" t="s">
        <v>10485</v>
      </c>
      <c r="C5016" s="140"/>
      <c r="D5016" s="138">
        <v>12.4809</v>
      </c>
      <c r="E5016" s="138">
        <v>8.7382000000000009</v>
      </c>
    </row>
    <row r="5017" spans="1:5">
      <c r="A5017" s="145">
        <v>85256020</v>
      </c>
      <c r="B5017" s="117" t="s">
        <v>10486</v>
      </c>
      <c r="C5017" s="118"/>
      <c r="D5017" s="136">
        <v>7.742</v>
      </c>
      <c r="E5017" s="136">
        <v>7.742</v>
      </c>
    </row>
    <row r="5018" spans="1:5" ht="27">
      <c r="A5018" s="130">
        <v>85256090</v>
      </c>
      <c r="B5018" s="139" t="s">
        <v>10487</v>
      </c>
      <c r="C5018" s="140"/>
      <c r="D5018" s="138">
        <v>3.1307</v>
      </c>
      <c r="E5018" s="138">
        <v>8.0745000000000005</v>
      </c>
    </row>
    <row r="5019" spans="1:5">
      <c r="A5019" s="145">
        <v>85258100</v>
      </c>
      <c r="B5019" s="117" t="s">
        <v>10488</v>
      </c>
      <c r="C5019" s="118"/>
      <c r="D5019" s="136">
        <v>3.7625999999999999</v>
      </c>
      <c r="E5019" s="136">
        <v>12.9885</v>
      </c>
    </row>
    <row r="5020" spans="1:5" ht="27">
      <c r="A5020" s="130">
        <v>85258200</v>
      </c>
      <c r="B5020" s="139" t="s">
        <v>10489</v>
      </c>
      <c r="C5020" s="140"/>
      <c r="D5020" s="138">
        <v>23.5</v>
      </c>
      <c r="E5020" s="138">
        <v>23.5</v>
      </c>
    </row>
    <row r="5021" spans="1:5">
      <c r="A5021" s="145">
        <v>85258300</v>
      </c>
      <c r="B5021" s="117" t="s">
        <v>10490</v>
      </c>
      <c r="C5021" s="118"/>
      <c r="D5021" s="136">
        <v>27.557300000000001</v>
      </c>
      <c r="E5021" s="136">
        <v>31.828600000000002</v>
      </c>
    </row>
    <row r="5022" spans="1:5" ht="27">
      <c r="A5022" s="130">
        <v>85258911</v>
      </c>
      <c r="B5022" s="139" t="s">
        <v>10491</v>
      </c>
      <c r="C5022" s="140"/>
      <c r="D5022" s="138">
        <v>9.2807999999999993</v>
      </c>
      <c r="E5022" s="138">
        <v>9.7370999999999999</v>
      </c>
    </row>
    <row r="5023" spans="1:5">
      <c r="A5023" s="145">
        <v>85258912</v>
      </c>
      <c r="B5023" s="117" t="s">
        <v>10492</v>
      </c>
      <c r="C5023" s="118"/>
      <c r="D5023" s="136">
        <v>70.426900000000003</v>
      </c>
      <c r="E5023" s="136">
        <v>102.43989999999999</v>
      </c>
    </row>
    <row r="5024" spans="1:5" ht="27">
      <c r="A5024" s="130">
        <v>85258913</v>
      </c>
      <c r="B5024" s="139" t="s">
        <v>10493</v>
      </c>
      <c r="C5024" s="140"/>
      <c r="D5024" s="138">
        <v>28.168800000000001</v>
      </c>
      <c r="E5024" s="138">
        <v>45.1875</v>
      </c>
    </row>
    <row r="5025" spans="1:5">
      <c r="A5025" s="130">
        <v>85258919</v>
      </c>
      <c r="B5025" s="117" t="s">
        <v>6002</v>
      </c>
      <c r="C5025" s="118"/>
      <c r="D5025" s="138">
        <v>3.1059999999999999</v>
      </c>
      <c r="E5025" s="138">
        <v>10.4625</v>
      </c>
    </row>
    <row r="5026" spans="1:5">
      <c r="A5026" s="130">
        <v>85258921</v>
      </c>
      <c r="B5026" s="117" t="s">
        <v>10494</v>
      </c>
      <c r="C5026" s="118"/>
      <c r="D5026" s="138">
        <v>98.866600000000005</v>
      </c>
      <c r="E5026" s="138">
        <v>108.35809999999999</v>
      </c>
    </row>
    <row r="5027" spans="1:5">
      <c r="A5027" s="145">
        <v>85258922</v>
      </c>
      <c r="B5027" s="117" t="s">
        <v>10495</v>
      </c>
      <c r="C5027" s="118"/>
      <c r="D5027" s="136">
        <v>36.5702</v>
      </c>
      <c r="E5027" s="136">
        <v>71.497500000000002</v>
      </c>
    </row>
    <row r="5028" spans="1:5">
      <c r="A5028" s="130">
        <v>85258929</v>
      </c>
      <c r="B5028" s="117" t="s">
        <v>6002</v>
      </c>
      <c r="C5028" s="118"/>
      <c r="D5028" s="138">
        <v>2.8123999999999998</v>
      </c>
      <c r="E5028" s="138">
        <v>11.0321</v>
      </c>
    </row>
    <row r="5029" spans="1:5" ht="27">
      <c r="A5029" s="130">
        <v>85261000</v>
      </c>
      <c r="B5029" s="139" t="s">
        <v>10496</v>
      </c>
      <c r="C5029" s="140"/>
      <c r="D5029" s="138">
        <v>9.3629999999999995</v>
      </c>
      <c r="E5029" s="138">
        <v>278.62639999999999</v>
      </c>
    </row>
    <row r="5030" spans="1:5">
      <c r="A5030" s="130">
        <v>85269100</v>
      </c>
      <c r="B5030" s="117" t="s">
        <v>10497</v>
      </c>
      <c r="C5030" s="118"/>
      <c r="D5030" s="138">
        <v>27</v>
      </c>
      <c r="E5030" s="138">
        <v>150.4</v>
      </c>
    </row>
    <row r="5031" spans="1:5" ht="27">
      <c r="A5031" s="130">
        <v>85269200</v>
      </c>
      <c r="B5031" s="139" t="s">
        <v>10498</v>
      </c>
      <c r="C5031" s="140"/>
      <c r="D5031" s="138">
        <v>1.4472</v>
      </c>
      <c r="E5031" s="138">
        <v>3.5983000000000001</v>
      </c>
    </row>
    <row r="5032" spans="1:5">
      <c r="A5032" s="145">
        <v>85271200</v>
      </c>
      <c r="B5032" s="117" t="s">
        <v>10499</v>
      </c>
      <c r="C5032" s="118"/>
      <c r="D5032" s="136">
        <v>29.021599999999999</v>
      </c>
      <c r="E5032" s="136">
        <v>29.021599999999999</v>
      </c>
    </row>
    <row r="5033" spans="1:5" ht="27">
      <c r="A5033" s="130">
        <v>85271300</v>
      </c>
      <c r="B5033" s="139" t="s">
        <v>10500</v>
      </c>
      <c r="C5033" s="140"/>
      <c r="D5033" s="138">
        <v>1.0121</v>
      </c>
      <c r="E5033" s="138">
        <v>2.4013</v>
      </c>
    </row>
    <row r="5034" spans="1:5">
      <c r="A5034" s="130">
        <v>85271900</v>
      </c>
      <c r="B5034" s="117" t="s">
        <v>5759</v>
      </c>
      <c r="C5034" s="118"/>
      <c r="D5034" s="138">
        <v>1.7091000000000001</v>
      </c>
      <c r="E5034" s="138">
        <v>2.0699000000000001</v>
      </c>
    </row>
    <row r="5035" spans="1:5">
      <c r="A5035" s="145">
        <v>85272100</v>
      </c>
      <c r="B5035" s="117" t="s">
        <v>10501</v>
      </c>
      <c r="C5035" s="118"/>
      <c r="D5035" s="136">
        <v>3.2414999999999998</v>
      </c>
      <c r="E5035" s="136">
        <v>33.310099999999998</v>
      </c>
    </row>
    <row r="5036" spans="1:5">
      <c r="A5036" s="145">
        <v>85272900</v>
      </c>
      <c r="B5036" s="117" t="s">
        <v>10502</v>
      </c>
      <c r="C5036" s="118"/>
      <c r="D5036" s="136">
        <v>2.9695</v>
      </c>
      <c r="E5036" s="136">
        <v>22.591000000000001</v>
      </c>
    </row>
    <row r="5037" spans="1:5" ht="27">
      <c r="A5037" s="130">
        <v>85279100</v>
      </c>
      <c r="B5037" s="139" t="s">
        <v>10503</v>
      </c>
      <c r="C5037" s="140"/>
      <c r="D5037" s="138">
        <v>3.0236000000000001</v>
      </c>
      <c r="E5037" s="138">
        <v>3.8321999999999998</v>
      </c>
    </row>
    <row r="5038" spans="1:5">
      <c r="A5038" s="145">
        <v>85279200</v>
      </c>
      <c r="B5038" s="117" t="s">
        <v>10504</v>
      </c>
      <c r="C5038" s="118"/>
      <c r="D5038" s="136">
        <v>1.3152999999999999</v>
      </c>
      <c r="E5038" s="136">
        <v>3.1892</v>
      </c>
    </row>
    <row r="5039" spans="1:5" ht="27">
      <c r="A5039" s="130">
        <v>85279990</v>
      </c>
      <c r="B5039" s="139" t="s">
        <v>10505</v>
      </c>
      <c r="C5039" s="140"/>
      <c r="D5039" s="138">
        <v>0.12189999999999999</v>
      </c>
      <c r="E5039" s="138">
        <v>4.4771000000000001</v>
      </c>
    </row>
    <row r="5040" spans="1:5">
      <c r="A5040" s="145">
        <v>85284200</v>
      </c>
      <c r="B5040" s="117" t="s">
        <v>10506</v>
      </c>
      <c r="C5040" s="118"/>
      <c r="D5040" s="136">
        <v>27.470300000000002</v>
      </c>
      <c r="E5040" s="136">
        <v>37.030299999999997</v>
      </c>
    </row>
    <row r="5041" spans="1:5" ht="27">
      <c r="A5041" s="130">
        <v>85284930</v>
      </c>
      <c r="B5041" s="139" t="s">
        <v>10507</v>
      </c>
      <c r="C5041" s="140"/>
      <c r="D5041" s="138">
        <v>2.4502999999999999</v>
      </c>
      <c r="E5041" s="138">
        <v>2.5034999999999998</v>
      </c>
    </row>
    <row r="5042" spans="1:5">
      <c r="A5042" s="130">
        <v>85284990</v>
      </c>
      <c r="B5042" s="117" t="s">
        <v>5820</v>
      </c>
      <c r="C5042" s="118"/>
      <c r="D5042" s="138">
        <v>1.8169999999999999</v>
      </c>
      <c r="E5042" s="138">
        <v>3.1331000000000002</v>
      </c>
    </row>
    <row r="5043" spans="1:5">
      <c r="A5043" s="150"/>
      <c r="B5043" s="117" t="s">
        <v>10506</v>
      </c>
      <c r="C5043" s="118"/>
      <c r="D5043" s="136">
        <v>7.9855</v>
      </c>
      <c r="E5043" s="136">
        <v>16.4361</v>
      </c>
    </row>
    <row r="5044" spans="1:5">
      <c r="A5044" s="151">
        <v>85285900</v>
      </c>
      <c r="B5044" s="117" t="s">
        <v>5759</v>
      </c>
      <c r="C5044" s="118"/>
      <c r="D5044" s="138">
        <v>4.4843000000000002</v>
      </c>
      <c r="E5044" s="138">
        <v>10.843500000000001</v>
      </c>
    </row>
    <row r="5045" spans="1:5">
      <c r="A5045" s="145">
        <v>85286200</v>
      </c>
      <c r="B5045" s="117" t="s">
        <v>10506</v>
      </c>
      <c r="C5045" s="118"/>
      <c r="D5045" s="136">
        <v>2.9771000000000001</v>
      </c>
      <c r="E5045" s="136">
        <v>7.3403999999999998</v>
      </c>
    </row>
    <row r="5046" spans="1:5" ht="27">
      <c r="A5046" s="130">
        <v>85286910</v>
      </c>
      <c r="B5046" s="139" t="s">
        <v>10508</v>
      </c>
      <c r="C5046" s="140"/>
      <c r="D5046" s="138">
        <v>18.112100000000002</v>
      </c>
      <c r="E5046" s="138">
        <v>72.735399999999998</v>
      </c>
    </row>
    <row r="5047" spans="1:5">
      <c r="A5047" s="130">
        <v>85286990</v>
      </c>
      <c r="B5047" s="117" t="s">
        <v>10509</v>
      </c>
      <c r="C5047" s="118"/>
      <c r="D5047" s="138">
        <v>2.407</v>
      </c>
      <c r="E5047" s="138">
        <v>22.985299999999999</v>
      </c>
    </row>
    <row r="5048" spans="1:5">
      <c r="A5048" s="145">
        <v>85287119</v>
      </c>
      <c r="B5048" s="117" t="s">
        <v>10510</v>
      </c>
      <c r="C5048" s="118"/>
      <c r="D5048" s="136">
        <v>3.3500999999999999</v>
      </c>
      <c r="E5048" s="136">
        <v>19.532699999999998</v>
      </c>
    </row>
    <row r="5049" spans="1:5">
      <c r="A5049" s="145">
        <v>85287190</v>
      </c>
      <c r="B5049" s="117" t="s">
        <v>10511</v>
      </c>
      <c r="C5049" s="118"/>
      <c r="D5049" s="136">
        <v>88.953000000000003</v>
      </c>
      <c r="E5049" s="136">
        <v>92.750699999999995</v>
      </c>
    </row>
    <row r="5050" spans="1:5">
      <c r="A5050" s="130">
        <v>85287200</v>
      </c>
      <c r="B5050" s="117" t="s">
        <v>10512</v>
      </c>
      <c r="C5050" s="118"/>
      <c r="D5050" s="138">
        <v>7.7385999999999999</v>
      </c>
      <c r="E5050" s="138">
        <v>13.6889</v>
      </c>
    </row>
    <row r="5051" spans="1:5" ht="27">
      <c r="A5051" s="130">
        <v>85291020</v>
      </c>
      <c r="B5051" s="139" t="s">
        <v>10513</v>
      </c>
      <c r="C5051" s="140"/>
      <c r="D5051" s="138">
        <v>1.2103999999999999</v>
      </c>
      <c r="E5051" s="138">
        <v>1.413</v>
      </c>
    </row>
    <row r="5052" spans="1:5">
      <c r="A5052" s="145">
        <v>85291090</v>
      </c>
      <c r="B5052" s="117" t="s">
        <v>10514</v>
      </c>
      <c r="C5052" s="118"/>
      <c r="D5052" s="136">
        <v>2.3241000000000001</v>
      </c>
      <c r="E5052" s="136">
        <v>13.868</v>
      </c>
    </row>
    <row r="5053" spans="1:5" ht="27">
      <c r="A5053" s="130">
        <v>85299011</v>
      </c>
      <c r="B5053" s="139" t="s">
        <v>10515</v>
      </c>
      <c r="C5053" s="140"/>
      <c r="D5053" s="138">
        <v>10.611000000000001</v>
      </c>
      <c r="E5053" s="138">
        <v>13.883699999999999</v>
      </c>
    </row>
    <row r="5054" spans="1:5">
      <c r="A5054" s="145">
        <v>85299012</v>
      </c>
      <c r="B5054" s="117" t="s">
        <v>10516</v>
      </c>
      <c r="C5054" s="118"/>
      <c r="D5054" s="136">
        <v>6.1402000000000001</v>
      </c>
      <c r="E5054" s="136">
        <v>50.545999999999999</v>
      </c>
    </row>
    <row r="5055" spans="1:5" ht="27">
      <c r="A5055" s="130">
        <v>85299019</v>
      </c>
      <c r="B5055" s="139" t="s">
        <v>10517</v>
      </c>
      <c r="C5055" s="140"/>
      <c r="D5055" s="138">
        <v>8.6883999999999997</v>
      </c>
      <c r="E5055" s="138">
        <v>11.9725</v>
      </c>
    </row>
    <row r="5056" spans="1:5">
      <c r="A5056" s="145">
        <v>85299020</v>
      </c>
      <c r="B5056" s="117" t="s">
        <v>10518</v>
      </c>
      <c r="C5056" s="118"/>
      <c r="D5056" s="136">
        <v>3.6469999999999998</v>
      </c>
      <c r="E5056" s="136">
        <v>15.5678</v>
      </c>
    </row>
    <row r="5057" spans="1:5" ht="27">
      <c r="A5057" s="130">
        <v>85299030</v>
      </c>
      <c r="B5057" s="139" t="s">
        <v>10519</v>
      </c>
      <c r="C5057" s="140"/>
      <c r="D5057" s="149">
        <v>2314.3000000000002</v>
      </c>
      <c r="E5057" s="149">
        <v>2314.3000000000002</v>
      </c>
    </row>
    <row r="5058" spans="1:5" ht="27">
      <c r="A5058" s="130">
        <v>85299040</v>
      </c>
      <c r="B5058" s="139" t="s">
        <v>10520</v>
      </c>
      <c r="C5058" s="140"/>
      <c r="D5058" s="138">
        <v>17.281700000000001</v>
      </c>
      <c r="E5058" s="138">
        <v>37.6233</v>
      </c>
    </row>
    <row r="5059" spans="1:5">
      <c r="A5059" s="145">
        <v>85299050</v>
      </c>
      <c r="B5059" s="117" t="s">
        <v>10521</v>
      </c>
      <c r="C5059" s="118"/>
      <c r="D5059" s="136">
        <v>13.6999</v>
      </c>
      <c r="E5059" s="136">
        <v>19.945599999999999</v>
      </c>
    </row>
    <row r="5060" spans="1:5" ht="27">
      <c r="A5060" s="130">
        <v>85299090</v>
      </c>
      <c r="B5060" s="139" t="s">
        <v>10522</v>
      </c>
      <c r="C5060" s="140"/>
      <c r="D5060" s="138">
        <v>4.5602999999999998</v>
      </c>
      <c r="E5060" s="138">
        <v>78.755499999999998</v>
      </c>
    </row>
    <row r="5061" spans="1:5">
      <c r="A5061" s="145">
        <v>85301010</v>
      </c>
      <c r="B5061" s="117" t="s">
        <v>10523</v>
      </c>
      <c r="C5061" s="118"/>
      <c r="D5061" s="136">
        <v>8.2654999999999994</v>
      </c>
      <c r="E5061" s="136">
        <v>8.2654999999999994</v>
      </c>
    </row>
    <row r="5062" spans="1:5" ht="27">
      <c r="A5062" s="130">
        <v>85301090</v>
      </c>
      <c r="B5062" s="139" t="s">
        <v>10524</v>
      </c>
      <c r="C5062" s="140"/>
      <c r="D5062" s="138">
        <v>5.9733000000000001</v>
      </c>
      <c r="E5062" s="138">
        <v>8.0063999999999993</v>
      </c>
    </row>
    <row r="5063" spans="1:5">
      <c r="A5063" s="145">
        <v>85308010</v>
      </c>
      <c r="B5063" s="117" t="s">
        <v>10525</v>
      </c>
      <c r="C5063" s="118"/>
      <c r="D5063" s="136">
        <v>13.7151</v>
      </c>
      <c r="E5063" s="136">
        <v>30.399899999999999</v>
      </c>
    </row>
    <row r="5064" spans="1:5" ht="27">
      <c r="A5064" s="130">
        <v>85308090</v>
      </c>
      <c r="B5064" s="139" t="s">
        <v>10526</v>
      </c>
      <c r="C5064" s="140"/>
      <c r="D5064" s="138">
        <v>3.2368000000000001</v>
      </c>
      <c r="E5064" s="138">
        <v>7.9474</v>
      </c>
    </row>
    <row r="5065" spans="1:5">
      <c r="A5065" s="145">
        <v>85309000</v>
      </c>
      <c r="B5065" s="117" t="s">
        <v>10527</v>
      </c>
      <c r="C5065" s="118"/>
      <c r="D5065" s="136">
        <v>13.2218</v>
      </c>
      <c r="E5065" s="136">
        <v>47.041600000000003</v>
      </c>
    </row>
    <row r="5066" spans="1:5" ht="27">
      <c r="A5066" s="130">
        <v>85311010</v>
      </c>
      <c r="B5066" s="139" t="s">
        <v>10528</v>
      </c>
      <c r="C5066" s="140"/>
      <c r="D5066" s="138">
        <v>12.9819</v>
      </c>
      <c r="E5066" s="138">
        <v>23.232600000000001</v>
      </c>
    </row>
    <row r="5067" spans="1:5">
      <c r="A5067" s="145">
        <v>85311090</v>
      </c>
      <c r="B5067" s="117" t="s">
        <v>10529</v>
      </c>
      <c r="C5067" s="118"/>
      <c r="D5067" s="136">
        <v>4.1435000000000004</v>
      </c>
      <c r="E5067" s="136">
        <v>16.075500000000002</v>
      </c>
    </row>
    <row r="5068" spans="1:5" ht="27">
      <c r="A5068" s="130">
        <v>85312000</v>
      </c>
      <c r="B5068" s="139" t="s">
        <v>10530</v>
      </c>
      <c r="C5068" s="140"/>
      <c r="D5068" s="138">
        <v>3.0105</v>
      </c>
      <c r="E5068" s="138">
        <v>12.516299999999999</v>
      </c>
    </row>
    <row r="5069" spans="1:5">
      <c r="A5069" s="145">
        <v>85318000</v>
      </c>
      <c r="B5069" s="117" t="s">
        <v>10531</v>
      </c>
      <c r="C5069" s="118"/>
      <c r="D5069" s="136">
        <v>2.0682999999999998</v>
      </c>
      <c r="E5069" s="136">
        <v>11.736000000000001</v>
      </c>
    </row>
    <row r="5070" spans="1:5" ht="27">
      <c r="A5070" s="130">
        <v>85319000</v>
      </c>
      <c r="B5070" s="139" t="s">
        <v>10532</v>
      </c>
      <c r="C5070" s="140"/>
      <c r="D5070" s="138">
        <v>3.3471000000000002</v>
      </c>
      <c r="E5070" s="138">
        <v>10.408799999999999</v>
      </c>
    </row>
    <row r="5071" spans="1:5">
      <c r="A5071" s="145">
        <v>85321000</v>
      </c>
      <c r="B5071" s="117" t="s">
        <v>10533</v>
      </c>
      <c r="C5071" s="118"/>
      <c r="D5071" s="136">
        <v>5.3121</v>
      </c>
      <c r="E5071" s="136">
        <v>8.0015999999999998</v>
      </c>
    </row>
    <row r="5072" spans="1:5" ht="27">
      <c r="A5072" s="130">
        <v>85322111</v>
      </c>
      <c r="B5072" s="139" t="s">
        <v>10534</v>
      </c>
      <c r="C5072" s="140"/>
      <c r="D5072" s="138">
        <v>9.9984000000000002</v>
      </c>
      <c r="E5072" s="138">
        <v>96.327699999999993</v>
      </c>
    </row>
    <row r="5073" spans="1:5">
      <c r="A5073" s="145">
        <v>85322119</v>
      </c>
      <c r="B5073" s="117" t="s">
        <v>10535</v>
      </c>
      <c r="C5073" s="118"/>
      <c r="D5073" s="136">
        <v>10.8665</v>
      </c>
      <c r="E5073" s="136">
        <v>25.002099999999999</v>
      </c>
    </row>
    <row r="5074" spans="1:5" ht="27">
      <c r="A5074" s="130">
        <v>85322120</v>
      </c>
      <c r="B5074" s="139" t="s">
        <v>10536</v>
      </c>
      <c r="C5074" s="140"/>
      <c r="D5074" s="138">
        <v>2.2464</v>
      </c>
      <c r="E5074" s="138">
        <v>2.8180999999999998</v>
      </c>
    </row>
    <row r="5075" spans="1:5" ht="27">
      <c r="A5075" s="130">
        <v>85322190</v>
      </c>
      <c r="B5075" s="139" t="s">
        <v>10537</v>
      </c>
      <c r="C5075" s="140"/>
      <c r="D5075" s="138">
        <v>4.3596000000000004</v>
      </c>
      <c r="E5075" s="138">
        <v>17.225899999999999</v>
      </c>
    </row>
    <row r="5076" spans="1:5" ht="27">
      <c r="A5076" s="130">
        <v>85322200</v>
      </c>
      <c r="B5076" s="139" t="s">
        <v>10538</v>
      </c>
      <c r="C5076" s="140"/>
      <c r="D5076" s="138">
        <v>6.5304000000000002</v>
      </c>
      <c r="E5076" s="138">
        <v>18.789100000000001</v>
      </c>
    </row>
    <row r="5077" spans="1:5" ht="27">
      <c r="A5077" s="145">
        <v>85322310</v>
      </c>
      <c r="B5077" s="117" t="s">
        <v>10539</v>
      </c>
      <c r="C5077" s="118"/>
      <c r="D5077" s="136">
        <v>24.282499999999999</v>
      </c>
      <c r="E5077" s="136">
        <v>62.079500000000003</v>
      </c>
    </row>
    <row r="5078" spans="1:5" ht="27">
      <c r="A5078" s="130">
        <v>85322390</v>
      </c>
      <c r="B5078" s="139" t="s">
        <v>10540</v>
      </c>
      <c r="C5078" s="140"/>
      <c r="D5078" s="138">
        <v>14.4625</v>
      </c>
      <c r="E5078" s="138">
        <v>27.8293</v>
      </c>
    </row>
    <row r="5079" spans="1:5" ht="27">
      <c r="A5079" s="145">
        <v>85322410</v>
      </c>
      <c r="B5079" s="117" t="s">
        <v>10539</v>
      </c>
      <c r="C5079" s="118"/>
      <c r="D5079" s="136">
        <v>28.055</v>
      </c>
      <c r="E5079" s="136">
        <v>44.618600000000001</v>
      </c>
    </row>
    <row r="5080" spans="1:5" ht="27">
      <c r="A5080" s="130">
        <v>85322420</v>
      </c>
      <c r="B5080" s="139" t="s">
        <v>10536</v>
      </c>
      <c r="C5080" s="140"/>
      <c r="D5080" s="138">
        <v>2.6156000000000001</v>
      </c>
      <c r="E5080" s="138">
        <v>11.9655</v>
      </c>
    </row>
    <row r="5081" spans="1:5">
      <c r="A5081" s="145">
        <v>85322490</v>
      </c>
      <c r="B5081" s="117" t="s">
        <v>10541</v>
      </c>
      <c r="C5081" s="118"/>
      <c r="D5081" s="136">
        <v>23.183499999999999</v>
      </c>
      <c r="E5081" s="136">
        <v>97.123199999999997</v>
      </c>
    </row>
    <row r="5082" spans="1:5" ht="27">
      <c r="A5082" s="130">
        <v>85322510</v>
      </c>
      <c r="B5082" s="139" t="s">
        <v>10542</v>
      </c>
      <c r="C5082" s="140"/>
      <c r="D5082" s="138">
        <v>12.78</v>
      </c>
      <c r="E5082" s="138">
        <v>77.672499999999999</v>
      </c>
    </row>
    <row r="5083" spans="1:5" ht="27">
      <c r="A5083" s="130">
        <v>85322590</v>
      </c>
      <c r="B5083" s="139" t="s">
        <v>10543</v>
      </c>
      <c r="C5083" s="140"/>
      <c r="D5083" s="138">
        <v>5.8308</v>
      </c>
      <c r="E5083" s="138">
        <v>10.988300000000001</v>
      </c>
    </row>
    <row r="5084" spans="1:5" ht="27">
      <c r="A5084" s="145">
        <v>85322910</v>
      </c>
      <c r="B5084" s="117" t="s">
        <v>10539</v>
      </c>
      <c r="C5084" s="118"/>
      <c r="D5084" s="136">
        <v>14.9536</v>
      </c>
      <c r="E5084" s="136">
        <v>16.443000000000001</v>
      </c>
    </row>
    <row r="5085" spans="1:5">
      <c r="A5085" s="145">
        <v>85322990</v>
      </c>
      <c r="B5085" s="117" t="s">
        <v>10544</v>
      </c>
      <c r="C5085" s="118"/>
      <c r="D5085" s="136">
        <v>5.9405999999999999</v>
      </c>
      <c r="E5085" s="136">
        <v>18.582999999999998</v>
      </c>
    </row>
    <row r="5086" spans="1:5" ht="27">
      <c r="A5086" s="145">
        <v>85323010</v>
      </c>
      <c r="B5086" s="117" t="s">
        <v>10539</v>
      </c>
      <c r="C5086" s="118"/>
      <c r="D5086" s="136">
        <v>21.632000000000001</v>
      </c>
      <c r="E5086" s="136">
        <v>10.063499999999999</v>
      </c>
    </row>
    <row r="5087" spans="1:5" ht="27">
      <c r="A5087" s="130">
        <v>85323090</v>
      </c>
      <c r="B5087" s="139" t="s">
        <v>10545</v>
      </c>
      <c r="C5087" s="140"/>
      <c r="D5087" s="138">
        <v>5.9058000000000002</v>
      </c>
      <c r="E5087" s="138">
        <v>23.331499999999998</v>
      </c>
    </row>
    <row r="5088" spans="1:5">
      <c r="A5088" s="145">
        <v>85329000</v>
      </c>
      <c r="B5088" s="117" t="s">
        <v>10546</v>
      </c>
      <c r="C5088" s="118"/>
      <c r="D5088" s="136">
        <v>5.6896000000000004</v>
      </c>
      <c r="E5088" s="136">
        <v>7.1036999999999999</v>
      </c>
    </row>
    <row r="5089" spans="1:5" ht="27">
      <c r="A5089" s="130">
        <v>85331000</v>
      </c>
      <c r="B5089" s="139" t="s">
        <v>10547</v>
      </c>
      <c r="C5089" s="140"/>
      <c r="D5089" s="138">
        <v>3.6747999999999998</v>
      </c>
      <c r="E5089" s="138">
        <v>7.8262999999999998</v>
      </c>
    </row>
    <row r="5090" spans="1:5">
      <c r="A5090" s="145">
        <v>85332110</v>
      </c>
      <c r="B5090" s="117" t="s">
        <v>10548</v>
      </c>
      <c r="C5090" s="118"/>
      <c r="D5090" s="136">
        <v>3.0497999999999998</v>
      </c>
      <c r="E5090" s="136">
        <v>18.855399999999999</v>
      </c>
    </row>
    <row r="5091" spans="1:5" ht="27">
      <c r="A5091" s="130">
        <v>85332120</v>
      </c>
      <c r="B5091" s="139" t="s">
        <v>10549</v>
      </c>
      <c r="C5091" s="140"/>
      <c r="D5091" s="138">
        <v>11.639900000000001</v>
      </c>
      <c r="E5091" s="138">
        <v>25.024699999999999</v>
      </c>
    </row>
    <row r="5092" spans="1:5">
      <c r="A5092" s="145">
        <v>85332190</v>
      </c>
      <c r="B5092" s="117" t="s">
        <v>10550</v>
      </c>
      <c r="C5092" s="118"/>
      <c r="D5092" s="136">
        <v>6.8220000000000001</v>
      </c>
      <c r="E5092" s="136">
        <v>24.3429</v>
      </c>
    </row>
    <row r="5093" spans="1:5" ht="27">
      <c r="A5093" s="130">
        <v>85332900</v>
      </c>
      <c r="B5093" s="139" t="s">
        <v>10551</v>
      </c>
      <c r="C5093" s="140"/>
      <c r="D5093" s="138">
        <v>4.0697000000000001</v>
      </c>
      <c r="E5093" s="138">
        <v>15.059100000000001</v>
      </c>
    </row>
    <row r="5094" spans="1:5">
      <c r="A5094" s="130">
        <v>85333110</v>
      </c>
      <c r="B5094" s="117" t="s">
        <v>10552</v>
      </c>
      <c r="C5094" s="118"/>
      <c r="D5094" s="138">
        <v>9.1087000000000007</v>
      </c>
      <c r="E5094" s="138">
        <v>36.886000000000003</v>
      </c>
    </row>
    <row r="5095" spans="1:5" ht="27">
      <c r="A5095" s="130">
        <v>85333190</v>
      </c>
      <c r="B5095" s="139" t="s">
        <v>10553</v>
      </c>
      <c r="C5095" s="140"/>
      <c r="D5095" s="138">
        <v>9.8116000000000003</v>
      </c>
      <c r="E5095" s="138">
        <v>11.102</v>
      </c>
    </row>
    <row r="5096" spans="1:5">
      <c r="A5096" s="130">
        <v>85333910</v>
      </c>
      <c r="B5096" s="117" t="s">
        <v>10554</v>
      </c>
      <c r="C5096" s="118"/>
      <c r="D5096" s="138">
        <v>11.0885</v>
      </c>
      <c r="E5096" s="138">
        <v>33.9373</v>
      </c>
    </row>
    <row r="5097" spans="1:5" ht="27">
      <c r="A5097" s="130">
        <v>85333990</v>
      </c>
      <c r="B5097" s="139" t="s">
        <v>10555</v>
      </c>
      <c r="C5097" s="140"/>
      <c r="D5097" s="138">
        <v>4.5883000000000003</v>
      </c>
      <c r="E5097" s="138">
        <v>10.084300000000001</v>
      </c>
    </row>
    <row r="5098" spans="1:5">
      <c r="A5098" s="130">
        <v>85334011</v>
      </c>
      <c r="B5098" s="117" t="s">
        <v>10556</v>
      </c>
      <c r="C5098" s="118"/>
      <c r="D5098" s="138">
        <v>8.4187999999999992</v>
      </c>
      <c r="E5098" s="138">
        <v>30.090499999999999</v>
      </c>
    </row>
    <row r="5099" spans="1:5" ht="27">
      <c r="A5099" s="145">
        <v>85334012</v>
      </c>
      <c r="B5099" s="139" t="s">
        <v>10557</v>
      </c>
      <c r="C5099" s="140"/>
      <c r="D5099" s="136">
        <v>11.889099999999999</v>
      </c>
      <c r="E5099" s="136">
        <v>22.759899999999998</v>
      </c>
    </row>
    <row r="5100" spans="1:5">
      <c r="A5100" s="130">
        <v>85334013</v>
      </c>
      <c r="B5100" s="117" t="s">
        <v>10558</v>
      </c>
      <c r="C5100" s="118"/>
      <c r="D5100" s="138">
        <v>7.2998000000000003</v>
      </c>
      <c r="E5100" s="138">
        <v>8.1862999999999992</v>
      </c>
    </row>
    <row r="5101" spans="1:5">
      <c r="A5101" s="145">
        <v>85334019</v>
      </c>
      <c r="B5101" s="117" t="s">
        <v>10559</v>
      </c>
      <c r="C5101" s="118"/>
      <c r="D5101" s="136">
        <v>14.5192</v>
      </c>
      <c r="E5101" s="136">
        <v>23.19</v>
      </c>
    </row>
    <row r="5102" spans="1:5" ht="27">
      <c r="A5102" s="130">
        <v>85334091</v>
      </c>
      <c r="B5102" s="139" t="s">
        <v>10560</v>
      </c>
      <c r="C5102" s="140"/>
      <c r="D5102" s="138">
        <v>14.8253</v>
      </c>
      <c r="E5102" s="138">
        <v>58.194299999999998</v>
      </c>
    </row>
    <row r="5103" spans="1:5">
      <c r="A5103" s="145">
        <v>85334092</v>
      </c>
      <c r="B5103" s="117" t="s">
        <v>10561</v>
      </c>
      <c r="C5103" s="118"/>
      <c r="D5103" s="136">
        <v>8.4100999999999999</v>
      </c>
      <c r="E5103" s="136">
        <v>13.3629</v>
      </c>
    </row>
    <row r="5104" spans="1:5" ht="27">
      <c r="A5104" s="130">
        <v>85334099</v>
      </c>
      <c r="B5104" s="139" t="s">
        <v>10562</v>
      </c>
      <c r="C5104" s="140"/>
      <c r="D5104" s="138">
        <v>9.2660999999999998</v>
      </c>
      <c r="E5104" s="138">
        <v>33.100099999999998</v>
      </c>
    </row>
    <row r="5105" spans="1:5">
      <c r="A5105" s="145">
        <v>85339000</v>
      </c>
      <c r="B5105" s="117" t="s">
        <v>10563</v>
      </c>
      <c r="C5105" s="118"/>
      <c r="D5105" s="136">
        <v>2.4157999999999999</v>
      </c>
      <c r="E5105" s="136">
        <v>25.164400000000001</v>
      </c>
    </row>
    <row r="5106" spans="1:5" ht="27">
      <c r="A5106" s="130">
        <v>85340011</v>
      </c>
      <c r="B5106" s="139" t="s">
        <v>10564</v>
      </c>
      <c r="C5106" s="140"/>
      <c r="D5106" s="138">
        <v>9.8926999999999996</v>
      </c>
      <c r="E5106" s="138">
        <v>12.158799999999999</v>
      </c>
    </row>
    <row r="5107" spans="1:5" ht="27">
      <c r="A5107" s="145">
        <v>85340012</v>
      </c>
      <c r="B5107" s="117" t="s">
        <v>10565</v>
      </c>
      <c r="C5107" s="118"/>
      <c r="D5107" s="136">
        <v>12.7203</v>
      </c>
      <c r="E5107" s="136">
        <v>23.9223</v>
      </c>
    </row>
    <row r="5108" spans="1:5" ht="27">
      <c r="A5108" s="130">
        <v>85340013</v>
      </c>
      <c r="B5108" s="139" t="s">
        <v>10566</v>
      </c>
      <c r="C5108" s="140"/>
      <c r="D5108" s="138">
        <v>10.414</v>
      </c>
      <c r="E5108" s="138">
        <v>21.2624</v>
      </c>
    </row>
    <row r="5109" spans="1:5">
      <c r="A5109" s="145">
        <v>85340019</v>
      </c>
      <c r="B5109" s="117" t="s">
        <v>10567</v>
      </c>
      <c r="C5109" s="118"/>
      <c r="D5109" s="136">
        <v>6.7173999999999996</v>
      </c>
      <c r="E5109" s="136">
        <v>15.106999999999999</v>
      </c>
    </row>
    <row r="5110" spans="1:5" ht="27">
      <c r="A5110" s="130">
        <v>85340020</v>
      </c>
      <c r="B5110" s="139" t="s">
        <v>10568</v>
      </c>
      <c r="C5110" s="140"/>
      <c r="D5110" s="138">
        <v>10.4621</v>
      </c>
      <c r="E5110" s="138">
        <v>11.8712</v>
      </c>
    </row>
    <row r="5111" spans="1:5" ht="27">
      <c r="A5111" s="145">
        <v>85340031</v>
      </c>
      <c r="B5111" s="117" t="s">
        <v>10569</v>
      </c>
      <c r="C5111" s="118"/>
      <c r="D5111" s="136">
        <v>15.0572</v>
      </c>
      <c r="E5111" s="136">
        <v>48.488900000000001</v>
      </c>
    </row>
    <row r="5112" spans="1:5" ht="27">
      <c r="A5112" s="130">
        <v>85340032</v>
      </c>
      <c r="B5112" s="139" t="s">
        <v>10570</v>
      </c>
      <c r="C5112" s="140"/>
      <c r="D5112" s="138">
        <v>14.7568</v>
      </c>
      <c r="E5112" s="138">
        <v>15.330399999999999</v>
      </c>
    </row>
    <row r="5113" spans="1:5" ht="27">
      <c r="A5113" s="130">
        <v>85340033</v>
      </c>
      <c r="B5113" s="139" t="s">
        <v>10571</v>
      </c>
      <c r="C5113" s="140"/>
      <c r="D5113" s="138">
        <v>14.464700000000001</v>
      </c>
      <c r="E5113" s="138">
        <v>25.205100000000002</v>
      </c>
    </row>
    <row r="5114" spans="1:5">
      <c r="A5114" s="145">
        <v>85340039</v>
      </c>
      <c r="B5114" s="117" t="s">
        <v>10572</v>
      </c>
      <c r="C5114" s="118"/>
      <c r="D5114" s="136">
        <v>22.340900000000001</v>
      </c>
      <c r="E5114" s="136">
        <v>25.793800000000001</v>
      </c>
    </row>
    <row r="5115" spans="1:5" ht="27">
      <c r="A5115" s="130">
        <v>85340040</v>
      </c>
      <c r="B5115" s="139" t="s">
        <v>10573</v>
      </c>
      <c r="C5115" s="140"/>
      <c r="D5115" s="138">
        <v>4.3167999999999997</v>
      </c>
      <c r="E5115" s="138">
        <v>162.60290000000001</v>
      </c>
    </row>
    <row r="5116" spans="1:5" ht="27">
      <c r="A5116" s="130">
        <v>85340051</v>
      </c>
      <c r="B5116" s="139" t="s">
        <v>10574</v>
      </c>
      <c r="C5116" s="140"/>
      <c r="D5116" s="138">
        <v>26.386800000000001</v>
      </c>
      <c r="E5116" s="138">
        <v>41.494599999999998</v>
      </c>
    </row>
    <row r="5117" spans="1:5">
      <c r="A5117" s="145">
        <v>85340059</v>
      </c>
      <c r="B5117" s="117" t="s">
        <v>10575</v>
      </c>
      <c r="C5117" s="118"/>
      <c r="D5117" s="136">
        <v>17.790800000000001</v>
      </c>
      <c r="E5117" s="136">
        <v>56.518500000000003</v>
      </c>
    </row>
    <row r="5118" spans="1:5">
      <c r="A5118" s="145">
        <v>85351000</v>
      </c>
      <c r="B5118" s="117" t="s">
        <v>10576</v>
      </c>
      <c r="C5118" s="118"/>
      <c r="D5118" s="136">
        <v>2.7652000000000001</v>
      </c>
      <c r="E5118" s="136">
        <v>25.586500000000001</v>
      </c>
    </row>
    <row r="5119" spans="1:5">
      <c r="A5119" s="130">
        <v>85352100</v>
      </c>
      <c r="B5119" s="117" t="s">
        <v>10577</v>
      </c>
      <c r="C5119" s="118"/>
      <c r="D5119" s="138">
        <v>9.0244</v>
      </c>
      <c r="E5119" s="138">
        <v>19.360199999999999</v>
      </c>
    </row>
    <row r="5120" spans="1:5">
      <c r="A5120" s="145">
        <v>85352900</v>
      </c>
      <c r="B5120" s="117" t="s">
        <v>10578</v>
      </c>
      <c r="C5120" s="118"/>
      <c r="D5120" s="136">
        <v>2.9053</v>
      </c>
      <c r="E5120" s="136">
        <v>7.3390000000000004</v>
      </c>
    </row>
    <row r="5121" spans="1:5" ht="27">
      <c r="A5121" s="130">
        <v>85353013</v>
      </c>
      <c r="B5121" s="139" t="s">
        <v>10579</v>
      </c>
      <c r="C5121" s="140"/>
      <c r="D5121" s="138">
        <v>15.2598</v>
      </c>
      <c r="E5121" s="138">
        <v>22.653600000000001</v>
      </c>
    </row>
    <row r="5122" spans="1:5" ht="27">
      <c r="A5122" s="130">
        <v>85353017</v>
      </c>
      <c r="B5122" s="139" t="s">
        <v>10580</v>
      </c>
      <c r="C5122" s="140"/>
      <c r="D5122" s="138">
        <v>5.7319000000000004</v>
      </c>
      <c r="E5122" s="138">
        <v>10.920400000000001</v>
      </c>
    </row>
    <row r="5123" spans="1:5" ht="27">
      <c r="A5123" s="130">
        <v>85353018</v>
      </c>
      <c r="B5123" s="139" t="s">
        <v>10581</v>
      </c>
      <c r="C5123" s="140"/>
      <c r="D5123" s="138">
        <v>14.1846</v>
      </c>
      <c r="E5123" s="138">
        <v>6.1943999999999999</v>
      </c>
    </row>
    <row r="5124" spans="1:5">
      <c r="A5124" s="145">
        <v>85353019</v>
      </c>
      <c r="B5124" s="117" t="s">
        <v>10582</v>
      </c>
      <c r="C5124" s="118"/>
      <c r="D5124" s="136">
        <v>3.5718000000000001</v>
      </c>
      <c r="E5124" s="136">
        <v>11.5581</v>
      </c>
    </row>
    <row r="5125" spans="1:5" ht="27">
      <c r="A5125" s="130">
        <v>85353027</v>
      </c>
      <c r="B5125" s="139" t="s">
        <v>10583</v>
      </c>
      <c r="C5125" s="140"/>
      <c r="D5125" s="138">
        <v>5.3068999999999997</v>
      </c>
      <c r="E5125" s="138">
        <v>6.4302000000000001</v>
      </c>
    </row>
    <row r="5126" spans="1:5" ht="27">
      <c r="A5126" s="145">
        <v>85353028</v>
      </c>
      <c r="B5126" s="139" t="s">
        <v>10584</v>
      </c>
      <c r="C5126" s="140"/>
      <c r="D5126" s="136">
        <v>5.7093999999999996</v>
      </c>
      <c r="E5126" s="136">
        <v>5.8632999999999997</v>
      </c>
    </row>
    <row r="5127" spans="1:5" ht="27">
      <c r="A5127" s="130">
        <v>85353029</v>
      </c>
      <c r="B5127" s="139" t="s">
        <v>10585</v>
      </c>
      <c r="C5127" s="140"/>
      <c r="D5127" s="138">
        <v>6.4546999999999999</v>
      </c>
      <c r="E5127" s="138">
        <v>13.552</v>
      </c>
    </row>
    <row r="5128" spans="1:5">
      <c r="A5128" s="145">
        <v>85354010</v>
      </c>
      <c r="B5128" s="117" t="s">
        <v>10586</v>
      </c>
      <c r="C5128" s="118"/>
      <c r="D5128" s="136">
        <v>7.4358000000000004</v>
      </c>
      <c r="E5128" s="136">
        <v>14.553000000000001</v>
      </c>
    </row>
    <row r="5129" spans="1:5" ht="27">
      <c r="A5129" s="130">
        <v>85354090</v>
      </c>
      <c r="B5129" s="139" t="s">
        <v>10587</v>
      </c>
      <c r="C5129" s="140"/>
      <c r="D5129" s="138">
        <v>9.1155000000000008</v>
      </c>
      <c r="E5129" s="138">
        <v>20.5032</v>
      </c>
    </row>
    <row r="5130" spans="1:5" ht="27">
      <c r="A5130" s="130">
        <v>85359010</v>
      </c>
      <c r="B5130" s="139" t="s">
        <v>10588</v>
      </c>
      <c r="C5130" s="140"/>
      <c r="D5130" s="138">
        <v>12.5121</v>
      </c>
      <c r="E5130" s="138">
        <v>45.937600000000003</v>
      </c>
    </row>
    <row r="5131" spans="1:5">
      <c r="A5131" s="130">
        <v>85359090</v>
      </c>
      <c r="B5131" s="117" t="s">
        <v>5820</v>
      </c>
      <c r="C5131" s="118"/>
      <c r="D5131" s="138">
        <v>7.4260000000000002</v>
      </c>
      <c r="E5131" s="138">
        <v>14.474</v>
      </c>
    </row>
    <row r="5132" spans="1:5">
      <c r="A5132" s="145">
        <v>85361000</v>
      </c>
      <c r="B5132" s="117" t="s">
        <v>10589</v>
      </c>
      <c r="C5132" s="118"/>
      <c r="D5132" s="136">
        <v>2.2820999999999998</v>
      </c>
      <c r="E5132" s="136">
        <v>13.6698</v>
      </c>
    </row>
    <row r="5133" spans="1:5" ht="27">
      <c r="A5133" s="145">
        <v>85362000</v>
      </c>
      <c r="B5133" s="139" t="s">
        <v>10590</v>
      </c>
      <c r="C5133" s="140"/>
      <c r="D5133" s="136">
        <v>6.4946999999999999</v>
      </c>
      <c r="E5133" s="136">
        <v>8.7062000000000008</v>
      </c>
    </row>
    <row r="5134" spans="1:5">
      <c r="A5134" s="130">
        <v>85363010</v>
      </c>
      <c r="B5134" s="117" t="s">
        <v>10591</v>
      </c>
      <c r="C5134" s="118"/>
      <c r="D5134" s="138">
        <v>31.5153</v>
      </c>
      <c r="E5134" s="138">
        <v>70.16</v>
      </c>
    </row>
    <row r="5135" spans="1:5">
      <c r="A5135" s="130">
        <v>85363090</v>
      </c>
      <c r="B5135" s="117" t="s">
        <v>5820</v>
      </c>
      <c r="C5135" s="118"/>
      <c r="D5135" s="138">
        <v>8.8943999999999992</v>
      </c>
      <c r="E5135" s="138">
        <v>23.6691</v>
      </c>
    </row>
    <row r="5136" spans="1:5">
      <c r="A5136" s="130">
        <v>85364100</v>
      </c>
      <c r="B5136" s="117" t="s">
        <v>10592</v>
      </c>
      <c r="C5136" s="118"/>
      <c r="D5136" s="138">
        <v>7.6738999999999997</v>
      </c>
      <c r="E5136" s="138">
        <v>16.679500000000001</v>
      </c>
    </row>
    <row r="5137" spans="1:5" ht="27">
      <c r="A5137" s="145">
        <v>85364900</v>
      </c>
      <c r="B5137" s="139" t="s">
        <v>10593</v>
      </c>
      <c r="C5137" s="140"/>
      <c r="D5137" s="136">
        <v>7.6120000000000001</v>
      </c>
      <c r="E5137" s="136">
        <v>10.6378</v>
      </c>
    </row>
    <row r="5138" spans="1:5">
      <c r="A5138" s="145">
        <v>85365010</v>
      </c>
      <c r="B5138" s="117" t="s">
        <v>10594</v>
      </c>
      <c r="C5138" s="118"/>
      <c r="D5138" s="136">
        <v>12.2242</v>
      </c>
      <c r="E5138" s="136">
        <v>2.1863999999999999</v>
      </c>
    </row>
    <row r="5139" spans="1:5">
      <c r="A5139" s="145">
        <v>85365020</v>
      </c>
      <c r="B5139" s="117" t="s">
        <v>10595</v>
      </c>
      <c r="C5139" s="118"/>
      <c r="D5139" s="136">
        <v>115.8026</v>
      </c>
      <c r="E5139" s="136">
        <v>606.20799999999997</v>
      </c>
    </row>
    <row r="5140" spans="1:5">
      <c r="A5140" s="145">
        <v>85365030</v>
      </c>
      <c r="B5140" s="117" t="s">
        <v>10596</v>
      </c>
      <c r="C5140" s="118"/>
      <c r="D5140" s="136">
        <v>14.3712</v>
      </c>
      <c r="E5140" s="136">
        <v>41.256599999999999</v>
      </c>
    </row>
    <row r="5141" spans="1:5">
      <c r="A5141" s="145">
        <v>85365090</v>
      </c>
      <c r="B5141" s="117" t="s">
        <v>10597</v>
      </c>
      <c r="C5141" s="118"/>
      <c r="D5141" s="136">
        <v>7.3487999999999998</v>
      </c>
      <c r="E5141" s="136">
        <v>20.049399999999999</v>
      </c>
    </row>
    <row r="5142" spans="1:5">
      <c r="A5142" s="130">
        <v>85366100</v>
      </c>
      <c r="B5142" s="117" t="s">
        <v>10598</v>
      </c>
      <c r="C5142" s="118"/>
      <c r="D5142" s="138">
        <v>1.0680000000000001</v>
      </c>
      <c r="E5142" s="138">
        <v>1.9754</v>
      </c>
    </row>
    <row r="5143" spans="1:5">
      <c r="A5143" s="130">
        <v>85366910</v>
      </c>
      <c r="B5143" s="117" t="s">
        <v>10599</v>
      </c>
      <c r="C5143" s="118"/>
      <c r="D5143" s="138">
        <v>3.6711</v>
      </c>
      <c r="E5143" s="138">
        <v>6.8811</v>
      </c>
    </row>
    <row r="5144" spans="1:5">
      <c r="A5144" s="145">
        <v>85366990</v>
      </c>
      <c r="B5144" s="117" t="s">
        <v>10600</v>
      </c>
      <c r="C5144" s="118"/>
      <c r="D5144" s="136">
        <v>4.6517999999999997</v>
      </c>
      <c r="E5144" s="136">
        <v>9.6759000000000004</v>
      </c>
    </row>
    <row r="5145" spans="1:5">
      <c r="A5145" s="130">
        <v>85367000</v>
      </c>
      <c r="B5145" s="117" t="s">
        <v>10601</v>
      </c>
      <c r="C5145" s="118"/>
      <c r="D5145" s="138">
        <v>10.99</v>
      </c>
      <c r="E5145" s="138">
        <v>41.235199999999999</v>
      </c>
    </row>
    <row r="5146" spans="1:5">
      <c r="A5146" s="145">
        <v>85369010</v>
      </c>
      <c r="B5146" s="117" t="s">
        <v>10602</v>
      </c>
      <c r="C5146" s="118"/>
      <c r="D5146" s="136">
        <v>2.3622000000000001</v>
      </c>
      <c r="E5146" s="136">
        <v>5.6148999999999996</v>
      </c>
    </row>
    <row r="5147" spans="1:5">
      <c r="A5147" s="145">
        <v>85369020</v>
      </c>
      <c r="B5147" s="117" t="s">
        <v>10603</v>
      </c>
      <c r="C5147" s="118"/>
      <c r="D5147" s="136">
        <v>54</v>
      </c>
      <c r="E5147" s="136">
        <v>54</v>
      </c>
    </row>
    <row r="5148" spans="1:5">
      <c r="A5148" s="145">
        <v>85369030</v>
      </c>
      <c r="B5148" s="117" t="s">
        <v>10604</v>
      </c>
      <c r="C5148" s="118"/>
      <c r="D5148" s="136">
        <v>3.6364000000000001</v>
      </c>
      <c r="E5148" s="136">
        <v>6.0766999999999998</v>
      </c>
    </row>
    <row r="5149" spans="1:5">
      <c r="A5149" s="130">
        <v>85369040</v>
      </c>
      <c r="B5149" s="117" t="s">
        <v>10605</v>
      </c>
      <c r="C5149" s="118"/>
      <c r="D5149" s="138">
        <v>9.8853000000000009</v>
      </c>
      <c r="E5149" s="138">
        <v>26.140699999999999</v>
      </c>
    </row>
    <row r="5150" spans="1:5" ht="27">
      <c r="A5150" s="145">
        <v>85369050</v>
      </c>
      <c r="B5150" s="117" t="s">
        <v>10606</v>
      </c>
      <c r="C5150" s="118"/>
      <c r="D5150" s="136">
        <v>1.8524</v>
      </c>
      <c r="E5150" s="136">
        <v>10.391999999999999</v>
      </c>
    </row>
    <row r="5151" spans="1:5" ht="27">
      <c r="A5151" s="130">
        <v>85369060</v>
      </c>
      <c r="B5151" s="139" t="s">
        <v>10607</v>
      </c>
      <c r="C5151" s="140"/>
      <c r="D5151" s="138">
        <v>6.55</v>
      </c>
      <c r="E5151" s="138">
        <v>8.5969999999999995</v>
      </c>
    </row>
    <row r="5152" spans="1:5" ht="27">
      <c r="A5152" s="130">
        <v>85369090</v>
      </c>
      <c r="B5152" s="139" t="s">
        <v>10608</v>
      </c>
      <c r="C5152" s="140"/>
      <c r="D5152" s="138">
        <v>5.1372</v>
      </c>
      <c r="E5152" s="138">
        <v>14.749000000000001</v>
      </c>
    </row>
    <row r="5153" spans="1:5" ht="27">
      <c r="A5153" s="145">
        <v>85371011</v>
      </c>
      <c r="B5153" s="117" t="s">
        <v>10609</v>
      </c>
      <c r="C5153" s="118"/>
      <c r="D5153" s="136">
        <v>32.514200000000002</v>
      </c>
      <c r="E5153" s="136">
        <v>133.37209999999999</v>
      </c>
    </row>
    <row r="5154" spans="1:5" ht="27">
      <c r="A5154" s="130">
        <v>85371019</v>
      </c>
      <c r="B5154" s="139" t="s">
        <v>10610</v>
      </c>
      <c r="C5154" s="140"/>
      <c r="D5154" s="138">
        <v>1.3309</v>
      </c>
      <c r="E5154" s="138">
        <v>25.8386</v>
      </c>
    </row>
    <row r="5155" spans="1:5" ht="27">
      <c r="A5155" s="130">
        <v>85371020</v>
      </c>
      <c r="B5155" s="139" t="s">
        <v>10611</v>
      </c>
      <c r="C5155" s="140"/>
      <c r="D5155" s="138">
        <v>11.318099999999999</v>
      </c>
      <c r="E5155" s="138">
        <v>61.792400000000001</v>
      </c>
    </row>
    <row r="5156" spans="1:5">
      <c r="A5156" s="145">
        <v>85371030</v>
      </c>
      <c r="B5156" s="117" t="s">
        <v>10612</v>
      </c>
      <c r="C5156" s="118"/>
      <c r="D5156" s="136">
        <v>5.6448999999999998</v>
      </c>
      <c r="E5156" s="136">
        <v>53.530200000000001</v>
      </c>
    </row>
    <row r="5157" spans="1:5">
      <c r="A5157" s="145">
        <v>85371090</v>
      </c>
      <c r="B5157" s="117" t="s">
        <v>10613</v>
      </c>
      <c r="C5157" s="118"/>
      <c r="D5157" s="136">
        <v>15.271800000000001</v>
      </c>
      <c r="E5157" s="136">
        <v>40.027299999999997</v>
      </c>
    </row>
    <row r="5158" spans="1:5">
      <c r="A5158" s="145">
        <v>85372010</v>
      </c>
      <c r="B5158" s="117" t="s">
        <v>10614</v>
      </c>
      <c r="C5158" s="118"/>
      <c r="D5158" s="136">
        <v>9.0652000000000008</v>
      </c>
      <c r="E5158" s="136">
        <v>14.6762</v>
      </c>
    </row>
    <row r="5159" spans="1:5">
      <c r="A5159" s="145">
        <v>85372090</v>
      </c>
      <c r="B5159" s="117" t="s">
        <v>10615</v>
      </c>
      <c r="C5159" s="118"/>
      <c r="D5159" s="136">
        <v>8.5685000000000002</v>
      </c>
      <c r="E5159" s="136">
        <v>10.347799999999999</v>
      </c>
    </row>
    <row r="5160" spans="1:5">
      <c r="A5160" s="145">
        <v>85381000</v>
      </c>
      <c r="B5160" s="117" t="s">
        <v>10616</v>
      </c>
      <c r="C5160" s="118"/>
      <c r="D5160" s="136">
        <v>3.6829999999999998</v>
      </c>
      <c r="E5160" s="136">
        <v>9.1918000000000006</v>
      </c>
    </row>
    <row r="5161" spans="1:5">
      <c r="A5161" s="145">
        <v>85389010</v>
      </c>
      <c r="B5161" s="117" t="s">
        <v>10617</v>
      </c>
      <c r="C5161" s="118"/>
      <c r="D5161" s="136">
        <v>20.432700000000001</v>
      </c>
      <c r="E5161" s="136">
        <v>80.9786</v>
      </c>
    </row>
    <row r="5162" spans="1:5">
      <c r="A5162" s="145">
        <v>85389020</v>
      </c>
      <c r="B5162" s="117" t="s">
        <v>10618</v>
      </c>
      <c r="C5162" s="118"/>
      <c r="D5162" s="136">
        <v>1.9103000000000001</v>
      </c>
      <c r="E5162" s="136">
        <v>5.9512</v>
      </c>
    </row>
    <row r="5163" spans="1:5">
      <c r="A5163" s="145">
        <v>85389090</v>
      </c>
      <c r="B5163" s="117" t="s">
        <v>10619</v>
      </c>
      <c r="C5163" s="118"/>
      <c r="D5163" s="136">
        <v>7.5225999999999997</v>
      </c>
      <c r="E5163" s="136">
        <v>19.227499999999999</v>
      </c>
    </row>
    <row r="5164" spans="1:5">
      <c r="A5164" s="130">
        <v>85391010</v>
      </c>
      <c r="B5164" s="117" t="s">
        <v>10620</v>
      </c>
      <c r="C5164" s="118"/>
      <c r="D5164" s="138">
        <v>2.3706</v>
      </c>
      <c r="E5164" s="138">
        <v>3.9613</v>
      </c>
    </row>
    <row r="5165" spans="1:5">
      <c r="A5165" s="145">
        <v>85391090</v>
      </c>
      <c r="B5165" s="117" t="s">
        <v>10621</v>
      </c>
      <c r="C5165" s="118"/>
      <c r="D5165" s="136">
        <v>2.3424999999999998</v>
      </c>
      <c r="E5165" s="136">
        <v>5.5461999999999998</v>
      </c>
    </row>
    <row r="5166" spans="1:5">
      <c r="A5166" s="130">
        <v>85392110</v>
      </c>
      <c r="B5166" s="117" t="s">
        <v>10620</v>
      </c>
      <c r="C5166" s="118"/>
      <c r="D5166" s="138">
        <v>2.9268999999999998</v>
      </c>
      <c r="E5166" s="138">
        <v>19.7729</v>
      </c>
    </row>
    <row r="5167" spans="1:5">
      <c r="A5167" s="145">
        <v>85392190</v>
      </c>
      <c r="B5167" s="117" t="s">
        <v>10622</v>
      </c>
      <c r="C5167" s="118"/>
      <c r="D5167" s="136">
        <v>3.1913</v>
      </c>
      <c r="E5167" s="136">
        <v>12.101599999999999</v>
      </c>
    </row>
    <row r="5168" spans="1:5" ht="27">
      <c r="A5168" s="130">
        <v>85392200</v>
      </c>
      <c r="B5168" s="139" t="s">
        <v>10623</v>
      </c>
      <c r="C5168" s="140"/>
      <c r="D5168" s="138">
        <v>4.3251999999999997</v>
      </c>
      <c r="E5168" s="138">
        <v>8.0287000000000006</v>
      </c>
    </row>
    <row r="5169" spans="1:5">
      <c r="A5169" s="130">
        <v>85392910</v>
      </c>
      <c r="B5169" s="117" t="s">
        <v>10620</v>
      </c>
      <c r="C5169" s="118"/>
      <c r="D5169" s="138">
        <v>6.2569999999999997</v>
      </c>
      <c r="E5169" s="138">
        <v>15.2232</v>
      </c>
    </row>
    <row r="5170" spans="1:5" ht="27">
      <c r="A5170" s="130">
        <v>85392990</v>
      </c>
      <c r="B5170" s="139" t="s">
        <v>10624</v>
      </c>
      <c r="C5170" s="140"/>
      <c r="D5170" s="138">
        <v>5.5533000000000001</v>
      </c>
      <c r="E5170" s="138">
        <v>15.0153</v>
      </c>
    </row>
    <row r="5171" spans="1:5" ht="27">
      <c r="A5171" s="145">
        <v>85393111</v>
      </c>
      <c r="B5171" s="117" t="s">
        <v>10625</v>
      </c>
      <c r="C5171" s="118"/>
      <c r="D5171" s="136">
        <v>12.694100000000001</v>
      </c>
      <c r="E5171" s="136">
        <v>12.694100000000001</v>
      </c>
    </row>
    <row r="5172" spans="1:5">
      <c r="A5172" s="130">
        <v>85393119</v>
      </c>
      <c r="B5172" s="117" t="s">
        <v>6002</v>
      </c>
      <c r="C5172" s="118"/>
      <c r="D5172" s="138">
        <v>7.1142000000000003</v>
      </c>
      <c r="E5172" s="138">
        <v>7.6326999999999998</v>
      </c>
    </row>
    <row r="5173" spans="1:5">
      <c r="A5173" s="130">
        <v>85393120</v>
      </c>
      <c r="B5173" s="117" t="s">
        <v>10626</v>
      </c>
      <c r="C5173" s="118"/>
      <c r="D5173" s="138">
        <v>7.0141</v>
      </c>
      <c r="E5173" s="138">
        <v>8.9847000000000001</v>
      </c>
    </row>
    <row r="5174" spans="1:5" ht="27">
      <c r="A5174" s="145">
        <v>85393131</v>
      </c>
      <c r="B5174" s="117" t="s">
        <v>10627</v>
      </c>
      <c r="C5174" s="118"/>
      <c r="D5174" s="136">
        <v>2.3755999999999999</v>
      </c>
      <c r="E5174" s="136">
        <v>3.1467000000000001</v>
      </c>
    </row>
    <row r="5175" spans="1:5">
      <c r="A5175" s="130">
        <v>85393139</v>
      </c>
      <c r="B5175" s="117" t="s">
        <v>5820</v>
      </c>
      <c r="C5175" s="118"/>
      <c r="D5175" s="138">
        <v>3.0910000000000002</v>
      </c>
      <c r="E5175" s="138">
        <v>4.9383999999999997</v>
      </c>
    </row>
    <row r="5176" spans="1:5">
      <c r="A5176" s="130">
        <v>85393210</v>
      </c>
      <c r="B5176" s="117" t="s">
        <v>10628</v>
      </c>
      <c r="C5176" s="118"/>
      <c r="D5176" s="138">
        <v>4.0465</v>
      </c>
      <c r="E5176" s="138">
        <v>6.5160999999999998</v>
      </c>
    </row>
    <row r="5177" spans="1:5">
      <c r="A5177" s="130">
        <v>85393220</v>
      </c>
      <c r="B5177" s="117" t="s">
        <v>10629</v>
      </c>
      <c r="C5177" s="118"/>
      <c r="D5177" s="138">
        <v>9.9658999999999995</v>
      </c>
      <c r="E5177" s="138">
        <v>12.599299999999999</v>
      </c>
    </row>
    <row r="5178" spans="1:5">
      <c r="A5178" s="130">
        <v>85393230</v>
      </c>
      <c r="B5178" s="117" t="s">
        <v>10630</v>
      </c>
      <c r="C5178" s="118"/>
      <c r="D5178" s="138">
        <v>8.7481000000000009</v>
      </c>
      <c r="E5178" s="138">
        <v>11.3908</v>
      </c>
    </row>
    <row r="5179" spans="1:5">
      <c r="A5179" s="130">
        <v>85393919</v>
      </c>
      <c r="B5179" s="117" t="s">
        <v>5820</v>
      </c>
      <c r="C5179" s="118"/>
      <c r="D5179" s="138">
        <v>5.2847999999999997</v>
      </c>
      <c r="E5179" s="138">
        <v>9.9530999999999992</v>
      </c>
    </row>
    <row r="5180" spans="1:5">
      <c r="A5180" s="130">
        <v>85393990</v>
      </c>
      <c r="B5180" s="117" t="s">
        <v>5820</v>
      </c>
      <c r="C5180" s="118"/>
      <c r="D5180" s="138">
        <v>3.1617000000000002</v>
      </c>
      <c r="E5180" s="138">
        <v>3.1617000000000002</v>
      </c>
    </row>
    <row r="5181" spans="1:5">
      <c r="A5181" s="130">
        <v>85394110</v>
      </c>
      <c r="B5181" s="117" t="s">
        <v>10631</v>
      </c>
      <c r="C5181" s="118"/>
      <c r="D5181" s="138">
        <v>23.748100000000001</v>
      </c>
      <c r="E5181" s="138">
        <v>59.079799999999999</v>
      </c>
    </row>
    <row r="5182" spans="1:5" ht="27">
      <c r="A5182" s="130">
        <v>85394190</v>
      </c>
      <c r="B5182" s="139" t="s">
        <v>10632</v>
      </c>
      <c r="C5182" s="140"/>
      <c r="D5182" s="138">
        <v>13.568300000000001</v>
      </c>
      <c r="E5182" s="138">
        <v>8.4796999999999993</v>
      </c>
    </row>
    <row r="5183" spans="1:5" ht="27">
      <c r="A5183" s="145">
        <v>85394900</v>
      </c>
      <c r="B5183" s="139" t="s">
        <v>10633</v>
      </c>
      <c r="C5183" s="140"/>
      <c r="D5183" s="136">
        <v>4.8304999999999998</v>
      </c>
      <c r="E5183" s="136">
        <v>13.3828</v>
      </c>
    </row>
    <row r="5184" spans="1:5" ht="27">
      <c r="A5184" s="130">
        <v>85395100</v>
      </c>
      <c r="B5184" s="139" t="s">
        <v>10634</v>
      </c>
      <c r="C5184" s="140"/>
      <c r="D5184" s="138">
        <v>2.4578000000000002</v>
      </c>
      <c r="E5184" s="138">
        <v>13.082000000000001</v>
      </c>
    </row>
    <row r="5185" spans="1:5">
      <c r="A5185" s="145">
        <v>85395200</v>
      </c>
      <c r="B5185" s="117" t="s">
        <v>10635</v>
      </c>
      <c r="C5185" s="118"/>
      <c r="D5185" s="136">
        <v>3.8584999999999998</v>
      </c>
      <c r="E5185" s="136">
        <v>8.1600999999999999</v>
      </c>
    </row>
    <row r="5186" spans="1:5" ht="27">
      <c r="A5186" s="130">
        <v>85399010</v>
      </c>
      <c r="B5186" s="139" t="s">
        <v>10636</v>
      </c>
      <c r="C5186" s="140"/>
      <c r="D5186" s="138">
        <v>143.80510000000001</v>
      </c>
      <c r="E5186" s="138">
        <v>0.77939999999999998</v>
      </c>
    </row>
    <row r="5187" spans="1:5">
      <c r="A5187" s="145">
        <v>85399020</v>
      </c>
      <c r="B5187" s="117" t="s">
        <v>10637</v>
      </c>
      <c r="C5187" s="118"/>
      <c r="D5187" s="136">
        <v>3.8216000000000001</v>
      </c>
      <c r="E5187" s="136">
        <v>8.8682999999999996</v>
      </c>
    </row>
    <row r="5188" spans="1:5" ht="27">
      <c r="A5188" s="130">
        <v>85399090</v>
      </c>
      <c r="B5188" s="139" t="s">
        <v>10638</v>
      </c>
      <c r="C5188" s="140"/>
      <c r="D5188" s="138">
        <v>2.0215000000000001</v>
      </c>
      <c r="E5188" s="138">
        <v>4.1318000000000001</v>
      </c>
    </row>
    <row r="5189" spans="1:5">
      <c r="A5189" s="145">
        <v>85407100</v>
      </c>
      <c r="B5189" s="117" t="s">
        <v>10639</v>
      </c>
      <c r="C5189" s="118"/>
      <c r="D5189" s="136">
        <v>2.1349999999999998</v>
      </c>
      <c r="E5189" s="136">
        <v>4.8574999999999999</v>
      </c>
    </row>
    <row r="5190" spans="1:5" ht="27">
      <c r="A5190" s="130">
        <v>85407900</v>
      </c>
      <c r="B5190" s="139" t="s">
        <v>10640</v>
      </c>
      <c r="C5190" s="140"/>
      <c r="D5190" s="138">
        <v>104.1016</v>
      </c>
      <c r="E5190" s="138">
        <v>104.1016</v>
      </c>
    </row>
    <row r="5191" spans="1:5">
      <c r="A5191" s="145">
        <v>85408910</v>
      </c>
      <c r="B5191" s="117" t="s">
        <v>10641</v>
      </c>
      <c r="C5191" s="118"/>
      <c r="D5191" s="136">
        <v>28.641100000000002</v>
      </c>
      <c r="E5191" s="136">
        <v>63.187100000000001</v>
      </c>
    </row>
    <row r="5192" spans="1:5" ht="27">
      <c r="A5192" s="130">
        <v>85408990</v>
      </c>
      <c r="B5192" s="139" t="s">
        <v>10642</v>
      </c>
      <c r="C5192" s="140"/>
      <c r="D5192" s="138">
        <v>49.053699999999999</v>
      </c>
      <c r="E5192" s="138">
        <v>69.620599999999996</v>
      </c>
    </row>
    <row r="5193" spans="1:5">
      <c r="A5193" s="130">
        <v>85409110</v>
      </c>
      <c r="B5193" s="117" t="s">
        <v>10643</v>
      </c>
      <c r="C5193" s="118"/>
      <c r="D5193" s="138">
        <v>176.35830000000001</v>
      </c>
      <c r="E5193" s="138">
        <v>176.35830000000001</v>
      </c>
    </row>
    <row r="5194" spans="1:5" ht="27">
      <c r="A5194" s="130">
        <v>85409900</v>
      </c>
      <c r="B5194" s="139" t="s">
        <v>10644</v>
      </c>
      <c r="C5194" s="140"/>
      <c r="D5194" s="138">
        <v>13.028600000000001</v>
      </c>
      <c r="E5194" s="138">
        <v>13.028600000000001</v>
      </c>
    </row>
    <row r="5195" spans="1:5">
      <c r="A5195" s="130">
        <v>85411011</v>
      </c>
      <c r="B5195" s="117" t="s">
        <v>10645</v>
      </c>
      <c r="C5195" s="118"/>
      <c r="D5195" s="138">
        <v>3.6772999999999998</v>
      </c>
      <c r="E5195" s="138">
        <v>18.006799999999998</v>
      </c>
    </row>
    <row r="5196" spans="1:5" ht="27">
      <c r="A5196" s="130">
        <v>85411012</v>
      </c>
      <c r="B5196" s="139" t="s">
        <v>10646</v>
      </c>
      <c r="C5196" s="140"/>
      <c r="D5196" s="138">
        <v>12.237500000000001</v>
      </c>
      <c r="E5196" s="138">
        <v>58.271099999999997</v>
      </c>
    </row>
    <row r="5197" spans="1:5">
      <c r="A5197" s="130">
        <v>85411019</v>
      </c>
      <c r="B5197" s="117" t="s">
        <v>10647</v>
      </c>
      <c r="C5197" s="118"/>
      <c r="D5197" s="138">
        <v>13.739699999999999</v>
      </c>
      <c r="E5197" s="138">
        <v>42.623899999999999</v>
      </c>
    </row>
    <row r="5198" spans="1:5" ht="27">
      <c r="A5198" s="130">
        <v>85411021</v>
      </c>
      <c r="B5198" s="139" t="s">
        <v>10648</v>
      </c>
      <c r="C5198" s="140"/>
      <c r="D5198" s="138">
        <v>37.299900000000001</v>
      </c>
      <c r="E5198" s="138">
        <v>133.77780000000001</v>
      </c>
    </row>
    <row r="5199" spans="1:5">
      <c r="A5199" s="145">
        <v>85411022</v>
      </c>
      <c r="B5199" s="117" t="s">
        <v>10649</v>
      </c>
      <c r="C5199" s="118"/>
      <c r="D5199" s="136">
        <v>35.688400000000001</v>
      </c>
      <c r="E5199" s="136">
        <v>83.320999999999998</v>
      </c>
    </row>
    <row r="5200" spans="1:5" ht="27">
      <c r="A5200" s="130">
        <v>85411029</v>
      </c>
      <c r="B5200" s="139" t="s">
        <v>10650</v>
      </c>
      <c r="C5200" s="140"/>
      <c r="D5200" s="138">
        <v>29.018000000000001</v>
      </c>
      <c r="E5200" s="138">
        <v>85.610200000000006</v>
      </c>
    </row>
    <row r="5201" spans="1:5">
      <c r="A5201" s="130">
        <v>85411031</v>
      </c>
      <c r="B5201" s="117" t="s">
        <v>10651</v>
      </c>
      <c r="C5201" s="118"/>
      <c r="D5201" s="138">
        <v>14.3355</v>
      </c>
      <c r="E5201" s="138">
        <v>41.335000000000001</v>
      </c>
    </row>
    <row r="5202" spans="1:5">
      <c r="A5202" s="145">
        <v>85411032</v>
      </c>
      <c r="B5202" s="117" t="s">
        <v>10652</v>
      </c>
      <c r="C5202" s="118"/>
      <c r="D5202" s="136">
        <v>1.5</v>
      </c>
      <c r="E5202" s="136">
        <v>6.6666999999999996</v>
      </c>
    </row>
    <row r="5203" spans="1:5">
      <c r="A5203" s="130">
        <v>85411039</v>
      </c>
      <c r="B5203" s="117" t="s">
        <v>5820</v>
      </c>
      <c r="C5203" s="118"/>
      <c r="D5203" s="138">
        <v>32.820599999999999</v>
      </c>
      <c r="E5203" s="138">
        <v>66.028599999999997</v>
      </c>
    </row>
    <row r="5204" spans="1:5">
      <c r="A5204" s="130">
        <v>85411091</v>
      </c>
      <c r="B5204" s="117" t="s">
        <v>10653</v>
      </c>
      <c r="C5204" s="118"/>
      <c r="D5204" s="138">
        <v>5.9504999999999999</v>
      </c>
      <c r="E5204" s="138">
        <v>46.623199999999997</v>
      </c>
    </row>
    <row r="5205" spans="1:5" ht="27">
      <c r="A5205" s="130">
        <v>85411092</v>
      </c>
      <c r="B5205" s="139" t="s">
        <v>10654</v>
      </c>
      <c r="C5205" s="140"/>
      <c r="D5205" s="138">
        <v>9.6552000000000007</v>
      </c>
      <c r="E5205" s="138">
        <v>34.433900000000001</v>
      </c>
    </row>
    <row r="5206" spans="1:5">
      <c r="A5206" s="145">
        <v>85411099</v>
      </c>
      <c r="B5206" s="117" t="s">
        <v>10655</v>
      </c>
      <c r="C5206" s="118"/>
      <c r="D5206" s="136">
        <v>10.5131</v>
      </c>
      <c r="E5206" s="136">
        <v>35.719099999999997</v>
      </c>
    </row>
    <row r="5207" spans="1:5" ht="27">
      <c r="A5207" s="130">
        <v>85412110</v>
      </c>
      <c r="B5207" s="139" t="s">
        <v>10656</v>
      </c>
      <c r="C5207" s="140"/>
      <c r="D5207" s="138">
        <v>7.3162000000000003</v>
      </c>
      <c r="E5207" s="138">
        <v>34.3902</v>
      </c>
    </row>
    <row r="5208" spans="1:5" ht="27">
      <c r="A5208" s="145">
        <v>85412120</v>
      </c>
      <c r="B5208" s="117" t="s">
        <v>10657</v>
      </c>
      <c r="C5208" s="118"/>
      <c r="D5208" s="136">
        <v>27.9648</v>
      </c>
      <c r="E5208" s="136">
        <v>131.13339999999999</v>
      </c>
    </row>
    <row r="5209" spans="1:5" ht="27">
      <c r="A5209" s="130">
        <v>85412191</v>
      </c>
      <c r="B5209" s="139" t="s">
        <v>10658</v>
      </c>
      <c r="C5209" s="140"/>
      <c r="D5209" s="138">
        <v>26.841100000000001</v>
      </c>
      <c r="E5209" s="138">
        <v>76.928700000000006</v>
      </c>
    </row>
    <row r="5210" spans="1:5">
      <c r="A5210" s="145">
        <v>85412199</v>
      </c>
      <c r="B5210" s="117" t="s">
        <v>10659</v>
      </c>
      <c r="C5210" s="118"/>
      <c r="D5210" s="136">
        <v>9.7888000000000002</v>
      </c>
      <c r="E5210" s="136">
        <v>46.7682</v>
      </c>
    </row>
    <row r="5211" spans="1:5" ht="27">
      <c r="A5211" s="130">
        <v>85412910</v>
      </c>
      <c r="B5211" s="139" t="s">
        <v>10660</v>
      </c>
      <c r="C5211" s="140"/>
      <c r="D5211" s="138">
        <v>34.489899999999999</v>
      </c>
      <c r="E5211" s="138">
        <v>42.820700000000002</v>
      </c>
    </row>
    <row r="5212" spans="1:5" ht="27">
      <c r="A5212" s="130">
        <v>85412920</v>
      </c>
      <c r="B5212" s="139" t="s">
        <v>10661</v>
      </c>
      <c r="C5212" s="140"/>
      <c r="D5212" s="138">
        <v>20.635899999999999</v>
      </c>
      <c r="E5212" s="138">
        <v>152.4854</v>
      </c>
    </row>
    <row r="5213" spans="1:5">
      <c r="A5213" s="145">
        <v>85413011</v>
      </c>
      <c r="B5213" s="117" t="s">
        <v>10662</v>
      </c>
      <c r="C5213" s="118"/>
      <c r="D5213" s="136">
        <v>15.1594</v>
      </c>
      <c r="E5213" s="136">
        <v>18.2057</v>
      </c>
    </row>
    <row r="5214" spans="1:5" ht="27">
      <c r="A5214" s="130">
        <v>85413019</v>
      </c>
      <c r="B5214" s="139" t="s">
        <v>10663</v>
      </c>
      <c r="C5214" s="140"/>
      <c r="D5214" s="138">
        <v>44.437800000000003</v>
      </c>
      <c r="E5214" s="138">
        <v>105.3978</v>
      </c>
    </row>
    <row r="5215" spans="1:5">
      <c r="A5215" s="145">
        <v>85413021</v>
      </c>
      <c r="B5215" s="117" t="s">
        <v>10664</v>
      </c>
      <c r="C5215" s="118"/>
      <c r="D5215" s="136">
        <v>21.820399999999999</v>
      </c>
      <c r="E5215" s="136">
        <v>264.45319999999998</v>
      </c>
    </row>
    <row r="5216" spans="1:5" ht="27">
      <c r="A5216" s="130">
        <v>85413029</v>
      </c>
      <c r="B5216" s="139" t="s">
        <v>10665</v>
      </c>
      <c r="C5216" s="140"/>
      <c r="D5216" s="138">
        <v>26.392700000000001</v>
      </c>
      <c r="E5216" s="138">
        <v>76.734300000000005</v>
      </c>
    </row>
    <row r="5217" spans="1:5">
      <c r="A5217" s="145">
        <v>85414111</v>
      </c>
      <c r="B5217" s="117" t="s">
        <v>10666</v>
      </c>
      <c r="C5217" s="118"/>
      <c r="D5217" s="136">
        <v>6.1505000000000001</v>
      </c>
      <c r="E5217" s="136">
        <v>20.273299999999999</v>
      </c>
    </row>
    <row r="5218" spans="1:5">
      <c r="A5218" s="130">
        <v>85414112</v>
      </c>
      <c r="B5218" s="117" t="s">
        <v>10667</v>
      </c>
      <c r="C5218" s="118"/>
      <c r="D5218" s="138">
        <v>19.074000000000002</v>
      </c>
      <c r="E5218" s="138">
        <v>42.900100000000002</v>
      </c>
    </row>
    <row r="5219" spans="1:5">
      <c r="A5219" s="145">
        <v>85414121</v>
      </c>
      <c r="B5219" s="117" t="s">
        <v>10668</v>
      </c>
      <c r="C5219" s="118"/>
      <c r="D5219" s="136">
        <v>5.2991999999999999</v>
      </c>
      <c r="E5219" s="136">
        <v>37.190399999999997</v>
      </c>
    </row>
    <row r="5220" spans="1:5">
      <c r="A5220" s="145">
        <v>85414122</v>
      </c>
      <c r="B5220" s="117" t="s">
        <v>10669</v>
      </c>
      <c r="C5220" s="118"/>
      <c r="D5220" s="136">
        <v>6.9549000000000003</v>
      </c>
      <c r="E5220" s="136">
        <v>35.4998</v>
      </c>
    </row>
    <row r="5221" spans="1:5">
      <c r="A5221" s="130">
        <v>85414124</v>
      </c>
      <c r="B5221" s="117" t="s">
        <v>10670</v>
      </c>
      <c r="C5221" s="118"/>
      <c r="D5221" s="138">
        <v>3.5661999999999998</v>
      </c>
      <c r="E5221" s="138">
        <v>13.920400000000001</v>
      </c>
    </row>
    <row r="5222" spans="1:5">
      <c r="A5222" s="130">
        <v>85414210</v>
      </c>
      <c r="B5222" s="117" t="s">
        <v>10671</v>
      </c>
      <c r="C5222" s="118"/>
      <c r="D5222" s="138">
        <v>15.3009</v>
      </c>
      <c r="E5222" s="138">
        <v>15.3009</v>
      </c>
    </row>
    <row r="5223" spans="1:5">
      <c r="A5223" s="130">
        <v>85414220</v>
      </c>
      <c r="B5223" s="117" t="s">
        <v>10672</v>
      </c>
      <c r="C5223" s="118"/>
      <c r="D5223" s="138">
        <v>4.2167000000000003</v>
      </c>
      <c r="E5223" s="138">
        <v>42.150799999999997</v>
      </c>
    </row>
    <row r="5224" spans="1:5">
      <c r="A5224" s="130">
        <v>85414290</v>
      </c>
      <c r="B5224" s="117" t="s">
        <v>6002</v>
      </c>
      <c r="C5224" s="118"/>
      <c r="D5224" s="138">
        <v>10.2249</v>
      </c>
      <c r="E5224" s="138">
        <v>67.582999999999998</v>
      </c>
    </row>
    <row r="5225" spans="1:5">
      <c r="A5225" s="145">
        <v>85414300</v>
      </c>
      <c r="B5225" s="117" t="s">
        <v>10673</v>
      </c>
      <c r="C5225" s="118"/>
      <c r="D5225" s="136">
        <v>1.9716</v>
      </c>
      <c r="E5225" s="136">
        <v>2.8761999999999999</v>
      </c>
    </row>
    <row r="5226" spans="1:5">
      <c r="A5226" s="130">
        <v>85414900</v>
      </c>
      <c r="B5226" s="117" t="s">
        <v>5759</v>
      </c>
      <c r="C5226" s="118"/>
      <c r="D5226" s="138">
        <v>13.055099999999999</v>
      </c>
      <c r="E5226" s="138">
        <v>11.7121</v>
      </c>
    </row>
    <row r="5227" spans="1:5">
      <c r="A5227" s="130">
        <v>85415100</v>
      </c>
      <c r="B5227" s="117" t="s">
        <v>10674</v>
      </c>
      <c r="C5227" s="118"/>
      <c r="D5227" s="138">
        <v>6.9164000000000003</v>
      </c>
      <c r="E5227" s="138">
        <v>192.91220000000001</v>
      </c>
    </row>
    <row r="5228" spans="1:5">
      <c r="A5228" s="130">
        <v>85415900</v>
      </c>
      <c r="B5228" s="117" t="s">
        <v>5759</v>
      </c>
      <c r="C5228" s="118"/>
      <c r="D5228" s="138">
        <v>1.5235000000000001</v>
      </c>
      <c r="E5228" s="138">
        <v>8.3028999999999993</v>
      </c>
    </row>
    <row r="5229" spans="1:5" ht="27">
      <c r="A5229" s="130">
        <v>85416010</v>
      </c>
      <c r="B5229" s="139" t="s">
        <v>10675</v>
      </c>
      <c r="C5229" s="140"/>
      <c r="D5229" s="138">
        <v>35.211300000000001</v>
      </c>
      <c r="E5229" s="138">
        <v>134.9161</v>
      </c>
    </row>
    <row r="5230" spans="1:5">
      <c r="A5230" s="145">
        <v>85416090</v>
      </c>
      <c r="B5230" s="117" t="s">
        <v>10676</v>
      </c>
      <c r="C5230" s="118"/>
      <c r="D5230" s="136">
        <v>14.637700000000001</v>
      </c>
      <c r="E5230" s="136">
        <v>54.976100000000002</v>
      </c>
    </row>
    <row r="5231" spans="1:5" ht="27">
      <c r="A5231" s="130">
        <v>85419020</v>
      </c>
      <c r="B5231" s="139" t="s">
        <v>10677</v>
      </c>
      <c r="C5231" s="140"/>
      <c r="D5231" s="138">
        <v>550</v>
      </c>
      <c r="E5231" s="138">
        <v>550</v>
      </c>
    </row>
    <row r="5232" spans="1:5">
      <c r="A5232" s="145">
        <v>85419090</v>
      </c>
      <c r="B5232" s="117" t="s">
        <v>10678</v>
      </c>
      <c r="C5232" s="118"/>
      <c r="D5232" s="136">
        <v>5.2811000000000003</v>
      </c>
      <c r="E5232" s="136">
        <v>16.458400000000001</v>
      </c>
    </row>
    <row r="5233" spans="1:5" ht="27">
      <c r="A5233" s="130">
        <v>85423110</v>
      </c>
      <c r="B5233" s="139" t="s">
        <v>10679</v>
      </c>
      <c r="C5233" s="140"/>
      <c r="D5233" s="138">
        <v>34.974299999999999</v>
      </c>
      <c r="E5233" s="138">
        <v>382.73169999999999</v>
      </c>
    </row>
    <row r="5234" spans="1:5" ht="27">
      <c r="A5234" s="130">
        <v>85423120</v>
      </c>
      <c r="B5234" s="139" t="s">
        <v>10680</v>
      </c>
      <c r="C5234" s="140"/>
      <c r="D5234" s="138">
        <v>22.485800000000001</v>
      </c>
      <c r="E5234" s="138">
        <v>75.260800000000003</v>
      </c>
    </row>
    <row r="5235" spans="1:5">
      <c r="A5235" s="130">
        <v>85423190</v>
      </c>
      <c r="B5235" s="117" t="s">
        <v>10681</v>
      </c>
      <c r="C5235" s="118"/>
      <c r="D5235" s="138">
        <v>17.898099999999999</v>
      </c>
      <c r="E5235" s="138">
        <v>159.6027</v>
      </c>
    </row>
    <row r="5236" spans="1:5" ht="27">
      <c r="A5236" s="130">
        <v>85423210</v>
      </c>
      <c r="B5236" s="139" t="s">
        <v>10679</v>
      </c>
      <c r="C5236" s="140"/>
      <c r="D5236" s="138">
        <v>66.208100000000002</v>
      </c>
      <c r="E5236" s="138">
        <v>831.52419999999995</v>
      </c>
    </row>
    <row r="5237" spans="1:5">
      <c r="A5237" s="145">
        <v>85423221</v>
      </c>
      <c r="B5237" s="117" t="s">
        <v>10682</v>
      </c>
      <c r="C5237" s="118"/>
      <c r="D5237" s="136">
        <v>15.488799999999999</v>
      </c>
      <c r="E5237" s="136">
        <v>459.59059999999999</v>
      </c>
    </row>
    <row r="5238" spans="1:5" ht="27">
      <c r="A5238" s="130">
        <v>85423229</v>
      </c>
      <c r="B5238" s="139" t="s">
        <v>10683</v>
      </c>
      <c r="C5238" s="140"/>
      <c r="D5238" s="138">
        <v>124.3873</v>
      </c>
      <c r="E5238" s="138">
        <v>535.69830000000002</v>
      </c>
    </row>
    <row r="5239" spans="1:5">
      <c r="A5239" s="145">
        <v>85423291</v>
      </c>
      <c r="B5239" s="117" t="s">
        <v>10684</v>
      </c>
      <c r="C5239" s="118"/>
      <c r="D5239" s="136">
        <v>12.6317</v>
      </c>
      <c r="E5239" s="136">
        <v>163.45760000000001</v>
      </c>
    </row>
    <row r="5240" spans="1:5" ht="27">
      <c r="A5240" s="130">
        <v>85423299</v>
      </c>
      <c r="B5240" s="139" t="s">
        <v>10685</v>
      </c>
      <c r="C5240" s="140"/>
      <c r="D5240" s="138">
        <v>73.171700000000001</v>
      </c>
      <c r="E5240" s="138">
        <v>86.370999999999995</v>
      </c>
    </row>
    <row r="5241" spans="1:5">
      <c r="A5241" s="145">
        <v>85423319</v>
      </c>
      <c r="B5241" s="117" t="s">
        <v>10686</v>
      </c>
      <c r="C5241" s="118"/>
      <c r="D5241" s="136">
        <v>34.414700000000003</v>
      </c>
      <c r="E5241" s="136">
        <v>38.149900000000002</v>
      </c>
    </row>
    <row r="5242" spans="1:5" ht="27">
      <c r="A5242" s="130">
        <v>85423320</v>
      </c>
      <c r="B5242" s="139" t="s">
        <v>10687</v>
      </c>
      <c r="C5242" s="140"/>
      <c r="D5242" s="138">
        <v>208.8314</v>
      </c>
      <c r="E5242" s="138">
        <v>325.80180000000001</v>
      </c>
    </row>
    <row r="5243" spans="1:5">
      <c r="A5243" s="130">
        <v>85423390</v>
      </c>
      <c r="B5243" s="117" t="s">
        <v>10688</v>
      </c>
      <c r="C5243" s="118"/>
      <c r="D5243" s="138">
        <v>28.4468</v>
      </c>
      <c r="E5243" s="138">
        <v>237.60509999999999</v>
      </c>
    </row>
    <row r="5244" spans="1:5" ht="27">
      <c r="A5244" s="130">
        <v>85423919</v>
      </c>
      <c r="B5244" s="139" t="s">
        <v>10689</v>
      </c>
      <c r="C5244" s="140"/>
      <c r="D5244" s="138">
        <v>18.843699999999998</v>
      </c>
      <c r="E5244" s="138">
        <v>102.65130000000001</v>
      </c>
    </row>
    <row r="5245" spans="1:5">
      <c r="A5245" s="145">
        <v>85423920</v>
      </c>
      <c r="B5245" s="117" t="s">
        <v>10690</v>
      </c>
      <c r="C5245" s="118"/>
      <c r="D5245" s="136">
        <v>246.2467</v>
      </c>
      <c r="E5245" s="136">
        <v>325.25799999999998</v>
      </c>
    </row>
    <row r="5246" spans="1:5">
      <c r="A5246" s="130">
        <v>85423931</v>
      </c>
      <c r="B5246" s="117" t="s">
        <v>10691</v>
      </c>
      <c r="C5246" s="118"/>
      <c r="D5246" s="138">
        <v>53.3553</v>
      </c>
      <c r="E5246" s="138">
        <v>316.2903</v>
      </c>
    </row>
    <row r="5247" spans="1:5">
      <c r="A5247" s="145">
        <v>85423939</v>
      </c>
      <c r="B5247" s="117" t="s">
        <v>10692</v>
      </c>
      <c r="C5247" s="118"/>
      <c r="D5247" s="136">
        <v>30.426600000000001</v>
      </c>
      <c r="E5247" s="136">
        <v>347.78070000000002</v>
      </c>
    </row>
    <row r="5248" spans="1:5">
      <c r="A5248" s="130">
        <v>85423991</v>
      </c>
      <c r="B5248" s="117" t="s">
        <v>10691</v>
      </c>
      <c r="C5248" s="118"/>
      <c r="D5248" s="138">
        <v>90.8065</v>
      </c>
      <c r="E5248" s="138">
        <v>101.83320000000001</v>
      </c>
    </row>
    <row r="5249" spans="1:5" ht="27">
      <c r="A5249" s="130">
        <v>85423999</v>
      </c>
      <c r="B5249" s="139" t="s">
        <v>10693</v>
      </c>
      <c r="C5249" s="140"/>
      <c r="D5249" s="138">
        <v>8.0549999999999997</v>
      </c>
      <c r="E5249" s="138">
        <v>61.096699999999998</v>
      </c>
    </row>
    <row r="5250" spans="1:5">
      <c r="A5250" s="130">
        <v>85429000</v>
      </c>
      <c r="B5250" s="117" t="s">
        <v>10221</v>
      </c>
      <c r="C5250" s="118"/>
      <c r="D5250" s="138">
        <v>10.3316</v>
      </c>
      <c r="E5250" s="138">
        <v>19.045999999999999</v>
      </c>
    </row>
    <row r="5251" spans="1:5">
      <c r="A5251" s="130">
        <v>85432000</v>
      </c>
      <c r="B5251" s="117" t="s">
        <v>10694</v>
      </c>
      <c r="C5251" s="118"/>
      <c r="D5251" s="138">
        <v>11.6135</v>
      </c>
      <c r="E5251" s="138">
        <v>49.115099999999998</v>
      </c>
    </row>
    <row r="5252" spans="1:5">
      <c r="A5252" s="130">
        <v>85433010</v>
      </c>
      <c r="B5252" s="117" t="s">
        <v>10695</v>
      </c>
      <c r="C5252" s="118"/>
      <c r="D5252" s="138">
        <v>4.4207000000000001</v>
      </c>
      <c r="E5252" s="138">
        <v>4.4207000000000001</v>
      </c>
    </row>
    <row r="5253" spans="1:5">
      <c r="A5253" s="130">
        <v>85433090</v>
      </c>
      <c r="B5253" s="117" t="s">
        <v>5820</v>
      </c>
      <c r="C5253" s="118"/>
      <c r="D5253" s="138">
        <v>4.2491000000000003</v>
      </c>
      <c r="E5253" s="138">
        <v>31.3428</v>
      </c>
    </row>
    <row r="5254" spans="1:5" ht="27">
      <c r="A5254" s="130">
        <v>85437012</v>
      </c>
      <c r="B5254" s="139" t="s">
        <v>10696</v>
      </c>
      <c r="C5254" s="140"/>
      <c r="D5254" s="138">
        <v>10.684900000000001</v>
      </c>
      <c r="E5254" s="138">
        <v>10.684900000000001</v>
      </c>
    </row>
    <row r="5255" spans="1:5">
      <c r="A5255" s="145">
        <v>85437013</v>
      </c>
      <c r="B5255" s="117" t="s">
        <v>10697</v>
      </c>
      <c r="C5255" s="118"/>
      <c r="D5255" s="136">
        <v>14.7521</v>
      </c>
      <c r="E5255" s="136">
        <v>22.156199999999998</v>
      </c>
    </row>
    <row r="5256" spans="1:5" ht="27">
      <c r="A5256" s="130">
        <v>85437014</v>
      </c>
      <c r="B5256" s="139" t="s">
        <v>10698</v>
      </c>
      <c r="C5256" s="140"/>
      <c r="D5256" s="138">
        <v>3.2948</v>
      </c>
      <c r="E5256" s="138">
        <v>3.2970000000000002</v>
      </c>
    </row>
    <row r="5257" spans="1:5">
      <c r="A5257" s="145">
        <v>85437015</v>
      </c>
      <c r="B5257" s="117" t="s">
        <v>10699</v>
      </c>
      <c r="C5257" s="118"/>
      <c r="D5257" s="136">
        <v>38.779600000000002</v>
      </c>
      <c r="E5257" s="136">
        <v>26.196200000000001</v>
      </c>
    </row>
    <row r="5258" spans="1:5" ht="27">
      <c r="A5258" s="130">
        <v>85437019</v>
      </c>
      <c r="B5258" s="139" t="s">
        <v>10700</v>
      </c>
      <c r="C5258" s="140"/>
      <c r="D5258" s="138">
        <v>30.464700000000001</v>
      </c>
      <c r="E5258" s="138">
        <v>11.8889</v>
      </c>
    </row>
    <row r="5259" spans="1:5">
      <c r="A5259" s="130">
        <v>85437020</v>
      </c>
      <c r="B5259" s="117" t="s">
        <v>10701</v>
      </c>
      <c r="C5259" s="118"/>
      <c r="D5259" s="138">
        <v>1.0204</v>
      </c>
      <c r="E5259" s="138">
        <v>1.6082000000000001</v>
      </c>
    </row>
    <row r="5260" spans="1:5" ht="27">
      <c r="A5260" s="130">
        <v>85437031</v>
      </c>
      <c r="B5260" s="139" t="s">
        <v>10702</v>
      </c>
      <c r="C5260" s="140"/>
      <c r="D5260" s="138">
        <v>24.3583</v>
      </c>
      <c r="E5260" s="138">
        <v>98.751000000000005</v>
      </c>
    </row>
    <row r="5261" spans="1:5">
      <c r="A5261" s="130">
        <v>85437034</v>
      </c>
      <c r="B5261" s="117" t="s">
        <v>10703</v>
      </c>
      <c r="C5261" s="118"/>
      <c r="D5261" s="138">
        <v>2.9592999999999998</v>
      </c>
      <c r="E5261" s="138">
        <v>14.052300000000001</v>
      </c>
    </row>
    <row r="5262" spans="1:5" ht="27">
      <c r="A5262" s="130">
        <v>85437035</v>
      </c>
      <c r="B5262" s="139" t="s">
        <v>10704</v>
      </c>
      <c r="C5262" s="140"/>
      <c r="D5262" s="138">
        <v>2.4514</v>
      </c>
      <c r="E5262" s="138">
        <v>30.388500000000001</v>
      </c>
    </row>
    <row r="5263" spans="1:5">
      <c r="A5263" s="145">
        <v>85437039</v>
      </c>
      <c r="B5263" s="117" t="s">
        <v>10705</v>
      </c>
      <c r="C5263" s="118"/>
      <c r="D5263" s="136">
        <v>2.2591999999999999</v>
      </c>
      <c r="E5263" s="136">
        <v>14.2728</v>
      </c>
    </row>
    <row r="5264" spans="1:5" ht="27">
      <c r="A5264" s="130">
        <v>85437040</v>
      </c>
      <c r="B5264" s="139" t="s">
        <v>10706</v>
      </c>
      <c r="C5264" s="140"/>
      <c r="D5264" s="138">
        <v>2.9811000000000001</v>
      </c>
      <c r="E5264" s="138">
        <v>19.985600000000002</v>
      </c>
    </row>
    <row r="5265" spans="1:5">
      <c r="A5265" s="145">
        <v>85437091</v>
      </c>
      <c r="B5265" s="117" t="s">
        <v>10707</v>
      </c>
      <c r="C5265" s="118"/>
      <c r="D5265" s="136">
        <v>46.958199999999998</v>
      </c>
      <c r="E5265" s="136">
        <v>46.958199999999998</v>
      </c>
    </row>
    <row r="5266" spans="1:5" ht="27">
      <c r="A5266" s="130">
        <v>85437099</v>
      </c>
      <c r="B5266" s="139" t="s">
        <v>10708</v>
      </c>
      <c r="C5266" s="140"/>
      <c r="D5266" s="138">
        <v>2.5985999999999998</v>
      </c>
      <c r="E5266" s="138">
        <v>20.321100000000001</v>
      </c>
    </row>
    <row r="5267" spans="1:5">
      <c r="A5267" s="145">
        <v>85439010</v>
      </c>
      <c r="B5267" s="117" t="s">
        <v>10709</v>
      </c>
      <c r="C5267" s="118"/>
      <c r="D5267" s="136">
        <v>3.0263</v>
      </c>
      <c r="E5267" s="136">
        <v>14.7165</v>
      </c>
    </row>
    <row r="5268" spans="1:5" ht="27">
      <c r="A5268" s="130">
        <v>85439090</v>
      </c>
      <c r="B5268" s="139" t="s">
        <v>10710</v>
      </c>
      <c r="C5268" s="140"/>
      <c r="D5268" s="138">
        <v>2.3075000000000001</v>
      </c>
      <c r="E5268" s="138">
        <v>18.909600000000001</v>
      </c>
    </row>
    <row r="5269" spans="1:5">
      <c r="A5269" s="130">
        <v>85441100</v>
      </c>
      <c r="B5269" s="117" t="s">
        <v>10711</v>
      </c>
      <c r="C5269" s="118"/>
      <c r="D5269" s="138">
        <v>4.444</v>
      </c>
      <c r="E5269" s="138">
        <v>11.0791</v>
      </c>
    </row>
    <row r="5270" spans="1:5">
      <c r="A5270" s="130">
        <v>85441910</v>
      </c>
      <c r="B5270" s="117" t="s">
        <v>10712</v>
      </c>
      <c r="C5270" s="118"/>
      <c r="D5270" s="138">
        <v>3.2477999999999998</v>
      </c>
      <c r="E5270" s="138">
        <v>3.5760999999999998</v>
      </c>
    </row>
    <row r="5271" spans="1:5">
      <c r="A5271" s="130">
        <v>85441990</v>
      </c>
      <c r="B5271" s="117" t="s">
        <v>10713</v>
      </c>
      <c r="C5271" s="118"/>
      <c r="D5271" s="138">
        <v>1.9363999999999999</v>
      </c>
      <c r="E5271" s="138">
        <v>3.9878999999999998</v>
      </c>
    </row>
    <row r="5272" spans="1:5">
      <c r="A5272" s="145">
        <v>85442000</v>
      </c>
      <c r="B5272" s="117" t="s">
        <v>10714</v>
      </c>
      <c r="C5272" s="118"/>
      <c r="D5272" s="136">
        <v>1.9351</v>
      </c>
      <c r="E5272" s="136">
        <v>2.9584999999999999</v>
      </c>
    </row>
    <row r="5273" spans="1:5">
      <c r="A5273" s="145">
        <v>85443000</v>
      </c>
      <c r="B5273" s="117" t="s">
        <v>10715</v>
      </c>
      <c r="C5273" s="118"/>
      <c r="D5273" s="136">
        <v>12.7799</v>
      </c>
      <c r="E5273" s="136">
        <v>26.445</v>
      </c>
    </row>
    <row r="5274" spans="1:5" ht="27">
      <c r="A5274" s="130">
        <v>85444200</v>
      </c>
      <c r="B5274" s="139" t="s">
        <v>10716</v>
      </c>
      <c r="C5274" s="140"/>
      <c r="D5274" s="138">
        <v>2.1406000000000001</v>
      </c>
      <c r="E5274" s="138">
        <v>7.3005000000000004</v>
      </c>
    </row>
    <row r="5275" spans="1:5" ht="27">
      <c r="A5275" s="130">
        <v>85444900</v>
      </c>
      <c r="B5275" s="139" t="s">
        <v>10717</v>
      </c>
      <c r="C5275" s="140"/>
      <c r="D5275" s="138">
        <v>2.1044</v>
      </c>
      <c r="E5275" s="138">
        <v>4.5830000000000002</v>
      </c>
    </row>
    <row r="5276" spans="1:5">
      <c r="A5276" s="145">
        <v>85446000</v>
      </c>
      <c r="B5276" s="117" t="s">
        <v>10718</v>
      </c>
      <c r="C5276" s="118"/>
      <c r="D5276" s="136">
        <v>6.1523000000000003</v>
      </c>
      <c r="E5276" s="136">
        <v>5.617</v>
      </c>
    </row>
    <row r="5277" spans="1:5">
      <c r="A5277" s="145">
        <v>85447010</v>
      </c>
      <c r="B5277" s="117" t="s">
        <v>10719</v>
      </c>
      <c r="C5277" s="118"/>
      <c r="D5277" s="136">
        <v>1.3251999999999999</v>
      </c>
      <c r="E5277" s="136">
        <v>2.3784999999999998</v>
      </c>
    </row>
    <row r="5278" spans="1:5">
      <c r="A5278" s="145">
        <v>85447020</v>
      </c>
      <c r="B5278" s="117" t="s">
        <v>10720</v>
      </c>
      <c r="C5278" s="118"/>
      <c r="D5278" s="136">
        <v>1.5795999999999999</v>
      </c>
      <c r="E5278" s="136">
        <v>2.1728000000000001</v>
      </c>
    </row>
    <row r="5279" spans="1:5">
      <c r="A5279" s="145">
        <v>85447030</v>
      </c>
      <c r="B5279" s="117" t="s">
        <v>10721</v>
      </c>
      <c r="C5279" s="118"/>
      <c r="D5279" s="136">
        <v>2.0026999999999999</v>
      </c>
      <c r="E5279" s="136">
        <v>2.2155</v>
      </c>
    </row>
    <row r="5280" spans="1:5">
      <c r="A5280" s="130">
        <v>85447090</v>
      </c>
      <c r="B5280" s="117" t="s">
        <v>10722</v>
      </c>
      <c r="C5280" s="118"/>
      <c r="D5280" s="138">
        <v>1.1429</v>
      </c>
      <c r="E5280" s="138">
        <v>1.5799000000000001</v>
      </c>
    </row>
    <row r="5281" spans="1:5">
      <c r="A5281" s="130">
        <v>85451100</v>
      </c>
      <c r="B5281" s="117" t="s">
        <v>10723</v>
      </c>
      <c r="C5281" s="118"/>
      <c r="D5281" s="138">
        <v>2.4695</v>
      </c>
      <c r="E5281" s="138">
        <v>3.1208999999999998</v>
      </c>
    </row>
    <row r="5282" spans="1:5">
      <c r="A5282" s="145">
        <v>85451910</v>
      </c>
      <c r="B5282" s="117" t="s">
        <v>10724</v>
      </c>
      <c r="C5282" s="118"/>
      <c r="D5282" s="136">
        <v>3.2844000000000002</v>
      </c>
      <c r="E5282" s="136">
        <v>4.2171000000000003</v>
      </c>
    </row>
    <row r="5283" spans="1:5">
      <c r="A5283" s="145">
        <v>85451920</v>
      </c>
      <c r="B5283" s="117" t="s">
        <v>10725</v>
      </c>
      <c r="C5283" s="118"/>
      <c r="D5283" s="136">
        <v>1.7891999999999999</v>
      </c>
      <c r="E5283" s="136">
        <v>2.0253999999999999</v>
      </c>
    </row>
    <row r="5284" spans="1:5">
      <c r="A5284" s="145">
        <v>85451990</v>
      </c>
      <c r="B5284" s="117" t="s">
        <v>10726</v>
      </c>
      <c r="C5284" s="118"/>
      <c r="D5284" s="136">
        <v>1.2644</v>
      </c>
      <c r="E5284" s="136">
        <v>4.5964</v>
      </c>
    </row>
    <row r="5285" spans="1:5">
      <c r="A5285" s="130">
        <v>85452000</v>
      </c>
      <c r="B5285" s="117" t="s">
        <v>10727</v>
      </c>
      <c r="C5285" s="118"/>
      <c r="D5285" s="138">
        <v>13.764799999999999</v>
      </c>
      <c r="E5285" s="138">
        <v>27.658200000000001</v>
      </c>
    </row>
    <row r="5286" spans="1:5">
      <c r="A5286" s="130">
        <v>85459010</v>
      </c>
      <c r="B5286" s="117" t="s">
        <v>10728</v>
      </c>
      <c r="C5286" s="118"/>
      <c r="D5286" s="138">
        <v>1.2546999999999999</v>
      </c>
      <c r="E5286" s="138">
        <v>1.3602000000000001</v>
      </c>
    </row>
    <row r="5287" spans="1:5">
      <c r="A5287" s="145">
        <v>85459020</v>
      </c>
      <c r="B5287" s="117" t="s">
        <v>10729</v>
      </c>
      <c r="C5287" s="118"/>
      <c r="D5287" s="136">
        <v>20.662500000000001</v>
      </c>
      <c r="E5287" s="136">
        <v>22.168500000000002</v>
      </c>
    </row>
    <row r="5288" spans="1:5">
      <c r="A5288" s="145">
        <v>85459030</v>
      </c>
      <c r="B5288" s="117" t="s">
        <v>10730</v>
      </c>
      <c r="C5288" s="118"/>
      <c r="D5288" s="136">
        <v>3.0771000000000002</v>
      </c>
      <c r="E5288" s="136">
        <v>3.6532</v>
      </c>
    </row>
    <row r="5289" spans="1:5">
      <c r="A5289" s="145">
        <v>85459090</v>
      </c>
      <c r="B5289" s="117" t="s">
        <v>10731</v>
      </c>
      <c r="C5289" s="118"/>
      <c r="D5289" s="136">
        <v>8.8056000000000001</v>
      </c>
      <c r="E5289" s="136">
        <v>36.848300000000002</v>
      </c>
    </row>
    <row r="5290" spans="1:5">
      <c r="A5290" s="145">
        <v>85461000</v>
      </c>
      <c r="B5290" s="117" t="s">
        <v>10732</v>
      </c>
      <c r="C5290" s="118"/>
      <c r="D5290" s="136">
        <v>1.4708000000000001</v>
      </c>
      <c r="E5290" s="136">
        <v>1.6682999999999999</v>
      </c>
    </row>
    <row r="5291" spans="1:5">
      <c r="A5291" s="145">
        <v>85462000</v>
      </c>
      <c r="B5291" s="117" t="s">
        <v>10733</v>
      </c>
      <c r="C5291" s="118"/>
      <c r="D5291" s="136">
        <v>0.57069999999999999</v>
      </c>
      <c r="E5291" s="136">
        <v>1.2350000000000001</v>
      </c>
    </row>
    <row r="5292" spans="1:5">
      <c r="A5292" s="145">
        <v>85469000</v>
      </c>
      <c r="B5292" s="117" t="s">
        <v>10734</v>
      </c>
      <c r="C5292" s="118"/>
      <c r="D5292" s="136">
        <v>3.3384999999999998</v>
      </c>
      <c r="E5292" s="136">
        <v>5.4938000000000002</v>
      </c>
    </row>
    <row r="5293" spans="1:5">
      <c r="A5293" s="145">
        <v>85471000</v>
      </c>
      <c r="B5293" s="117" t="s">
        <v>10735</v>
      </c>
      <c r="C5293" s="118"/>
      <c r="D5293" s="136">
        <v>1.6228</v>
      </c>
      <c r="E5293" s="136">
        <v>2.4022999999999999</v>
      </c>
    </row>
    <row r="5294" spans="1:5" ht="27">
      <c r="A5294" s="130">
        <v>85472090</v>
      </c>
      <c r="B5294" s="139" t="s">
        <v>10736</v>
      </c>
      <c r="C5294" s="140"/>
      <c r="D5294" s="138">
        <v>3.6514000000000002</v>
      </c>
      <c r="E5294" s="138">
        <v>7.3146000000000004</v>
      </c>
    </row>
    <row r="5295" spans="1:5">
      <c r="A5295" s="145">
        <v>85479000</v>
      </c>
      <c r="B5295" s="117" t="s">
        <v>10737</v>
      </c>
      <c r="C5295" s="118"/>
      <c r="D5295" s="136">
        <v>4.5837000000000003</v>
      </c>
      <c r="E5295" s="136">
        <v>5.4165000000000001</v>
      </c>
    </row>
    <row r="5296" spans="1:5" ht="27">
      <c r="A5296" s="130">
        <v>85480010</v>
      </c>
      <c r="B5296" s="139" t="s">
        <v>10738</v>
      </c>
      <c r="C5296" s="140"/>
      <c r="D5296" s="138">
        <v>18.545400000000001</v>
      </c>
      <c r="E5296" s="138">
        <v>19.5258</v>
      </c>
    </row>
    <row r="5297" spans="1:5">
      <c r="A5297" s="130">
        <v>85480090</v>
      </c>
      <c r="B5297" s="117" t="s">
        <v>6002</v>
      </c>
      <c r="C5297" s="118"/>
      <c r="D5297" s="138">
        <v>9.9400000000000002E-2</v>
      </c>
      <c r="E5297" s="138">
        <v>42.225900000000003</v>
      </c>
    </row>
    <row r="5298" spans="1:5">
      <c r="A5298" s="145">
        <v>85491300</v>
      </c>
      <c r="B5298" s="117" t="s">
        <v>10739</v>
      </c>
      <c r="C5298" s="118"/>
      <c r="D5298" s="136">
        <v>388.90359999999998</v>
      </c>
      <c r="E5298" s="136">
        <v>388.90359999999998</v>
      </c>
    </row>
    <row r="5299" spans="1:5" ht="27">
      <c r="A5299" s="130">
        <v>86071911</v>
      </c>
      <c r="B5299" s="139" t="s">
        <v>10740</v>
      </c>
      <c r="C5299" s="140"/>
      <c r="D5299" s="138">
        <v>5.0495999999999999</v>
      </c>
      <c r="E5299" s="138">
        <v>5.9847000000000001</v>
      </c>
    </row>
    <row r="5300" spans="1:5" ht="27">
      <c r="A5300" s="130">
        <v>86071919</v>
      </c>
      <c r="B5300" s="139" t="s">
        <v>10741</v>
      </c>
      <c r="C5300" s="140"/>
      <c r="D5300" s="138">
        <v>6.0004</v>
      </c>
      <c r="E5300" s="138">
        <v>6.0869999999999997</v>
      </c>
    </row>
    <row r="5301" spans="1:5">
      <c r="A5301" s="145">
        <v>86071990</v>
      </c>
      <c r="B5301" s="117" t="s">
        <v>10742</v>
      </c>
      <c r="C5301" s="118"/>
      <c r="D5301" s="136">
        <v>2.0979000000000001</v>
      </c>
      <c r="E5301" s="136">
        <v>2.3536999999999999</v>
      </c>
    </row>
    <row r="5302" spans="1:5" ht="27">
      <c r="A5302" s="130">
        <v>86072100</v>
      </c>
      <c r="B5302" s="139" t="s">
        <v>10743</v>
      </c>
      <c r="C5302" s="140"/>
      <c r="D5302" s="138">
        <v>2.6673</v>
      </c>
      <c r="E5302" s="138">
        <v>7.0209000000000001</v>
      </c>
    </row>
    <row r="5303" spans="1:5">
      <c r="A5303" s="145">
        <v>86072900</v>
      </c>
      <c r="B5303" s="117" t="s">
        <v>10744</v>
      </c>
      <c r="C5303" s="118"/>
      <c r="D5303" s="136">
        <v>3.6038000000000001</v>
      </c>
      <c r="E5303" s="136">
        <v>3.2764000000000002</v>
      </c>
    </row>
    <row r="5304" spans="1:5" ht="27">
      <c r="A5304" s="130">
        <v>86073000</v>
      </c>
      <c r="B5304" s="139" t="s">
        <v>10745</v>
      </c>
      <c r="C5304" s="140"/>
      <c r="D5304" s="138">
        <v>3.9285999999999999</v>
      </c>
      <c r="E5304" s="138">
        <v>13.605399999999999</v>
      </c>
    </row>
    <row r="5305" spans="1:5">
      <c r="A5305" s="145">
        <v>86079100</v>
      </c>
      <c r="B5305" s="117" t="s">
        <v>10746</v>
      </c>
      <c r="C5305" s="118"/>
      <c r="D5305" s="136">
        <v>3.9839000000000002</v>
      </c>
      <c r="E5305" s="136">
        <v>3.8849999999999998</v>
      </c>
    </row>
    <row r="5306" spans="1:5" ht="27">
      <c r="A5306" s="130">
        <v>86079900</v>
      </c>
      <c r="B5306" s="139" t="s">
        <v>10747</v>
      </c>
      <c r="C5306" s="140"/>
      <c r="D5306" s="138">
        <v>3.1103000000000001</v>
      </c>
      <c r="E5306" s="138">
        <v>9.6880000000000006</v>
      </c>
    </row>
    <row r="5307" spans="1:5">
      <c r="A5307" s="145">
        <v>86080011</v>
      </c>
      <c r="B5307" s="117" t="s">
        <v>10748</v>
      </c>
      <c r="C5307" s="118"/>
      <c r="D5307" s="136">
        <v>7.9819000000000004</v>
      </c>
      <c r="E5307" s="136">
        <v>3.0752999999999999</v>
      </c>
    </row>
    <row r="5308" spans="1:5" ht="27">
      <c r="A5308" s="130">
        <v>86080012</v>
      </c>
      <c r="B5308" s="139" t="s">
        <v>10749</v>
      </c>
      <c r="C5308" s="140"/>
      <c r="D5308" s="138">
        <v>5.5178000000000003</v>
      </c>
      <c r="E5308" s="138">
        <v>8.6826000000000008</v>
      </c>
    </row>
    <row r="5309" spans="1:5">
      <c r="A5309" s="145">
        <v>86080090</v>
      </c>
      <c r="B5309" s="117" t="s">
        <v>10750</v>
      </c>
      <c r="C5309" s="118"/>
      <c r="D5309" s="136">
        <v>1.1357999999999999</v>
      </c>
      <c r="E5309" s="136">
        <v>10.594099999999999</v>
      </c>
    </row>
    <row r="5310" spans="1:5" ht="27">
      <c r="A5310" s="130">
        <v>86090000</v>
      </c>
      <c r="B5310" s="139" t="s">
        <v>10751</v>
      </c>
      <c r="C5310" s="140"/>
      <c r="D5310" s="138">
        <v>0.9325</v>
      </c>
      <c r="E5310" s="138">
        <v>2.4363000000000001</v>
      </c>
    </row>
    <row r="5311" spans="1:5">
      <c r="A5311" s="130">
        <v>87011000</v>
      </c>
      <c r="B5311" s="117" t="s">
        <v>10752</v>
      </c>
      <c r="C5311" s="118"/>
      <c r="D5311" s="138">
        <v>2.3925999999999998</v>
      </c>
      <c r="E5311" s="138">
        <v>2.6297000000000001</v>
      </c>
    </row>
    <row r="5312" spans="1:5">
      <c r="A5312" s="145">
        <v>87012400</v>
      </c>
      <c r="B5312" s="117" t="s">
        <v>10753</v>
      </c>
      <c r="C5312" s="118"/>
      <c r="D5312" s="136">
        <v>2.4615</v>
      </c>
      <c r="E5312" s="136">
        <v>2.4615</v>
      </c>
    </row>
    <row r="5313" spans="1:5" ht="27">
      <c r="A5313" s="130">
        <v>87013000</v>
      </c>
      <c r="B5313" s="139" t="s">
        <v>10754</v>
      </c>
      <c r="C5313" s="140"/>
      <c r="D5313" s="138">
        <v>3.1684000000000001</v>
      </c>
      <c r="E5313" s="138">
        <v>3.3071999999999999</v>
      </c>
    </row>
    <row r="5314" spans="1:5">
      <c r="A5314" s="130">
        <v>87019100</v>
      </c>
      <c r="B5314" s="117" t="s">
        <v>10755</v>
      </c>
      <c r="C5314" s="118"/>
      <c r="D5314" s="138">
        <v>1.5867</v>
      </c>
      <c r="E5314" s="138">
        <v>2.6979000000000002</v>
      </c>
    </row>
    <row r="5315" spans="1:5">
      <c r="A5315" s="130">
        <v>87019200</v>
      </c>
      <c r="B5315" s="117" t="s">
        <v>10756</v>
      </c>
      <c r="C5315" s="118"/>
      <c r="D5315" s="138">
        <v>4.0255999999999998</v>
      </c>
      <c r="E5315" s="138">
        <v>4.6368</v>
      </c>
    </row>
    <row r="5316" spans="1:5">
      <c r="A5316" s="130">
        <v>87019300</v>
      </c>
      <c r="B5316" s="117" t="s">
        <v>10757</v>
      </c>
      <c r="C5316" s="118"/>
      <c r="D5316" s="138">
        <v>2.8933</v>
      </c>
      <c r="E5316" s="138">
        <v>4.1237000000000004</v>
      </c>
    </row>
    <row r="5317" spans="1:5">
      <c r="A5317" s="145">
        <v>87019410</v>
      </c>
      <c r="B5317" s="117" t="s">
        <v>10758</v>
      </c>
      <c r="C5317" s="118"/>
      <c r="D5317" s="136">
        <v>4.3608000000000002</v>
      </c>
      <c r="E5317" s="136">
        <v>4.8977000000000004</v>
      </c>
    </row>
    <row r="5318" spans="1:5">
      <c r="A5318" s="130">
        <v>87019490</v>
      </c>
      <c r="B5318" s="117" t="s">
        <v>5820</v>
      </c>
      <c r="C5318" s="118"/>
      <c r="D5318" s="138">
        <v>3.5564</v>
      </c>
      <c r="E5318" s="138">
        <v>4.4318</v>
      </c>
    </row>
    <row r="5319" spans="1:5">
      <c r="A5319" s="145">
        <v>87019510</v>
      </c>
      <c r="B5319" s="117" t="s">
        <v>10758</v>
      </c>
      <c r="C5319" s="118"/>
      <c r="D5319" s="136">
        <v>5.7054999999999998</v>
      </c>
      <c r="E5319" s="136">
        <v>5.7054999999999998</v>
      </c>
    </row>
    <row r="5320" spans="1:5">
      <c r="A5320" s="130">
        <v>87019590</v>
      </c>
      <c r="B5320" s="117" t="s">
        <v>5820</v>
      </c>
      <c r="C5320" s="118"/>
      <c r="D5320" s="138">
        <v>4.1635999999999997</v>
      </c>
      <c r="E5320" s="138">
        <v>4.6561000000000003</v>
      </c>
    </row>
    <row r="5321" spans="1:5">
      <c r="A5321" s="130">
        <v>87024090</v>
      </c>
      <c r="B5321" s="117" t="s">
        <v>5820</v>
      </c>
      <c r="C5321" s="118"/>
      <c r="D5321" s="138">
        <v>4.9417</v>
      </c>
      <c r="E5321" s="138">
        <v>7.9447000000000001</v>
      </c>
    </row>
    <row r="5322" spans="1:5">
      <c r="A5322" s="145">
        <v>87031000</v>
      </c>
      <c r="B5322" s="117" t="s">
        <v>10759</v>
      </c>
      <c r="C5322" s="118"/>
      <c r="D5322" s="136">
        <v>1.835</v>
      </c>
      <c r="E5322" s="136">
        <v>4.5205000000000002</v>
      </c>
    </row>
    <row r="5323" spans="1:5" ht="27">
      <c r="A5323" s="130">
        <v>87032100</v>
      </c>
      <c r="B5323" s="139" t="s">
        <v>10760</v>
      </c>
      <c r="C5323" s="140"/>
      <c r="D5323" s="138">
        <v>1.7028000000000001</v>
      </c>
      <c r="E5323" s="138">
        <v>4.1227999999999998</v>
      </c>
    </row>
    <row r="5324" spans="1:5">
      <c r="A5324" s="145">
        <v>87032210</v>
      </c>
      <c r="B5324" s="117" t="s">
        <v>10761</v>
      </c>
      <c r="C5324" s="118"/>
      <c r="D5324" s="136">
        <v>8.0693999999999999</v>
      </c>
      <c r="E5324" s="136">
        <v>8.5685000000000002</v>
      </c>
    </row>
    <row r="5325" spans="1:5" ht="27">
      <c r="A5325" s="130">
        <v>87032290</v>
      </c>
      <c r="B5325" s="139" t="s">
        <v>10762</v>
      </c>
      <c r="C5325" s="140"/>
      <c r="D5325" s="138">
        <v>5.3924000000000003</v>
      </c>
      <c r="E5325" s="138">
        <v>6.7137000000000002</v>
      </c>
    </row>
    <row r="5326" spans="1:5">
      <c r="A5326" s="145">
        <v>87032310</v>
      </c>
      <c r="B5326" s="117" t="s">
        <v>10763</v>
      </c>
      <c r="C5326" s="118"/>
      <c r="D5326" s="136">
        <v>8.3417999999999992</v>
      </c>
      <c r="E5326" s="136">
        <v>10.106400000000001</v>
      </c>
    </row>
    <row r="5327" spans="1:5" ht="27">
      <c r="A5327" s="130">
        <v>87032390</v>
      </c>
      <c r="B5327" s="139" t="s">
        <v>10764</v>
      </c>
      <c r="C5327" s="140"/>
      <c r="D5327" s="138">
        <v>7.4436</v>
      </c>
      <c r="E5327" s="138">
        <v>7.4436</v>
      </c>
    </row>
    <row r="5328" spans="1:5" ht="27">
      <c r="A5328" s="130">
        <v>87034000</v>
      </c>
      <c r="B5328" s="139" t="s">
        <v>10765</v>
      </c>
      <c r="C5328" s="140"/>
      <c r="D5328" s="138">
        <v>9.9103999999999992</v>
      </c>
      <c r="E5328" s="138">
        <v>11.1913</v>
      </c>
    </row>
    <row r="5329" spans="1:5" ht="27">
      <c r="A5329" s="130">
        <v>87036000</v>
      </c>
      <c r="B5329" s="139" t="s">
        <v>10765</v>
      </c>
      <c r="C5329" s="140"/>
      <c r="D5329" s="138">
        <v>13.2416</v>
      </c>
      <c r="E5329" s="138">
        <v>14.5657</v>
      </c>
    </row>
    <row r="5330" spans="1:5" ht="27">
      <c r="A5330" s="130">
        <v>87038000</v>
      </c>
      <c r="B5330" s="139" t="s">
        <v>10766</v>
      </c>
      <c r="C5330" s="140"/>
      <c r="D5330" s="138">
        <v>13.495799999999999</v>
      </c>
      <c r="E5330" s="138">
        <v>14.0631</v>
      </c>
    </row>
    <row r="5331" spans="1:5">
      <c r="A5331" s="145">
        <v>87041090</v>
      </c>
      <c r="B5331" s="117" t="s">
        <v>10767</v>
      </c>
      <c r="C5331" s="118"/>
      <c r="D5331" s="136">
        <v>3.5224000000000002</v>
      </c>
      <c r="E5331" s="136">
        <v>4.1477000000000004</v>
      </c>
    </row>
    <row r="5332" spans="1:5" ht="27">
      <c r="A5332" s="130">
        <v>87042110</v>
      </c>
      <c r="B5332" s="139" t="s">
        <v>10768</v>
      </c>
      <c r="C5332" s="140"/>
      <c r="D5332" s="138">
        <v>5.5002000000000004</v>
      </c>
      <c r="E5332" s="138">
        <v>5.5955000000000004</v>
      </c>
    </row>
    <row r="5333" spans="1:5">
      <c r="A5333" s="145">
        <v>87042190</v>
      </c>
      <c r="B5333" s="117" t="s">
        <v>10769</v>
      </c>
      <c r="C5333" s="118"/>
      <c r="D5333" s="136">
        <v>6.0427999999999997</v>
      </c>
      <c r="E5333" s="136">
        <v>6.3825000000000003</v>
      </c>
    </row>
    <row r="5334" spans="1:5" ht="27">
      <c r="A5334" s="130">
        <v>87042210</v>
      </c>
      <c r="B5334" s="139" t="s">
        <v>10770</v>
      </c>
      <c r="C5334" s="140"/>
      <c r="D5334" s="138">
        <v>5.1684000000000001</v>
      </c>
      <c r="E5334" s="138">
        <v>5.4835000000000003</v>
      </c>
    </row>
    <row r="5335" spans="1:5">
      <c r="A5335" s="145">
        <v>87043120</v>
      </c>
      <c r="B5335" s="117" t="s">
        <v>10771</v>
      </c>
      <c r="C5335" s="118"/>
      <c r="D5335" s="136">
        <v>9.4311000000000007</v>
      </c>
      <c r="E5335" s="136">
        <v>9.4311000000000007</v>
      </c>
    </row>
    <row r="5336" spans="1:5" ht="27">
      <c r="A5336" s="130">
        <v>87043190</v>
      </c>
      <c r="B5336" s="139" t="s">
        <v>10772</v>
      </c>
      <c r="C5336" s="140"/>
      <c r="D5336" s="138">
        <v>4.5084</v>
      </c>
      <c r="E5336" s="138">
        <v>5.7992999999999997</v>
      </c>
    </row>
    <row r="5337" spans="1:5">
      <c r="A5337" s="145">
        <v>87045100</v>
      </c>
      <c r="B5337" s="117" t="s">
        <v>10773</v>
      </c>
      <c r="C5337" s="118"/>
      <c r="D5337" s="136">
        <v>7.8775000000000004</v>
      </c>
      <c r="E5337" s="136">
        <v>7.8775000000000004</v>
      </c>
    </row>
    <row r="5338" spans="1:5" ht="27">
      <c r="A5338" s="130">
        <v>87046000</v>
      </c>
      <c r="B5338" s="139" t="s">
        <v>10774</v>
      </c>
      <c r="C5338" s="140"/>
      <c r="D5338" s="138">
        <v>8.8177000000000003</v>
      </c>
      <c r="E5338" s="138">
        <v>13.5266</v>
      </c>
    </row>
    <row r="5339" spans="1:5" ht="27">
      <c r="A5339" s="130">
        <v>87051020</v>
      </c>
      <c r="B5339" s="139" t="s">
        <v>10775</v>
      </c>
      <c r="C5339" s="140"/>
      <c r="D5339" s="138">
        <v>3.0882999999999998</v>
      </c>
      <c r="E5339" s="138">
        <v>3.4651999999999998</v>
      </c>
    </row>
    <row r="5340" spans="1:5" ht="27">
      <c r="A5340" s="130">
        <v>87051030</v>
      </c>
      <c r="B5340" s="139" t="s">
        <v>10776</v>
      </c>
      <c r="C5340" s="140"/>
      <c r="D5340" s="138">
        <v>3.4788999999999999</v>
      </c>
      <c r="E5340" s="138">
        <v>4.4276999999999997</v>
      </c>
    </row>
    <row r="5341" spans="1:5" ht="27">
      <c r="A5341" s="130">
        <v>87051090</v>
      </c>
      <c r="B5341" s="139" t="s">
        <v>10777</v>
      </c>
      <c r="C5341" s="140"/>
      <c r="D5341" s="138">
        <v>2.5264000000000002</v>
      </c>
      <c r="E5341" s="138">
        <v>2.7002999999999999</v>
      </c>
    </row>
    <row r="5342" spans="1:5">
      <c r="A5342" s="145">
        <v>87059090</v>
      </c>
      <c r="B5342" s="117" t="s">
        <v>10778</v>
      </c>
      <c r="C5342" s="118"/>
      <c r="D5342" s="136">
        <v>2.6924000000000001</v>
      </c>
      <c r="E5342" s="136">
        <v>2.6924000000000001</v>
      </c>
    </row>
    <row r="5343" spans="1:5" ht="27">
      <c r="A5343" s="130">
        <v>87071000</v>
      </c>
      <c r="B5343" s="139" t="s">
        <v>10779</v>
      </c>
      <c r="C5343" s="140"/>
      <c r="D5343" s="138">
        <v>11.143700000000001</v>
      </c>
      <c r="E5343" s="138">
        <v>16.918800000000001</v>
      </c>
    </row>
    <row r="5344" spans="1:5" ht="27">
      <c r="A5344" s="145">
        <v>87079010</v>
      </c>
      <c r="B5344" s="139" t="s">
        <v>10780</v>
      </c>
      <c r="C5344" s="140"/>
      <c r="D5344" s="136">
        <v>9.7996999999999996</v>
      </c>
      <c r="E5344" s="136">
        <v>10.4414</v>
      </c>
    </row>
    <row r="5345" spans="1:5" ht="27">
      <c r="A5345" s="130">
        <v>87079090</v>
      </c>
      <c r="B5345" s="139" t="s">
        <v>10781</v>
      </c>
      <c r="C5345" s="140"/>
      <c r="D5345" s="138">
        <v>4.3777999999999997</v>
      </c>
      <c r="E5345" s="138">
        <v>9.1076999999999995</v>
      </c>
    </row>
    <row r="5346" spans="1:5">
      <c r="A5346" s="130">
        <v>87081000</v>
      </c>
      <c r="B5346" s="117" t="s">
        <v>10782</v>
      </c>
      <c r="C5346" s="118"/>
      <c r="D5346" s="138">
        <v>1.9469000000000001</v>
      </c>
      <c r="E5346" s="138">
        <v>6.7115</v>
      </c>
    </row>
    <row r="5347" spans="1:5" ht="27">
      <c r="A5347" s="130">
        <v>87082100</v>
      </c>
      <c r="B5347" s="139" t="s">
        <v>10783</v>
      </c>
      <c r="C5347" s="140"/>
      <c r="D5347" s="138">
        <v>8.7795000000000005</v>
      </c>
      <c r="E5347" s="138">
        <v>8.2439</v>
      </c>
    </row>
    <row r="5348" spans="1:5" ht="27">
      <c r="A5348" s="130">
        <v>87082200</v>
      </c>
      <c r="B5348" s="139" t="s">
        <v>10784</v>
      </c>
      <c r="C5348" s="140"/>
      <c r="D5348" s="138">
        <v>2.2475999999999998</v>
      </c>
      <c r="E5348" s="138">
        <v>5.3598999999999997</v>
      </c>
    </row>
    <row r="5349" spans="1:5">
      <c r="A5349" s="130">
        <v>87082911</v>
      </c>
      <c r="B5349" s="117" t="s">
        <v>10785</v>
      </c>
      <c r="C5349" s="118"/>
      <c r="D5349" s="138">
        <v>2.0287000000000002</v>
      </c>
      <c r="E5349" s="138">
        <v>7.1368</v>
      </c>
    </row>
    <row r="5350" spans="1:5">
      <c r="A5350" s="145">
        <v>87082912</v>
      </c>
      <c r="B5350" s="117" t="s">
        <v>10786</v>
      </c>
      <c r="C5350" s="118"/>
      <c r="D5350" s="136">
        <v>2.8007</v>
      </c>
      <c r="E5350" s="136">
        <v>14.6745</v>
      </c>
    </row>
    <row r="5351" spans="1:5">
      <c r="A5351" s="130">
        <v>87082913</v>
      </c>
      <c r="B5351" s="117" t="s">
        <v>10787</v>
      </c>
      <c r="C5351" s="118"/>
      <c r="D5351" s="138">
        <v>3.3531</v>
      </c>
      <c r="E5351" s="138">
        <v>6.2213000000000003</v>
      </c>
    </row>
    <row r="5352" spans="1:5" ht="27">
      <c r="A5352" s="130">
        <v>87082914</v>
      </c>
      <c r="B5352" s="139" t="s">
        <v>10788</v>
      </c>
      <c r="C5352" s="140"/>
      <c r="D5352" s="138">
        <v>22.472200000000001</v>
      </c>
      <c r="E5352" s="138">
        <v>33.717500000000001</v>
      </c>
    </row>
    <row r="5353" spans="1:5">
      <c r="A5353" s="145">
        <v>87082919</v>
      </c>
      <c r="B5353" s="117" t="s">
        <v>10789</v>
      </c>
      <c r="C5353" s="118"/>
      <c r="D5353" s="136">
        <v>2.7006999999999999</v>
      </c>
      <c r="E5353" s="136">
        <v>6.0110000000000001</v>
      </c>
    </row>
    <row r="5354" spans="1:5">
      <c r="A5354" s="130">
        <v>87082991</v>
      </c>
      <c r="B5354" s="117" t="s">
        <v>10785</v>
      </c>
      <c r="C5354" s="118"/>
      <c r="D5354" s="138">
        <v>1.3684000000000001</v>
      </c>
      <c r="E5354" s="138">
        <v>3.1680000000000001</v>
      </c>
    </row>
    <row r="5355" spans="1:5" ht="27">
      <c r="A5355" s="130">
        <v>87082992</v>
      </c>
      <c r="B5355" s="139" t="s">
        <v>10790</v>
      </c>
      <c r="C5355" s="140"/>
      <c r="D5355" s="138">
        <v>1.4496</v>
      </c>
      <c r="E5355" s="138">
        <v>11.4336</v>
      </c>
    </row>
    <row r="5356" spans="1:5">
      <c r="A5356" s="130">
        <v>87082993</v>
      </c>
      <c r="B5356" s="117" t="s">
        <v>10791</v>
      </c>
      <c r="C5356" s="118"/>
      <c r="D5356" s="138">
        <v>2.1345999999999998</v>
      </c>
      <c r="E5356" s="138">
        <v>2.9304000000000001</v>
      </c>
    </row>
    <row r="5357" spans="1:5" ht="27">
      <c r="A5357" s="145">
        <v>87082994</v>
      </c>
      <c r="B5357" s="139" t="s">
        <v>10792</v>
      </c>
      <c r="C5357" s="140"/>
      <c r="D5357" s="136">
        <v>9.3196999999999992</v>
      </c>
      <c r="E5357" s="136">
        <v>33.508600000000001</v>
      </c>
    </row>
    <row r="5358" spans="1:5" ht="27">
      <c r="A5358" s="130">
        <v>87082995</v>
      </c>
      <c r="B5358" s="139" t="s">
        <v>10793</v>
      </c>
      <c r="C5358" s="140"/>
      <c r="D5358" s="138">
        <v>1.8837999999999999</v>
      </c>
      <c r="E5358" s="138">
        <v>1.8837999999999999</v>
      </c>
    </row>
    <row r="5359" spans="1:5" ht="27">
      <c r="A5359" s="130">
        <v>87082999</v>
      </c>
      <c r="B5359" s="139" t="s">
        <v>10794</v>
      </c>
      <c r="C5359" s="140"/>
      <c r="D5359" s="138">
        <v>2.3403999999999998</v>
      </c>
      <c r="E5359" s="138">
        <v>5.5670999999999999</v>
      </c>
    </row>
    <row r="5360" spans="1:5" ht="27">
      <c r="A5360" s="145">
        <v>87083011</v>
      </c>
      <c r="B5360" s="139" t="s">
        <v>10780</v>
      </c>
      <c r="C5360" s="140"/>
      <c r="D5360" s="136">
        <v>2.4407000000000001</v>
      </c>
      <c r="E5360" s="136">
        <v>3.6089000000000002</v>
      </c>
    </row>
    <row r="5361" spans="1:5" ht="27">
      <c r="A5361" s="130">
        <v>87083019</v>
      </c>
      <c r="B5361" s="139" t="s">
        <v>10795</v>
      </c>
      <c r="C5361" s="140"/>
      <c r="D5361" s="138">
        <v>2.1128999999999998</v>
      </c>
      <c r="E5361" s="138">
        <v>3.7004000000000001</v>
      </c>
    </row>
    <row r="5362" spans="1:5" ht="27">
      <c r="A5362" s="130">
        <v>87083090</v>
      </c>
      <c r="B5362" s="139" t="s">
        <v>10796</v>
      </c>
      <c r="C5362" s="140"/>
      <c r="D5362" s="138">
        <v>2.3835000000000002</v>
      </c>
      <c r="E5362" s="138">
        <v>3.7808999999999999</v>
      </c>
    </row>
    <row r="5363" spans="1:5">
      <c r="A5363" s="145">
        <v>87084011</v>
      </c>
      <c r="B5363" s="117" t="s">
        <v>10797</v>
      </c>
      <c r="C5363" s="118"/>
      <c r="D5363" s="136">
        <v>8.3872</v>
      </c>
      <c r="E5363" s="136">
        <v>8.6095000000000006</v>
      </c>
    </row>
    <row r="5364" spans="1:5">
      <c r="A5364" s="145">
        <v>87084019</v>
      </c>
      <c r="B5364" s="117" t="s">
        <v>10798</v>
      </c>
      <c r="C5364" s="118"/>
      <c r="D5364" s="136">
        <v>5.8034999999999997</v>
      </c>
      <c r="E5364" s="136">
        <v>11.0055</v>
      </c>
    </row>
    <row r="5365" spans="1:5">
      <c r="A5365" s="130">
        <v>87084080</v>
      </c>
      <c r="B5365" s="117" t="s">
        <v>10799</v>
      </c>
      <c r="C5365" s="118"/>
      <c r="D5365" s="138">
        <v>13.996499999999999</v>
      </c>
      <c r="E5365" s="138">
        <v>16.5153</v>
      </c>
    </row>
    <row r="5366" spans="1:5" ht="27">
      <c r="A5366" s="145">
        <v>87084090</v>
      </c>
      <c r="B5366" s="117" t="s">
        <v>10800</v>
      </c>
      <c r="C5366" s="118"/>
      <c r="D5366" s="136">
        <v>4.8601000000000001</v>
      </c>
      <c r="E5366" s="136">
        <v>8.5302000000000007</v>
      </c>
    </row>
    <row r="5367" spans="1:5" ht="27">
      <c r="A5367" s="145">
        <v>87085011</v>
      </c>
      <c r="B5367" s="117" t="s">
        <v>10801</v>
      </c>
      <c r="C5367" s="118"/>
      <c r="D5367" s="136">
        <v>2.8997000000000002</v>
      </c>
      <c r="E5367" s="136">
        <v>4.2918000000000003</v>
      </c>
    </row>
    <row r="5368" spans="1:5">
      <c r="A5368" s="145">
        <v>87085012</v>
      </c>
      <c r="B5368" s="117" t="s">
        <v>10802</v>
      </c>
      <c r="C5368" s="118"/>
      <c r="D5368" s="136">
        <v>3.7115999999999998</v>
      </c>
      <c r="E5368" s="136">
        <v>7.5525000000000002</v>
      </c>
    </row>
    <row r="5369" spans="1:5">
      <c r="A5369" s="145">
        <v>87085019</v>
      </c>
      <c r="B5369" s="117" t="s">
        <v>10803</v>
      </c>
      <c r="C5369" s="118"/>
      <c r="D5369" s="136">
        <v>4.0381999999999998</v>
      </c>
      <c r="E5369" s="136">
        <v>5.9165999999999999</v>
      </c>
    </row>
    <row r="5370" spans="1:5" ht="27">
      <c r="A5370" s="130">
        <v>87085080</v>
      </c>
      <c r="B5370" s="139" t="s">
        <v>10804</v>
      </c>
      <c r="C5370" s="140"/>
      <c r="D5370" s="138">
        <v>4.3539000000000003</v>
      </c>
      <c r="E5370" s="138">
        <v>8.0312999999999999</v>
      </c>
    </row>
    <row r="5371" spans="1:5">
      <c r="A5371" s="145">
        <v>87085091</v>
      </c>
      <c r="B5371" s="117" t="s">
        <v>10805</v>
      </c>
      <c r="C5371" s="118"/>
      <c r="D5371" s="136">
        <v>2.2355999999999998</v>
      </c>
      <c r="E5371" s="136">
        <v>4.9555999999999996</v>
      </c>
    </row>
    <row r="5372" spans="1:5" ht="27">
      <c r="A5372" s="130">
        <v>87085099</v>
      </c>
      <c r="B5372" s="139" t="s">
        <v>10806</v>
      </c>
      <c r="C5372" s="140"/>
      <c r="D5372" s="138">
        <v>2.1002000000000001</v>
      </c>
      <c r="E5372" s="138">
        <v>3.5324</v>
      </c>
    </row>
    <row r="5373" spans="1:5">
      <c r="A5373" s="145">
        <v>87087010</v>
      </c>
      <c r="B5373" s="117" t="s">
        <v>10807</v>
      </c>
      <c r="C5373" s="118"/>
      <c r="D5373" s="136">
        <v>0.93300000000000005</v>
      </c>
      <c r="E5373" s="136">
        <v>1.3835</v>
      </c>
    </row>
    <row r="5374" spans="1:5" ht="27">
      <c r="A5374" s="130">
        <v>87087090</v>
      </c>
      <c r="B5374" s="139" t="s">
        <v>10808</v>
      </c>
      <c r="C5374" s="140"/>
      <c r="D5374" s="138">
        <v>1.2898000000000001</v>
      </c>
      <c r="E5374" s="138">
        <v>3.0581999999999998</v>
      </c>
    </row>
    <row r="5375" spans="1:5">
      <c r="A5375" s="145">
        <v>87088000</v>
      </c>
      <c r="B5375" s="117" t="s">
        <v>10809</v>
      </c>
      <c r="C5375" s="118"/>
      <c r="D5375" s="136">
        <v>2.6421000000000001</v>
      </c>
      <c r="E5375" s="136">
        <v>3.4759000000000002</v>
      </c>
    </row>
    <row r="5376" spans="1:5" ht="27">
      <c r="A5376" s="130">
        <v>87089100</v>
      </c>
      <c r="B5376" s="139" t="s">
        <v>10810</v>
      </c>
      <c r="C5376" s="140"/>
      <c r="D5376" s="138">
        <v>3.3435999999999999</v>
      </c>
      <c r="E5376" s="138">
        <v>6.5286</v>
      </c>
    </row>
    <row r="5377" spans="1:5" ht="27">
      <c r="A5377" s="145">
        <v>87089200</v>
      </c>
      <c r="B5377" s="139" t="s">
        <v>10811</v>
      </c>
      <c r="C5377" s="140"/>
      <c r="D5377" s="136">
        <v>3.9411</v>
      </c>
      <c r="E5377" s="136">
        <v>7.0266999999999999</v>
      </c>
    </row>
    <row r="5378" spans="1:5" ht="27">
      <c r="A5378" s="130">
        <v>87089300</v>
      </c>
      <c r="B5378" s="139" t="s">
        <v>10812</v>
      </c>
      <c r="C5378" s="140"/>
      <c r="D5378" s="138">
        <v>2.4771000000000001</v>
      </c>
      <c r="E5378" s="138">
        <v>6.4661</v>
      </c>
    </row>
    <row r="5379" spans="1:5">
      <c r="A5379" s="145">
        <v>87089411</v>
      </c>
      <c r="B5379" s="117" t="s">
        <v>10813</v>
      </c>
      <c r="C5379" s="118"/>
      <c r="D5379" s="136">
        <v>4.0156999999999998</v>
      </c>
      <c r="E5379" s="136">
        <v>9.2963000000000005</v>
      </c>
    </row>
    <row r="5380" spans="1:5" ht="27">
      <c r="A5380" s="130">
        <v>87089412</v>
      </c>
      <c r="B5380" s="139" t="s">
        <v>10814</v>
      </c>
      <c r="C5380" s="140"/>
      <c r="D5380" s="138">
        <v>8.2478999999999996</v>
      </c>
      <c r="E5380" s="138">
        <v>13.202199999999999</v>
      </c>
    </row>
    <row r="5381" spans="1:5">
      <c r="A5381" s="145">
        <v>87089413</v>
      </c>
      <c r="B5381" s="117" t="s">
        <v>10815</v>
      </c>
      <c r="C5381" s="118"/>
      <c r="D5381" s="136">
        <v>4.4543999999999997</v>
      </c>
      <c r="E5381" s="136">
        <v>5.7302999999999997</v>
      </c>
    </row>
    <row r="5382" spans="1:5" ht="27">
      <c r="A5382" s="130">
        <v>87089481</v>
      </c>
      <c r="B5382" s="139" t="s">
        <v>10816</v>
      </c>
      <c r="C5382" s="140"/>
      <c r="D5382" s="138">
        <v>6.4762000000000004</v>
      </c>
      <c r="E5382" s="138">
        <v>11.4032</v>
      </c>
    </row>
    <row r="5383" spans="1:5">
      <c r="A5383" s="145">
        <v>87089482</v>
      </c>
      <c r="B5383" s="117" t="s">
        <v>10817</v>
      </c>
      <c r="C5383" s="118"/>
      <c r="D5383" s="136">
        <v>3.3921000000000001</v>
      </c>
      <c r="E5383" s="136">
        <v>18.681899999999999</v>
      </c>
    </row>
    <row r="5384" spans="1:5" ht="27">
      <c r="A5384" s="130">
        <v>87089483</v>
      </c>
      <c r="B5384" s="139" t="s">
        <v>10818</v>
      </c>
      <c r="C5384" s="140"/>
      <c r="D5384" s="138">
        <v>5.4451999999999998</v>
      </c>
      <c r="E5384" s="138">
        <v>7.8765999999999998</v>
      </c>
    </row>
    <row r="5385" spans="1:5" ht="27">
      <c r="A5385" s="145">
        <v>87089490</v>
      </c>
      <c r="B5385" s="117" t="s">
        <v>10819</v>
      </c>
      <c r="C5385" s="118"/>
      <c r="D5385" s="136">
        <v>2.7968000000000002</v>
      </c>
      <c r="E5385" s="136">
        <v>7.0484</v>
      </c>
    </row>
    <row r="5386" spans="1:5" ht="27">
      <c r="A5386" s="130">
        <v>87089510</v>
      </c>
      <c r="B5386" s="139" t="s">
        <v>10820</v>
      </c>
      <c r="C5386" s="140"/>
      <c r="D5386" s="138">
        <v>15.914300000000001</v>
      </c>
      <c r="E5386" s="138">
        <v>27.045300000000001</v>
      </c>
    </row>
    <row r="5387" spans="1:5">
      <c r="A5387" s="130">
        <v>87089521</v>
      </c>
      <c r="B5387" s="117" t="s">
        <v>10821</v>
      </c>
      <c r="C5387" s="118"/>
      <c r="D5387" s="138">
        <v>13.050800000000001</v>
      </c>
      <c r="E5387" s="138">
        <v>20.320799999999998</v>
      </c>
    </row>
    <row r="5388" spans="1:5" ht="27">
      <c r="A5388" s="130">
        <v>87089522</v>
      </c>
      <c r="B5388" s="139" t="s">
        <v>10822</v>
      </c>
      <c r="C5388" s="140"/>
      <c r="D5388" s="138">
        <v>13.7727</v>
      </c>
      <c r="E5388" s="138">
        <v>18.842700000000001</v>
      </c>
    </row>
    <row r="5389" spans="1:5">
      <c r="A5389" s="145">
        <v>87089529</v>
      </c>
      <c r="B5389" s="117" t="s">
        <v>10823</v>
      </c>
      <c r="C5389" s="118"/>
      <c r="D5389" s="136">
        <v>5.3734000000000002</v>
      </c>
      <c r="E5389" s="136">
        <v>9.0204000000000004</v>
      </c>
    </row>
    <row r="5390" spans="1:5">
      <c r="A5390" s="145">
        <v>87089910</v>
      </c>
      <c r="B5390" s="117" t="s">
        <v>10824</v>
      </c>
      <c r="C5390" s="118"/>
      <c r="D5390" s="136">
        <v>3.5605000000000002</v>
      </c>
      <c r="E5390" s="136">
        <v>7.8033000000000001</v>
      </c>
    </row>
    <row r="5391" spans="1:5">
      <c r="A5391" s="145">
        <v>87089990</v>
      </c>
      <c r="B5391" s="117" t="s">
        <v>10825</v>
      </c>
      <c r="C5391" s="118"/>
      <c r="D5391" s="136">
        <v>2.9782000000000002</v>
      </c>
      <c r="E5391" s="136">
        <v>4.8807999999999998</v>
      </c>
    </row>
    <row r="5392" spans="1:5">
      <c r="A5392" s="145">
        <v>87091100</v>
      </c>
      <c r="B5392" s="117" t="s">
        <v>10826</v>
      </c>
      <c r="C5392" s="118"/>
      <c r="D5392" s="136">
        <v>4.3647999999999998</v>
      </c>
      <c r="E5392" s="136">
        <v>10.4122</v>
      </c>
    </row>
    <row r="5393" spans="1:5">
      <c r="A5393" s="145">
        <v>87091900</v>
      </c>
      <c r="B5393" s="117" t="s">
        <v>10827</v>
      </c>
      <c r="C5393" s="118"/>
      <c r="D5393" s="136">
        <v>2.5943999999999998</v>
      </c>
      <c r="E5393" s="136">
        <v>6.5717999999999996</v>
      </c>
    </row>
    <row r="5394" spans="1:5">
      <c r="A5394" s="145">
        <v>87099000</v>
      </c>
      <c r="B5394" s="117" t="s">
        <v>10828</v>
      </c>
      <c r="C5394" s="118"/>
      <c r="D5394" s="136">
        <v>2.5821000000000001</v>
      </c>
      <c r="E5394" s="136">
        <v>6.9333</v>
      </c>
    </row>
    <row r="5395" spans="1:5">
      <c r="A5395" s="145">
        <v>87111000</v>
      </c>
      <c r="B5395" s="117" t="s">
        <v>10829</v>
      </c>
      <c r="C5395" s="118"/>
      <c r="D5395" s="136">
        <v>3.3511000000000002</v>
      </c>
      <c r="E5395" s="136">
        <v>4.0240999999999998</v>
      </c>
    </row>
    <row r="5396" spans="1:5">
      <c r="A5396" s="145">
        <v>87112010</v>
      </c>
      <c r="B5396" s="117" t="s">
        <v>10830</v>
      </c>
      <c r="C5396" s="118"/>
      <c r="D5396" s="136">
        <v>1.6209</v>
      </c>
      <c r="E5396" s="136">
        <v>4.5728999999999997</v>
      </c>
    </row>
    <row r="5397" spans="1:5">
      <c r="A5397" s="145">
        <v>87112020</v>
      </c>
      <c r="B5397" s="117" t="s">
        <v>10831</v>
      </c>
      <c r="C5397" s="118"/>
      <c r="D5397" s="136">
        <v>3.9327000000000001</v>
      </c>
      <c r="E5397" s="136">
        <v>5.3684000000000003</v>
      </c>
    </row>
    <row r="5398" spans="1:5" ht="27">
      <c r="A5398" s="145">
        <v>87112090</v>
      </c>
      <c r="B5398" s="139" t="s">
        <v>10832</v>
      </c>
      <c r="C5398" s="140"/>
      <c r="D5398" s="136">
        <v>3.9260999999999999</v>
      </c>
      <c r="E5398" s="136">
        <v>4.4904000000000002</v>
      </c>
    </row>
    <row r="5399" spans="1:5">
      <c r="A5399" s="145">
        <v>87113000</v>
      </c>
      <c r="B5399" s="117" t="s">
        <v>10833</v>
      </c>
      <c r="C5399" s="118"/>
      <c r="D5399" s="136">
        <v>4.9417</v>
      </c>
      <c r="E5399" s="136">
        <v>5.1349</v>
      </c>
    </row>
    <row r="5400" spans="1:5">
      <c r="A5400" s="130">
        <v>87116000</v>
      </c>
      <c r="B5400" s="117" t="s">
        <v>10834</v>
      </c>
      <c r="C5400" s="118"/>
      <c r="D5400" s="138">
        <v>2.2216999999999998</v>
      </c>
      <c r="E5400" s="138">
        <v>4.1096000000000004</v>
      </c>
    </row>
    <row r="5401" spans="1:5">
      <c r="A5401" s="130">
        <v>87120010</v>
      </c>
      <c r="B5401" s="117" t="s">
        <v>10835</v>
      </c>
      <c r="C5401" s="118"/>
      <c r="D5401" s="138">
        <v>1.2229000000000001</v>
      </c>
      <c r="E5401" s="138">
        <v>7.0437000000000003</v>
      </c>
    </row>
    <row r="5402" spans="1:5">
      <c r="A5402" s="145">
        <v>87120090</v>
      </c>
      <c r="B5402" s="117" t="s">
        <v>10836</v>
      </c>
      <c r="C5402" s="118"/>
      <c r="D5402" s="136">
        <v>1.1656</v>
      </c>
      <c r="E5402" s="136">
        <v>2.0221</v>
      </c>
    </row>
    <row r="5403" spans="1:5">
      <c r="A5403" s="145">
        <v>87131000</v>
      </c>
      <c r="B5403" s="117" t="s">
        <v>10837</v>
      </c>
      <c r="C5403" s="118"/>
      <c r="D5403" s="136">
        <v>2.6667000000000001</v>
      </c>
      <c r="E5403" s="136">
        <v>3.8365999999999998</v>
      </c>
    </row>
    <row r="5404" spans="1:5">
      <c r="A5404" s="145">
        <v>87139000</v>
      </c>
      <c r="B5404" s="117" t="s">
        <v>10838</v>
      </c>
      <c r="C5404" s="118"/>
      <c r="D5404" s="136">
        <v>8.1306999999999992</v>
      </c>
      <c r="E5404" s="136">
        <v>11.187799999999999</v>
      </c>
    </row>
    <row r="5405" spans="1:5" ht="27">
      <c r="A5405" s="145">
        <v>87141000</v>
      </c>
      <c r="B5405" s="117" t="s">
        <v>10839</v>
      </c>
      <c r="C5405" s="118"/>
      <c r="D5405" s="136">
        <v>1.5061</v>
      </c>
      <c r="E5405" s="136">
        <v>2.5324</v>
      </c>
    </row>
    <row r="5406" spans="1:5" ht="27">
      <c r="A5406" s="130">
        <v>87142000</v>
      </c>
      <c r="B5406" s="139" t="s">
        <v>10840</v>
      </c>
      <c r="C5406" s="140"/>
      <c r="D5406" s="138">
        <v>3.8805000000000001</v>
      </c>
      <c r="E5406" s="138">
        <v>7.8753000000000002</v>
      </c>
    </row>
    <row r="5407" spans="1:5">
      <c r="A5407" s="145">
        <v>87149100</v>
      </c>
      <c r="B5407" s="117" t="s">
        <v>10841</v>
      </c>
      <c r="C5407" s="118"/>
      <c r="D5407" s="136">
        <v>1.3022</v>
      </c>
      <c r="E5407" s="136">
        <v>2.6227</v>
      </c>
    </row>
    <row r="5408" spans="1:5" ht="27">
      <c r="A5408" s="130">
        <v>87149200</v>
      </c>
      <c r="B5408" s="139" t="s">
        <v>10842</v>
      </c>
      <c r="C5408" s="140"/>
      <c r="D5408" s="138">
        <v>0.8841</v>
      </c>
      <c r="E5408" s="138">
        <v>1.4583999999999999</v>
      </c>
    </row>
    <row r="5409" spans="1:5">
      <c r="A5409" s="145">
        <v>87149311</v>
      </c>
      <c r="B5409" s="117" t="s">
        <v>10843</v>
      </c>
      <c r="C5409" s="118"/>
      <c r="D5409" s="136">
        <v>1.8621000000000001</v>
      </c>
      <c r="E5409" s="136">
        <v>5.5469999999999997</v>
      </c>
    </row>
    <row r="5410" spans="1:5">
      <c r="A5410" s="130">
        <v>87149319</v>
      </c>
      <c r="B5410" s="117" t="s">
        <v>7478</v>
      </c>
      <c r="C5410" s="118"/>
      <c r="D5410" s="138">
        <v>1.1149</v>
      </c>
      <c r="E5410" s="138">
        <v>2.2256</v>
      </c>
    </row>
    <row r="5411" spans="1:5">
      <c r="A5411" s="145">
        <v>87149320</v>
      </c>
      <c r="B5411" s="117" t="s">
        <v>10844</v>
      </c>
      <c r="C5411" s="118"/>
      <c r="D5411" s="136">
        <v>1.6849000000000001</v>
      </c>
      <c r="E5411" s="136">
        <v>2.9064000000000001</v>
      </c>
    </row>
    <row r="5412" spans="1:5">
      <c r="A5412" s="130">
        <v>87149410</v>
      </c>
      <c r="B5412" s="117" t="s">
        <v>10845</v>
      </c>
      <c r="C5412" s="118"/>
      <c r="D5412" s="138">
        <v>2.0455000000000001</v>
      </c>
      <c r="E5412" s="138">
        <v>4.8849999999999998</v>
      </c>
    </row>
    <row r="5413" spans="1:5" ht="27">
      <c r="A5413" s="130">
        <v>87149490</v>
      </c>
      <c r="B5413" s="139" t="s">
        <v>10846</v>
      </c>
      <c r="C5413" s="140"/>
      <c r="D5413" s="138">
        <v>1.2241</v>
      </c>
      <c r="E5413" s="138">
        <v>2.7239</v>
      </c>
    </row>
    <row r="5414" spans="1:5">
      <c r="A5414" s="130">
        <v>87149500</v>
      </c>
      <c r="B5414" s="117" t="s">
        <v>10847</v>
      </c>
      <c r="C5414" s="118"/>
      <c r="D5414" s="138">
        <v>1.2551000000000001</v>
      </c>
      <c r="E5414" s="138">
        <v>2.1816</v>
      </c>
    </row>
    <row r="5415" spans="1:5" ht="27">
      <c r="A5415" s="130">
        <v>87149611</v>
      </c>
      <c r="B5415" s="139" t="s">
        <v>10848</v>
      </c>
      <c r="C5415" s="140"/>
      <c r="D5415" s="138">
        <v>0.91979999999999995</v>
      </c>
      <c r="E5415" s="138">
        <v>1.3142</v>
      </c>
    </row>
    <row r="5416" spans="1:5">
      <c r="A5416" s="130">
        <v>87149612</v>
      </c>
      <c r="B5416" s="117" t="s">
        <v>10849</v>
      </c>
      <c r="C5416" s="118"/>
      <c r="D5416" s="138">
        <v>0.77459999999999996</v>
      </c>
      <c r="E5416" s="138">
        <v>0.92369999999999997</v>
      </c>
    </row>
    <row r="5417" spans="1:5">
      <c r="A5417" s="130">
        <v>87149619</v>
      </c>
      <c r="B5417" s="117" t="s">
        <v>7478</v>
      </c>
      <c r="C5417" s="118"/>
      <c r="D5417" s="138">
        <v>1.0728</v>
      </c>
      <c r="E5417" s="138">
        <v>2.0150000000000001</v>
      </c>
    </row>
    <row r="5418" spans="1:5">
      <c r="A5418" s="130">
        <v>87149690</v>
      </c>
      <c r="B5418" s="117" t="s">
        <v>7478</v>
      </c>
      <c r="C5418" s="118"/>
      <c r="D5418" s="138">
        <v>1.2535000000000001</v>
      </c>
      <c r="E5418" s="138">
        <v>2.4114</v>
      </c>
    </row>
    <row r="5419" spans="1:5">
      <c r="A5419" s="145">
        <v>87149910</v>
      </c>
      <c r="B5419" s="117" t="s">
        <v>10850</v>
      </c>
      <c r="C5419" s="118"/>
      <c r="D5419" s="136">
        <v>1.7</v>
      </c>
      <c r="E5419" s="136">
        <v>4.4246999999999996</v>
      </c>
    </row>
    <row r="5420" spans="1:5" ht="27">
      <c r="A5420" s="130">
        <v>87149920</v>
      </c>
      <c r="B5420" s="139" t="s">
        <v>10851</v>
      </c>
      <c r="C5420" s="140"/>
      <c r="D5420" s="138">
        <v>2.3239000000000001</v>
      </c>
      <c r="E5420" s="138">
        <v>3.8822000000000001</v>
      </c>
    </row>
    <row r="5421" spans="1:5">
      <c r="A5421" s="145">
        <v>87149990</v>
      </c>
      <c r="B5421" s="117" t="s">
        <v>10852</v>
      </c>
      <c r="C5421" s="118"/>
      <c r="D5421" s="136">
        <v>1.4534</v>
      </c>
      <c r="E5421" s="136">
        <v>2.673</v>
      </c>
    </row>
    <row r="5422" spans="1:5" ht="27">
      <c r="A5422" s="130">
        <v>87150000</v>
      </c>
      <c r="B5422" s="139" t="s">
        <v>10853</v>
      </c>
      <c r="C5422" s="140"/>
      <c r="D5422" s="138">
        <v>1.8089</v>
      </c>
      <c r="E5422" s="138">
        <v>4.8006000000000002</v>
      </c>
    </row>
    <row r="5423" spans="1:5">
      <c r="A5423" s="145">
        <v>87162000</v>
      </c>
      <c r="B5423" s="117" t="s">
        <v>10854</v>
      </c>
      <c r="C5423" s="118"/>
      <c r="D5423" s="136">
        <v>1.7704</v>
      </c>
      <c r="E5423" s="136">
        <v>2.2439</v>
      </c>
    </row>
    <row r="5424" spans="1:5" ht="27">
      <c r="A5424" s="130">
        <v>87163900</v>
      </c>
      <c r="B5424" s="139" t="s">
        <v>10855</v>
      </c>
      <c r="C5424" s="140"/>
      <c r="D5424" s="138">
        <v>1.2676000000000001</v>
      </c>
      <c r="E5424" s="138">
        <v>3.6122999999999998</v>
      </c>
    </row>
    <row r="5425" spans="1:5">
      <c r="A5425" s="130">
        <v>87164000</v>
      </c>
      <c r="B5425" s="117" t="s">
        <v>10856</v>
      </c>
      <c r="C5425" s="118"/>
      <c r="D5425" s="138">
        <v>3.0522999999999998</v>
      </c>
      <c r="E5425" s="138">
        <v>4.9111000000000002</v>
      </c>
    </row>
    <row r="5426" spans="1:5">
      <c r="A5426" s="145">
        <v>87168000</v>
      </c>
      <c r="B5426" s="117" t="s">
        <v>10857</v>
      </c>
      <c r="C5426" s="118"/>
      <c r="D5426" s="136">
        <v>1.0111000000000001</v>
      </c>
      <c r="E5426" s="136">
        <v>2.2132999999999998</v>
      </c>
    </row>
    <row r="5427" spans="1:5" ht="27">
      <c r="A5427" s="130">
        <v>87169090</v>
      </c>
      <c r="B5427" s="139" t="s">
        <v>10858</v>
      </c>
      <c r="C5427" s="140"/>
      <c r="D5427" s="138">
        <v>1.0441</v>
      </c>
      <c r="E5427" s="138">
        <v>1.6355999999999999</v>
      </c>
    </row>
    <row r="5428" spans="1:5">
      <c r="A5428" s="145">
        <v>88021100</v>
      </c>
      <c r="B5428" s="117" t="s">
        <v>10859</v>
      </c>
      <c r="C5428" s="118"/>
      <c r="D5428" s="136">
        <v>18.134599999999999</v>
      </c>
      <c r="E5428" s="136">
        <v>16.4557</v>
      </c>
    </row>
    <row r="5429" spans="1:5">
      <c r="A5429" s="145">
        <v>88062100</v>
      </c>
      <c r="B5429" s="117" t="s">
        <v>10860</v>
      </c>
      <c r="C5429" s="118"/>
      <c r="D5429" s="136">
        <v>30.0456</v>
      </c>
      <c r="E5429" s="136">
        <v>30.0456</v>
      </c>
    </row>
    <row r="5430" spans="1:5">
      <c r="A5430" s="145">
        <v>88062200</v>
      </c>
      <c r="B5430" s="117" t="s">
        <v>10861</v>
      </c>
      <c r="C5430" s="118"/>
      <c r="D5430" s="136">
        <v>346.00580000000002</v>
      </c>
      <c r="E5430" s="136">
        <v>558.90750000000003</v>
      </c>
    </row>
    <row r="5431" spans="1:5">
      <c r="A5431" s="145">
        <v>88062300</v>
      </c>
      <c r="B5431" s="117" t="s">
        <v>10862</v>
      </c>
      <c r="C5431" s="118"/>
      <c r="D5431" s="136">
        <v>260.01299999999998</v>
      </c>
      <c r="E5431" s="136">
        <v>321.92189999999999</v>
      </c>
    </row>
    <row r="5432" spans="1:5">
      <c r="A5432" s="145">
        <v>88062400</v>
      </c>
      <c r="B5432" s="117" t="s">
        <v>10863</v>
      </c>
      <c r="C5432" s="118"/>
      <c r="D5432" s="136">
        <v>66.837400000000002</v>
      </c>
      <c r="E5432" s="136">
        <v>158.5317</v>
      </c>
    </row>
    <row r="5433" spans="1:5">
      <c r="A5433" s="145">
        <v>88069200</v>
      </c>
      <c r="B5433" s="117" t="s">
        <v>10861</v>
      </c>
      <c r="C5433" s="118"/>
      <c r="D5433" s="136">
        <v>281.86309999999997</v>
      </c>
      <c r="E5433" s="136">
        <v>481.43819999999999</v>
      </c>
    </row>
    <row r="5434" spans="1:5">
      <c r="A5434" s="145">
        <v>88069300</v>
      </c>
      <c r="B5434" s="117" t="s">
        <v>10862</v>
      </c>
      <c r="C5434" s="118"/>
      <c r="D5434" s="136">
        <v>251.5942</v>
      </c>
      <c r="E5434" s="136">
        <v>320.52460000000002</v>
      </c>
    </row>
    <row r="5435" spans="1:5">
      <c r="A5435" s="130">
        <v>88071000</v>
      </c>
      <c r="B5435" s="117" t="s">
        <v>10864</v>
      </c>
      <c r="C5435" s="118"/>
      <c r="D5435" s="138">
        <v>14.602499999999999</v>
      </c>
      <c r="E5435" s="138">
        <v>90.341999999999999</v>
      </c>
    </row>
    <row r="5436" spans="1:5">
      <c r="A5436" s="145">
        <v>88072000</v>
      </c>
      <c r="B5436" s="117" t="s">
        <v>10865</v>
      </c>
      <c r="C5436" s="118"/>
      <c r="D5436" s="136">
        <v>22.704999999999998</v>
      </c>
      <c r="E5436" s="136">
        <v>46.6434</v>
      </c>
    </row>
    <row r="5437" spans="1:5">
      <c r="A5437" s="145">
        <v>88073000</v>
      </c>
      <c r="B5437" s="117" t="s">
        <v>10866</v>
      </c>
      <c r="C5437" s="118"/>
      <c r="D5437" s="136">
        <v>33.071199999999997</v>
      </c>
      <c r="E5437" s="136">
        <v>66.295699999999997</v>
      </c>
    </row>
    <row r="5438" spans="1:5">
      <c r="A5438" s="130">
        <v>88079000</v>
      </c>
      <c r="B5438" s="117" t="s">
        <v>7628</v>
      </c>
      <c r="C5438" s="118"/>
      <c r="D5438" s="138">
        <v>15.3714</v>
      </c>
      <c r="E5438" s="138">
        <v>67.166499999999999</v>
      </c>
    </row>
    <row r="5439" spans="1:5" ht="27">
      <c r="A5439" s="130">
        <v>89031100</v>
      </c>
      <c r="B5439" s="139" t="s">
        <v>10867</v>
      </c>
      <c r="C5439" s="140"/>
      <c r="D5439" s="138">
        <v>2.9100999999999999</v>
      </c>
      <c r="E5439" s="138">
        <v>3.3003</v>
      </c>
    </row>
    <row r="5440" spans="1:5">
      <c r="A5440" s="145">
        <v>89031200</v>
      </c>
      <c r="B5440" s="117" t="s">
        <v>10868</v>
      </c>
      <c r="C5440" s="118"/>
      <c r="D5440" s="136">
        <v>2.4577</v>
      </c>
      <c r="E5440" s="136">
        <v>4.2042000000000002</v>
      </c>
    </row>
    <row r="5441" spans="1:5">
      <c r="A5441" s="130">
        <v>89031900</v>
      </c>
      <c r="B5441" s="117" t="s">
        <v>5759</v>
      </c>
      <c r="C5441" s="118"/>
      <c r="D5441" s="138">
        <v>4.9268000000000001</v>
      </c>
      <c r="E5441" s="138">
        <v>13.57</v>
      </c>
    </row>
    <row r="5442" spans="1:5">
      <c r="A5442" s="130">
        <v>89032100</v>
      </c>
      <c r="B5442" s="117" t="s">
        <v>10869</v>
      </c>
      <c r="C5442" s="118"/>
      <c r="D5442" s="138">
        <v>159.8099</v>
      </c>
      <c r="E5442" s="138">
        <v>159.8099</v>
      </c>
    </row>
    <row r="5443" spans="1:5">
      <c r="A5443" s="130">
        <v>89039300</v>
      </c>
      <c r="B5443" s="117" t="s">
        <v>10869</v>
      </c>
      <c r="C5443" s="118"/>
      <c r="D5443" s="138">
        <v>1.7199</v>
      </c>
      <c r="E5443" s="138">
        <v>11.2485</v>
      </c>
    </row>
    <row r="5444" spans="1:5" ht="27">
      <c r="A5444" s="130">
        <v>89039900</v>
      </c>
      <c r="B5444" s="139" t="s">
        <v>10870</v>
      </c>
      <c r="C5444" s="140"/>
      <c r="D5444" s="138">
        <v>6.3849999999999998</v>
      </c>
      <c r="E5444" s="138">
        <v>10.0063</v>
      </c>
    </row>
    <row r="5445" spans="1:5" ht="27">
      <c r="A5445" s="130">
        <v>89069000</v>
      </c>
      <c r="B5445" s="139" t="s">
        <v>10871</v>
      </c>
      <c r="C5445" s="140"/>
      <c r="D5445" s="138">
        <v>15.6693</v>
      </c>
      <c r="E5445" s="138">
        <v>18.532</v>
      </c>
    </row>
    <row r="5446" spans="1:5">
      <c r="A5446" s="130">
        <v>89071000</v>
      </c>
      <c r="B5446" s="117" t="s">
        <v>10872</v>
      </c>
      <c r="C5446" s="118"/>
      <c r="D5446" s="138">
        <v>2.6193</v>
      </c>
      <c r="E5446" s="138">
        <v>6.1528999999999998</v>
      </c>
    </row>
    <row r="5447" spans="1:5" ht="27">
      <c r="A5447" s="130">
        <v>89079000</v>
      </c>
      <c r="B5447" s="139" t="s">
        <v>10873</v>
      </c>
      <c r="C5447" s="140"/>
      <c r="D5447" s="138">
        <v>1.4678</v>
      </c>
      <c r="E5447" s="138">
        <v>5.1031000000000004</v>
      </c>
    </row>
    <row r="5448" spans="1:5">
      <c r="A5448" s="145">
        <v>90011011</v>
      </c>
      <c r="B5448" s="117" t="s">
        <v>10874</v>
      </c>
      <c r="C5448" s="118"/>
      <c r="D5448" s="136">
        <v>31.881900000000002</v>
      </c>
      <c r="E5448" s="136">
        <v>49.953099999999999</v>
      </c>
    </row>
    <row r="5449" spans="1:5" ht="27">
      <c r="A5449" s="130">
        <v>90011019</v>
      </c>
      <c r="B5449" s="139" t="s">
        <v>10875</v>
      </c>
      <c r="C5449" s="140"/>
      <c r="D5449" s="138">
        <v>28.811199999999999</v>
      </c>
      <c r="E5449" s="138">
        <v>50.798000000000002</v>
      </c>
    </row>
    <row r="5450" spans="1:5">
      <c r="A5450" s="130">
        <v>90011020</v>
      </c>
      <c r="B5450" s="117" t="s">
        <v>10876</v>
      </c>
      <c r="C5450" s="118"/>
      <c r="D5450" s="138">
        <v>11.3375</v>
      </c>
      <c r="E5450" s="138">
        <v>28.136700000000001</v>
      </c>
    </row>
    <row r="5451" spans="1:5" ht="27">
      <c r="A5451" s="130">
        <v>90012000</v>
      </c>
      <c r="B5451" s="139" t="s">
        <v>10877</v>
      </c>
      <c r="C5451" s="140"/>
      <c r="D5451" s="138">
        <v>4.7798999999999996</v>
      </c>
      <c r="E5451" s="138">
        <v>12.406000000000001</v>
      </c>
    </row>
    <row r="5452" spans="1:5">
      <c r="A5452" s="130">
        <v>90014000</v>
      </c>
      <c r="B5452" s="117" t="s">
        <v>10878</v>
      </c>
      <c r="C5452" s="118"/>
      <c r="D5452" s="138">
        <v>1.7181</v>
      </c>
      <c r="E5452" s="138">
        <v>2.2616000000000001</v>
      </c>
    </row>
    <row r="5453" spans="1:5" ht="27">
      <c r="A5453" s="130">
        <v>90015000</v>
      </c>
      <c r="B5453" s="139" t="s">
        <v>10879</v>
      </c>
      <c r="C5453" s="140"/>
      <c r="D5453" s="138">
        <v>17.999700000000001</v>
      </c>
      <c r="E5453" s="138">
        <v>21.319700000000001</v>
      </c>
    </row>
    <row r="5454" spans="1:5">
      <c r="A5454" s="130">
        <v>90019010</v>
      </c>
      <c r="B5454" s="117" t="s">
        <v>10880</v>
      </c>
      <c r="C5454" s="118"/>
      <c r="D5454" s="138">
        <v>7.2896000000000001</v>
      </c>
      <c r="E5454" s="138">
        <v>16.2149</v>
      </c>
    </row>
    <row r="5455" spans="1:5" ht="27">
      <c r="A5455" s="130">
        <v>90019090</v>
      </c>
      <c r="B5455" s="139" t="s">
        <v>10881</v>
      </c>
      <c r="C5455" s="140"/>
      <c r="D5455" s="138">
        <v>12.1244</v>
      </c>
      <c r="E5455" s="138">
        <v>39.6496</v>
      </c>
    </row>
    <row r="5456" spans="1:5">
      <c r="A5456" s="130">
        <v>90021111</v>
      </c>
      <c r="B5456" s="117" t="s">
        <v>10882</v>
      </c>
      <c r="C5456" s="118"/>
      <c r="D5456" s="138">
        <v>2.4805999999999999</v>
      </c>
      <c r="E5456" s="138">
        <v>20.005700000000001</v>
      </c>
    </row>
    <row r="5457" spans="1:5">
      <c r="A5457" s="130">
        <v>90021119</v>
      </c>
      <c r="B5457" s="117" t="s">
        <v>6002</v>
      </c>
      <c r="C5457" s="118"/>
      <c r="D5457" s="138">
        <v>2.5605000000000002</v>
      </c>
      <c r="E5457" s="138">
        <v>11.776899999999999</v>
      </c>
    </row>
    <row r="5458" spans="1:5">
      <c r="A5458" s="145">
        <v>90021190</v>
      </c>
      <c r="B5458" s="117" t="s">
        <v>10883</v>
      </c>
      <c r="C5458" s="118"/>
      <c r="D5458" s="136">
        <v>14.5692</v>
      </c>
      <c r="E5458" s="136">
        <v>47.596499999999999</v>
      </c>
    </row>
    <row r="5459" spans="1:5">
      <c r="A5459" s="145">
        <v>90021900</v>
      </c>
      <c r="B5459" s="117" t="s">
        <v>10884</v>
      </c>
      <c r="C5459" s="118"/>
      <c r="D5459" s="136">
        <v>11.0944</v>
      </c>
      <c r="E5459" s="136">
        <v>21.477</v>
      </c>
    </row>
    <row r="5460" spans="1:5">
      <c r="A5460" s="145">
        <v>90022010</v>
      </c>
      <c r="B5460" s="117" t="s">
        <v>10885</v>
      </c>
      <c r="C5460" s="118"/>
      <c r="D5460" s="136">
        <v>9.5825999999999993</v>
      </c>
      <c r="E5460" s="136">
        <v>59.280500000000004</v>
      </c>
    </row>
    <row r="5461" spans="1:5">
      <c r="A5461" s="130">
        <v>90022090</v>
      </c>
      <c r="B5461" s="117" t="s">
        <v>10886</v>
      </c>
      <c r="C5461" s="118"/>
      <c r="D5461" s="138">
        <v>16.0959</v>
      </c>
      <c r="E5461" s="138">
        <v>53.667400000000001</v>
      </c>
    </row>
    <row r="5462" spans="1:5">
      <c r="A5462" s="145">
        <v>90029000</v>
      </c>
      <c r="B5462" s="117" t="s">
        <v>10887</v>
      </c>
      <c r="C5462" s="118"/>
      <c r="D5462" s="136">
        <v>3.5611999999999999</v>
      </c>
      <c r="E5462" s="136">
        <v>59.442799999999998</v>
      </c>
    </row>
    <row r="5463" spans="1:5">
      <c r="A5463" s="130">
        <v>90031100</v>
      </c>
      <c r="B5463" s="117" t="s">
        <v>10888</v>
      </c>
      <c r="C5463" s="118"/>
      <c r="D5463" s="138">
        <v>36.334800000000001</v>
      </c>
      <c r="E5463" s="138">
        <v>75.636799999999994</v>
      </c>
    </row>
    <row r="5464" spans="1:5" ht="27">
      <c r="A5464" s="130">
        <v>90031910</v>
      </c>
      <c r="B5464" s="139" t="s">
        <v>10889</v>
      </c>
      <c r="C5464" s="140"/>
      <c r="D5464" s="138">
        <v>46.1982</v>
      </c>
      <c r="E5464" s="138">
        <v>130.48410000000001</v>
      </c>
    </row>
    <row r="5465" spans="1:5">
      <c r="A5465" s="145">
        <v>90031990</v>
      </c>
      <c r="B5465" s="117" t="s">
        <v>10890</v>
      </c>
      <c r="C5465" s="118"/>
      <c r="D5465" s="136">
        <v>7.7130000000000001</v>
      </c>
      <c r="E5465" s="136">
        <v>49.3215</v>
      </c>
    </row>
    <row r="5466" spans="1:5" ht="27">
      <c r="A5466" s="130">
        <v>90039010</v>
      </c>
      <c r="B5466" s="139" t="s">
        <v>10891</v>
      </c>
      <c r="C5466" s="140"/>
      <c r="D5466" s="138">
        <v>16.5944</v>
      </c>
      <c r="E5466" s="138">
        <v>16.193999999999999</v>
      </c>
    </row>
    <row r="5467" spans="1:5">
      <c r="A5467" s="145">
        <v>90039090</v>
      </c>
      <c r="B5467" s="117" t="s">
        <v>10892</v>
      </c>
      <c r="C5467" s="118"/>
      <c r="D5467" s="136">
        <v>8.2142999999999997</v>
      </c>
      <c r="E5467" s="136">
        <v>46.981000000000002</v>
      </c>
    </row>
    <row r="5468" spans="1:5">
      <c r="A5468" s="130">
        <v>90041000</v>
      </c>
      <c r="B5468" s="117" t="s">
        <v>10893</v>
      </c>
      <c r="C5468" s="118"/>
      <c r="D5468" s="138">
        <v>23.171700000000001</v>
      </c>
      <c r="E5468" s="138">
        <v>52.494300000000003</v>
      </c>
    </row>
    <row r="5469" spans="1:5">
      <c r="A5469" s="130">
        <v>90049010</v>
      </c>
      <c r="B5469" s="117" t="s">
        <v>10894</v>
      </c>
      <c r="C5469" s="118"/>
      <c r="D5469" s="138">
        <v>2.2073</v>
      </c>
      <c r="E5469" s="138">
        <v>5.6971999999999996</v>
      </c>
    </row>
    <row r="5470" spans="1:5" ht="27">
      <c r="A5470" s="130">
        <v>90049020</v>
      </c>
      <c r="B5470" s="139" t="s">
        <v>10895</v>
      </c>
      <c r="C5470" s="140"/>
      <c r="D5470" s="138">
        <v>6.0368000000000004</v>
      </c>
      <c r="E5470" s="138">
        <v>9.9050999999999991</v>
      </c>
    </row>
    <row r="5471" spans="1:5">
      <c r="A5471" s="145">
        <v>90049090</v>
      </c>
      <c r="B5471" s="117" t="s">
        <v>10896</v>
      </c>
      <c r="C5471" s="118"/>
      <c r="D5471" s="136">
        <v>1.6112</v>
      </c>
      <c r="E5471" s="136">
        <v>11.442500000000001</v>
      </c>
    </row>
    <row r="5472" spans="1:5">
      <c r="A5472" s="130">
        <v>90051000</v>
      </c>
      <c r="B5472" s="117" t="s">
        <v>10897</v>
      </c>
      <c r="C5472" s="118"/>
      <c r="D5472" s="138">
        <v>1.3041</v>
      </c>
      <c r="E5472" s="138">
        <v>3.5293000000000001</v>
      </c>
    </row>
    <row r="5473" spans="1:5" ht="27">
      <c r="A5473" s="130">
        <v>90058000</v>
      </c>
      <c r="B5473" s="139" t="s">
        <v>10898</v>
      </c>
      <c r="C5473" s="140"/>
      <c r="D5473" s="138">
        <v>2.0047999999999999</v>
      </c>
      <c r="E5473" s="138">
        <v>5.2727000000000004</v>
      </c>
    </row>
    <row r="5474" spans="1:5" ht="27">
      <c r="A5474" s="130">
        <v>90059010</v>
      </c>
      <c r="B5474" s="139" t="s">
        <v>10899</v>
      </c>
      <c r="C5474" s="140"/>
      <c r="D5474" s="138">
        <v>78.2</v>
      </c>
      <c r="E5474" s="138">
        <v>78.433300000000003</v>
      </c>
    </row>
    <row r="5475" spans="1:5">
      <c r="A5475" s="145">
        <v>90059090</v>
      </c>
      <c r="B5475" s="117" t="s">
        <v>10900</v>
      </c>
      <c r="C5475" s="118"/>
      <c r="D5475" s="136">
        <v>2.5091999999999999</v>
      </c>
      <c r="E5475" s="136">
        <v>6.5720999999999998</v>
      </c>
    </row>
    <row r="5476" spans="1:5" ht="27">
      <c r="A5476" s="130">
        <v>90064000</v>
      </c>
      <c r="B5476" s="139" t="s">
        <v>10901</v>
      </c>
      <c r="C5476" s="140"/>
      <c r="D5476" s="138">
        <v>54.480499999999999</v>
      </c>
      <c r="E5476" s="138">
        <v>65.019300000000001</v>
      </c>
    </row>
    <row r="5477" spans="1:5">
      <c r="A5477" s="130">
        <v>90065959</v>
      </c>
      <c r="B5477" s="117" t="s">
        <v>6002</v>
      </c>
      <c r="C5477" s="118"/>
      <c r="D5477" s="138">
        <v>6.3244999999999996</v>
      </c>
      <c r="E5477" s="138">
        <v>7.1432000000000002</v>
      </c>
    </row>
    <row r="5478" spans="1:5" ht="27">
      <c r="A5478" s="145">
        <v>90066100</v>
      </c>
      <c r="B5478" s="117" t="s">
        <v>10902</v>
      </c>
      <c r="C5478" s="118"/>
      <c r="D5478" s="136">
        <v>1.9461999999999999</v>
      </c>
      <c r="E5478" s="136">
        <v>8.4641000000000002</v>
      </c>
    </row>
    <row r="5479" spans="1:5">
      <c r="A5479" s="145">
        <v>90066900</v>
      </c>
      <c r="B5479" s="117" t="s">
        <v>10903</v>
      </c>
      <c r="C5479" s="118"/>
      <c r="D5479" s="136">
        <v>1.8096000000000001</v>
      </c>
      <c r="E5479" s="136">
        <v>4.8863000000000003</v>
      </c>
    </row>
    <row r="5480" spans="1:5">
      <c r="A5480" s="145">
        <v>90069110</v>
      </c>
      <c r="B5480" s="117" t="s">
        <v>10904</v>
      </c>
      <c r="C5480" s="118"/>
      <c r="D5480" s="136">
        <v>7.7567000000000004</v>
      </c>
      <c r="E5480" s="136">
        <v>11.6816</v>
      </c>
    </row>
    <row r="5481" spans="1:5">
      <c r="A5481" s="145">
        <v>90069190</v>
      </c>
      <c r="B5481" s="117" t="s">
        <v>10905</v>
      </c>
      <c r="C5481" s="118"/>
      <c r="D5481" s="136">
        <v>1.8896999999999999</v>
      </c>
      <c r="E5481" s="136">
        <v>5.2937000000000003</v>
      </c>
    </row>
    <row r="5482" spans="1:5">
      <c r="A5482" s="145">
        <v>90069900</v>
      </c>
      <c r="B5482" s="117" t="s">
        <v>10906</v>
      </c>
      <c r="C5482" s="118"/>
      <c r="D5482" s="136">
        <v>1.9530000000000001</v>
      </c>
      <c r="E5482" s="136">
        <v>5.5456000000000003</v>
      </c>
    </row>
    <row r="5483" spans="1:5" ht="27">
      <c r="A5483" s="145">
        <v>90071000</v>
      </c>
      <c r="B5483" s="139" t="s">
        <v>10907</v>
      </c>
      <c r="C5483" s="140"/>
      <c r="D5483" s="136">
        <v>3.74</v>
      </c>
      <c r="E5483" s="136">
        <v>4.5224000000000002</v>
      </c>
    </row>
    <row r="5484" spans="1:5" ht="27">
      <c r="A5484" s="130">
        <v>90072020</v>
      </c>
      <c r="B5484" s="139" t="s">
        <v>10908</v>
      </c>
      <c r="C5484" s="140"/>
      <c r="D5484" s="138">
        <v>4.8025000000000002</v>
      </c>
      <c r="E5484" s="138">
        <v>4.8025000000000002</v>
      </c>
    </row>
    <row r="5485" spans="1:5">
      <c r="A5485" s="130">
        <v>90072090</v>
      </c>
      <c r="B5485" s="117" t="s">
        <v>10909</v>
      </c>
      <c r="C5485" s="118"/>
      <c r="D5485" s="138">
        <v>2.5102000000000002</v>
      </c>
      <c r="E5485" s="138">
        <v>2.6564000000000001</v>
      </c>
    </row>
    <row r="5486" spans="1:5" ht="27">
      <c r="A5486" s="130">
        <v>90079100</v>
      </c>
      <c r="B5486" s="139" t="s">
        <v>10910</v>
      </c>
      <c r="C5486" s="140"/>
      <c r="D5486" s="138">
        <v>2.4439000000000002</v>
      </c>
      <c r="E5486" s="138">
        <v>2.6623000000000001</v>
      </c>
    </row>
    <row r="5487" spans="1:5">
      <c r="A5487" s="145">
        <v>90079200</v>
      </c>
      <c r="B5487" s="117" t="s">
        <v>10911</v>
      </c>
      <c r="C5487" s="118"/>
      <c r="D5487" s="136">
        <v>2.5928</v>
      </c>
      <c r="E5487" s="136">
        <v>3.4641999999999999</v>
      </c>
    </row>
    <row r="5488" spans="1:5" ht="27">
      <c r="A5488" s="130">
        <v>90085000</v>
      </c>
      <c r="B5488" s="139" t="s">
        <v>10912</v>
      </c>
      <c r="C5488" s="140"/>
      <c r="D5488" s="138">
        <v>12.407299999999999</v>
      </c>
      <c r="E5488" s="138">
        <v>11.5055</v>
      </c>
    </row>
    <row r="5489" spans="1:5">
      <c r="A5489" s="145">
        <v>90089000</v>
      </c>
      <c r="B5489" s="117" t="s">
        <v>10913</v>
      </c>
      <c r="C5489" s="118"/>
      <c r="D5489" s="136">
        <v>3.1802999999999999</v>
      </c>
      <c r="E5489" s="136">
        <v>5.3973000000000004</v>
      </c>
    </row>
    <row r="5490" spans="1:5">
      <c r="A5490" s="145">
        <v>90101090</v>
      </c>
      <c r="B5490" s="117" t="s">
        <v>10914</v>
      </c>
      <c r="C5490" s="118"/>
      <c r="D5490" s="136">
        <v>2.9929999999999999</v>
      </c>
      <c r="E5490" s="136">
        <v>2.9929999999999999</v>
      </c>
    </row>
    <row r="5491" spans="1:5">
      <c r="A5491" s="145">
        <v>90105010</v>
      </c>
      <c r="B5491" s="117" t="s">
        <v>10915</v>
      </c>
      <c r="C5491" s="118"/>
      <c r="D5491" s="136">
        <v>20.382000000000001</v>
      </c>
      <c r="E5491" s="136">
        <v>16.594799999999999</v>
      </c>
    </row>
    <row r="5492" spans="1:5">
      <c r="A5492" s="145">
        <v>90105090</v>
      </c>
      <c r="B5492" s="117" t="s">
        <v>10916</v>
      </c>
      <c r="C5492" s="118"/>
      <c r="D5492" s="136">
        <v>4.4903000000000004</v>
      </c>
      <c r="E5492" s="136">
        <v>5.2286000000000001</v>
      </c>
    </row>
    <row r="5493" spans="1:5">
      <c r="A5493" s="145">
        <v>90106000</v>
      </c>
      <c r="B5493" s="117" t="s">
        <v>10917</v>
      </c>
      <c r="C5493" s="118"/>
      <c r="D5493" s="136">
        <v>1.0134000000000001</v>
      </c>
      <c r="E5493" s="136">
        <v>2.7267000000000001</v>
      </c>
    </row>
    <row r="5494" spans="1:5">
      <c r="A5494" s="145">
        <v>90109010</v>
      </c>
      <c r="B5494" s="117" t="s">
        <v>10918</v>
      </c>
      <c r="C5494" s="118"/>
      <c r="D5494" s="136">
        <v>2.2056</v>
      </c>
      <c r="E5494" s="136">
        <v>9.2667000000000002</v>
      </c>
    </row>
    <row r="5495" spans="1:5">
      <c r="A5495" s="145">
        <v>90109090</v>
      </c>
      <c r="B5495" s="117" t="s">
        <v>10919</v>
      </c>
      <c r="C5495" s="118"/>
      <c r="D5495" s="136">
        <v>2.2023999999999999</v>
      </c>
      <c r="E5495" s="136">
        <v>2.5137</v>
      </c>
    </row>
    <row r="5496" spans="1:5">
      <c r="A5496" s="130">
        <v>90111000</v>
      </c>
      <c r="B5496" s="117" t="s">
        <v>10920</v>
      </c>
      <c r="C5496" s="118"/>
      <c r="D5496" s="138">
        <v>4.2816000000000001</v>
      </c>
      <c r="E5496" s="138">
        <v>15.164899999999999</v>
      </c>
    </row>
    <row r="5497" spans="1:5">
      <c r="A5497" s="130">
        <v>90112010</v>
      </c>
      <c r="B5497" s="117" t="s">
        <v>10921</v>
      </c>
      <c r="C5497" s="118"/>
      <c r="D5497" s="138">
        <v>7.6315999999999997</v>
      </c>
      <c r="E5497" s="138">
        <v>33.004600000000003</v>
      </c>
    </row>
    <row r="5498" spans="1:5">
      <c r="A5498" s="145">
        <v>90112020</v>
      </c>
      <c r="B5498" s="117" t="s">
        <v>10922</v>
      </c>
      <c r="C5498" s="118"/>
      <c r="D5498" s="136">
        <v>36.408999999999999</v>
      </c>
      <c r="E5498" s="136">
        <v>68.5762</v>
      </c>
    </row>
    <row r="5499" spans="1:5">
      <c r="A5499" s="130">
        <v>90112030</v>
      </c>
      <c r="B5499" s="117" t="s">
        <v>10923</v>
      </c>
      <c r="C5499" s="118"/>
      <c r="D5499" s="138">
        <v>21.517800000000001</v>
      </c>
      <c r="E5499" s="138">
        <v>23.842400000000001</v>
      </c>
    </row>
    <row r="5500" spans="1:5">
      <c r="A5500" s="145">
        <v>90118010</v>
      </c>
      <c r="B5500" s="117" t="s">
        <v>10924</v>
      </c>
      <c r="C5500" s="118"/>
      <c r="D5500" s="136">
        <v>21.833200000000001</v>
      </c>
      <c r="E5500" s="136">
        <v>31.596900000000002</v>
      </c>
    </row>
    <row r="5501" spans="1:5">
      <c r="A5501" s="130">
        <v>90118090</v>
      </c>
      <c r="B5501" s="117" t="s">
        <v>10925</v>
      </c>
      <c r="C5501" s="118"/>
      <c r="D5501" s="138">
        <v>10.5168</v>
      </c>
      <c r="E5501" s="138">
        <v>32.1006</v>
      </c>
    </row>
    <row r="5502" spans="1:5" ht="27">
      <c r="A5502" s="130">
        <v>90119010</v>
      </c>
      <c r="B5502" s="139" t="s">
        <v>10926</v>
      </c>
      <c r="C5502" s="140"/>
      <c r="D5502" s="138">
        <v>43.3917</v>
      </c>
      <c r="E5502" s="138">
        <v>72.767700000000005</v>
      </c>
    </row>
    <row r="5503" spans="1:5" ht="27">
      <c r="A5503" s="130">
        <v>90119090</v>
      </c>
      <c r="B5503" s="139" t="s">
        <v>10927</v>
      </c>
      <c r="C5503" s="140"/>
      <c r="D5503" s="138">
        <v>8.9602000000000004</v>
      </c>
      <c r="E5503" s="138">
        <v>40.291200000000003</v>
      </c>
    </row>
    <row r="5504" spans="1:5">
      <c r="A5504" s="130">
        <v>90121010</v>
      </c>
      <c r="B5504" s="117" t="s">
        <v>10928</v>
      </c>
      <c r="C5504" s="118"/>
      <c r="D5504" s="138">
        <v>1.8449</v>
      </c>
      <c r="E5504" s="138">
        <v>5.5880000000000001</v>
      </c>
    </row>
    <row r="5505" spans="1:5" ht="27">
      <c r="A5505" s="130">
        <v>90121090</v>
      </c>
      <c r="B5505" s="139" t="s">
        <v>10929</v>
      </c>
      <c r="C5505" s="140"/>
      <c r="D5505" s="138">
        <v>1.8069</v>
      </c>
      <c r="E5505" s="138">
        <v>5.2241</v>
      </c>
    </row>
    <row r="5506" spans="1:5">
      <c r="A5506" s="145">
        <v>90129010</v>
      </c>
      <c r="B5506" s="117" t="s">
        <v>10930</v>
      </c>
      <c r="C5506" s="118"/>
      <c r="D5506" s="136">
        <v>4.33</v>
      </c>
      <c r="E5506" s="136">
        <v>25.0167</v>
      </c>
    </row>
    <row r="5507" spans="1:5" ht="27">
      <c r="A5507" s="130">
        <v>90129090</v>
      </c>
      <c r="B5507" s="139" t="s">
        <v>10931</v>
      </c>
      <c r="C5507" s="140"/>
      <c r="D5507" s="138">
        <v>2.4188999999999998</v>
      </c>
      <c r="E5507" s="138">
        <v>8.4202999999999992</v>
      </c>
    </row>
    <row r="5508" spans="1:5">
      <c r="A5508" s="130">
        <v>90131010</v>
      </c>
      <c r="B5508" s="117" t="s">
        <v>10932</v>
      </c>
      <c r="C5508" s="118"/>
      <c r="D5508" s="138">
        <v>20.503699999999998</v>
      </c>
      <c r="E5508" s="138">
        <v>31.1296</v>
      </c>
    </row>
    <row r="5509" spans="1:5" ht="27">
      <c r="A5509" s="130">
        <v>90131090</v>
      </c>
      <c r="B5509" s="139" t="s">
        <v>10933</v>
      </c>
      <c r="C5509" s="140"/>
      <c r="D5509" s="138">
        <v>1.2125999999999999</v>
      </c>
      <c r="E5509" s="138">
        <v>12.8378</v>
      </c>
    </row>
    <row r="5510" spans="1:5">
      <c r="A5510" s="130">
        <v>90132000</v>
      </c>
      <c r="B5510" s="117" t="s">
        <v>10934</v>
      </c>
      <c r="C5510" s="118"/>
      <c r="D5510" s="138">
        <v>2.1092</v>
      </c>
      <c r="E5510" s="138">
        <v>25.723400000000002</v>
      </c>
    </row>
    <row r="5511" spans="1:5" ht="27">
      <c r="A5511" s="130">
        <v>90138000</v>
      </c>
      <c r="B5511" s="139" t="s">
        <v>10935</v>
      </c>
      <c r="C5511" s="140"/>
      <c r="D5511" s="138">
        <v>1.3056000000000001</v>
      </c>
      <c r="E5511" s="138">
        <v>4.7850000000000001</v>
      </c>
    </row>
    <row r="5512" spans="1:5">
      <c r="A5512" s="145">
        <v>90139000</v>
      </c>
      <c r="B5512" s="117" t="s">
        <v>10936</v>
      </c>
      <c r="C5512" s="118"/>
      <c r="D5512" s="136">
        <v>4.6425999999999998</v>
      </c>
      <c r="E5512" s="136">
        <v>15.391999999999999</v>
      </c>
    </row>
    <row r="5513" spans="1:5" ht="27">
      <c r="A5513" s="130">
        <v>90141000</v>
      </c>
      <c r="B5513" s="139" t="s">
        <v>10937</v>
      </c>
      <c r="C5513" s="140"/>
      <c r="D5513" s="138">
        <v>2.9843000000000002</v>
      </c>
      <c r="E5513" s="138">
        <v>12.060600000000001</v>
      </c>
    </row>
    <row r="5514" spans="1:5">
      <c r="A5514" s="145">
        <v>90142010</v>
      </c>
      <c r="B5514" s="117" t="s">
        <v>10938</v>
      </c>
      <c r="C5514" s="118"/>
      <c r="D5514" s="136">
        <v>16.600000000000001</v>
      </c>
      <c r="E5514" s="136">
        <v>16.600000000000001</v>
      </c>
    </row>
    <row r="5515" spans="1:5" ht="27">
      <c r="A5515" s="130">
        <v>90142020</v>
      </c>
      <c r="B5515" s="139" t="s">
        <v>10939</v>
      </c>
      <c r="C5515" s="140"/>
      <c r="D5515" s="138">
        <v>13.1134</v>
      </c>
      <c r="E5515" s="138">
        <v>13.1134</v>
      </c>
    </row>
    <row r="5516" spans="1:5">
      <c r="A5516" s="145">
        <v>90142030</v>
      </c>
      <c r="B5516" s="117" t="s">
        <v>10940</v>
      </c>
      <c r="C5516" s="118"/>
      <c r="D5516" s="136">
        <v>29.402200000000001</v>
      </c>
      <c r="E5516" s="136">
        <v>73.2654</v>
      </c>
    </row>
    <row r="5517" spans="1:5">
      <c r="A5517" s="145">
        <v>90142090</v>
      </c>
      <c r="B5517" s="117" t="s">
        <v>10941</v>
      </c>
      <c r="C5517" s="118"/>
      <c r="D5517" s="136">
        <v>17.821999999999999</v>
      </c>
      <c r="E5517" s="136">
        <v>17.821999999999999</v>
      </c>
    </row>
    <row r="5518" spans="1:5">
      <c r="A5518" s="145">
        <v>90148010</v>
      </c>
      <c r="B5518" s="117" t="s">
        <v>10942</v>
      </c>
      <c r="C5518" s="118"/>
      <c r="D5518" s="136">
        <v>6.9283000000000001</v>
      </c>
      <c r="E5518" s="136">
        <v>19.919599999999999</v>
      </c>
    </row>
    <row r="5519" spans="1:5">
      <c r="A5519" s="145">
        <v>90148090</v>
      </c>
      <c r="B5519" s="117" t="s">
        <v>10943</v>
      </c>
      <c r="C5519" s="118"/>
      <c r="D5519" s="136">
        <v>69.565200000000004</v>
      </c>
      <c r="E5519" s="136">
        <v>69.565200000000004</v>
      </c>
    </row>
    <row r="5520" spans="1:5">
      <c r="A5520" s="145">
        <v>90149000</v>
      </c>
      <c r="B5520" s="117" t="s">
        <v>10944</v>
      </c>
      <c r="C5520" s="118"/>
      <c r="D5520" s="136">
        <v>104.9336</v>
      </c>
      <c r="E5520" s="136">
        <v>111.83</v>
      </c>
    </row>
    <row r="5521" spans="1:5">
      <c r="A5521" s="130">
        <v>90151000</v>
      </c>
      <c r="B5521" s="117" t="s">
        <v>10945</v>
      </c>
      <c r="C5521" s="118"/>
      <c r="D5521" s="138">
        <v>4.3907999999999996</v>
      </c>
      <c r="E5521" s="138">
        <v>40.741599999999998</v>
      </c>
    </row>
    <row r="5522" spans="1:5">
      <c r="A5522" s="145">
        <v>90152010</v>
      </c>
      <c r="B5522" s="117" t="s">
        <v>10946</v>
      </c>
      <c r="C5522" s="118"/>
      <c r="D5522" s="136">
        <v>72.865099999999998</v>
      </c>
      <c r="E5522" s="136">
        <v>83.609200000000001</v>
      </c>
    </row>
    <row r="5523" spans="1:5" ht="27">
      <c r="A5523" s="130">
        <v>90152090</v>
      </c>
      <c r="B5523" s="139" t="s">
        <v>10947</v>
      </c>
      <c r="C5523" s="140"/>
      <c r="D5523" s="138">
        <v>34.893999999999998</v>
      </c>
      <c r="E5523" s="138">
        <v>40.697099999999999</v>
      </c>
    </row>
    <row r="5524" spans="1:5">
      <c r="A5524" s="130">
        <v>90153000</v>
      </c>
      <c r="B5524" s="117" t="s">
        <v>10948</v>
      </c>
      <c r="C5524" s="118"/>
      <c r="D5524" s="138">
        <v>1.8455999999999999</v>
      </c>
      <c r="E5524" s="138">
        <v>18.891300000000001</v>
      </c>
    </row>
    <row r="5525" spans="1:5">
      <c r="A5525" s="145">
        <v>90158090</v>
      </c>
      <c r="B5525" s="117" t="s">
        <v>10949</v>
      </c>
      <c r="C5525" s="118"/>
      <c r="D5525" s="136">
        <v>9.8894000000000002</v>
      </c>
      <c r="E5525" s="136">
        <v>18.4343</v>
      </c>
    </row>
    <row r="5526" spans="1:5">
      <c r="A5526" s="145">
        <v>90159090</v>
      </c>
      <c r="B5526" s="117" t="s">
        <v>10950</v>
      </c>
      <c r="C5526" s="118"/>
      <c r="D5526" s="136">
        <v>4.2718999999999996</v>
      </c>
      <c r="E5526" s="136">
        <v>13.562200000000001</v>
      </c>
    </row>
    <row r="5527" spans="1:5" ht="27">
      <c r="A5527" s="130">
        <v>90160010</v>
      </c>
      <c r="B5527" s="139" t="s">
        <v>10951</v>
      </c>
      <c r="C5527" s="140"/>
      <c r="D5527" s="138">
        <v>28.3719</v>
      </c>
      <c r="E5527" s="138">
        <v>63.069099999999999</v>
      </c>
    </row>
    <row r="5528" spans="1:5">
      <c r="A5528" s="145">
        <v>90160090</v>
      </c>
      <c r="B5528" s="117" t="s">
        <v>10952</v>
      </c>
      <c r="C5528" s="118"/>
      <c r="D5528" s="136">
        <v>10.518599999999999</v>
      </c>
      <c r="E5528" s="136">
        <v>46.0167</v>
      </c>
    </row>
    <row r="5529" spans="1:5" ht="27">
      <c r="A5529" s="130">
        <v>90171010</v>
      </c>
      <c r="B5529" s="139" t="s">
        <v>10953</v>
      </c>
      <c r="C5529" s="140"/>
      <c r="D5529" s="138">
        <v>5.7778</v>
      </c>
      <c r="E5529" s="138">
        <v>5.7778</v>
      </c>
    </row>
    <row r="5530" spans="1:5">
      <c r="A5530" s="145">
        <v>90171090</v>
      </c>
      <c r="B5530" s="117" t="s">
        <v>10954</v>
      </c>
      <c r="C5530" s="118"/>
      <c r="D5530" s="136">
        <v>5.3882000000000003</v>
      </c>
      <c r="E5530" s="136">
        <v>5.7709999999999999</v>
      </c>
    </row>
    <row r="5531" spans="1:5" ht="27">
      <c r="A5531" s="130">
        <v>90172000</v>
      </c>
      <c r="B5531" s="139" t="s">
        <v>10955</v>
      </c>
      <c r="C5531" s="140"/>
      <c r="D5531" s="138">
        <v>1.8532999999999999</v>
      </c>
      <c r="E5531" s="138">
        <v>5.1917999999999997</v>
      </c>
    </row>
    <row r="5532" spans="1:5">
      <c r="A5532" s="130">
        <v>90173010</v>
      </c>
      <c r="B5532" s="117" t="s">
        <v>10956</v>
      </c>
      <c r="C5532" s="118"/>
      <c r="D5532" s="138">
        <v>10.3505</v>
      </c>
      <c r="E5532" s="138">
        <v>24.2255</v>
      </c>
    </row>
    <row r="5533" spans="1:5">
      <c r="A5533" s="130">
        <v>90173020</v>
      </c>
      <c r="B5533" s="117" t="s">
        <v>10957</v>
      </c>
      <c r="C5533" s="118"/>
      <c r="D5533" s="138">
        <v>2.0419999999999998</v>
      </c>
      <c r="E5533" s="138">
        <v>14.6145</v>
      </c>
    </row>
    <row r="5534" spans="1:5" ht="27">
      <c r="A5534" s="130">
        <v>90173090</v>
      </c>
      <c r="B5534" s="139" t="s">
        <v>10958</v>
      </c>
      <c r="C5534" s="140"/>
      <c r="D5534" s="138">
        <v>7.4191000000000003</v>
      </c>
      <c r="E5534" s="138">
        <v>17.63</v>
      </c>
    </row>
    <row r="5535" spans="1:5">
      <c r="A5535" s="130">
        <v>90178010</v>
      </c>
      <c r="B5535" s="117" t="s">
        <v>10959</v>
      </c>
      <c r="C5535" s="118"/>
      <c r="D5535" s="138">
        <v>1.2031000000000001</v>
      </c>
      <c r="E5535" s="138">
        <v>3.4973000000000001</v>
      </c>
    </row>
    <row r="5536" spans="1:5">
      <c r="A5536" s="145">
        <v>90178090</v>
      </c>
      <c r="B5536" s="117" t="s">
        <v>10960</v>
      </c>
      <c r="C5536" s="118"/>
      <c r="D5536" s="136">
        <v>1.5244</v>
      </c>
      <c r="E5536" s="136">
        <v>4.032</v>
      </c>
    </row>
    <row r="5537" spans="1:5">
      <c r="A5537" s="145">
        <v>90179010</v>
      </c>
      <c r="B5537" s="117" t="s">
        <v>10961</v>
      </c>
      <c r="C5537" s="118"/>
      <c r="D5537" s="136">
        <v>11.5124</v>
      </c>
      <c r="E5537" s="136">
        <v>11.5124</v>
      </c>
    </row>
    <row r="5538" spans="1:5">
      <c r="A5538" s="145">
        <v>90179090</v>
      </c>
      <c r="B5538" s="117" t="s">
        <v>10962</v>
      </c>
      <c r="C5538" s="118"/>
      <c r="D5538" s="136">
        <v>2.4091999999999998</v>
      </c>
      <c r="E5538" s="136">
        <v>5.6022999999999996</v>
      </c>
    </row>
    <row r="5539" spans="1:5">
      <c r="A5539" s="130">
        <v>90181100</v>
      </c>
      <c r="B5539" s="117" t="s">
        <v>10963</v>
      </c>
      <c r="C5539" s="118"/>
      <c r="D5539" s="138">
        <v>15.9322</v>
      </c>
      <c r="E5539" s="138">
        <v>22.6021</v>
      </c>
    </row>
    <row r="5540" spans="1:5">
      <c r="A5540" s="145">
        <v>90181210</v>
      </c>
      <c r="B5540" s="117" t="s">
        <v>10964</v>
      </c>
      <c r="C5540" s="118"/>
      <c r="D5540" s="136">
        <v>29.424499999999998</v>
      </c>
      <c r="E5540" s="136">
        <v>158.11349999999999</v>
      </c>
    </row>
    <row r="5541" spans="1:5">
      <c r="A5541" s="145">
        <v>90181290</v>
      </c>
      <c r="B5541" s="117" t="s">
        <v>10965</v>
      </c>
      <c r="C5541" s="118"/>
      <c r="D5541" s="136">
        <v>23.5444</v>
      </c>
      <c r="E5541" s="136">
        <v>63.3688</v>
      </c>
    </row>
    <row r="5542" spans="1:5" ht="27">
      <c r="A5542" s="145">
        <v>90181300</v>
      </c>
      <c r="B5542" s="117" t="s">
        <v>10966</v>
      </c>
      <c r="C5542" s="118"/>
      <c r="D5542" s="136">
        <v>41.250700000000002</v>
      </c>
      <c r="E5542" s="136">
        <v>50.971600000000002</v>
      </c>
    </row>
    <row r="5543" spans="1:5">
      <c r="A5543" s="130">
        <v>90181910</v>
      </c>
      <c r="B5543" s="117" t="s">
        <v>10967</v>
      </c>
      <c r="C5543" s="118"/>
      <c r="D5543" s="138">
        <v>173.8578</v>
      </c>
      <c r="E5543" s="138">
        <v>569.51850000000002</v>
      </c>
    </row>
    <row r="5544" spans="1:5">
      <c r="A5544" s="145">
        <v>90181980</v>
      </c>
      <c r="B5544" s="117" t="s">
        <v>10968</v>
      </c>
      <c r="C5544" s="118"/>
      <c r="D5544" s="136">
        <v>62.974299999999999</v>
      </c>
      <c r="E5544" s="136">
        <v>152.12979999999999</v>
      </c>
    </row>
    <row r="5545" spans="1:5" ht="27">
      <c r="A5545" s="130">
        <v>90181990</v>
      </c>
      <c r="B5545" s="139" t="s">
        <v>10969</v>
      </c>
      <c r="C5545" s="140"/>
      <c r="D5545" s="138">
        <v>17.241399999999999</v>
      </c>
      <c r="E5545" s="138">
        <v>38.381300000000003</v>
      </c>
    </row>
    <row r="5546" spans="1:5">
      <c r="A5546" s="145">
        <v>90182090</v>
      </c>
      <c r="B5546" s="117" t="s">
        <v>10970</v>
      </c>
      <c r="C5546" s="118"/>
      <c r="D5546" s="136">
        <v>10.935600000000001</v>
      </c>
      <c r="E5546" s="136">
        <v>42.645699999999998</v>
      </c>
    </row>
    <row r="5547" spans="1:5" ht="27">
      <c r="A5547" s="130">
        <v>90183111</v>
      </c>
      <c r="B5547" s="139" t="s">
        <v>10971</v>
      </c>
      <c r="C5547" s="140"/>
      <c r="D5547" s="138">
        <v>4.8648999999999996</v>
      </c>
      <c r="E5547" s="138">
        <v>6.2618999999999998</v>
      </c>
    </row>
    <row r="5548" spans="1:5" ht="27">
      <c r="A5548" s="130">
        <v>90183119</v>
      </c>
      <c r="B5548" s="139" t="s">
        <v>10972</v>
      </c>
      <c r="C5548" s="140"/>
      <c r="D5548" s="138">
        <v>3.1433</v>
      </c>
      <c r="E5548" s="138">
        <v>6.9591000000000003</v>
      </c>
    </row>
    <row r="5549" spans="1:5">
      <c r="A5549" s="130">
        <v>90183190</v>
      </c>
      <c r="B5549" s="117" t="s">
        <v>10973</v>
      </c>
      <c r="C5549" s="118"/>
      <c r="D5549" s="138">
        <v>9.7714999999999996</v>
      </c>
      <c r="E5549" s="138">
        <v>23.084099999999999</v>
      </c>
    </row>
    <row r="5550" spans="1:5" ht="27">
      <c r="A5550" s="130">
        <v>90183211</v>
      </c>
      <c r="B5550" s="139" t="s">
        <v>10974</v>
      </c>
      <c r="C5550" s="140"/>
      <c r="D5550" s="138">
        <v>10.5307</v>
      </c>
      <c r="E5550" s="138">
        <v>11.589700000000001</v>
      </c>
    </row>
    <row r="5551" spans="1:5">
      <c r="A5551" s="145">
        <v>90183212</v>
      </c>
      <c r="B5551" s="117" t="s">
        <v>10975</v>
      </c>
      <c r="C5551" s="118"/>
      <c r="D5551" s="136">
        <v>53.250799999999998</v>
      </c>
      <c r="E5551" s="136">
        <v>53.391800000000003</v>
      </c>
    </row>
    <row r="5552" spans="1:5" ht="27">
      <c r="A5552" s="130">
        <v>90183219</v>
      </c>
      <c r="B5552" s="139" t="s">
        <v>10976</v>
      </c>
      <c r="C5552" s="140"/>
      <c r="D5552" s="138">
        <v>5.0926999999999998</v>
      </c>
      <c r="E5552" s="138">
        <v>8.4527999999999999</v>
      </c>
    </row>
    <row r="5553" spans="1:5">
      <c r="A5553" s="130">
        <v>90183220</v>
      </c>
      <c r="B5553" s="117" t="s">
        <v>10977</v>
      </c>
      <c r="C5553" s="118"/>
      <c r="D5553" s="138">
        <v>35.624200000000002</v>
      </c>
      <c r="E5553" s="138">
        <v>144.2585</v>
      </c>
    </row>
    <row r="5554" spans="1:5" ht="27">
      <c r="A5554" s="130">
        <v>90183910</v>
      </c>
      <c r="B5554" s="139" t="s">
        <v>10978</v>
      </c>
      <c r="C5554" s="140"/>
      <c r="D5554" s="138">
        <v>10.836399999999999</v>
      </c>
      <c r="E5554" s="138">
        <v>28.932600000000001</v>
      </c>
    </row>
    <row r="5555" spans="1:5">
      <c r="A5555" s="145">
        <v>90183921</v>
      </c>
      <c r="B5555" s="117" t="s">
        <v>10979</v>
      </c>
      <c r="C5555" s="118"/>
      <c r="D5555" s="136">
        <v>8.4184999999999999</v>
      </c>
      <c r="E5555" s="136">
        <v>15.069900000000001</v>
      </c>
    </row>
    <row r="5556" spans="1:5" ht="27">
      <c r="A5556" s="130">
        <v>90183922</v>
      </c>
      <c r="B5556" s="139" t="s">
        <v>10980</v>
      </c>
      <c r="C5556" s="140"/>
      <c r="D5556" s="138">
        <v>14.333299999999999</v>
      </c>
      <c r="E5556" s="138">
        <v>14.333299999999999</v>
      </c>
    </row>
    <row r="5557" spans="1:5" ht="27">
      <c r="A5557" s="130">
        <v>90183926</v>
      </c>
      <c r="B5557" s="139" t="s">
        <v>10981</v>
      </c>
      <c r="C5557" s="140"/>
      <c r="D5557" s="138">
        <v>64.891599999999997</v>
      </c>
      <c r="E5557" s="138">
        <v>65.918999999999997</v>
      </c>
    </row>
    <row r="5558" spans="1:5">
      <c r="A5558" s="145">
        <v>90183929</v>
      </c>
      <c r="B5558" s="117" t="s">
        <v>10982</v>
      </c>
      <c r="C5558" s="118"/>
      <c r="D5558" s="136">
        <v>6.7515000000000001</v>
      </c>
      <c r="E5558" s="136">
        <v>20.7361</v>
      </c>
    </row>
    <row r="5559" spans="1:5">
      <c r="A5559" s="145">
        <v>90183991</v>
      </c>
      <c r="B5559" s="117" t="s">
        <v>10983</v>
      </c>
      <c r="C5559" s="118"/>
      <c r="D5559" s="136">
        <v>11.5542</v>
      </c>
      <c r="E5559" s="136">
        <v>13.257400000000001</v>
      </c>
    </row>
    <row r="5560" spans="1:5">
      <c r="A5560" s="145">
        <v>90183999</v>
      </c>
      <c r="B5560" s="117" t="s">
        <v>10984</v>
      </c>
      <c r="C5560" s="118"/>
      <c r="D5560" s="136">
        <v>3.9935</v>
      </c>
      <c r="E5560" s="136">
        <v>6.9730999999999996</v>
      </c>
    </row>
    <row r="5561" spans="1:5">
      <c r="A5561" s="145">
        <v>90184100</v>
      </c>
      <c r="B5561" s="117" t="s">
        <v>10985</v>
      </c>
      <c r="C5561" s="118"/>
      <c r="D5561" s="136">
        <v>87.999499999999998</v>
      </c>
      <c r="E5561" s="136">
        <v>167.46879999999999</v>
      </c>
    </row>
    <row r="5562" spans="1:5">
      <c r="A5562" s="145">
        <v>90184911</v>
      </c>
      <c r="B5562" s="117" t="s">
        <v>10986</v>
      </c>
      <c r="C5562" s="118"/>
      <c r="D5562" s="136">
        <v>110.8912</v>
      </c>
      <c r="E5562" s="136">
        <v>301.2876</v>
      </c>
    </row>
    <row r="5563" spans="1:5">
      <c r="A5563" s="145">
        <v>90184919</v>
      </c>
      <c r="B5563" s="117" t="s">
        <v>10987</v>
      </c>
      <c r="C5563" s="118"/>
      <c r="D5563" s="136">
        <v>196.66220000000001</v>
      </c>
      <c r="E5563" s="136">
        <v>246.0651</v>
      </c>
    </row>
    <row r="5564" spans="1:5">
      <c r="A5564" s="130">
        <v>90184920</v>
      </c>
      <c r="B5564" s="117" t="s">
        <v>10988</v>
      </c>
      <c r="C5564" s="118"/>
      <c r="D5564" s="138">
        <v>70.301900000000003</v>
      </c>
      <c r="E5564" s="138">
        <v>234.3698</v>
      </c>
    </row>
    <row r="5565" spans="1:5">
      <c r="A5565" s="145">
        <v>90184991</v>
      </c>
      <c r="B5565" s="117" t="s">
        <v>10989</v>
      </c>
      <c r="C5565" s="118"/>
      <c r="D5565" s="136">
        <v>57.639699999999998</v>
      </c>
      <c r="E5565" s="136">
        <v>144.1885</v>
      </c>
    </row>
    <row r="5566" spans="1:5">
      <c r="A5566" s="145">
        <v>90184999</v>
      </c>
      <c r="B5566" s="117" t="s">
        <v>10990</v>
      </c>
      <c r="C5566" s="118"/>
      <c r="D5566" s="136">
        <v>5.6943000000000001</v>
      </c>
      <c r="E5566" s="136">
        <v>16.270900000000001</v>
      </c>
    </row>
    <row r="5567" spans="1:5" ht="27">
      <c r="A5567" s="130">
        <v>90185090</v>
      </c>
      <c r="B5567" s="139" t="s">
        <v>10991</v>
      </c>
      <c r="C5567" s="140"/>
      <c r="D5567" s="138">
        <v>17.483000000000001</v>
      </c>
      <c r="E5567" s="138">
        <v>48.157600000000002</v>
      </c>
    </row>
    <row r="5568" spans="1:5">
      <c r="A5568" s="145">
        <v>90189010</v>
      </c>
      <c r="B5568" s="117" t="s">
        <v>10992</v>
      </c>
      <c r="C5568" s="118"/>
      <c r="D5568" s="136">
        <v>3.6606999999999998</v>
      </c>
      <c r="E5568" s="136">
        <v>8.9817</v>
      </c>
    </row>
    <row r="5569" spans="1:5">
      <c r="A5569" s="130">
        <v>90189021</v>
      </c>
      <c r="B5569" s="117" t="s">
        <v>10993</v>
      </c>
      <c r="C5569" s="118"/>
      <c r="D5569" s="138">
        <v>11.505699999999999</v>
      </c>
      <c r="E5569" s="138">
        <v>13.2393</v>
      </c>
    </row>
    <row r="5570" spans="1:5">
      <c r="A5570" s="130">
        <v>90189029</v>
      </c>
      <c r="B5570" s="117" t="s">
        <v>10994</v>
      </c>
      <c r="C5570" s="118"/>
      <c r="D5570" s="138">
        <v>12.5</v>
      </c>
      <c r="E5570" s="138">
        <v>18.0563</v>
      </c>
    </row>
    <row r="5571" spans="1:5">
      <c r="A5571" s="130">
        <v>90189069</v>
      </c>
      <c r="B5571" s="117" t="s">
        <v>5820</v>
      </c>
      <c r="C5571" s="118"/>
      <c r="D5571" s="138">
        <v>8.1097000000000001</v>
      </c>
      <c r="E5571" s="138">
        <v>18.1067</v>
      </c>
    </row>
    <row r="5572" spans="1:5">
      <c r="A5572" s="130">
        <v>90189091</v>
      </c>
      <c r="B5572" s="117" t="s">
        <v>10995</v>
      </c>
      <c r="C5572" s="118"/>
      <c r="D5572" s="138">
        <v>63.803699999999999</v>
      </c>
      <c r="E5572" s="138">
        <v>63.803699999999999</v>
      </c>
    </row>
    <row r="5573" spans="1:5">
      <c r="A5573" s="130">
        <v>90189094</v>
      </c>
      <c r="B5573" s="117" t="s">
        <v>10967</v>
      </c>
      <c r="C5573" s="118"/>
      <c r="D5573" s="138">
        <v>33.250900000000001</v>
      </c>
      <c r="E5573" s="138">
        <v>110.5784</v>
      </c>
    </row>
    <row r="5574" spans="1:5">
      <c r="A5574" s="145">
        <v>90189095</v>
      </c>
      <c r="B5574" s="117" t="s">
        <v>10996</v>
      </c>
      <c r="C5574" s="118"/>
      <c r="D5574" s="136">
        <v>34.032299999999999</v>
      </c>
      <c r="E5574" s="136">
        <v>144.02080000000001</v>
      </c>
    </row>
    <row r="5575" spans="1:5" ht="27">
      <c r="A5575" s="130">
        <v>90189096</v>
      </c>
      <c r="B5575" s="139" t="s">
        <v>10997</v>
      </c>
      <c r="C5575" s="140"/>
      <c r="D5575" s="138">
        <v>88.403700000000001</v>
      </c>
      <c r="E5575" s="138">
        <v>86.604299999999995</v>
      </c>
    </row>
    <row r="5576" spans="1:5" ht="27">
      <c r="A5576" s="145">
        <v>90189099</v>
      </c>
      <c r="B5576" s="139" t="s">
        <v>10998</v>
      </c>
      <c r="C5576" s="140"/>
      <c r="D5576" s="136">
        <v>4.9995000000000003</v>
      </c>
      <c r="E5576" s="136">
        <v>20.080500000000001</v>
      </c>
    </row>
    <row r="5577" spans="1:5" ht="27">
      <c r="A5577" s="130">
        <v>90191000</v>
      </c>
      <c r="B5577" s="139" t="s">
        <v>10999</v>
      </c>
      <c r="C5577" s="140"/>
      <c r="D5577" s="138">
        <v>1.5905</v>
      </c>
      <c r="E5577" s="138">
        <v>3.4933000000000001</v>
      </c>
    </row>
    <row r="5578" spans="1:5">
      <c r="A5578" s="130">
        <v>90192010</v>
      </c>
      <c r="B5578" s="117" t="s">
        <v>11000</v>
      </c>
      <c r="C5578" s="118"/>
      <c r="D5578" s="138">
        <v>7.375</v>
      </c>
      <c r="E5578" s="138">
        <v>18.587</v>
      </c>
    </row>
    <row r="5579" spans="1:5" ht="27">
      <c r="A5579" s="130">
        <v>90192020</v>
      </c>
      <c r="B5579" s="139" t="s">
        <v>11001</v>
      </c>
      <c r="C5579" s="140"/>
      <c r="D5579" s="138">
        <v>6.3108000000000004</v>
      </c>
      <c r="E5579" s="138">
        <v>17.409099999999999</v>
      </c>
    </row>
    <row r="5580" spans="1:5">
      <c r="A5580" s="145">
        <v>90192030</v>
      </c>
      <c r="B5580" s="117" t="s">
        <v>11002</v>
      </c>
      <c r="C5580" s="118"/>
      <c r="D5580" s="136">
        <v>16.7395</v>
      </c>
      <c r="E5580" s="136">
        <v>45.588999999999999</v>
      </c>
    </row>
    <row r="5581" spans="1:5" ht="27">
      <c r="A5581" s="130">
        <v>90192040</v>
      </c>
      <c r="B5581" s="139" t="s">
        <v>11003</v>
      </c>
      <c r="C5581" s="140"/>
      <c r="D5581" s="138">
        <v>19.787199999999999</v>
      </c>
      <c r="E5581" s="138">
        <v>19.787199999999999</v>
      </c>
    </row>
    <row r="5582" spans="1:5">
      <c r="A5582" s="145">
        <v>90192090</v>
      </c>
      <c r="B5582" s="117" t="s">
        <v>11004</v>
      </c>
      <c r="C5582" s="118"/>
      <c r="D5582" s="136">
        <v>24.210100000000001</v>
      </c>
      <c r="E5582" s="136">
        <v>84.417199999999994</v>
      </c>
    </row>
    <row r="5583" spans="1:5" ht="27">
      <c r="A5583" s="130">
        <v>90200010</v>
      </c>
      <c r="B5583" s="139" t="s">
        <v>11005</v>
      </c>
      <c r="C5583" s="140"/>
      <c r="D5583" s="138">
        <v>3.9432999999999998</v>
      </c>
      <c r="E5583" s="138">
        <v>11.533799999999999</v>
      </c>
    </row>
    <row r="5584" spans="1:5">
      <c r="A5584" s="145">
        <v>90200090</v>
      </c>
      <c r="B5584" s="117" t="s">
        <v>11006</v>
      </c>
      <c r="C5584" s="118"/>
      <c r="D5584" s="136">
        <v>7.4856999999999996</v>
      </c>
      <c r="E5584" s="136">
        <v>28.389199999999999</v>
      </c>
    </row>
    <row r="5585" spans="1:5" ht="27">
      <c r="A5585" s="130">
        <v>90211010</v>
      </c>
      <c r="B5585" s="139" t="s">
        <v>11007</v>
      </c>
      <c r="C5585" s="140"/>
      <c r="D5585" s="138">
        <v>4.2264999999999997</v>
      </c>
      <c r="E5585" s="138">
        <v>6.1360999999999999</v>
      </c>
    </row>
    <row r="5586" spans="1:5">
      <c r="A5586" s="145">
        <v>90211020</v>
      </c>
      <c r="B5586" s="117" t="s">
        <v>11008</v>
      </c>
      <c r="C5586" s="118"/>
      <c r="D5586" s="136">
        <v>7.2744</v>
      </c>
      <c r="E5586" s="136">
        <v>10.4415</v>
      </c>
    </row>
    <row r="5587" spans="1:5" ht="27">
      <c r="A5587" s="130">
        <v>90211091</v>
      </c>
      <c r="B5587" s="139" t="s">
        <v>11009</v>
      </c>
      <c r="C5587" s="140"/>
      <c r="D5587" s="138">
        <v>7.5</v>
      </c>
      <c r="E5587" s="138">
        <v>7.5</v>
      </c>
    </row>
    <row r="5588" spans="1:5">
      <c r="A5588" s="145">
        <v>90211099</v>
      </c>
      <c r="B5588" s="117" t="s">
        <v>11010</v>
      </c>
      <c r="C5588" s="118"/>
      <c r="D5588" s="136">
        <v>3.9483999999999999</v>
      </c>
      <c r="E5588" s="136">
        <v>9.1080000000000005</v>
      </c>
    </row>
    <row r="5589" spans="1:5" ht="27">
      <c r="A5589" s="130">
        <v>90212110</v>
      </c>
      <c r="B5589" s="139" t="s">
        <v>11011</v>
      </c>
      <c r="C5589" s="140"/>
      <c r="D5589" s="138">
        <v>290.35890000000001</v>
      </c>
      <c r="E5589" s="138">
        <v>178.01339999999999</v>
      </c>
    </row>
    <row r="5590" spans="1:5">
      <c r="A5590" s="130">
        <v>90213190</v>
      </c>
      <c r="B5590" s="117" t="s">
        <v>11012</v>
      </c>
      <c r="C5590" s="118"/>
      <c r="D5590" s="138">
        <v>182.60810000000001</v>
      </c>
      <c r="E5590" s="138">
        <v>182.60810000000001</v>
      </c>
    </row>
    <row r="5591" spans="1:5" ht="27">
      <c r="A5591" s="130">
        <v>90213980</v>
      </c>
      <c r="B5591" s="139" t="s">
        <v>11013</v>
      </c>
      <c r="C5591" s="140"/>
      <c r="D5591" s="138">
        <v>89.256600000000006</v>
      </c>
      <c r="E5591" s="138">
        <v>102.17100000000001</v>
      </c>
    </row>
    <row r="5592" spans="1:5">
      <c r="A5592" s="145">
        <v>90213991</v>
      </c>
      <c r="B5592" s="117" t="s">
        <v>11014</v>
      </c>
      <c r="C5592" s="118"/>
      <c r="D5592" s="136">
        <v>30.8857</v>
      </c>
      <c r="E5592" s="136">
        <v>42.141500000000001</v>
      </c>
    </row>
    <row r="5593" spans="1:5" ht="27">
      <c r="A5593" s="130">
        <v>90213999</v>
      </c>
      <c r="B5593" s="139" t="s">
        <v>11015</v>
      </c>
      <c r="C5593" s="140"/>
      <c r="D5593" s="138">
        <v>0.38990000000000002</v>
      </c>
      <c r="E5593" s="138">
        <v>0.38990000000000002</v>
      </c>
    </row>
    <row r="5594" spans="1:5">
      <c r="A5594" s="145">
        <v>90214000</v>
      </c>
      <c r="B5594" s="117" t="s">
        <v>11016</v>
      </c>
      <c r="C5594" s="118"/>
      <c r="D5594" s="136">
        <v>52.381</v>
      </c>
      <c r="E5594" s="136">
        <v>52.381</v>
      </c>
    </row>
    <row r="5595" spans="1:5">
      <c r="A5595" s="130">
        <v>90219080</v>
      </c>
      <c r="B5595" s="117" t="s">
        <v>5820</v>
      </c>
      <c r="C5595" s="118"/>
      <c r="D5595" s="138">
        <v>56.908900000000003</v>
      </c>
      <c r="E5595" s="138">
        <v>58.411499999999997</v>
      </c>
    </row>
    <row r="5596" spans="1:5">
      <c r="A5596" s="145">
        <v>90221200</v>
      </c>
      <c r="B5596" s="117" t="s">
        <v>11017</v>
      </c>
      <c r="C5596" s="118"/>
      <c r="D5596" s="136">
        <v>33.643599999999999</v>
      </c>
      <c r="E5596" s="136">
        <v>55.573300000000003</v>
      </c>
    </row>
    <row r="5597" spans="1:5">
      <c r="A5597" s="145">
        <v>90221319</v>
      </c>
      <c r="B5597" s="117" t="s">
        <v>11018</v>
      </c>
      <c r="C5597" s="118"/>
      <c r="D5597" s="136">
        <v>62.8645</v>
      </c>
      <c r="E5597" s="136">
        <v>67.255099999999999</v>
      </c>
    </row>
    <row r="5598" spans="1:5">
      <c r="A5598" s="145">
        <v>90221412</v>
      </c>
      <c r="B5598" s="117" t="s">
        <v>11019</v>
      </c>
      <c r="C5598" s="118"/>
      <c r="D5598" s="136">
        <v>61.69</v>
      </c>
      <c r="E5598" s="136">
        <v>64.923000000000002</v>
      </c>
    </row>
    <row r="5599" spans="1:5">
      <c r="A5599" s="145">
        <v>90221419</v>
      </c>
      <c r="B5599" s="117" t="s">
        <v>11020</v>
      </c>
      <c r="C5599" s="118"/>
      <c r="D5599" s="136">
        <v>45.157299999999999</v>
      </c>
      <c r="E5599" s="136">
        <v>119.233</v>
      </c>
    </row>
    <row r="5600" spans="1:5">
      <c r="A5600" s="145">
        <v>90221490</v>
      </c>
      <c r="B5600" s="117" t="s">
        <v>11021</v>
      </c>
      <c r="C5600" s="118"/>
      <c r="D5600" s="136">
        <v>140.6636</v>
      </c>
      <c r="E5600" s="136">
        <v>177.4323</v>
      </c>
    </row>
    <row r="5601" spans="1:5" ht="27">
      <c r="A5601" s="145">
        <v>90221999</v>
      </c>
      <c r="B5601" s="139" t="s">
        <v>11022</v>
      </c>
      <c r="C5601" s="140"/>
      <c r="D5601" s="136">
        <v>12.8917</v>
      </c>
      <c r="E5601" s="136">
        <v>31.331199999999999</v>
      </c>
    </row>
    <row r="5602" spans="1:5">
      <c r="A5602" s="145">
        <v>90222190</v>
      </c>
      <c r="B5602" s="117" t="s">
        <v>11023</v>
      </c>
      <c r="C5602" s="118"/>
      <c r="D5602" s="136">
        <v>166.1354</v>
      </c>
      <c r="E5602" s="136">
        <v>166.1354</v>
      </c>
    </row>
    <row r="5603" spans="1:5">
      <c r="A5603" s="130">
        <v>90223000</v>
      </c>
      <c r="B5603" s="117" t="s">
        <v>11024</v>
      </c>
      <c r="C5603" s="118"/>
      <c r="D5603" s="138">
        <v>48.7834</v>
      </c>
      <c r="E5603" s="138">
        <v>60.324199999999998</v>
      </c>
    </row>
    <row r="5604" spans="1:5">
      <c r="A5604" s="130">
        <v>90229010</v>
      </c>
      <c r="B5604" s="117" t="s">
        <v>11025</v>
      </c>
      <c r="C5604" s="118"/>
      <c r="D5604" s="138">
        <v>70.379900000000006</v>
      </c>
      <c r="E5604" s="138">
        <v>76.530900000000003</v>
      </c>
    </row>
    <row r="5605" spans="1:5">
      <c r="A5605" s="130">
        <v>90229080</v>
      </c>
      <c r="B5605" s="117" t="s">
        <v>11026</v>
      </c>
      <c r="C5605" s="118"/>
      <c r="D5605" s="138">
        <v>10.7364</v>
      </c>
      <c r="E5605" s="138">
        <v>46.068300000000001</v>
      </c>
    </row>
    <row r="5606" spans="1:5">
      <c r="A5606" s="130">
        <v>90229091</v>
      </c>
      <c r="B5606" s="117" t="s">
        <v>11027</v>
      </c>
      <c r="C5606" s="118"/>
      <c r="D5606" s="138">
        <v>3.1903000000000001</v>
      </c>
      <c r="E5606" s="138">
        <v>35.646799999999999</v>
      </c>
    </row>
    <row r="5607" spans="1:5">
      <c r="A5607" s="130">
        <v>90229099</v>
      </c>
      <c r="B5607" s="117" t="s">
        <v>5820</v>
      </c>
      <c r="C5607" s="118"/>
      <c r="D5607" s="138">
        <v>100.0333</v>
      </c>
      <c r="E5607" s="138">
        <v>100.0333</v>
      </c>
    </row>
    <row r="5608" spans="1:5">
      <c r="A5608" s="145">
        <v>90230000</v>
      </c>
      <c r="B5608" s="117" t="s">
        <v>11028</v>
      </c>
      <c r="C5608" s="118"/>
      <c r="D5608" s="136">
        <v>6.8482000000000003</v>
      </c>
      <c r="E5608" s="136">
        <v>17.633299999999998</v>
      </c>
    </row>
    <row r="5609" spans="1:5">
      <c r="A5609" s="145">
        <v>90241010</v>
      </c>
      <c r="B5609" s="117" t="s">
        <v>11029</v>
      </c>
      <c r="C5609" s="118"/>
      <c r="D5609" s="136">
        <v>16.6785</v>
      </c>
      <c r="E5609" s="136">
        <v>27.527899999999999</v>
      </c>
    </row>
    <row r="5610" spans="1:5">
      <c r="A5610" s="130">
        <v>90241020</v>
      </c>
      <c r="B5610" s="117" t="s">
        <v>11030</v>
      </c>
      <c r="C5610" s="118"/>
      <c r="D5610" s="138">
        <v>11.0045</v>
      </c>
      <c r="E5610" s="138">
        <v>20.243300000000001</v>
      </c>
    </row>
    <row r="5611" spans="1:5" ht="27">
      <c r="A5611" s="130">
        <v>90241090</v>
      </c>
      <c r="B5611" s="139" t="s">
        <v>11031</v>
      </c>
      <c r="C5611" s="140"/>
      <c r="D5611" s="138">
        <v>4.4558</v>
      </c>
      <c r="E5611" s="138">
        <v>11.475199999999999</v>
      </c>
    </row>
    <row r="5612" spans="1:5">
      <c r="A5612" s="145">
        <v>90248011</v>
      </c>
      <c r="B5612" s="117" t="s">
        <v>11032</v>
      </c>
      <c r="C5612" s="118"/>
      <c r="D5612" s="136">
        <v>57.206899999999997</v>
      </c>
      <c r="E5612" s="136">
        <v>57.4863</v>
      </c>
    </row>
    <row r="5613" spans="1:5" ht="27">
      <c r="A5613" s="130">
        <v>90248019</v>
      </c>
      <c r="B5613" s="139" t="s">
        <v>11033</v>
      </c>
      <c r="C5613" s="140"/>
      <c r="D5613" s="138">
        <v>5.1029999999999998</v>
      </c>
      <c r="E5613" s="138">
        <v>17.930399999999999</v>
      </c>
    </row>
    <row r="5614" spans="1:5">
      <c r="A5614" s="145">
        <v>90248029</v>
      </c>
      <c r="B5614" s="117" t="s">
        <v>11034</v>
      </c>
      <c r="C5614" s="118"/>
      <c r="D5614" s="136">
        <v>12.460699999999999</v>
      </c>
      <c r="E5614" s="136">
        <v>42.842300000000002</v>
      </c>
    </row>
    <row r="5615" spans="1:5" ht="27">
      <c r="A5615" s="130">
        <v>90248090</v>
      </c>
      <c r="B5615" s="139" t="s">
        <v>11035</v>
      </c>
      <c r="C5615" s="140"/>
      <c r="D5615" s="138">
        <v>10.8691</v>
      </c>
      <c r="E5615" s="138">
        <v>23.8371</v>
      </c>
    </row>
    <row r="5616" spans="1:5">
      <c r="A5616" s="145">
        <v>90249000</v>
      </c>
      <c r="B5616" s="117" t="s">
        <v>11036</v>
      </c>
      <c r="C5616" s="118"/>
      <c r="D5616" s="136">
        <v>12.032</v>
      </c>
      <c r="E5616" s="136">
        <v>41.450699999999998</v>
      </c>
    </row>
    <row r="5617" spans="1:5">
      <c r="A5617" s="130">
        <v>90251119</v>
      </c>
      <c r="B5617" s="117" t="s">
        <v>5820</v>
      </c>
      <c r="C5617" s="118"/>
      <c r="D5617" s="138">
        <v>3.6829000000000001</v>
      </c>
      <c r="E5617" s="138">
        <v>6.7294</v>
      </c>
    </row>
    <row r="5618" spans="1:5">
      <c r="A5618" s="130">
        <v>90251191</v>
      </c>
      <c r="B5618" s="117" t="s">
        <v>11037</v>
      </c>
      <c r="C5618" s="118"/>
      <c r="D5618" s="138">
        <v>2.4491000000000001</v>
      </c>
      <c r="E5618" s="138">
        <v>2.4491000000000001</v>
      </c>
    </row>
    <row r="5619" spans="1:5">
      <c r="A5619" s="130">
        <v>90251199</v>
      </c>
      <c r="B5619" s="117" t="s">
        <v>5820</v>
      </c>
      <c r="C5619" s="118"/>
      <c r="D5619" s="138">
        <v>2.0488</v>
      </c>
      <c r="E5619" s="138">
        <v>7.2110000000000003</v>
      </c>
    </row>
    <row r="5620" spans="1:5">
      <c r="A5620" s="130">
        <v>90251910</v>
      </c>
      <c r="B5620" s="117" t="s">
        <v>11038</v>
      </c>
      <c r="C5620" s="118"/>
      <c r="D5620" s="138">
        <v>19.969899999999999</v>
      </c>
      <c r="E5620" s="138">
        <v>34.829900000000002</v>
      </c>
    </row>
    <row r="5621" spans="1:5">
      <c r="A5621" s="145">
        <v>90251990</v>
      </c>
      <c r="B5621" s="117" t="s">
        <v>11039</v>
      </c>
      <c r="C5621" s="118"/>
      <c r="D5621" s="136">
        <v>10.2035</v>
      </c>
      <c r="E5621" s="136">
        <v>21.948399999999999</v>
      </c>
    </row>
    <row r="5622" spans="1:5" ht="27">
      <c r="A5622" s="145">
        <v>90258000</v>
      </c>
      <c r="B5622" s="139" t="s">
        <v>11040</v>
      </c>
      <c r="C5622" s="140"/>
      <c r="D5622" s="136">
        <v>3.1734</v>
      </c>
      <c r="E5622" s="136">
        <v>1.7015</v>
      </c>
    </row>
    <row r="5623" spans="1:5">
      <c r="A5623" s="130">
        <v>90259010</v>
      </c>
      <c r="B5623" s="117" t="s">
        <v>11041</v>
      </c>
      <c r="C5623" s="118"/>
      <c r="D5623" s="138">
        <v>10.4224</v>
      </c>
      <c r="E5623" s="138">
        <v>48.432200000000002</v>
      </c>
    </row>
    <row r="5624" spans="1:5" ht="27">
      <c r="A5624" s="145">
        <v>90259090</v>
      </c>
      <c r="B5624" s="139" t="s">
        <v>11042</v>
      </c>
      <c r="C5624" s="140"/>
      <c r="D5624" s="136">
        <v>4.2432999999999996</v>
      </c>
      <c r="E5624" s="136">
        <v>9.1640999999999995</v>
      </c>
    </row>
    <row r="5625" spans="1:5">
      <c r="A5625" s="145">
        <v>90261011</v>
      </c>
      <c r="B5625" s="117" t="s">
        <v>11043</v>
      </c>
      <c r="C5625" s="118"/>
      <c r="D5625" s="136">
        <v>9.4949999999999992</v>
      </c>
      <c r="E5625" s="136">
        <v>28.337599999999998</v>
      </c>
    </row>
    <row r="5626" spans="1:5">
      <c r="A5626" s="145">
        <v>90261019</v>
      </c>
      <c r="B5626" s="117" t="s">
        <v>11044</v>
      </c>
      <c r="C5626" s="118"/>
      <c r="D5626" s="136">
        <v>6.7976000000000001</v>
      </c>
      <c r="E5626" s="136">
        <v>41.984699999999997</v>
      </c>
    </row>
    <row r="5627" spans="1:5">
      <c r="A5627" s="145">
        <v>90261021</v>
      </c>
      <c r="B5627" s="117" t="s">
        <v>11045</v>
      </c>
      <c r="C5627" s="118"/>
      <c r="D5627" s="136">
        <v>12.225099999999999</v>
      </c>
      <c r="E5627" s="136">
        <v>57.303899999999999</v>
      </c>
    </row>
    <row r="5628" spans="1:5">
      <c r="A5628" s="145">
        <v>90261029</v>
      </c>
      <c r="B5628" s="117" t="s">
        <v>11046</v>
      </c>
      <c r="C5628" s="118"/>
      <c r="D5628" s="136">
        <v>5.7018000000000004</v>
      </c>
      <c r="E5628" s="136">
        <v>15.1905</v>
      </c>
    </row>
    <row r="5629" spans="1:5">
      <c r="A5629" s="130">
        <v>90262010</v>
      </c>
      <c r="B5629" s="117" t="s">
        <v>11047</v>
      </c>
      <c r="C5629" s="118"/>
      <c r="D5629" s="138">
        <v>6.1516999999999999</v>
      </c>
      <c r="E5629" s="138">
        <v>10.294600000000001</v>
      </c>
    </row>
    <row r="5630" spans="1:5">
      <c r="A5630" s="145">
        <v>90262090</v>
      </c>
      <c r="B5630" s="117" t="s">
        <v>11048</v>
      </c>
      <c r="C5630" s="118"/>
      <c r="D5630" s="136">
        <v>10.2676</v>
      </c>
      <c r="E5630" s="136">
        <v>14.9079</v>
      </c>
    </row>
    <row r="5631" spans="1:5" ht="27">
      <c r="A5631" s="130">
        <v>90268000</v>
      </c>
      <c r="B5631" s="139" t="s">
        <v>11049</v>
      </c>
      <c r="C5631" s="140"/>
      <c r="D5631" s="138">
        <v>12.559699999999999</v>
      </c>
      <c r="E5631" s="138">
        <v>111.97490000000001</v>
      </c>
    </row>
    <row r="5632" spans="1:5" ht="27">
      <c r="A5632" s="130">
        <v>90269010</v>
      </c>
      <c r="B5632" s="139" t="s">
        <v>11050</v>
      </c>
      <c r="C5632" s="140"/>
      <c r="D5632" s="138">
        <v>6.4397000000000002</v>
      </c>
      <c r="E5632" s="138">
        <v>18.502099999999999</v>
      </c>
    </row>
    <row r="5633" spans="1:5">
      <c r="A5633" s="130">
        <v>90269020</v>
      </c>
      <c r="B5633" s="117" t="s">
        <v>11051</v>
      </c>
      <c r="C5633" s="118"/>
      <c r="D5633" s="138">
        <v>12.2532</v>
      </c>
      <c r="E5633" s="138">
        <v>20.878499999999999</v>
      </c>
    </row>
    <row r="5634" spans="1:5" ht="27">
      <c r="A5634" s="130">
        <v>90269090</v>
      </c>
      <c r="B5634" s="139" t="s">
        <v>11052</v>
      </c>
      <c r="C5634" s="140"/>
      <c r="D5634" s="138">
        <v>6.2382999999999997</v>
      </c>
      <c r="E5634" s="138">
        <v>20.5806</v>
      </c>
    </row>
    <row r="5635" spans="1:5">
      <c r="A5635" s="130">
        <v>90271000</v>
      </c>
      <c r="B5635" s="117" t="s">
        <v>11053</v>
      </c>
      <c r="C5635" s="118"/>
      <c r="D5635" s="138">
        <v>31.8749</v>
      </c>
      <c r="E5635" s="138">
        <v>78.488100000000003</v>
      </c>
    </row>
    <row r="5636" spans="1:5" ht="27">
      <c r="A5636" s="130">
        <v>90272011</v>
      </c>
      <c r="B5636" s="139" t="s">
        <v>11054</v>
      </c>
      <c r="C5636" s="140"/>
      <c r="D5636" s="138">
        <v>221.2039</v>
      </c>
      <c r="E5636" s="138">
        <v>243.57249999999999</v>
      </c>
    </row>
    <row r="5637" spans="1:5">
      <c r="A5637" s="130">
        <v>90272012</v>
      </c>
      <c r="B5637" s="117" t="s">
        <v>11055</v>
      </c>
      <c r="C5637" s="118"/>
      <c r="D5637" s="138">
        <v>137.2509</v>
      </c>
      <c r="E5637" s="138">
        <v>137.2509</v>
      </c>
    </row>
    <row r="5638" spans="1:5" ht="27">
      <c r="A5638" s="130">
        <v>90272019</v>
      </c>
      <c r="B5638" s="139" t="s">
        <v>11056</v>
      </c>
      <c r="C5638" s="140"/>
      <c r="D5638" s="138">
        <v>433.25</v>
      </c>
      <c r="E5638" s="138">
        <v>433.25</v>
      </c>
    </row>
    <row r="5639" spans="1:5">
      <c r="A5639" s="130">
        <v>90272029</v>
      </c>
      <c r="B5639" s="117" t="s">
        <v>11057</v>
      </c>
      <c r="C5639" s="118"/>
      <c r="D5639" s="138">
        <v>46.601500000000001</v>
      </c>
      <c r="E5639" s="138">
        <v>46.601500000000001</v>
      </c>
    </row>
    <row r="5640" spans="1:5" ht="27">
      <c r="A5640" s="130">
        <v>90273019</v>
      </c>
      <c r="B5640" s="139" t="s">
        <v>11058</v>
      </c>
      <c r="C5640" s="140"/>
      <c r="D5640" s="138">
        <v>14.0069</v>
      </c>
      <c r="E5640" s="138">
        <v>28.5227</v>
      </c>
    </row>
    <row r="5641" spans="1:5">
      <c r="A5641" s="130">
        <v>90273020</v>
      </c>
      <c r="B5641" s="117" t="s">
        <v>11059</v>
      </c>
      <c r="C5641" s="118"/>
      <c r="D5641" s="138">
        <v>28.4008</v>
      </c>
      <c r="E5641" s="138">
        <v>62.889899999999997</v>
      </c>
    </row>
    <row r="5642" spans="1:5">
      <c r="A5642" s="130">
        <v>90275010</v>
      </c>
      <c r="B5642" s="117" t="s">
        <v>11060</v>
      </c>
      <c r="C5642" s="118"/>
      <c r="D5642" s="138">
        <v>81.234300000000005</v>
      </c>
      <c r="E5642" s="138">
        <v>93.430999999999997</v>
      </c>
    </row>
    <row r="5643" spans="1:5">
      <c r="A5643" s="130">
        <v>90275020</v>
      </c>
      <c r="B5643" s="117" t="s">
        <v>11061</v>
      </c>
      <c r="C5643" s="118"/>
      <c r="D5643" s="138">
        <v>33.065600000000003</v>
      </c>
      <c r="E5643" s="138">
        <v>59.750799999999998</v>
      </c>
    </row>
    <row r="5644" spans="1:5">
      <c r="A5644" s="130">
        <v>90275030</v>
      </c>
      <c r="B5644" s="117" t="s">
        <v>11062</v>
      </c>
      <c r="C5644" s="118"/>
      <c r="D5644" s="138">
        <v>15.5235</v>
      </c>
      <c r="E5644" s="138">
        <v>31.745899999999999</v>
      </c>
    </row>
    <row r="5645" spans="1:5">
      <c r="A5645" s="130">
        <v>90275040</v>
      </c>
      <c r="B5645" s="117" t="s">
        <v>11063</v>
      </c>
      <c r="C5645" s="118"/>
      <c r="D5645" s="138">
        <v>46.171700000000001</v>
      </c>
      <c r="E5645" s="138">
        <v>46.171700000000001</v>
      </c>
    </row>
    <row r="5646" spans="1:5" ht="27">
      <c r="A5646" s="130">
        <v>90275090</v>
      </c>
      <c r="B5646" s="139" t="s">
        <v>11064</v>
      </c>
      <c r="C5646" s="140"/>
      <c r="D5646" s="138">
        <v>17.214500000000001</v>
      </c>
      <c r="E5646" s="138">
        <v>51.1753</v>
      </c>
    </row>
    <row r="5647" spans="1:5">
      <c r="A5647" s="130">
        <v>90278100</v>
      </c>
      <c r="B5647" s="117" t="s">
        <v>11065</v>
      </c>
      <c r="C5647" s="118"/>
      <c r="D5647" s="138">
        <v>145.83330000000001</v>
      </c>
      <c r="E5647" s="138">
        <v>145.83330000000001</v>
      </c>
    </row>
    <row r="5648" spans="1:5">
      <c r="A5648" s="130">
        <v>90278911</v>
      </c>
      <c r="B5648" s="117" t="s">
        <v>11066</v>
      </c>
      <c r="C5648" s="118"/>
      <c r="D5648" s="138">
        <v>33.365499999999997</v>
      </c>
      <c r="E5648" s="138">
        <v>54.460099999999997</v>
      </c>
    </row>
    <row r="5649" spans="1:5">
      <c r="A5649" s="130">
        <v>90278912</v>
      </c>
      <c r="B5649" s="117" t="s">
        <v>11067</v>
      </c>
      <c r="C5649" s="118"/>
      <c r="D5649" s="138">
        <v>38.396299999999997</v>
      </c>
      <c r="E5649" s="138">
        <v>67.8309</v>
      </c>
    </row>
    <row r="5650" spans="1:5">
      <c r="A5650" s="130">
        <v>90278913</v>
      </c>
      <c r="B5650" s="117" t="s">
        <v>11068</v>
      </c>
      <c r="C5650" s="118"/>
      <c r="D5650" s="138">
        <v>14.2857</v>
      </c>
      <c r="E5650" s="138">
        <v>14.2857</v>
      </c>
    </row>
    <row r="5651" spans="1:5">
      <c r="A5651" s="130">
        <v>90278914</v>
      </c>
      <c r="B5651" s="117" t="s">
        <v>11069</v>
      </c>
      <c r="C5651" s="118"/>
      <c r="D5651" s="138">
        <v>8.9751999999999992</v>
      </c>
      <c r="E5651" s="138">
        <v>35.082900000000002</v>
      </c>
    </row>
    <row r="5652" spans="1:5">
      <c r="A5652" s="130">
        <v>90278991</v>
      </c>
      <c r="B5652" s="117" t="s">
        <v>11070</v>
      </c>
      <c r="C5652" s="118"/>
      <c r="D5652" s="138">
        <v>46</v>
      </c>
      <c r="E5652" s="138">
        <v>46</v>
      </c>
    </row>
    <row r="5653" spans="1:5">
      <c r="A5653" s="130">
        <v>90278999</v>
      </c>
      <c r="B5653" s="117" t="s">
        <v>5820</v>
      </c>
      <c r="C5653" s="118"/>
      <c r="D5653" s="138">
        <v>21.6234</v>
      </c>
      <c r="E5653" s="138">
        <v>56.959800000000001</v>
      </c>
    </row>
    <row r="5654" spans="1:5">
      <c r="A5654" s="130">
        <v>90279010</v>
      </c>
      <c r="B5654" s="117" t="s">
        <v>11071</v>
      </c>
      <c r="C5654" s="118"/>
      <c r="D5654" s="138">
        <v>23.211600000000001</v>
      </c>
      <c r="E5654" s="138">
        <v>42.226799999999997</v>
      </c>
    </row>
    <row r="5655" spans="1:5" ht="27">
      <c r="A5655" s="130">
        <v>90279091</v>
      </c>
      <c r="B5655" s="139" t="s">
        <v>11072</v>
      </c>
      <c r="C5655" s="140"/>
      <c r="D5655" s="138">
        <v>10.4206</v>
      </c>
      <c r="E5655" s="138">
        <v>12.3841</v>
      </c>
    </row>
    <row r="5656" spans="1:5">
      <c r="A5656" s="145">
        <v>90279099</v>
      </c>
      <c r="B5656" s="117" t="s">
        <v>11073</v>
      </c>
      <c r="C5656" s="118"/>
      <c r="D5656" s="136">
        <v>9.9949999999999992</v>
      </c>
      <c r="E5656" s="136">
        <v>16.306899999999999</v>
      </c>
    </row>
    <row r="5657" spans="1:5" ht="27">
      <c r="A5657" s="130">
        <v>90281019</v>
      </c>
      <c r="B5657" s="139" t="s">
        <v>11074</v>
      </c>
      <c r="C5657" s="140"/>
      <c r="D5657" s="138">
        <v>9.4239999999999995</v>
      </c>
      <c r="E5657" s="138">
        <v>16.261099999999999</v>
      </c>
    </row>
    <row r="5658" spans="1:5">
      <c r="A5658" s="145">
        <v>90281090</v>
      </c>
      <c r="B5658" s="117" t="s">
        <v>11075</v>
      </c>
      <c r="C5658" s="118"/>
      <c r="D5658" s="136">
        <v>8.4232999999999993</v>
      </c>
      <c r="E5658" s="136">
        <v>10.245900000000001</v>
      </c>
    </row>
    <row r="5659" spans="1:5" ht="27">
      <c r="A5659" s="130">
        <v>90282010</v>
      </c>
      <c r="B5659" s="139" t="s">
        <v>11076</v>
      </c>
      <c r="C5659" s="140"/>
      <c r="D5659" s="138">
        <v>4.2656999999999998</v>
      </c>
      <c r="E5659" s="138">
        <v>8.9751999999999992</v>
      </c>
    </row>
    <row r="5660" spans="1:5">
      <c r="A5660" s="130">
        <v>90282020</v>
      </c>
      <c r="B5660" s="117" t="s">
        <v>11077</v>
      </c>
      <c r="C5660" s="118"/>
      <c r="D5660" s="138">
        <v>3.9994999999999998</v>
      </c>
      <c r="E5660" s="138">
        <v>3.8672</v>
      </c>
    </row>
    <row r="5661" spans="1:5" ht="27">
      <c r="A5661" s="130">
        <v>90283011</v>
      </c>
      <c r="B5661" s="139" t="s">
        <v>11078</v>
      </c>
      <c r="C5661" s="140"/>
      <c r="D5661" s="138">
        <v>18.007100000000001</v>
      </c>
      <c r="E5661" s="138">
        <v>33.491599999999998</v>
      </c>
    </row>
    <row r="5662" spans="1:5">
      <c r="A5662" s="145">
        <v>90283019</v>
      </c>
      <c r="B5662" s="117" t="s">
        <v>11079</v>
      </c>
      <c r="C5662" s="118"/>
      <c r="D5662" s="136">
        <v>7.6959999999999997</v>
      </c>
      <c r="E5662" s="136">
        <v>6.5827</v>
      </c>
    </row>
    <row r="5663" spans="1:5" ht="27">
      <c r="A5663" s="130">
        <v>90283021</v>
      </c>
      <c r="B5663" s="139" t="s">
        <v>11080</v>
      </c>
      <c r="C5663" s="140"/>
      <c r="D5663" s="138">
        <v>20.209800000000001</v>
      </c>
      <c r="E5663" s="138">
        <v>18.582699999999999</v>
      </c>
    </row>
    <row r="5664" spans="1:5" ht="27">
      <c r="A5664" s="130">
        <v>90283031</v>
      </c>
      <c r="B5664" s="139" t="s">
        <v>11081</v>
      </c>
      <c r="C5664" s="140"/>
      <c r="D5664" s="138">
        <v>26.633500000000002</v>
      </c>
      <c r="E5664" s="138">
        <v>29.8889</v>
      </c>
    </row>
    <row r="5665" spans="1:5">
      <c r="A5665" s="145">
        <v>90283090</v>
      </c>
      <c r="B5665" s="117" t="s">
        <v>11082</v>
      </c>
      <c r="C5665" s="118"/>
      <c r="D5665" s="136">
        <v>135.74010000000001</v>
      </c>
      <c r="E5665" s="136">
        <v>159.04349999999999</v>
      </c>
    </row>
    <row r="5666" spans="1:5">
      <c r="A5666" s="145">
        <v>90289010</v>
      </c>
      <c r="B5666" s="117" t="s">
        <v>11083</v>
      </c>
      <c r="C5666" s="118"/>
      <c r="D5666" s="136">
        <v>5.032</v>
      </c>
      <c r="E5666" s="136">
        <v>8.4736999999999991</v>
      </c>
    </row>
    <row r="5667" spans="1:5">
      <c r="A5667" s="145">
        <v>90289090</v>
      </c>
      <c r="B5667" s="117" t="s">
        <v>11084</v>
      </c>
      <c r="C5667" s="118"/>
      <c r="D5667" s="136">
        <v>9.5159000000000002</v>
      </c>
      <c r="E5667" s="136">
        <v>10.8111</v>
      </c>
    </row>
    <row r="5668" spans="1:5" ht="27">
      <c r="A5668" s="145">
        <v>90291010</v>
      </c>
      <c r="B5668" s="139" t="s">
        <v>11085</v>
      </c>
      <c r="C5668" s="140"/>
      <c r="D5668" s="136">
        <v>10.534599999999999</v>
      </c>
      <c r="E5668" s="136">
        <v>79.955399999999997</v>
      </c>
    </row>
    <row r="5669" spans="1:5">
      <c r="A5669" s="145">
        <v>90291090</v>
      </c>
      <c r="B5669" s="117" t="s">
        <v>11086</v>
      </c>
      <c r="C5669" s="118"/>
      <c r="D5669" s="136">
        <v>2.2543000000000002</v>
      </c>
      <c r="E5669" s="136">
        <v>8.9296000000000006</v>
      </c>
    </row>
    <row r="5670" spans="1:5">
      <c r="A5670" s="145">
        <v>90292010</v>
      </c>
      <c r="B5670" s="117" t="s">
        <v>11087</v>
      </c>
      <c r="C5670" s="118"/>
      <c r="D5670" s="136">
        <v>7.0076000000000001</v>
      </c>
      <c r="E5670" s="136">
        <v>43.7622</v>
      </c>
    </row>
    <row r="5671" spans="1:5">
      <c r="A5671" s="130">
        <v>90292020</v>
      </c>
      <c r="B5671" s="117" t="s">
        <v>11088</v>
      </c>
      <c r="C5671" s="118"/>
      <c r="D5671" s="138">
        <v>62.295499999999997</v>
      </c>
      <c r="E5671" s="138">
        <v>106.9057</v>
      </c>
    </row>
    <row r="5672" spans="1:5" ht="27">
      <c r="A5672" s="130">
        <v>90299010</v>
      </c>
      <c r="B5672" s="139" t="s">
        <v>11089</v>
      </c>
      <c r="C5672" s="140"/>
      <c r="D5672" s="138">
        <v>6.1623999999999999</v>
      </c>
      <c r="E5672" s="138">
        <v>113.3999</v>
      </c>
    </row>
    <row r="5673" spans="1:5" ht="27">
      <c r="A5673" s="145">
        <v>90299090</v>
      </c>
      <c r="B5673" s="139" t="s">
        <v>11090</v>
      </c>
      <c r="C5673" s="140"/>
      <c r="D5673" s="136">
        <v>6.0787000000000004</v>
      </c>
      <c r="E5673" s="136">
        <v>13.2117</v>
      </c>
    </row>
    <row r="5674" spans="1:5" ht="27">
      <c r="A5674" s="130">
        <v>90301090</v>
      </c>
      <c r="B5674" s="139" t="s">
        <v>11091</v>
      </c>
      <c r="C5674" s="140"/>
      <c r="D5674" s="138">
        <v>488.88889999999998</v>
      </c>
      <c r="E5674" s="138">
        <v>488.88889999999998</v>
      </c>
    </row>
    <row r="5675" spans="1:5">
      <c r="A5675" s="130">
        <v>90302010</v>
      </c>
      <c r="B5675" s="117" t="s">
        <v>11092</v>
      </c>
      <c r="C5675" s="118"/>
      <c r="D5675" s="138">
        <v>37.937199999999997</v>
      </c>
      <c r="E5675" s="138">
        <v>78.238299999999995</v>
      </c>
    </row>
    <row r="5676" spans="1:5">
      <c r="A5676" s="130">
        <v>90302030</v>
      </c>
      <c r="B5676" s="117" t="s">
        <v>11093</v>
      </c>
      <c r="C5676" s="118"/>
      <c r="D5676" s="138">
        <v>18.003699999999998</v>
      </c>
      <c r="E5676" s="138">
        <v>18.0502</v>
      </c>
    </row>
    <row r="5677" spans="1:5">
      <c r="A5677" s="145">
        <v>90303100</v>
      </c>
      <c r="B5677" s="117" t="s">
        <v>11094</v>
      </c>
      <c r="C5677" s="118"/>
      <c r="D5677" s="136">
        <v>2.5503999999999998</v>
      </c>
      <c r="E5677" s="136">
        <v>12.1084</v>
      </c>
    </row>
    <row r="5678" spans="1:5">
      <c r="A5678" s="130">
        <v>90303200</v>
      </c>
      <c r="B5678" s="117" t="s">
        <v>11095</v>
      </c>
      <c r="C5678" s="118"/>
      <c r="D5678" s="138">
        <v>1.5730999999999999</v>
      </c>
      <c r="E5678" s="138">
        <v>3.8643999999999998</v>
      </c>
    </row>
    <row r="5679" spans="1:5">
      <c r="A5679" s="130">
        <v>90303311</v>
      </c>
      <c r="B5679" s="117" t="s">
        <v>11096</v>
      </c>
      <c r="C5679" s="118"/>
      <c r="D5679" s="138">
        <v>6.3022999999999998</v>
      </c>
      <c r="E5679" s="138">
        <v>17.189299999999999</v>
      </c>
    </row>
    <row r="5680" spans="1:5">
      <c r="A5680" s="130">
        <v>90303319</v>
      </c>
      <c r="B5680" s="117" t="s">
        <v>11097</v>
      </c>
      <c r="C5680" s="118"/>
      <c r="D5680" s="138">
        <v>3.9285000000000001</v>
      </c>
      <c r="E5680" s="138">
        <v>20.3629</v>
      </c>
    </row>
    <row r="5681" spans="1:5" ht="27">
      <c r="A5681" s="130">
        <v>90303321</v>
      </c>
      <c r="B5681" s="139" t="s">
        <v>11098</v>
      </c>
      <c r="C5681" s="140"/>
      <c r="D5681" s="138">
        <v>6.7847</v>
      </c>
      <c r="E5681" s="138">
        <v>7.3929</v>
      </c>
    </row>
    <row r="5682" spans="1:5">
      <c r="A5682" s="145">
        <v>90303329</v>
      </c>
      <c r="B5682" s="117" t="s">
        <v>11099</v>
      </c>
      <c r="C5682" s="118"/>
      <c r="D5682" s="136">
        <v>3.1621999999999999</v>
      </c>
      <c r="E5682" s="136">
        <v>8.4741</v>
      </c>
    </row>
    <row r="5683" spans="1:5" ht="27">
      <c r="A5683" s="130">
        <v>90303390</v>
      </c>
      <c r="B5683" s="139" t="s">
        <v>11100</v>
      </c>
      <c r="C5683" s="140"/>
      <c r="D5683" s="138">
        <v>5.2350000000000003</v>
      </c>
      <c r="E5683" s="138">
        <v>31.663399999999999</v>
      </c>
    </row>
    <row r="5684" spans="1:5">
      <c r="A5684" s="145">
        <v>90303910</v>
      </c>
      <c r="B5684" s="117" t="s">
        <v>11101</v>
      </c>
      <c r="C5684" s="118"/>
      <c r="D5684" s="136">
        <v>2.5505</v>
      </c>
      <c r="E5684" s="136">
        <v>5.0674999999999999</v>
      </c>
    </row>
    <row r="5685" spans="1:5" ht="27">
      <c r="A5685" s="130">
        <v>90303990</v>
      </c>
      <c r="B5685" s="139" t="s">
        <v>11102</v>
      </c>
      <c r="C5685" s="140"/>
      <c r="D5685" s="138">
        <v>6.5853000000000002</v>
      </c>
      <c r="E5685" s="138">
        <v>17.431000000000001</v>
      </c>
    </row>
    <row r="5686" spans="1:5">
      <c r="A5686" s="145">
        <v>90304090</v>
      </c>
      <c r="B5686" s="117" t="s">
        <v>11103</v>
      </c>
      <c r="C5686" s="118"/>
      <c r="D5686" s="136">
        <v>3.0434000000000001</v>
      </c>
      <c r="E5686" s="136">
        <v>16.745200000000001</v>
      </c>
    </row>
    <row r="5687" spans="1:5" ht="27">
      <c r="A5687" s="130">
        <v>90308290</v>
      </c>
      <c r="B5687" s="139" t="s">
        <v>11104</v>
      </c>
      <c r="C5687" s="140"/>
      <c r="D5687" s="138">
        <v>16.324300000000001</v>
      </c>
      <c r="E5687" s="138">
        <v>25.015699999999999</v>
      </c>
    </row>
    <row r="5688" spans="1:5" ht="27">
      <c r="A5688" s="145">
        <v>90308410</v>
      </c>
      <c r="B5688" s="117" t="s">
        <v>11105</v>
      </c>
      <c r="C5688" s="118"/>
      <c r="D5688" s="136">
        <v>13.4411</v>
      </c>
      <c r="E5688" s="136">
        <v>17.02</v>
      </c>
    </row>
    <row r="5689" spans="1:5" ht="27">
      <c r="A5689" s="130">
        <v>90308420</v>
      </c>
      <c r="B5689" s="139" t="s">
        <v>11106</v>
      </c>
      <c r="C5689" s="140"/>
      <c r="D5689" s="138">
        <v>99.789900000000003</v>
      </c>
      <c r="E5689" s="138">
        <v>99.830100000000002</v>
      </c>
    </row>
    <row r="5690" spans="1:5" ht="27">
      <c r="A5690" s="145">
        <v>90308490</v>
      </c>
      <c r="B5690" s="139" t="s">
        <v>11107</v>
      </c>
      <c r="C5690" s="140"/>
      <c r="D5690" s="136">
        <v>6.1421999999999999</v>
      </c>
      <c r="E5690" s="136">
        <v>33.370100000000001</v>
      </c>
    </row>
    <row r="5691" spans="1:5">
      <c r="A5691" s="145">
        <v>90308910</v>
      </c>
      <c r="B5691" s="117" t="s">
        <v>11108</v>
      </c>
      <c r="C5691" s="118"/>
      <c r="D5691" s="136">
        <v>115.2222</v>
      </c>
      <c r="E5691" s="136">
        <v>114.1414</v>
      </c>
    </row>
    <row r="5692" spans="1:5">
      <c r="A5692" s="145">
        <v>90308920</v>
      </c>
      <c r="B5692" s="117" t="s">
        <v>11109</v>
      </c>
      <c r="C5692" s="118"/>
      <c r="D5692" s="136">
        <v>189.37610000000001</v>
      </c>
      <c r="E5692" s="136">
        <v>335.88130000000001</v>
      </c>
    </row>
    <row r="5693" spans="1:5">
      <c r="A5693" s="130">
        <v>90308930</v>
      </c>
      <c r="B5693" s="117" t="s">
        <v>11110</v>
      </c>
      <c r="C5693" s="118"/>
      <c r="D5693" s="138">
        <v>24.342199999999998</v>
      </c>
      <c r="E5693" s="138">
        <v>30.8172</v>
      </c>
    </row>
    <row r="5694" spans="1:5">
      <c r="A5694" s="130">
        <v>90308940</v>
      </c>
      <c r="B5694" s="117" t="s">
        <v>11111</v>
      </c>
      <c r="C5694" s="118"/>
      <c r="D5694" s="138">
        <v>29.7103</v>
      </c>
      <c r="E5694" s="138">
        <v>42.7376</v>
      </c>
    </row>
    <row r="5695" spans="1:5">
      <c r="A5695" s="145">
        <v>90308990</v>
      </c>
      <c r="B5695" s="117" t="s">
        <v>11112</v>
      </c>
      <c r="C5695" s="118"/>
      <c r="D5695" s="136">
        <v>4.1303000000000001</v>
      </c>
      <c r="E5695" s="136">
        <v>39.613500000000002</v>
      </c>
    </row>
    <row r="5696" spans="1:5">
      <c r="A5696" s="145">
        <v>90309010</v>
      </c>
      <c r="B5696" s="117" t="s">
        <v>11113</v>
      </c>
      <c r="C5696" s="118"/>
      <c r="D5696" s="136">
        <v>3.2389999999999999</v>
      </c>
      <c r="E5696" s="136">
        <v>5.1569000000000003</v>
      </c>
    </row>
    <row r="5697" spans="1:5">
      <c r="A5697" s="145">
        <v>90309090</v>
      </c>
      <c r="B5697" s="117" t="s">
        <v>11114</v>
      </c>
      <c r="C5697" s="118"/>
      <c r="D5697" s="136">
        <v>4</v>
      </c>
      <c r="E5697" s="136">
        <v>13.5299</v>
      </c>
    </row>
    <row r="5698" spans="1:5">
      <c r="A5698" s="130">
        <v>90311000</v>
      </c>
      <c r="B5698" s="117" t="s">
        <v>11115</v>
      </c>
      <c r="C5698" s="118"/>
      <c r="D5698" s="138">
        <v>2.1053000000000002</v>
      </c>
      <c r="E5698" s="138">
        <v>5.4002999999999997</v>
      </c>
    </row>
    <row r="5699" spans="1:5">
      <c r="A5699" s="130">
        <v>90312010</v>
      </c>
      <c r="B5699" s="117" t="s">
        <v>11116</v>
      </c>
      <c r="C5699" s="118"/>
      <c r="D5699" s="138">
        <v>3.7448000000000001</v>
      </c>
      <c r="E5699" s="138">
        <v>4.6292999999999997</v>
      </c>
    </row>
    <row r="5700" spans="1:5">
      <c r="A5700" s="145">
        <v>90312090</v>
      </c>
      <c r="B5700" s="117" t="s">
        <v>11117</v>
      </c>
      <c r="C5700" s="118"/>
      <c r="D5700" s="136">
        <v>3.4860000000000002</v>
      </c>
      <c r="E5700" s="136">
        <v>8.2577999999999996</v>
      </c>
    </row>
    <row r="5701" spans="1:5" ht="27">
      <c r="A5701" s="130">
        <v>90314910</v>
      </c>
      <c r="B5701" s="139" t="s">
        <v>11118</v>
      </c>
      <c r="C5701" s="140"/>
      <c r="D5701" s="138">
        <v>29.907699999999998</v>
      </c>
      <c r="E5701" s="138">
        <v>29.907699999999998</v>
      </c>
    </row>
    <row r="5702" spans="1:5">
      <c r="A5702" s="145">
        <v>90314920</v>
      </c>
      <c r="B5702" s="117" t="s">
        <v>11119</v>
      </c>
      <c r="C5702" s="118"/>
      <c r="D5702" s="136">
        <v>76.633200000000002</v>
      </c>
      <c r="E5702" s="136">
        <v>76.633200000000002</v>
      </c>
    </row>
    <row r="5703" spans="1:5" ht="27">
      <c r="A5703" s="130">
        <v>90314990</v>
      </c>
      <c r="B5703" s="139" t="s">
        <v>11120</v>
      </c>
      <c r="C5703" s="140"/>
      <c r="D5703" s="138">
        <v>8.5845000000000002</v>
      </c>
      <c r="E5703" s="138">
        <v>43.362400000000001</v>
      </c>
    </row>
    <row r="5704" spans="1:5">
      <c r="A5704" s="130">
        <v>90318011</v>
      </c>
      <c r="B5704" s="117" t="s">
        <v>11121</v>
      </c>
      <c r="C5704" s="118"/>
      <c r="D5704" s="138">
        <v>5.4215</v>
      </c>
      <c r="E5704" s="138">
        <v>8.9366000000000003</v>
      </c>
    </row>
    <row r="5705" spans="1:5">
      <c r="A5705" s="130">
        <v>90318012</v>
      </c>
      <c r="B5705" s="117" t="s">
        <v>11122</v>
      </c>
      <c r="C5705" s="118"/>
      <c r="D5705" s="138">
        <v>155.70699999999999</v>
      </c>
      <c r="E5705" s="138">
        <v>122.8573</v>
      </c>
    </row>
    <row r="5706" spans="1:5" ht="27">
      <c r="A5706" s="130">
        <v>90318020</v>
      </c>
      <c r="B5706" s="139" t="s">
        <v>11123</v>
      </c>
      <c r="C5706" s="140"/>
      <c r="D5706" s="138">
        <v>9.8693000000000008</v>
      </c>
      <c r="E5706" s="138">
        <v>17.378299999999999</v>
      </c>
    </row>
    <row r="5707" spans="1:5">
      <c r="A5707" s="130">
        <v>90318030</v>
      </c>
      <c r="B5707" s="117" t="s">
        <v>11124</v>
      </c>
      <c r="C5707" s="118"/>
      <c r="D5707" s="138">
        <v>6.9969999999999999</v>
      </c>
      <c r="E5707" s="138">
        <v>38.904699999999998</v>
      </c>
    </row>
    <row r="5708" spans="1:5" ht="27">
      <c r="A5708" s="130">
        <v>90318040</v>
      </c>
      <c r="B5708" s="139" t="s">
        <v>11125</v>
      </c>
      <c r="C5708" s="140"/>
      <c r="D5708" s="138">
        <v>5.1813000000000002</v>
      </c>
      <c r="E5708" s="138">
        <v>8.9916999999999998</v>
      </c>
    </row>
    <row r="5709" spans="1:5">
      <c r="A5709" s="130">
        <v>90318060</v>
      </c>
      <c r="B5709" s="117" t="s">
        <v>11126</v>
      </c>
      <c r="C5709" s="118"/>
      <c r="D5709" s="138">
        <v>5.97</v>
      </c>
      <c r="E5709" s="138">
        <v>11.6496</v>
      </c>
    </row>
    <row r="5710" spans="1:5">
      <c r="A5710" s="145">
        <v>90318091</v>
      </c>
      <c r="B5710" s="117" t="s">
        <v>11127</v>
      </c>
      <c r="C5710" s="118"/>
      <c r="D5710" s="136">
        <v>7.9248000000000003</v>
      </c>
      <c r="E5710" s="136">
        <v>7.9720000000000004</v>
      </c>
    </row>
    <row r="5711" spans="1:5" ht="27">
      <c r="A5711" s="130">
        <v>90318099</v>
      </c>
      <c r="B5711" s="139" t="s">
        <v>11128</v>
      </c>
      <c r="C5711" s="140"/>
      <c r="D5711" s="138">
        <v>8.8184000000000005</v>
      </c>
      <c r="E5711" s="138">
        <v>22.259</v>
      </c>
    </row>
    <row r="5712" spans="1:5" ht="27">
      <c r="A5712" s="130">
        <v>90319010</v>
      </c>
      <c r="B5712" s="139" t="s">
        <v>11129</v>
      </c>
      <c r="C5712" s="140"/>
      <c r="D5712" s="138">
        <v>2.4601000000000002</v>
      </c>
      <c r="E5712" s="138">
        <v>21.424299999999999</v>
      </c>
    </row>
    <row r="5713" spans="1:5" ht="27">
      <c r="A5713" s="145">
        <v>90319090</v>
      </c>
      <c r="B5713" s="139" t="s">
        <v>11130</v>
      </c>
      <c r="C5713" s="140"/>
      <c r="D5713" s="136">
        <v>7.1429</v>
      </c>
      <c r="E5713" s="136">
        <v>24.831800000000001</v>
      </c>
    </row>
    <row r="5714" spans="1:5" ht="27">
      <c r="A5714" s="130">
        <v>90321010</v>
      </c>
      <c r="B5714" s="139" t="s">
        <v>11131</v>
      </c>
      <c r="C5714" s="140"/>
      <c r="D5714" s="138">
        <v>10.8171</v>
      </c>
      <c r="E5714" s="138">
        <v>17.878699999999998</v>
      </c>
    </row>
    <row r="5715" spans="1:5">
      <c r="A5715" s="130">
        <v>90321090</v>
      </c>
      <c r="B5715" s="117" t="s">
        <v>11132</v>
      </c>
      <c r="C5715" s="118"/>
      <c r="D5715" s="138">
        <v>4.1234999999999999</v>
      </c>
      <c r="E5715" s="138">
        <v>16.339200000000002</v>
      </c>
    </row>
    <row r="5716" spans="1:5" ht="27">
      <c r="A5716" s="130">
        <v>90322000</v>
      </c>
      <c r="B5716" s="139" t="s">
        <v>11133</v>
      </c>
      <c r="C5716" s="140"/>
      <c r="D5716" s="138">
        <v>6.6226000000000003</v>
      </c>
      <c r="E5716" s="138">
        <v>10.2539</v>
      </c>
    </row>
    <row r="5717" spans="1:5" ht="27">
      <c r="A5717" s="130">
        <v>90328100</v>
      </c>
      <c r="B5717" s="139" t="s">
        <v>11134</v>
      </c>
      <c r="C5717" s="140"/>
      <c r="D5717" s="138">
        <v>7.8973000000000004</v>
      </c>
      <c r="E5717" s="138">
        <v>10.704800000000001</v>
      </c>
    </row>
    <row r="5718" spans="1:5">
      <c r="A5718" s="145">
        <v>90328911</v>
      </c>
      <c r="B5718" s="117" t="s">
        <v>11135</v>
      </c>
      <c r="C5718" s="118"/>
      <c r="D5718" s="136">
        <v>8.6532999999999998</v>
      </c>
      <c r="E5718" s="136">
        <v>35.215200000000003</v>
      </c>
    </row>
    <row r="5719" spans="1:5">
      <c r="A5719" s="145">
        <v>90328919</v>
      </c>
      <c r="B5719" s="117" t="s">
        <v>11136</v>
      </c>
      <c r="C5719" s="118"/>
      <c r="D5719" s="136">
        <v>3.6145</v>
      </c>
      <c r="E5719" s="136">
        <v>5.7354000000000003</v>
      </c>
    </row>
    <row r="5720" spans="1:5">
      <c r="A5720" s="145">
        <v>90328921</v>
      </c>
      <c r="B5720" s="117" t="s">
        <v>11137</v>
      </c>
      <c r="C5720" s="118"/>
      <c r="D5720" s="136">
        <v>23.124500000000001</v>
      </c>
      <c r="E5720" s="136">
        <v>49.449199999999998</v>
      </c>
    </row>
    <row r="5721" spans="1:5">
      <c r="A5721" s="145">
        <v>90328922</v>
      </c>
      <c r="B5721" s="117" t="s">
        <v>11138</v>
      </c>
      <c r="C5721" s="118"/>
      <c r="D5721" s="136">
        <v>134.5061</v>
      </c>
      <c r="E5721" s="136">
        <v>143.79259999999999</v>
      </c>
    </row>
    <row r="5722" spans="1:5" ht="27">
      <c r="A5722" s="130">
        <v>90328923</v>
      </c>
      <c r="B5722" s="139" t="s">
        <v>11139</v>
      </c>
      <c r="C5722" s="140"/>
      <c r="D5722" s="138">
        <v>113.6336</v>
      </c>
      <c r="E5722" s="138">
        <v>116.76990000000001</v>
      </c>
    </row>
    <row r="5723" spans="1:5">
      <c r="A5723" s="145">
        <v>90328924</v>
      </c>
      <c r="B5723" s="117" t="s">
        <v>11140</v>
      </c>
      <c r="C5723" s="118"/>
      <c r="D5723" s="136">
        <v>29.1295</v>
      </c>
      <c r="E5723" s="136">
        <v>80.116299999999995</v>
      </c>
    </row>
    <row r="5724" spans="1:5">
      <c r="A5724" s="145">
        <v>90328925</v>
      </c>
      <c r="B5724" s="117" t="s">
        <v>11141</v>
      </c>
      <c r="C5724" s="118"/>
      <c r="D5724" s="136">
        <v>26.636700000000001</v>
      </c>
      <c r="E5724" s="136">
        <v>101.11920000000001</v>
      </c>
    </row>
    <row r="5725" spans="1:5">
      <c r="A5725" s="145">
        <v>90328929</v>
      </c>
      <c r="B5725" s="117" t="s">
        <v>11142</v>
      </c>
      <c r="C5725" s="118"/>
      <c r="D5725" s="136">
        <v>44.043199999999999</v>
      </c>
      <c r="E5725" s="136">
        <v>136.9402</v>
      </c>
    </row>
    <row r="5726" spans="1:5">
      <c r="A5726" s="145">
        <v>90328930</v>
      </c>
      <c r="B5726" s="117" t="s">
        <v>11143</v>
      </c>
      <c r="C5726" s="118"/>
      <c r="D5726" s="148">
        <v>1555.5275999999999</v>
      </c>
      <c r="E5726" s="148">
        <v>1555.5275999999999</v>
      </c>
    </row>
    <row r="5727" spans="1:5">
      <c r="A5727" s="145">
        <v>90328981</v>
      </c>
      <c r="B5727" s="117" t="s">
        <v>11144</v>
      </c>
      <c r="C5727" s="118"/>
      <c r="D5727" s="136">
        <v>20.007400000000001</v>
      </c>
      <c r="E5727" s="136">
        <v>59.499099999999999</v>
      </c>
    </row>
    <row r="5728" spans="1:5" ht="27">
      <c r="A5728" s="130">
        <v>90328982</v>
      </c>
      <c r="B5728" s="139" t="s">
        <v>11145</v>
      </c>
      <c r="C5728" s="140"/>
      <c r="D5728" s="138">
        <v>11.55</v>
      </c>
      <c r="E5728" s="138">
        <v>25.3066</v>
      </c>
    </row>
    <row r="5729" spans="1:5" ht="27">
      <c r="A5729" s="130">
        <v>90328983</v>
      </c>
      <c r="B5729" s="139" t="s">
        <v>11146</v>
      </c>
      <c r="C5729" s="140"/>
      <c r="D5729" s="138">
        <v>9.9467999999999996</v>
      </c>
      <c r="E5729" s="138">
        <v>52.7913</v>
      </c>
    </row>
    <row r="5730" spans="1:5">
      <c r="A5730" s="145">
        <v>90328984</v>
      </c>
      <c r="B5730" s="117" t="s">
        <v>11147</v>
      </c>
      <c r="C5730" s="118"/>
      <c r="D5730" s="136">
        <v>17.751300000000001</v>
      </c>
      <c r="E5730" s="136">
        <v>32.145600000000002</v>
      </c>
    </row>
    <row r="5731" spans="1:5">
      <c r="A5731" s="145">
        <v>90328989</v>
      </c>
      <c r="B5731" s="117" t="s">
        <v>11148</v>
      </c>
      <c r="C5731" s="118"/>
      <c r="D5731" s="136">
        <v>5.16</v>
      </c>
      <c r="E5731" s="136">
        <v>52.296100000000003</v>
      </c>
    </row>
    <row r="5732" spans="1:5">
      <c r="A5732" s="145">
        <v>90328990</v>
      </c>
      <c r="B5732" s="117" t="s">
        <v>11149</v>
      </c>
      <c r="C5732" s="118"/>
      <c r="D5732" s="136">
        <v>27.25</v>
      </c>
      <c r="E5732" s="136">
        <v>83.110299999999995</v>
      </c>
    </row>
    <row r="5733" spans="1:5">
      <c r="A5733" s="145">
        <v>90329010</v>
      </c>
      <c r="B5733" s="117" t="s">
        <v>11150</v>
      </c>
      <c r="C5733" s="118"/>
      <c r="D5733" s="136">
        <v>18.600000000000001</v>
      </c>
      <c r="E5733" s="136">
        <v>70.725399999999993</v>
      </c>
    </row>
    <row r="5734" spans="1:5">
      <c r="A5734" s="145">
        <v>90329091</v>
      </c>
      <c r="B5734" s="117" t="s">
        <v>11151</v>
      </c>
      <c r="C5734" s="118"/>
      <c r="D5734" s="136">
        <v>1.5871</v>
      </c>
      <c r="E5734" s="136">
        <v>17.9148</v>
      </c>
    </row>
    <row r="5735" spans="1:5">
      <c r="A5735" s="145">
        <v>90329099</v>
      </c>
      <c r="B5735" s="117" t="s">
        <v>11152</v>
      </c>
      <c r="C5735" s="118"/>
      <c r="D5735" s="136">
        <v>15.760999999999999</v>
      </c>
      <c r="E5735" s="136">
        <v>64.741799999999998</v>
      </c>
    </row>
    <row r="5736" spans="1:5">
      <c r="A5736" s="145">
        <v>90330000</v>
      </c>
      <c r="B5736" s="117" t="s">
        <v>11153</v>
      </c>
      <c r="C5736" s="118"/>
      <c r="D5736" s="136">
        <v>0.9617</v>
      </c>
      <c r="E5736" s="136">
        <v>16.169499999999999</v>
      </c>
    </row>
    <row r="5737" spans="1:5">
      <c r="A5737" s="145">
        <v>91011100</v>
      </c>
      <c r="B5737" s="117" t="s">
        <v>11154</v>
      </c>
      <c r="C5737" s="118"/>
      <c r="D5737" s="136">
        <v>24.291699999999999</v>
      </c>
      <c r="E5737" s="136">
        <v>24.291699999999999</v>
      </c>
    </row>
    <row r="5738" spans="1:5">
      <c r="A5738" s="145">
        <v>91011900</v>
      </c>
      <c r="B5738" s="117" t="s">
        <v>11155</v>
      </c>
      <c r="C5738" s="118"/>
      <c r="D5738" s="136">
        <v>7.3929</v>
      </c>
      <c r="E5738" s="136">
        <v>7.8056999999999999</v>
      </c>
    </row>
    <row r="5739" spans="1:5" ht="27">
      <c r="A5739" s="130">
        <v>91012900</v>
      </c>
      <c r="B5739" s="139" t="s">
        <v>11156</v>
      </c>
      <c r="C5739" s="140"/>
      <c r="D5739" s="138">
        <v>5.7083000000000004</v>
      </c>
      <c r="E5739" s="138">
        <v>7.3089000000000004</v>
      </c>
    </row>
    <row r="5740" spans="1:5">
      <c r="A5740" s="145">
        <v>91019900</v>
      </c>
      <c r="B5740" s="117" t="s">
        <v>11157</v>
      </c>
      <c r="C5740" s="118"/>
      <c r="D5740" s="136">
        <v>6.6985000000000001</v>
      </c>
      <c r="E5740" s="136">
        <v>6.7195</v>
      </c>
    </row>
    <row r="5741" spans="1:5" ht="27">
      <c r="A5741" s="130">
        <v>91021110</v>
      </c>
      <c r="B5741" s="139" t="s">
        <v>11158</v>
      </c>
      <c r="C5741" s="140"/>
      <c r="D5741" s="138">
        <v>14.480399999999999</v>
      </c>
      <c r="E5741" s="138">
        <v>58.0623</v>
      </c>
    </row>
    <row r="5742" spans="1:5">
      <c r="A5742" s="145">
        <v>91021190</v>
      </c>
      <c r="B5742" s="117" t="s">
        <v>11159</v>
      </c>
      <c r="C5742" s="118"/>
      <c r="D5742" s="136">
        <v>32.683900000000001</v>
      </c>
      <c r="E5742" s="136">
        <v>76.647099999999995</v>
      </c>
    </row>
    <row r="5743" spans="1:5" ht="27">
      <c r="A5743" s="130">
        <v>91021210</v>
      </c>
      <c r="B5743" s="139" t="s">
        <v>11160</v>
      </c>
      <c r="C5743" s="140"/>
      <c r="D5743" s="138">
        <v>9.1761999999999997</v>
      </c>
      <c r="E5743" s="138">
        <v>112.2976</v>
      </c>
    </row>
    <row r="5744" spans="1:5">
      <c r="A5744" s="145">
        <v>91021220</v>
      </c>
      <c r="B5744" s="117" t="s">
        <v>11161</v>
      </c>
      <c r="C5744" s="118"/>
      <c r="D5744" s="136">
        <v>6.0690999999999997</v>
      </c>
      <c r="E5744" s="136">
        <v>38.253599999999999</v>
      </c>
    </row>
    <row r="5745" spans="1:5" ht="27">
      <c r="A5745" s="130">
        <v>91021290</v>
      </c>
      <c r="B5745" s="139" t="s">
        <v>11162</v>
      </c>
      <c r="C5745" s="140"/>
      <c r="D5745" s="138">
        <v>67.643500000000003</v>
      </c>
      <c r="E5745" s="138">
        <v>11.277100000000001</v>
      </c>
    </row>
    <row r="5746" spans="1:5">
      <c r="A5746" s="145">
        <v>91021900</v>
      </c>
      <c r="B5746" s="117" t="s">
        <v>11163</v>
      </c>
      <c r="C5746" s="118"/>
      <c r="D5746" s="136">
        <v>2.4752999999999998</v>
      </c>
      <c r="E5746" s="136">
        <v>51.274299999999997</v>
      </c>
    </row>
    <row r="5747" spans="1:5" ht="27">
      <c r="A5747" s="130">
        <v>91022100</v>
      </c>
      <c r="B5747" s="139" t="s">
        <v>11164</v>
      </c>
      <c r="C5747" s="140"/>
      <c r="D5747" s="138">
        <v>163.04820000000001</v>
      </c>
      <c r="E5747" s="138">
        <v>151.79730000000001</v>
      </c>
    </row>
    <row r="5748" spans="1:5">
      <c r="A5748" s="130">
        <v>91022900</v>
      </c>
      <c r="B5748" s="117" t="s">
        <v>11165</v>
      </c>
      <c r="C5748" s="118"/>
      <c r="D5748" s="138">
        <v>2.8893</v>
      </c>
      <c r="E5748" s="138">
        <v>4.1764999999999999</v>
      </c>
    </row>
    <row r="5749" spans="1:5" ht="27">
      <c r="A5749" s="130">
        <v>91029100</v>
      </c>
      <c r="B5749" s="139" t="s">
        <v>11166</v>
      </c>
      <c r="C5749" s="140"/>
      <c r="D5749" s="138">
        <v>2.8172999999999999</v>
      </c>
      <c r="E5749" s="138">
        <v>12.4513</v>
      </c>
    </row>
    <row r="5750" spans="1:5">
      <c r="A5750" s="145">
        <v>91029900</v>
      </c>
      <c r="B5750" s="117" t="s">
        <v>11167</v>
      </c>
      <c r="C5750" s="118"/>
      <c r="D5750" s="136">
        <v>2.5167999999999999</v>
      </c>
      <c r="E5750" s="136">
        <v>5.5262000000000002</v>
      </c>
    </row>
    <row r="5751" spans="1:5" ht="27">
      <c r="A5751" s="130">
        <v>91031000</v>
      </c>
      <c r="B5751" s="139" t="s">
        <v>11168</v>
      </c>
      <c r="C5751" s="140"/>
      <c r="D5751" s="138">
        <v>1.2134</v>
      </c>
      <c r="E5751" s="138">
        <v>1.8949</v>
      </c>
    </row>
    <row r="5752" spans="1:5" ht="27">
      <c r="A5752" s="130">
        <v>91039000</v>
      </c>
      <c r="B5752" s="139" t="s">
        <v>11169</v>
      </c>
      <c r="C5752" s="140"/>
      <c r="D5752" s="138">
        <v>1.4708000000000001</v>
      </c>
      <c r="E5752" s="138">
        <v>1.7034</v>
      </c>
    </row>
    <row r="5753" spans="1:5">
      <c r="A5753" s="145">
        <v>91040000</v>
      </c>
      <c r="B5753" s="117" t="s">
        <v>11170</v>
      </c>
      <c r="C5753" s="118"/>
      <c r="D5753" s="136">
        <v>13.3552</v>
      </c>
      <c r="E5753" s="136">
        <v>51.140700000000002</v>
      </c>
    </row>
    <row r="5754" spans="1:5">
      <c r="A5754" s="145">
        <v>91051100</v>
      </c>
      <c r="B5754" s="117" t="s">
        <v>11171</v>
      </c>
      <c r="C5754" s="118"/>
      <c r="D5754" s="136">
        <v>1.0742</v>
      </c>
      <c r="E5754" s="136">
        <v>3.2925</v>
      </c>
    </row>
    <row r="5755" spans="1:5">
      <c r="A5755" s="145">
        <v>91051900</v>
      </c>
      <c r="B5755" s="117" t="s">
        <v>11172</v>
      </c>
      <c r="C5755" s="118"/>
      <c r="D5755" s="136">
        <v>1.4644999999999999</v>
      </c>
      <c r="E5755" s="136">
        <v>3.1198999999999999</v>
      </c>
    </row>
    <row r="5756" spans="1:5">
      <c r="A5756" s="145">
        <v>91052100</v>
      </c>
      <c r="B5756" s="117" t="s">
        <v>11173</v>
      </c>
      <c r="C5756" s="118"/>
      <c r="D5756" s="136">
        <v>1.0347999999999999</v>
      </c>
      <c r="E5756" s="136">
        <v>1.9308000000000001</v>
      </c>
    </row>
    <row r="5757" spans="1:5" ht="27">
      <c r="A5757" s="130">
        <v>91052900</v>
      </c>
      <c r="B5757" s="139" t="s">
        <v>11174</v>
      </c>
      <c r="C5757" s="140"/>
      <c r="D5757" s="138">
        <v>1.4651000000000001</v>
      </c>
      <c r="E5757" s="138">
        <v>2.0901999999999998</v>
      </c>
    </row>
    <row r="5758" spans="1:5">
      <c r="A5758" s="145">
        <v>91059100</v>
      </c>
      <c r="B5758" s="117" t="s">
        <v>11175</v>
      </c>
      <c r="C5758" s="118"/>
      <c r="D5758" s="136">
        <v>1.3524</v>
      </c>
      <c r="E5758" s="136">
        <v>4.0347</v>
      </c>
    </row>
    <row r="5759" spans="1:5" ht="27">
      <c r="A5759" s="130">
        <v>91059900</v>
      </c>
      <c r="B5759" s="139" t="s">
        <v>11176</v>
      </c>
      <c r="C5759" s="140"/>
      <c r="D5759" s="138">
        <v>1.0494000000000001</v>
      </c>
      <c r="E5759" s="138">
        <v>2.6276000000000002</v>
      </c>
    </row>
    <row r="5760" spans="1:5">
      <c r="A5760" s="145">
        <v>91061000</v>
      </c>
      <c r="B5760" s="117" t="s">
        <v>11177</v>
      </c>
      <c r="C5760" s="118"/>
      <c r="D5760" s="136">
        <v>1.5258</v>
      </c>
      <c r="E5760" s="136">
        <v>11.414</v>
      </c>
    </row>
    <row r="5761" spans="1:5" ht="27">
      <c r="A5761" s="130">
        <v>91069000</v>
      </c>
      <c r="B5761" s="139" t="s">
        <v>11178</v>
      </c>
      <c r="C5761" s="140"/>
      <c r="D5761" s="138">
        <v>2.5371000000000001</v>
      </c>
      <c r="E5761" s="138">
        <v>9.1621000000000006</v>
      </c>
    </row>
    <row r="5762" spans="1:5">
      <c r="A5762" s="130">
        <v>91070010</v>
      </c>
      <c r="B5762" s="117" t="s">
        <v>11179</v>
      </c>
      <c r="C5762" s="118"/>
      <c r="D5762" s="138">
        <v>4.7584</v>
      </c>
      <c r="E5762" s="138">
        <v>11.773</v>
      </c>
    </row>
    <row r="5763" spans="1:5" ht="27">
      <c r="A5763" s="130">
        <v>91070090</v>
      </c>
      <c r="B5763" s="139" t="s">
        <v>11180</v>
      </c>
      <c r="C5763" s="140"/>
      <c r="D5763" s="138">
        <v>5.1886999999999999</v>
      </c>
      <c r="E5763" s="138">
        <v>16.728200000000001</v>
      </c>
    </row>
    <row r="5764" spans="1:5">
      <c r="A5764" s="145">
        <v>91089000</v>
      </c>
      <c r="B5764" s="117" t="s">
        <v>11181</v>
      </c>
      <c r="C5764" s="118"/>
      <c r="D5764" s="136">
        <v>16.875</v>
      </c>
      <c r="E5764" s="136">
        <v>16.875</v>
      </c>
    </row>
    <row r="5765" spans="1:5" ht="27">
      <c r="A5765" s="130">
        <v>91091000</v>
      </c>
      <c r="B5765" s="139" t="s">
        <v>11182</v>
      </c>
      <c r="C5765" s="140"/>
      <c r="D5765" s="138">
        <v>14.305899999999999</v>
      </c>
      <c r="E5765" s="138">
        <v>14.731999999999999</v>
      </c>
    </row>
    <row r="5766" spans="1:5">
      <c r="A5766" s="145">
        <v>91099000</v>
      </c>
      <c r="B5766" s="117" t="s">
        <v>11183</v>
      </c>
      <c r="C5766" s="118"/>
      <c r="D5766" s="136">
        <v>2.7814999999999999</v>
      </c>
      <c r="E5766" s="136">
        <v>1.4447000000000001</v>
      </c>
    </row>
    <row r="5767" spans="1:5">
      <c r="A5767" s="145">
        <v>91101110</v>
      </c>
      <c r="B5767" s="117" t="s">
        <v>11184</v>
      </c>
      <c r="C5767" s="118"/>
      <c r="D5767" s="136">
        <v>1.5711999999999999</v>
      </c>
      <c r="E5767" s="136">
        <v>1.5711999999999999</v>
      </c>
    </row>
    <row r="5768" spans="1:5">
      <c r="A5768" s="145">
        <v>91101190</v>
      </c>
      <c r="B5768" s="117" t="s">
        <v>11185</v>
      </c>
      <c r="C5768" s="118"/>
      <c r="D5768" s="136">
        <v>10.8775</v>
      </c>
      <c r="E5768" s="136">
        <v>11.583</v>
      </c>
    </row>
    <row r="5769" spans="1:5">
      <c r="A5769" s="145">
        <v>91109000</v>
      </c>
      <c r="B5769" s="117" t="s">
        <v>11186</v>
      </c>
      <c r="C5769" s="118"/>
      <c r="D5769" s="136">
        <v>118</v>
      </c>
      <c r="E5769" s="136">
        <v>125.3922</v>
      </c>
    </row>
    <row r="5770" spans="1:5" ht="27">
      <c r="A5770" s="145">
        <v>91112090</v>
      </c>
      <c r="B5770" s="139" t="s">
        <v>11187</v>
      </c>
      <c r="C5770" s="140"/>
      <c r="D5770" s="136">
        <v>31.682400000000001</v>
      </c>
      <c r="E5770" s="136">
        <v>99.876800000000003</v>
      </c>
    </row>
    <row r="5771" spans="1:5">
      <c r="A5771" s="145">
        <v>91118000</v>
      </c>
      <c r="B5771" s="117" t="s">
        <v>11188</v>
      </c>
      <c r="C5771" s="118"/>
      <c r="D5771" s="136">
        <v>1.7886</v>
      </c>
      <c r="E5771" s="136">
        <v>1.8596999999999999</v>
      </c>
    </row>
    <row r="5772" spans="1:5">
      <c r="A5772" s="145">
        <v>91119010</v>
      </c>
      <c r="B5772" s="117" t="s">
        <v>11189</v>
      </c>
      <c r="C5772" s="118"/>
      <c r="D5772" s="136">
        <v>42.416200000000003</v>
      </c>
      <c r="E5772" s="136">
        <v>98.574399999999997</v>
      </c>
    </row>
    <row r="5773" spans="1:5">
      <c r="A5773" s="145">
        <v>91119090</v>
      </c>
      <c r="B5773" s="117" t="s">
        <v>11190</v>
      </c>
      <c r="C5773" s="118"/>
      <c r="D5773" s="136">
        <v>2.5198</v>
      </c>
      <c r="E5773" s="136">
        <v>13.043799999999999</v>
      </c>
    </row>
    <row r="5774" spans="1:5">
      <c r="A5774" s="145">
        <v>91132000</v>
      </c>
      <c r="B5774" s="117" t="s">
        <v>11191</v>
      </c>
      <c r="C5774" s="118"/>
      <c r="D5774" s="136">
        <v>1.927</v>
      </c>
      <c r="E5774" s="136">
        <v>3.8096999999999999</v>
      </c>
    </row>
    <row r="5775" spans="1:5" ht="27">
      <c r="A5775" s="130">
        <v>91139000</v>
      </c>
      <c r="B5775" s="139" t="s">
        <v>11192</v>
      </c>
      <c r="C5775" s="140"/>
      <c r="D5775" s="138">
        <v>1.6651</v>
      </c>
      <c r="E5775" s="138">
        <v>3.3915999999999999</v>
      </c>
    </row>
    <row r="5776" spans="1:5">
      <c r="A5776" s="130">
        <v>91143000</v>
      </c>
      <c r="B5776" s="117" t="s">
        <v>11193</v>
      </c>
      <c r="C5776" s="118"/>
      <c r="D5776" s="138">
        <v>6.5819999999999999</v>
      </c>
      <c r="E5776" s="138">
        <v>9.8589000000000002</v>
      </c>
    </row>
    <row r="5777" spans="1:5">
      <c r="A5777" s="130">
        <v>91149000</v>
      </c>
      <c r="B5777" s="117" t="s">
        <v>7628</v>
      </c>
      <c r="C5777" s="118"/>
      <c r="D5777" s="138">
        <v>2.2726000000000002</v>
      </c>
      <c r="E5777" s="138">
        <v>7.6566999999999998</v>
      </c>
    </row>
    <row r="5778" spans="1:5">
      <c r="A5778" s="130">
        <v>92011000</v>
      </c>
      <c r="B5778" s="117" t="s">
        <v>11194</v>
      </c>
      <c r="C5778" s="118"/>
      <c r="D5778" s="138">
        <v>3.2709000000000001</v>
      </c>
      <c r="E5778" s="138">
        <v>5.8710000000000004</v>
      </c>
    </row>
    <row r="5779" spans="1:5">
      <c r="A5779" s="130">
        <v>92012000</v>
      </c>
      <c r="B5779" s="117" t="s">
        <v>11195</v>
      </c>
      <c r="C5779" s="118"/>
      <c r="D5779" s="138">
        <v>8.593</v>
      </c>
      <c r="E5779" s="138">
        <v>11.4955</v>
      </c>
    </row>
    <row r="5780" spans="1:5">
      <c r="A5780" s="145">
        <v>92019000</v>
      </c>
      <c r="B5780" s="117" t="s">
        <v>11196</v>
      </c>
      <c r="C5780" s="118"/>
      <c r="D5780" s="136">
        <v>6.7986000000000004</v>
      </c>
      <c r="E5780" s="136">
        <v>10.9367</v>
      </c>
    </row>
    <row r="5781" spans="1:5">
      <c r="A5781" s="145">
        <v>92021000</v>
      </c>
      <c r="B5781" s="117" t="s">
        <v>11197</v>
      </c>
      <c r="C5781" s="118"/>
      <c r="D5781" s="136">
        <v>6.4435000000000002</v>
      </c>
      <c r="E5781" s="136">
        <v>12.9192</v>
      </c>
    </row>
    <row r="5782" spans="1:5">
      <c r="A5782" s="130">
        <v>92029000</v>
      </c>
      <c r="B5782" s="117" t="s">
        <v>11198</v>
      </c>
      <c r="C5782" s="118"/>
      <c r="D5782" s="138">
        <v>6.6058000000000003</v>
      </c>
      <c r="E5782" s="138">
        <v>17.214400000000001</v>
      </c>
    </row>
    <row r="5783" spans="1:5">
      <c r="A5783" s="130">
        <v>92051000</v>
      </c>
      <c r="B5783" s="117" t="s">
        <v>11199</v>
      </c>
      <c r="C5783" s="118"/>
      <c r="D5783" s="138">
        <v>13.3222</v>
      </c>
      <c r="E5783" s="138">
        <v>27.354399999999998</v>
      </c>
    </row>
    <row r="5784" spans="1:5">
      <c r="A5784" s="145">
        <v>92059000</v>
      </c>
      <c r="B5784" s="117" t="s">
        <v>11200</v>
      </c>
      <c r="C5784" s="118"/>
      <c r="D5784" s="136">
        <v>6.0187999999999997</v>
      </c>
      <c r="E5784" s="136">
        <v>22.579499999999999</v>
      </c>
    </row>
    <row r="5785" spans="1:5">
      <c r="A5785" s="145">
        <v>92060000</v>
      </c>
      <c r="B5785" s="117" t="s">
        <v>11201</v>
      </c>
      <c r="C5785" s="118"/>
      <c r="D5785" s="136">
        <v>3.5539999999999998</v>
      </c>
      <c r="E5785" s="136">
        <v>7.5365000000000002</v>
      </c>
    </row>
    <row r="5786" spans="1:5">
      <c r="A5786" s="130">
        <v>92071010</v>
      </c>
      <c r="B5786" s="117" t="s">
        <v>11202</v>
      </c>
      <c r="C5786" s="118"/>
      <c r="D5786" s="138">
        <v>7.8108000000000004</v>
      </c>
      <c r="E5786" s="138">
        <v>27.394200000000001</v>
      </c>
    </row>
    <row r="5787" spans="1:5" ht="27">
      <c r="A5787" s="130">
        <v>92071090</v>
      </c>
      <c r="B5787" s="139" t="s">
        <v>11203</v>
      </c>
      <c r="C5787" s="140"/>
      <c r="D5787" s="138">
        <v>2.1938</v>
      </c>
      <c r="E5787" s="138">
        <v>15.239599999999999</v>
      </c>
    </row>
    <row r="5788" spans="1:5">
      <c r="A5788" s="130">
        <v>92079010</v>
      </c>
      <c r="B5788" s="117" t="s">
        <v>11204</v>
      </c>
      <c r="C5788" s="118"/>
      <c r="D5788" s="138">
        <v>7.3509000000000002</v>
      </c>
      <c r="E5788" s="138">
        <v>13.3346</v>
      </c>
    </row>
    <row r="5789" spans="1:5" ht="27">
      <c r="A5789" s="130">
        <v>92079090</v>
      </c>
      <c r="B5789" s="139" t="s">
        <v>11205</v>
      </c>
      <c r="C5789" s="140"/>
      <c r="D5789" s="138">
        <v>6.1090999999999998</v>
      </c>
      <c r="E5789" s="138">
        <v>12.371700000000001</v>
      </c>
    </row>
    <row r="5790" spans="1:5">
      <c r="A5790" s="130">
        <v>92081000</v>
      </c>
      <c r="B5790" s="117" t="s">
        <v>11206</v>
      </c>
      <c r="C5790" s="118"/>
      <c r="D5790" s="138">
        <v>1.1024</v>
      </c>
      <c r="E5790" s="138">
        <v>2.0497000000000001</v>
      </c>
    </row>
    <row r="5791" spans="1:5" ht="27">
      <c r="A5791" s="130">
        <v>92089000</v>
      </c>
      <c r="B5791" s="139" t="s">
        <v>11207</v>
      </c>
      <c r="C5791" s="140"/>
      <c r="D5791" s="138">
        <v>1.6265000000000001</v>
      </c>
      <c r="E5791" s="138">
        <v>2.948</v>
      </c>
    </row>
    <row r="5792" spans="1:5">
      <c r="A5792" s="145">
        <v>92093000</v>
      </c>
      <c r="B5792" s="117" t="s">
        <v>11208</v>
      </c>
      <c r="C5792" s="118"/>
      <c r="D5792" s="136">
        <v>6.25</v>
      </c>
      <c r="E5792" s="136">
        <v>28.9528</v>
      </c>
    </row>
    <row r="5793" spans="1:5" ht="27">
      <c r="A5793" s="130">
        <v>92099100</v>
      </c>
      <c r="B5793" s="139" t="s">
        <v>11209</v>
      </c>
      <c r="C5793" s="140"/>
      <c r="D5793" s="138">
        <v>1.9153</v>
      </c>
      <c r="E5793" s="138">
        <v>5.298</v>
      </c>
    </row>
    <row r="5794" spans="1:5">
      <c r="A5794" s="145">
        <v>92099200</v>
      </c>
      <c r="B5794" s="117" t="s">
        <v>11210</v>
      </c>
      <c r="C5794" s="118"/>
      <c r="D5794" s="136">
        <v>2.6383000000000001</v>
      </c>
      <c r="E5794" s="136">
        <v>7.1909000000000001</v>
      </c>
    </row>
    <row r="5795" spans="1:5" ht="27">
      <c r="A5795" s="130">
        <v>92099400</v>
      </c>
      <c r="B5795" s="139" t="s">
        <v>11211</v>
      </c>
      <c r="C5795" s="140"/>
      <c r="D5795" s="138">
        <v>3.7517</v>
      </c>
      <c r="E5795" s="138">
        <v>8.7394999999999996</v>
      </c>
    </row>
    <row r="5796" spans="1:5" ht="27">
      <c r="A5796" s="130">
        <v>92099900</v>
      </c>
      <c r="B5796" s="139" t="s">
        <v>11212</v>
      </c>
      <c r="C5796" s="140"/>
      <c r="D5796" s="138">
        <v>2.0640000000000001</v>
      </c>
      <c r="E5796" s="138">
        <v>4.8163999999999998</v>
      </c>
    </row>
    <row r="5797" spans="1:5">
      <c r="A5797" s="130">
        <v>93040090</v>
      </c>
      <c r="B5797" s="117" t="s">
        <v>6002</v>
      </c>
      <c r="C5797" s="118"/>
      <c r="D5797" s="138">
        <v>7.4503000000000004</v>
      </c>
      <c r="E5797" s="138">
        <v>13.095700000000001</v>
      </c>
    </row>
    <row r="5798" spans="1:5" ht="40.5">
      <c r="A5798" s="130">
        <v>93052000</v>
      </c>
      <c r="B5798" s="139" t="s">
        <v>11213</v>
      </c>
      <c r="C5798" s="140"/>
      <c r="D5798" s="138">
        <v>29.0747</v>
      </c>
      <c r="E5798" s="138">
        <v>69.5595</v>
      </c>
    </row>
    <row r="5799" spans="1:5">
      <c r="A5799" s="145">
        <v>93059900</v>
      </c>
      <c r="B5799" s="117" t="s">
        <v>11214</v>
      </c>
      <c r="C5799" s="118"/>
      <c r="D5799" s="136">
        <v>12.6457</v>
      </c>
      <c r="E5799" s="136">
        <v>18.936299999999999</v>
      </c>
    </row>
    <row r="5800" spans="1:5">
      <c r="A5800" s="145">
        <v>93062900</v>
      </c>
      <c r="B5800" s="117" t="s">
        <v>11215</v>
      </c>
      <c r="C5800" s="118"/>
      <c r="D5800" s="136">
        <v>2.5160999999999998</v>
      </c>
      <c r="E5800" s="136">
        <v>2.8540000000000001</v>
      </c>
    </row>
    <row r="5801" spans="1:5">
      <c r="A5801" s="130">
        <v>93063000</v>
      </c>
      <c r="B5801" s="117" t="s">
        <v>11216</v>
      </c>
      <c r="C5801" s="118"/>
      <c r="D5801" s="138">
        <v>11.7119</v>
      </c>
      <c r="E5801" s="138">
        <v>12.744400000000001</v>
      </c>
    </row>
    <row r="5802" spans="1:5">
      <c r="A5802" s="130">
        <v>93069090</v>
      </c>
      <c r="B5802" s="117" t="s">
        <v>5820</v>
      </c>
      <c r="C5802" s="118"/>
      <c r="D5802" s="138">
        <v>2.2161</v>
      </c>
      <c r="E5802" s="138">
        <v>2.3212999999999999</v>
      </c>
    </row>
    <row r="5803" spans="1:5">
      <c r="A5803" s="145">
        <v>93070000</v>
      </c>
      <c r="B5803" s="117" t="s">
        <v>11217</v>
      </c>
      <c r="C5803" s="118"/>
      <c r="D5803" s="136">
        <v>2.2858000000000001</v>
      </c>
      <c r="E5803" s="136">
        <v>5.0335999999999999</v>
      </c>
    </row>
    <row r="5804" spans="1:5" ht="27">
      <c r="A5804" s="130">
        <v>94011090</v>
      </c>
      <c r="B5804" s="139" t="s">
        <v>11218</v>
      </c>
      <c r="C5804" s="140"/>
      <c r="D5804" s="138">
        <v>1.6946000000000001</v>
      </c>
      <c r="E5804" s="138">
        <v>1.9033</v>
      </c>
    </row>
    <row r="5805" spans="1:5">
      <c r="A5805" s="145">
        <v>94012000</v>
      </c>
      <c r="B5805" s="117" t="s">
        <v>11219</v>
      </c>
      <c r="C5805" s="118"/>
      <c r="D5805" s="136">
        <v>5.7762000000000002</v>
      </c>
      <c r="E5805" s="136">
        <v>9.0096000000000007</v>
      </c>
    </row>
    <row r="5806" spans="1:5">
      <c r="A5806" s="130">
        <v>94013100</v>
      </c>
      <c r="B5806" s="117" t="s">
        <v>11220</v>
      </c>
      <c r="C5806" s="118"/>
      <c r="D5806" s="138">
        <v>2.4138000000000002</v>
      </c>
      <c r="E5806" s="138">
        <v>2.718</v>
      </c>
    </row>
    <row r="5807" spans="1:5">
      <c r="A5807" s="130">
        <v>94013900</v>
      </c>
      <c r="B5807" s="117" t="s">
        <v>5759</v>
      </c>
      <c r="C5807" s="118"/>
      <c r="D5807" s="138">
        <v>1.0342</v>
      </c>
      <c r="E5807" s="138">
        <v>2.3462000000000001</v>
      </c>
    </row>
    <row r="5808" spans="1:5">
      <c r="A5808" s="130">
        <v>94014100</v>
      </c>
      <c r="B5808" s="117" t="s">
        <v>11220</v>
      </c>
      <c r="C5808" s="118"/>
      <c r="D5808" s="138">
        <v>2.2768999999999999</v>
      </c>
      <c r="E5808" s="138">
        <v>2.7717999999999998</v>
      </c>
    </row>
    <row r="5809" spans="1:5">
      <c r="A5809" s="130">
        <v>94014900</v>
      </c>
      <c r="B5809" s="117" t="s">
        <v>5759</v>
      </c>
      <c r="C5809" s="118"/>
      <c r="D5809" s="138">
        <v>2.0815999999999999</v>
      </c>
      <c r="E5809" s="138">
        <v>4.5724999999999998</v>
      </c>
    </row>
    <row r="5810" spans="1:5">
      <c r="A5810" s="130">
        <v>94015200</v>
      </c>
      <c r="B5810" s="117" t="s">
        <v>7643</v>
      </c>
      <c r="C5810" s="118"/>
      <c r="D5810" s="138">
        <v>2.9697</v>
      </c>
      <c r="E5810" s="138">
        <v>5.7889999999999997</v>
      </c>
    </row>
    <row r="5811" spans="1:5">
      <c r="A5811" s="130">
        <v>94015300</v>
      </c>
      <c r="B5811" s="117" t="s">
        <v>11221</v>
      </c>
      <c r="C5811" s="118"/>
      <c r="D5811" s="138">
        <v>8.0387000000000004</v>
      </c>
      <c r="E5811" s="138">
        <v>8.0387000000000004</v>
      </c>
    </row>
    <row r="5812" spans="1:5">
      <c r="A5812" s="145">
        <v>94015900</v>
      </c>
      <c r="B5812" s="117" t="s">
        <v>11222</v>
      </c>
      <c r="C5812" s="118"/>
      <c r="D5812" s="136">
        <v>1.5650999999999999</v>
      </c>
      <c r="E5812" s="136">
        <v>3.1631</v>
      </c>
    </row>
    <row r="5813" spans="1:5" ht="27">
      <c r="A5813" s="130">
        <v>94016100</v>
      </c>
      <c r="B5813" s="139" t="s">
        <v>11223</v>
      </c>
      <c r="C5813" s="140"/>
      <c r="D5813" s="138">
        <v>1.5846</v>
      </c>
      <c r="E5813" s="138">
        <v>2.6932999999999998</v>
      </c>
    </row>
    <row r="5814" spans="1:5">
      <c r="A5814" s="145">
        <v>94016900</v>
      </c>
      <c r="B5814" s="117" t="s">
        <v>11224</v>
      </c>
      <c r="C5814" s="118"/>
      <c r="D5814" s="136">
        <v>1.2706999999999999</v>
      </c>
      <c r="E5814" s="136">
        <v>2.2538999999999998</v>
      </c>
    </row>
    <row r="5815" spans="1:5" ht="27">
      <c r="A5815" s="130">
        <v>94017100</v>
      </c>
      <c r="B5815" s="139" t="s">
        <v>11225</v>
      </c>
      <c r="C5815" s="140"/>
      <c r="D5815" s="138">
        <v>1.2272000000000001</v>
      </c>
      <c r="E5815" s="138">
        <v>2.5688</v>
      </c>
    </row>
    <row r="5816" spans="1:5">
      <c r="A5816" s="130">
        <v>94017900</v>
      </c>
      <c r="B5816" s="117" t="s">
        <v>11226</v>
      </c>
      <c r="C5816" s="118"/>
      <c r="D5816" s="138">
        <v>1.0227999999999999</v>
      </c>
      <c r="E5816" s="138">
        <v>2.1215000000000002</v>
      </c>
    </row>
    <row r="5817" spans="1:5" ht="27">
      <c r="A5817" s="130">
        <v>94018000</v>
      </c>
      <c r="B5817" s="139" t="s">
        <v>11227</v>
      </c>
      <c r="C5817" s="140"/>
      <c r="D5817" s="138">
        <v>1.1832</v>
      </c>
      <c r="E5817" s="138">
        <v>2.8058000000000001</v>
      </c>
    </row>
    <row r="5818" spans="1:5">
      <c r="A5818" s="130">
        <v>94019100</v>
      </c>
      <c r="B5818" s="117" t="s">
        <v>11220</v>
      </c>
      <c r="C5818" s="118"/>
      <c r="D5818" s="138">
        <v>1.2854000000000001</v>
      </c>
      <c r="E5818" s="138">
        <v>1.5794999999999999</v>
      </c>
    </row>
    <row r="5819" spans="1:5">
      <c r="A5819" s="130">
        <v>94019900</v>
      </c>
      <c r="B5819" s="117" t="s">
        <v>5943</v>
      </c>
      <c r="C5819" s="118"/>
      <c r="D5819" s="138">
        <v>1.4006000000000001</v>
      </c>
      <c r="E5819" s="138">
        <v>3.3576000000000001</v>
      </c>
    </row>
    <row r="5820" spans="1:5" ht="27">
      <c r="A5820" s="130">
        <v>94021000</v>
      </c>
      <c r="B5820" s="139" t="s">
        <v>11228</v>
      </c>
      <c r="C5820" s="140"/>
      <c r="D5820" s="138">
        <v>1.0026999999999999</v>
      </c>
      <c r="E5820" s="138">
        <v>1.9887999999999999</v>
      </c>
    </row>
    <row r="5821" spans="1:5">
      <c r="A5821" s="145">
        <v>94029010</v>
      </c>
      <c r="B5821" s="117" t="s">
        <v>11229</v>
      </c>
      <c r="C5821" s="118"/>
      <c r="D5821" s="136">
        <v>30.604600000000001</v>
      </c>
      <c r="E5821" s="136">
        <v>60.830100000000002</v>
      </c>
    </row>
    <row r="5822" spans="1:5" ht="27">
      <c r="A5822" s="130">
        <v>94029020</v>
      </c>
      <c r="B5822" s="139" t="s">
        <v>11230</v>
      </c>
      <c r="C5822" s="140"/>
      <c r="D5822" s="138">
        <v>2.169</v>
      </c>
      <c r="E5822" s="138">
        <v>3.6355</v>
      </c>
    </row>
    <row r="5823" spans="1:5">
      <c r="A5823" s="145">
        <v>94029090</v>
      </c>
      <c r="B5823" s="117" t="s">
        <v>11231</v>
      </c>
      <c r="C5823" s="118"/>
      <c r="D5823" s="136">
        <v>2.2469000000000001</v>
      </c>
      <c r="E5823" s="136">
        <v>7.0709999999999997</v>
      </c>
    </row>
    <row r="5824" spans="1:5" ht="27">
      <c r="A5824" s="130">
        <v>94031000</v>
      </c>
      <c r="B5824" s="139" t="s">
        <v>11232</v>
      </c>
      <c r="C5824" s="140"/>
      <c r="D5824" s="138">
        <v>0.96479999999999999</v>
      </c>
      <c r="E5824" s="138">
        <v>1.9503999999999999</v>
      </c>
    </row>
    <row r="5825" spans="1:5">
      <c r="A5825" s="130">
        <v>94032010</v>
      </c>
      <c r="B5825" s="117" t="s">
        <v>11233</v>
      </c>
      <c r="C5825" s="118"/>
      <c r="D5825" s="138">
        <v>1.101</v>
      </c>
      <c r="E5825" s="138">
        <v>2.2942999999999998</v>
      </c>
    </row>
    <row r="5826" spans="1:5">
      <c r="A5826" s="130">
        <v>94032090</v>
      </c>
      <c r="B5826" s="117" t="s">
        <v>7478</v>
      </c>
      <c r="C5826" s="118"/>
      <c r="D5826" s="138">
        <v>1.0687</v>
      </c>
      <c r="E5826" s="138">
        <v>2.1625000000000001</v>
      </c>
    </row>
    <row r="5827" spans="1:5">
      <c r="A5827" s="130">
        <v>94033000</v>
      </c>
      <c r="B5827" s="117" t="s">
        <v>11234</v>
      </c>
      <c r="C5827" s="118"/>
      <c r="D5827" s="138">
        <v>0.41199999999999998</v>
      </c>
      <c r="E5827" s="138">
        <v>1.4698</v>
      </c>
    </row>
    <row r="5828" spans="1:5">
      <c r="A5828" s="130">
        <v>94034000</v>
      </c>
      <c r="B5828" s="117" t="s">
        <v>11235</v>
      </c>
      <c r="C5828" s="118"/>
      <c r="D5828" s="138">
        <v>1.3431</v>
      </c>
      <c r="E5828" s="138">
        <v>2.5141</v>
      </c>
    </row>
    <row r="5829" spans="1:5">
      <c r="A5829" s="145">
        <v>94035000</v>
      </c>
      <c r="B5829" s="117" t="s">
        <v>11236</v>
      </c>
      <c r="C5829" s="118"/>
      <c r="D5829" s="136">
        <v>1.4177999999999999</v>
      </c>
      <c r="E5829" s="136">
        <v>3.1650999999999998</v>
      </c>
    </row>
    <row r="5830" spans="1:5">
      <c r="A5830" s="130">
        <v>94036000</v>
      </c>
      <c r="B5830" s="117" t="s">
        <v>11237</v>
      </c>
      <c r="C5830" s="118"/>
      <c r="D5830" s="138">
        <v>1.0703</v>
      </c>
      <c r="E5830" s="138">
        <v>2.4009</v>
      </c>
    </row>
    <row r="5831" spans="1:5">
      <c r="A5831" s="130">
        <v>94037000</v>
      </c>
      <c r="B5831" s="117" t="s">
        <v>11238</v>
      </c>
      <c r="C5831" s="118"/>
      <c r="D5831" s="138">
        <v>1.0744</v>
      </c>
      <c r="E5831" s="138">
        <v>1.9718</v>
      </c>
    </row>
    <row r="5832" spans="1:5">
      <c r="A5832" s="130">
        <v>94038200</v>
      </c>
      <c r="B5832" s="117" t="s">
        <v>7643</v>
      </c>
      <c r="C5832" s="118"/>
      <c r="D5832" s="138">
        <v>1.6815</v>
      </c>
      <c r="E5832" s="138">
        <v>3.2273000000000001</v>
      </c>
    </row>
    <row r="5833" spans="1:5">
      <c r="A5833" s="130">
        <v>94038300</v>
      </c>
      <c r="B5833" s="117" t="s">
        <v>11221</v>
      </c>
      <c r="C5833" s="118"/>
      <c r="D5833" s="138">
        <v>2.2189000000000001</v>
      </c>
      <c r="E5833" s="138">
        <v>7.5765000000000002</v>
      </c>
    </row>
    <row r="5834" spans="1:5" ht="27">
      <c r="A5834" s="130">
        <v>94038900</v>
      </c>
      <c r="B5834" s="139" t="s">
        <v>11239</v>
      </c>
      <c r="C5834" s="140"/>
      <c r="D5834" s="138">
        <v>1.0298</v>
      </c>
      <c r="E5834" s="138">
        <v>1.6409</v>
      </c>
    </row>
    <row r="5835" spans="1:5">
      <c r="A5835" s="130">
        <v>94039100</v>
      </c>
      <c r="B5835" s="117" t="s">
        <v>11220</v>
      </c>
      <c r="C5835" s="118"/>
      <c r="D5835" s="138">
        <v>1.5375000000000001</v>
      </c>
      <c r="E5835" s="138">
        <v>2.5626000000000002</v>
      </c>
    </row>
    <row r="5836" spans="1:5">
      <c r="A5836" s="130">
        <v>94039900</v>
      </c>
      <c r="B5836" s="117" t="s">
        <v>5943</v>
      </c>
      <c r="C5836" s="118"/>
      <c r="D5836" s="138">
        <v>1.1554</v>
      </c>
      <c r="E5836" s="138">
        <v>2.8195999999999999</v>
      </c>
    </row>
    <row r="5837" spans="1:5" ht="27">
      <c r="A5837" s="130">
        <v>94041000</v>
      </c>
      <c r="B5837" s="139" t="s">
        <v>11240</v>
      </c>
      <c r="C5837" s="140"/>
      <c r="D5837" s="138">
        <v>1.5745</v>
      </c>
      <c r="E5837" s="138">
        <v>1.8966000000000001</v>
      </c>
    </row>
    <row r="5838" spans="1:5">
      <c r="A5838" s="145">
        <v>94042100</v>
      </c>
      <c r="B5838" s="117" t="s">
        <v>11241</v>
      </c>
      <c r="C5838" s="118"/>
      <c r="D5838" s="136">
        <v>1.3886000000000001</v>
      </c>
      <c r="E5838" s="136">
        <v>4.0457000000000001</v>
      </c>
    </row>
    <row r="5839" spans="1:5" ht="27">
      <c r="A5839" s="130">
        <v>94042900</v>
      </c>
      <c r="B5839" s="139" t="s">
        <v>11242</v>
      </c>
      <c r="C5839" s="140"/>
      <c r="D5839" s="138">
        <v>2.1118999999999999</v>
      </c>
      <c r="E5839" s="138">
        <v>3.8828</v>
      </c>
    </row>
    <row r="5840" spans="1:5">
      <c r="A5840" s="130">
        <v>94043000</v>
      </c>
      <c r="B5840" s="117" t="s">
        <v>11243</v>
      </c>
      <c r="C5840" s="118"/>
      <c r="D5840" s="138">
        <v>2.8944999999999999</v>
      </c>
      <c r="E5840" s="138">
        <v>6.5918000000000001</v>
      </c>
    </row>
    <row r="5841" spans="1:5">
      <c r="A5841" s="130">
        <v>94044000</v>
      </c>
      <c r="B5841" s="117" t="s">
        <v>11244</v>
      </c>
      <c r="C5841" s="118"/>
      <c r="D5841" s="138">
        <v>2.8069999999999999</v>
      </c>
      <c r="E5841" s="138">
        <v>3.3208000000000002</v>
      </c>
    </row>
    <row r="5842" spans="1:5">
      <c r="A5842" s="145">
        <v>94049000</v>
      </c>
      <c r="B5842" s="117" t="s">
        <v>11245</v>
      </c>
      <c r="C5842" s="118"/>
      <c r="D5842" s="136">
        <v>1.8261000000000001</v>
      </c>
      <c r="E5842" s="136">
        <v>3.3290000000000002</v>
      </c>
    </row>
    <row r="5843" spans="1:5">
      <c r="A5843" s="145">
        <v>94051110</v>
      </c>
      <c r="B5843" s="117" t="s">
        <v>11246</v>
      </c>
      <c r="C5843" s="118"/>
      <c r="D5843" s="136">
        <v>10.6828</v>
      </c>
      <c r="E5843" s="136">
        <v>62.028799999999997</v>
      </c>
    </row>
    <row r="5844" spans="1:5">
      <c r="A5844" s="130">
        <v>94051190</v>
      </c>
      <c r="B5844" s="117" t="s">
        <v>5820</v>
      </c>
      <c r="C5844" s="118"/>
      <c r="D5844" s="138">
        <v>1.9100999999999999</v>
      </c>
      <c r="E5844" s="138">
        <v>4.4981</v>
      </c>
    </row>
    <row r="5845" spans="1:5">
      <c r="A5845" s="130">
        <v>94051990</v>
      </c>
      <c r="B5845" s="117" t="s">
        <v>5820</v>
      </c>
      <c r="C5845" s="118"/>
      <c r="D5845" s="138">
        <v>2.2374000000000001</v>
      </c>
      <c r="E5845" s="138">
        <v>5.5072999999999999</v>
      </c>
    </row>
    <row r="5846" spans="1:5">
      <c r="A5846" s="145">
        <v>94052100</v>
      </c>
      <c r="B5846" s="117" t="s">
        <v>11247</v>
      </c>
      <c r="C5846" s="118"/>
      <c r="D5846" s="136">
        <v>1.4065000000000001</v>
      </c>
      <c r="E5846" s="136">
        <v>2.7319</v>
      </c>
    </row>
    <row r="5847" spans="1:5">
      <c r="A5847" s="130">
        <v>94052900</v>
      </c>
      <c r="B5847" s="117" t="s">
        <v>5759</v>
      </c>
      <c r="C5847" s="118"/>
      <c r="D5847" s="138">
        <v>1.3557999999999999</v>
      </c>
      <c r="E5847" s="138">
        <v>2.7077</v>
      </c>
    </row>
    <row r="5848" spans="1:5">
      <c r="A5848" s="145">
        <v>94053100</v>
      </c>
      <c r="B5848" s="117" t="s">
        <v>11248</v>
      </c>
      <c r="C5848" s="118"/>
      <c r="D5848" s="136">
        <v>1.3217000000000001</v>
      </c>
      <c r="E5848" s="136">
        <v>2.3828</v>
      </c>
    </row>
    <row r="5849" spans="1:5">
      <c r="A5849" s="130">
        <v>94053900</v>
      </c>
      <c r="B5849" s="117" t="s">
        <v>5943</v>
      </c>
      <c r="C5849" s="118"/>
      <c r="D5849" s="138">
        <v>1.1429</v>
      </c>
      <c r="E5849" s="138">
        <v>3.3822999999999999</v>
      </c>
    </row>
    <row r="5850" spans="1:5" ht="27">
      <c r="A5850" s="130">
        <v>94054100</v>
      </c>
      <c r="B5850" s="139" t="s">
        <v>11249</v>
      </c>
      <c r="C5850" s="140"/>
      <c r="D5850" s="138">
        <v>1.849</v>
      </c>
      <c r="E5850" s="138">
        <v>4.4127999999999998</v>
      </c>
    </row>
    <row r="5851" spans="1:5">
      <c r="A5851" s="145">
        <v>94054200</v>
      </c>
      <c r="B5851" s="117" t="s">
        <v>11250</v>
      </c>
      <c r="C5851" s="118"/>
      <c r="D5851" s="136">
        <v>1.8115000000000001</v>
      </c>
      <c r="E5851" s="136">
        <v>5.4840999999999998</v>
      </c>
    </row>
    <row r="5852" spans="1:5">
      <c r="A5852" s="130">
        <v>94054900</v>
      </c>
      <c r="B5852" s="117" t="s">
        <v>5759</v>
      </c>
      <c r="C5852" s="118"/>
      <c r="D5852" s="138">
        <v>1.5181</v>
      </c>
      <c r="E5852" s="138">
        <v>4.0819999999999999</v>
      </c>
    </row>
    <row r="5853" spans="1:5">
      <c r="A5853" s="145">
        <v>94055000</v>
      </c>
      <c r="B5853" s="117" t="s">
        <v>11251</v>
      </c>
      <c r="C5853" s="118"/>
      <c r="D5853" s="136">
        <v>1.2858000000000001</v>
      </c>
      <c r="E5853" s="136">
        <v>3.6608999999999998</v>
      </c>
    </row>
    <row r="5854" spans="1:5">
      <c r="A5854" s="145">
        <v>94056100</v>
      </c>
      <c r="B5854" s="117" t="s">
        <v>11247</v>
      </c>
      <c r="C5854" s="118"/>
      <c r="D5854" s="136">
        <v>1.8024</v>
      </c>
      <c r="E5854" s="136">
        <v>3.5560999999999998</v>
      </c>
    </row>
    <row r="5855" spans="1:5">
      <c r="A5855" s="130">
        <v>94056900</v>
      </c>
      <c r="B5855" s="117" t="s">
        <v>5759</v>
      </c>
      <c r="C5855" s="118"/>
      <c r="D5855" s="138">
        <v>1.5742</v>
      </c>
      <c r="E5855" s="138">
        <v>4.3472999999999997</v>
      </c>
    </row>
    <row r="5856" spans="1:5">
      <c r="A5856" s="145">
        <v>94059100</v>
      </c>
      <c r="B5856" s="117" t="s">
        <v>11252</v>
      </c>
      <c r="C5856" s="118"/>
      <c r="D5856" s="136">
        <v>1.0971</v>
      </c>
      <c r="E5856" s="136">
        <v>2.2823000000000002</v>
      </c>
    </row>
    <row r="5857" spans="1:5">
      <c r="A5857" s="130">
        <v>94059200</v>
      </c>
      <c r="B5857" s="117" t="s">
        <v>10888</v>
      </c>
      <c r="C5857" s="118"/>
      <c r="D5857" s="138">
        <v>1.69</v>
      </c>
      <c r="E5857" s="138">
        <v>5.9901</v>
      </c>
    </row>
    <row r="5858" spans="1:5">
      <c r="A5858" s="145">
        <v>94059900</v>
      </c>
      <c r="B5858" s="117" t="s">
        <v>11253</v>
      </c>
      <c r="C5858" s="118"/>
      <c r="D5858" s="136">
        <v>1.4636</v>
      </c>
      <c r="E5858" s="136">
        <v>4.2721999999999998</v>
      </c>
    </row>
    <row r="5859" spans="1:5">
      <c r="A5859" s="130">
        <v>94061010</v>
      </c>
      <c r="B5859" s="117" t="s">
        <v>9505</v>
      </c>
      <c r="C5859" s="118"/>
      <c r="D5859" s="138">
        <v>1.4120999999999999</v>
      </c>
      <c r="E5859" s="138">
        <v>2.1939000000000002</v>
      </c>
    </row>
    <row r="5860" spans="1:5" ht="27">
      <c r="A5860" s="130">
        <v>94062000</v>
      </c>
      <c r="B5860" s="139" t="s">
        <v>11254</v>
      </c>
      <c r="C5860" s="140"/>
      <c r="D5860" s="138">
        <v>0.91749999999999998</v>
      </c>
      <c r="E5860" s="138">
        <v>1.7133</v>
      </c>
    </row>
    <row r="5861" spans="1:5">
      <c r="A5861" s="130">
        <v>94069010</v>
      </c>
      <c r="B5861" s="117" t="s">
        <v>9505</v>
      </c>
      <c r="C5861" s="118"/>
      <c r="D5861" s="138">
        <v>1.9194</v>
      </c>
      <c r="E5861" s="138">
        <v>1.8835999999999999</v>
      </c>
    </row>
    <row r="5862" spans="1:5">
      <c r="A5862" s="145">
        <v>94069020</v>
      </c>
      <c r="B5862" s="117" t="s">
        <v>11255</v>
      </c>
      <c r="C5862" s="118"/>
      <c r="D5862" s="136">
        <v>0.99909999999999999</v>
      </c>
      <c r="E5862" s="136">
        <v>16.500900000000001</v>
      </c>
    </row>
    <row r="5863" spans="1:5">
      <c r="A5863" s="130">
        <v>94069090</v>
      </c>
      <c r="B5863" s="117" t="s">
        <v>6002</v>
      </c>
      <c r="C5863" s="118"/>
      <c r="D5863" s="138">
        <v>1.0629</v>
      </c>
      <c r="E5863" s="138">
        <v>1.6451</v>
      </c>
    </row>
    <row r="5864" spans="1:5">
      <c r="A5864" s="145">
        <v>95030010</v>
      </c>
      <c r="B5864" s="117" t="s">
        <v>11256</v>
      </c>
      <c r="C5864" s="118"/>
      <c r="D5864" s="136">
        <v>1.1734</v>
      </c>
      <c r="E5864" s="136">
        <v>2.4150999999999998</v>
      </c>
    </row>
    <row r="5865" spans="1:5" ht="27">
      <c r="A5865" s="130">
        <v>95030021</v>
      </c>
      <c r="B5865" s="139" t="s">
        <v>11257</v>
      </c>
      <c r="C5865" s="140"/>
      <c r="D5865" s="138">
        <v>1.2218</v>
      </c>
      <c r="E5865" s="138">
        <v>5.3383000000000003</v>
      </c>
    </row>
    <row r="5866" spans="1:5">
      <c r="A5866" s="130">
        <v>95030022</v>
      </c>
      <c r="B5866" s="117" t="s">
        <v>11258</v>
      </c>
      <c r="C5866" s="118"/>
      <c r="D5866" s="138">
        <v>1.2213000000000001</v>
      </c>
      <c r="E5866" s="138">
        <v>5.5574000000000003</v>
      </c>
    </row>
    <row r="5867" spans="1:5" ht="27">
      <c r="A5867" s="130">
        <v>95030029</v>
      </c>
      <c r="B5867" s="139" t="s">
        <v>11259</v>
      </c>
      <c r="C5867" s="140"/>
      <c r="D5867" s="138">
        <v>1.4398</v>
      </c>
      <c r="E5867" s="138">
        <v>8.1524000000000001</v>
      </c>
    </row>
    <row r="5868" spans="1:5">
      <c r="A5868" s="145">
        <v>95030031</v>
      </c>
      <c r="B5868" s="117" t="s">
        <v>11260</v>
      </c>
      <c r="C5868" s="118"/>
      <c r="D5868" s="136">
        <v>1.0754999999999999</v>
      </c>
      <c r="E5868" s="136">
        <v>5.7510000000000003</v>
      </c>
    </row>
    <row r="5869" spans="1:5" ht="27">
      <c r="A5869" s="130">
        <v>95030039</v>
      </c>
      <c r="B5869" s="139" t="s">
        <v>11261</v>
      </c>
      <c r="C5869" s="140"/>
      <c r="D5869" s="138">
        <v>1.2170000000000001</v>
      </c>
      <c r="E5869" s="138">
        <v>4.1003999999999996</v>
      </c>
    </row>
    <row r="5870" spans="1:5">
      <c r="A5870" s="145">
        <v>95030040</v>
      </c>
      <c r="B5870" s="117" t="s">
        <v>11262</v>
      </c>
      <c r="C5870" s="118"/>
      <c r="D5870" s="136">
        <v>1.3191999999999999</v>
      </c>
      <c r="E5870" s="136">
        <v>3.2235</v>
      </c>
    </row>
    <row r="5871" spans="1:5" ht="27">
      <c r="A5871" s="130">
        <v>95030050</v>
      </c>
      <c r="B5871" s="139" t="s">
        <v>11263</v>
      </c>
      <c r="C5871" s="140"/>
      <c r="D5871" s="138">
        <v>4.6379999999999999</v>
      </c>
      <c r="E5871" s="138">
        <v>10.6508</v>
      </c>
    </row>
    <row r="5872" spans="1:5" ht="27">
      <c r="A5872" s="130">
        <v>95030060</v>
      </c>
      <c r="B5872" s="139" t="s">
        <v>11264</v>
      </c>
      <c r="C5872" s="140"/>
      <c r="D5872" s="138">
        <v>1.2161999999999999</v>
      </c>
      <c r="E5872" s="138">
        <v>5.3132000000000001</v>
      </c>
    </row>
    <row r="5873" spans="1:5">
      <c r="A5873" s="130">
        <v>95030070</v>
      </c>
      <c r="B5873" s="117" t="s">
        <v>11265</v>
      </c>
      <c r="C5873" s="118"/>
      <c r="D5873" s="138">
        <v>1.1738999999999999</v>
      </c>
      <c r="E5873" s="138">
        <v>2.0287999999999999</v>
      </c>
    </row>
    <row r="5874" spans="1:5" ht="27">
      <c r="A5874" s="130">
        <v>95030080</v>
      </c>
      <c r="B5874" s="139" t="s">
        <v>11266</v>
      </c>
      <c r="C5874" s="140"/>
      <c r="D5874" s="138">
        <v>1.2095</v>
      </c>
      <c r="E5874" s="138">
        <v>3.0528</v>
      </c>
    </row>
    <row r="5875" spans="1:5">
      <c r="A5875" s="145">
        <v>95030091</v>
      </c>
      <c r="B5875" s="117" t="s">
        <v>11267</v>
      </c>
      <c r="C5875" s="118"/>
      <c r="D5875" s="136">
        <v>1.2114</v>
      </c>
      <c r="E5875" s="136">
        <v>3.0777000000000001</v>
      </c>
    </row>
    <row r="5876" spans="1:5" ht="27">
      <c r="A5876" s="130">
        <v>95030097</v>
      </c>
      <c r="B5876" s="139" t="s">
        <v>11268</v>
      </c>
      <c r="C5876" s="140"/>
      <c r="D5876" s="138">
        <v>1.2087000000000001</v>
      </c>
      <c r="E5876" s="138">
        <v>2.6160999999999999</v>
      </c>
    </row>
    <row r="5877" spans="1:5">
      <c r="A5877" s="145">
        <v>95030098</v>
      </c>
      <c r="B5877" s="117" t="s">
        <v>11269</v>
      </c>
      <c r="C5877" s="118"/>
      <c r="D5877" s="136">
        <v>1.2305999999999999</v>
      </c>
      <c r="E5877" s="136">
        <v>2.0228000000000002</v>
      </c>
    </row>
    <row r="5878" spans="1:5" ht="27">
      <c r="A5878" s="130">
        <v>95030099</v>
      </c>
      <c r="B5878" s="139" t="s">
        <v>11270</v>
      </c>
      <c r="C5878" s="140"/>
      <c r="D5878" s="138">
        <v>1.2204999999999999</v>
      </c>
      <c r="E5878" s="138">
        <v>2.7942999999999998</v>
      </c>
    </row>
    <row r="5879" spans="1:5">
      <c r="A5879" s="145">
        <v>95042000</v>
      </c>
      <c r="B5879" s="117" t="s">
        <v>11271</v>
      </c>
      <c r="C5879" s="118"/>
      <c r="D5879" s="136">
        <v>1.0009999999999999</v>
      </c>
      <c r="E5879" s="136">
        <v>2.8887999999999998</v>
      </c>
    </row>
    <row r="5880" spans="1:5" ht="27">
      <c r="A5880" s="130">
        <v>95043000</v>
      </c>
      <c r="B5880" s="139" t="s">
        <v>11272</v>
      </c>
      <c r="C5880" s="140"/>
      <c r="D5880" s="138">
        <v>1.5249999999999999</v>
      </c>
      <c r="E5880" s="138">
        <v>3.5238</v>
      </c>
    </row>
    <row r="5881" spans="1:5">
      <c r="A5881" s="130">
        <v>95044000</v>
      </c>
      <c r="B5881" s="117" t="s">
        <v>11273</v>
      </c>
      <c r="C5881" s="118"/>
      <c r="D5881" s="138">
        <v>1.1059000000000001</v>
      </c>
      <c r="E5881" s="138">
        <v>2.9384999999999999</v>
      </c>
    </row>
    <row r="5882" spans="1:5" ht="27">
      <c r="A5882" s="130">
        <v>95045000</v>
      </c>
      <c r="B5882" s="139" t="s">
        <v>11274</v>
      </c>
      <c r="C5882" s="140"/>
      <c r="D5882" s="138">
        <v>1.8069</v>
      </c>
      <c r="E5882" s="138">
        <v>51.105899999999998</v>
      </c>
    </row>
    <row r="5883" spans="1:5">
      <c r="A5883" s="130">
        <v>95049010</v>
      </c>
      <c r="B5883" s="117" t="s">
        <v>11275</v>
      </c>
      <c r="C5883" s="118"/>
      <c r="D5883" s="138">
        <v>3.3262999999999998</v>
      </c>
      <c r="E5883" s="138">
        <v>3.2080000000000002</v>
      </c>
    </row>
    <row r="5884" spans="1:5" ht="27">
      <c r="A5884" s="130">
        <v>95049090</v>
      </c>
      <c r="B5884" s="139" t="s">
        <v>11276</v>
      </c>
      <c r="C5884" s="140"/>
      <c r="D5884" s="138">
        <v>0.94069999999999998</v>
      </c>
      <c r="E5884" s="138">
        <v>2.1573000000000002</v>
      </c>
    </row>
    <row r="5885" spans="1:5">
      <c r="A5885" s="130">
        <v>95051000</v>
      </c>
      <c r="B5885" s="117" t="s">
        <v>11277</v>
      </c>
      <c r="C5885" s="118"/>
      <c r="D5885" s="138">
        <v>1.2017</v>
      </c>
      <c r="E5885" s="138">
        <v>3.0228000000000002</v>
      </c>
    </row>
    <row r="5886" spans="1:5" ht="27">
      <c r="A5886" s="130">
        <v>95059000</v>
      </c>
      <c r="B5886" s="139" t="s">
        <v>11278</v>
      </c>
      <c r="C5886" s="140"/>
      <c r="D5886" s="138">
        <v>1.1387</v>
      </c>
      <c r="E5886" s="138">
        <v>2.4918999999999998</v>
      </c>
    </row>
    <row r="5887" spans="1:5">
      <c r="A5887" s="145">
        <v>95061900</v>
      </c>
      <c r="B5887" s="117" t="s">
        <v>11279</v>
      </c>
      <c r="C5887" s="118"/>
      <c r="D5887" s="136">
        <v>4.0721999999999996</v>
      </c>
      <c r="E5887" s="136">
        <v>8.4449000000000005</v>
      </c>
    </row>
    <row r="5888" spans="1:5" ht="27">
      <c r="A5888" s="130">
        <v>95062900</v>
      </c>
      <c r="B5888" s="139" t="s">
        <v>11280</v>
      </c>
      <c r="C5888" s="140"/>
      <c r="D5888" s="138">
        <v>1.8517999999999999</v>
      </c>
      <c r="E5888" s="138">
        <v>7.7424999999999997</v>
      </c>
    </row>
    <row r="5889" spans="1:5">
      <c r="A5889" s="130">
        <v>95063100</v>
      </c>
      <c r="B5889" s="117" t="s">
        <v>11281</v>
      </c>
      <c r="C5889" s="118"/>
      <c r="D5889" s="138">
        <v>7.1086999999999998</v>
      </c>
      <c r="E5889" s="138">
        <v>8.2464999999999993</v>
      </c>
    </row>
    <row r="5890" spans="1:5">
      <c r="A5890" s="130">
        <v>95063200</v>
      </c>
      <c r="B5890" s="117" t="s">
        <v>11282</v>
      </c>
      <c r="C5890" s="118"/>
      <c r="D5890" s="138">
        <v>2.4723000000000002</v>
      </c>
      <c r="E5890" s="138">
        <v>2.5356999999999998</v>
      </c>
    </row>
    <row r="5891" spans="1:5">
      <c r="A5891" s="145">
        <v>95063900</v>
      </c>
      <c r="B5891" s="117" t="s">
        <v>11283</v>
      </c>
      <c r="C5891" s="118"/>
      <c r="D5891" s="136">
        <v>2.8868999999999998</v>
      </c>
      <c r="E5891" s="136">
        <v>5.7869000000000002</v>
      </c>
    </row>
    <row r="5892" spans="1:5" ht="27">
      <c r="A5892" s="130">
        <v>95064000</v>
      </c>
      <c r="B5892" s="139" t="s">
        <v>11284</v>
      </c>
      <c r="C5892" s="140"/>
      <c r="D5892" s="138">
        <v>1.2981</v>
      </c>
      <c r="E5892" s="138">
        <v>3.6821999999999999</v>
      </c>
    </row>
    <row r="5893" spans="1:5">
      <c r="A5893" s="145">
        <v>95065100</v>
      </c>
      <c r="B5893" s="117" t="s">
        <v>11285</v>
      </c>
      <c r="C5893" s="118"/>
      <c r="D5893" s="136">
        <v>18.133299999999998</v>
      </c>
      <c r="E5893" s="136">
        <v>64.229900000000001</v>
      </c>
    </row>
    <row r="5894" spans="1:5" ht="27">
      <c r="A5894" s="130">
        <v>95065900</v>
      </c>
      <c r="B5894" s="139" t="s">
        <v>11286</v>
      </c>
      <c r="C5894" s="140"/>
      <c r="D5894" s="138">
        <v>1.6577</v>
      </c>
      <c r="E5894" s="138">
        <v>15.117900000000001</v>
      </c>
    </row>
    <row r="5895" spans="1:5">
      <c r="A5895" s="130">
        <v>95066100</v>
      </c>
      <c r="B5895" s="117" t="s">
        <v>11287</v>
      </c>
      <c r="C5895" s="118"/>
      <c r="D5895" s="138">
        <v>1.3068</v>
      </c>
      <c r="E5895" s="138">
        <v>6.8056000000000001</v>
      </c>
    </row>
    <row r="5896" spans="1:5">
      <c r="A5896" s="145">
        <v>95066200</v>
      </c>
      <c r="B5896" s="117" t="s">
        <v>11288</v>
      </c>
      <c r="C5896" s="118"/>
      <c r="D5896" s="136">
        <v>1.123</v>
      </c>
      <c r="E5896" s="136">
        <v>2.1191</v>
      </c>
    </row>
    <row r="5897" spans="1:5">
      <c r="A5897" s="145">
        <v>95066900</v>
      </c>
      <c r="B5897" s="117" t="s">
        <v>11289</v>
      </c>
      <c r="C5897" s="118"/>
      <c r="D5897" s="136">
        <v>1.4988999999999999</v>
      </c>
      <c r="E5897" s="136">
        <v>6.1740000000000004</v>
      </c>
    </row>
    <row r="5898" spans="1:5">
      <c r="A5898" s="145">
        <v>95067000</v>
      </c>
      <c r="B5898" s="117" t="s">
        <v>11290</v>
      </c>
      <c r="C5898" s="118"/>
      <c r="D5898" s="136">
        <v>1.3099000000000001</v>
      </c>
      <c r="E5898" s="136">
        <v>3.8302999999999998</v>
      </c>
    </row>
    <row r="5899" spans="1:5">
      <c r="A5899" s="145">
        <v>95069100</v>
      </c>
      <c r="B5899" s="117" t="s">
        <v>11291</v>
      </c>
      <c r="C5899" s="118"/>
      <c r="D5899" s="136">
        <v>1.1061000000000001</v>
      </c>
      <c r="E5899" s="136">
        <v>2.6059000000000001</v>
      </c>
    </row>
    <row r="5900" spans="1:5">
      <c r="A5900" s="145">
        <v>95069900</v>
      </c>
      <c r="B5900" s="152" t="s">
        <v>11292</v>
      </c>
      <c r="C5900" s="153"/>
      <c r="D5900" s="136">
        <v>1.4517</v>
      </c>
      <c r="E5900" s="136">
        <v>2.8079999999999998</v>
      </c>
    </row>
    <row r="5901" spans="1:5">
      <c r="A5901" s="130">
        <v>95071000</v>
      </c>
      <c r="B5901" s="117" t="s">
        <v>11293</v>
      </c>
      <c r="C5901" s="118"/>
      <c r="D5901" s="138">
        <v>1.7339</v>
      </c>
      <c r="E5901" s="138">
        <v>8.4427000000000003</v>
      </c>
    </row>
    <row r="5902" spans="1:5">
      <c r="A5902" s="130">
        <v>95072000</v>
      </c>
      <c r="B5902" s="117" t="s">
        <v>11294</v>
      </c>
      <c r="C5902" s="118"/>
      <c r="D5902" s="138">
        <v>1.4678</v>
      </c>
      <c r="E5902" s="138">
        <v>7.8396999999999997</v>
      </c>
    </row>
    <row r="5903" spans="1:5">
      <c r="A5903" s="130">
        <v>95073000</v>
      </c>
      <c r="B5903" s="117" t="s">
        <v>11295</v>
      </c>
      <c r="C5903" s="118"/>
      <c r="D5903" s="138">
        <v>1.5450999999999999</v>
      </c>
      <c r="E5903" s="138">
        <v>7.7435999999999998</v>
      </c>
    </row>
    <row r="5904" spans="1:5">
      <c r="A5904" s="145">
        <v>95079000</v>
      </c>
      <c r="B5904" s="117" t="s">
        <v>11296</v>
      </c>
      <c r="C5904" s="118"/>
      <c r="D5904" s="136">
        <v>1.0740000000000001</v>
      </c>
      <c r="E5904" s="136">
        <v>3.7685</v>
      </c>
    </row>
    <row r="5905" spans="1:5">
      <c r="A5905" s="145">
        <v>95081000</v>
      </c>
      <c r="B5905" s="117" t="s">
        <v>11297</v>
      </c>
      <c r="C5905" s="118"/>
      <c r="D5905" s="136">
        <v>6.1993999999999998</v>
      </c>
      <c r="E5905" s="136">
        <v>16.290099999999999</v>
      </c>
    </row>
    <row r="5906" spans="1:5">
      <c r="A5906" s="130">
        <v>95082190</v>
      </c>
      <c r="B5906" s="117" t="s">
        <v>6002</v>
      </c>
      <c r="C5906" s="118"/>
      <c r="D5906" s="138">
        <v>2.2572999999999999</v>
      </c>
      <c r="E5906" s="138">
        <v>2.2572999999999999</v>
      </c>
    </row>
    <row r="5907" spans="1:5" ht="27">
      <c r="A5907" s="130">
        <v>95082210</v>
      </c>
      <c r="B5907" s="139" t="s">
        <v>11298</v>
      </c>
      <c r="C5907" s="140"/>
      <c r="D5907" s="138">
        <v>2.9264999999999999</v>
      </c>
      <c r="E5907" s="138">
        <v>5.5145999999999997</v>
      </c>
    </row>
    <row r="5908" spans="1:5">
      <c r="A5908" s="130">
        <v>95082290</v>
      </c>
      <c r="B5908" s="117" t="s">
        <v>5820</v>
      </c>
      <c r="C5908" s="118"/>
      <c r="D5908" s="138">
        <v>3.7559</v>
      </c>
      <c r="E5908" s="138">
        <v>4.3979999999999997</v>
      </c>
    </row>
    <row r="5909" spans="1:5">
      <c r="A5909" s="130">
        <v>95082300</v>
      </c>
      <c r="B5909" s="117" t="s">
        <v>11299</v>
      </c>
      <c r="C5909" s="118"/>
      <c r="D5909" s="138">
        <v>5.0906000000000002</v>
      </c>
      <c r="E5909" s="138">
        <v>5.7785000000000002</v>
      </c>
    </row>
    <row r="5910" spans="1:5" ht="27">
      <c r="A5910" s="130">
        <v>95082400</v>
      </c>
      <c r="B5910" s="139" t="s">
        <v>11300</v>
      </c>
      <c r="C5910" s="140"/>
      <c r="D5910" s="138">
        <v>6.5308999999999999</v>
      </c>
      <c r="E5910" s="138">
        <v>8.8934999999999995</v>
      </c>
    </row>
    <row r="5911" spans="1:5">
      <c r="A5911" s="130">
        <v>95082600</v>
      </c>
      <c r="B5911" s="117" t="s">
        <v>11301</v>
      </c>
      <c r="C5911" s="118"/>
      <c r="D5911" s="138">
        <v>5.4082999999999997</v>
      </c>
      <c r="E5911" s="138">
        <v>5.7664</v>
      </c>
    </row>
    <row r="5912" spans="1:5">
      <c r="A5912" s="130">
        <v>95082900</v>
      </c>
      <c r="B5912" s="117" t="s">
        <v>5759</v>
      </c>
      <c r="C5912" s="118"/>
      <c r="D5912" s="138">
        <v>3.1027</v>
      </c>
      <c r="E5912" s="138">
        <v>7.9402999999999997</v>
      </c>
    </row>
    <row r="5913" spans="1:5">
      <c r="A5913" s="130">
        <v>95083000</v>
      </c>
      <c r="B5913" s="117" t="s">
        <v>11302</v>
      </c>
      <c r="C5913" s="118"/>
      <c r="D5913" s="138">
        <v>2.3650000000000002</v>
      </c>
      <c r="E5913" s="138">
        <v>6.4272999999999998</v>
      </c>
    </row>
    <row r="5914" spans="1:5">
      <c r="A5914" s="130">
        <v>95084000</v>
      </c>
      <c r="B5914" s="117" t="s">
        <v>11303</v>
      </c>
      <c r="C5914" s="118"/>
      <c r="D5914" s="138">
        <v>3.6000999999999999</v>
      </c>
      <c r="E5914" s="138">
        <v>3.6000999999999999</v>
      </c>
    </row>
    <row r="5915" spans="1:5" ht="27">
      <c r="A5915" s="130">
        <v>96019000</v>
      </c>
      <c r="B5915" s="139" t="s">
        <v>11304</v>
      </c>
      <c r="C5915" s="140"/>
      <c r="D5915" s="138">
        <v>2.6196999999999999</v>
      </c>
      <c r="E5915" s="138">
        <v>5.1623000000000001</v>
      </c>
    </row>
    <row r="5916" spans="1:5" ht="27">
      <c r="A5916" s="130">
        <v>96020010</v>
      </c>
      <c r="B5916" s="139" t="s">
        <v>11305</v>
      </c>
      <c r="C5916" s="140"/>
      <c r="D5916" s="138">
        <v>14.58</v>
      </c>
      <c r="E5916" s="138">
        <v>18.679500000000001</v>
      </c>
    </row>
    <row r="5917" spans="1:5">
      <c r="A5917" s="145">
        <v>96020090</v>
      </c>
      <c r="B5917" s="117" t="s">
        <v>11306</v>
      </c>
      <c r="C5917" s="118"/>
      <c r="D5917" s="136">
        <v>1.1413</v>
      </c>
      <c r="E5917" s="136">
        <v>5.3387000000000002</v>
      </c>
    </row>
    <row r="5918" spans="1:5" ht="27">
      <c r="A5918" s="130">
        <v>96031000</v>
      </c>
      <c r="B5918" s="139" t="s">
        <v>11307</v>
      </c>
      <c r="C5918" s="140"/>
      <c r="D5918" s="138">
        <v>1.0844</v>
      </c>
      <c r="E5918" s="138">
        <v>1.6558999999999999</v>
      </c>
    </row>
    <row r="5919" spans="1:5">
      <c r="A5919" s="145">
        <v>96032100</v>
      </c>
      <c r="B5919" s="117" t="s">
        <v>11308</v>
      </c>
      <c r="C5919" s="118"/>
      <c r="D5919" s="136">
        <v>1.61</v>
      </c>
      <c r="E5919" s="136">
        <v>5.2050000000000001</v>
      </c>
    </row>
    <row r="5920" spans="1:5" ht="27">
      <c r="A5920" s="130">
        <v>96032900</v>
      </c>
      <c r="B5920" s="139" t="s">
        <v>11309</v>
      </c>
      <c r="C5920" s="140"/>
      <c r="D5920" s="138">
        <v>1.6092</v>
      </c>
      <c r="E5920" s="138">
        <v>6.3818000000000001</v>
      </c>
    </row>
    <row r="5921" spans="1:5">
      <c r="A5921" s="145">
        <v>96033000</v>
      </c>
      <c r="B5921" s="117" t="s">
        <v>11310</v>
      </c>
      <c r="C5921" s="118"/>
      <c r="D5921" s="136">
        <v>1.3923000000000001</v>
      </c>
      <c r="E5921" s="136">
        <v>6.2515000000000001</v>
      </c>
    </row>
    <row r="5922" spans="1:5">
      <c r="A5922" s="130">
        <v>96034010</v>
      </c>
      <c r="B5922" s="117" t="s">
        <v>11311</v>
      </c>
      <c r="C5922" s="118"/>
      <c r="D5922" s="138">
        <v>1.1012</v>
      </c>
      <c r="E5922" s="138">
        <v>3.5276000000000001</v>
      </c>
    </row>
    <row r="5923" spans="1:5">
      <c r="A5923" s="145">
        <v>96034090</v>
      </c>
      <c r="B5923" s="117" t="s">
        <v>11312</v>
      </c>
      <c r="C5923" s="118"/>
      <c r="D5923" s="136">
        <v>1.2585</v>
      </c>
      <c r="E5923" s="136">
        <v>4.6313000000000004</v>
      </c>
    </row>
    <row r="5924" spans="1:5" ht="27">
      <c r="A5924" s="145">
        <v>96035000</v>
      </c>
      <c r="B5924" s="117" t="s">
        <v>11313</v>
      </c>
      <c r="C5924" s="118"/>
      <c r="D5924" s="136">
        <v>2.6267999999999998</v>
      </c>
      <c r="E5924" s="136">
        <v>3.8753000000000002</v>
      </c>
    </row>
    <row r="5925" spans="1:5">
      <c r="A5925" s="145">
        <v>96039000</v>
      </c>
      <c r="B5925" s="117" t="s">
        <v>11314</v>
      </c>
      <c r="C5925" s="118"/>
      <c r="D5925" s="136">
        <v>1.05</v>
      </c>
      <c r="E5925" s="136">
        <v>2.3841999999999999</v>
      </c>
    </row>
    <row r="5926" spans="1:5">
      <c r="A5926" s="130">
        <v>96040000</v>
      </c>
      <c r="B5926" s="117" t="s">
        <v>11315</v>
      </c>
      <c r="C5926" s="118"/>
      <c r="D5926" s="138">
        <v>1.1006</v>
      </c>
      <c r="E5926" s="138">
        <v>2.6112000000000002</v>
      </c>
    </row>
    <row r="5927" spans="1:5" ht="27">
      <c r="A5927" s="145">
        <v>96050000</v>
      </c>
      <c r="B5927" s="117" t="s">
        <v>11316</v>
      </c>
      <c r="C5927" s="118"/>
      <c r="D5927" s="136">
        <v>1.1487000000000001</v>
      </c>
      <c r="E5927" s="136">
        <v>3.1092</v>
      </c>
    </row>
    <row r="5928" spans="1:5">
      <c r="A5928" s="130">
        <v>96061000</v>
      </c>
      <c r="B5928" s="117" t="s">
        <v>11317</v>
      </c>
      <c r="C5928" s="118"/>
      <c r="D5928" s="138">
        <v>1.7</v>
      </c>
      <c r="E5928" s="138">
        <v>2.1934999999999998</v>
      </c>
    </row>
    <row r="5929" spans="1:5">
      <c r="A5929" s="145">
        <v>96062100</v>
      </c>
      <c r="B5929" s="117" t="s">
        <v>11318</v>
      </c>
      <c r="C5929" s="118"/>
      <c r="D5929" s="136">
        <v>1.6406000000000001</v>
      </c>
      <c r="E5929" s="136">
        <v>4.2041000000000004</v>
      </c>
    </row>
    <row r="5930" spans="1:5">
      <c r="A5930" s="145">
        <v>96062200</v>
      </c>
      <c r="B5930" s="117" t="s">
        <v>11319</v>
      </c>
      <c r="C5930" s="118"/>
      <c r="D5930" s="136">
        <v>1.7704</v>
      </c>
      <c r="E5930" s="136">
        <v>3.9771000000000001</v>
      </c>
    </row>
    <row r="5931" spans="1:5">
      <c r="A5931" s="130">
        <v>96062900</v>
      </c>
      <c r="B5931" s="117" t="s">
        <v>11320</v>
      </c>
      <c r="C5931" s="118"/>
      <c r="D5931" s="138">
        <v>1.22</v>
      </c>
      <c r="E5931" s="138">
        <v>5.4814999999999996</v>
      </c>
    </row>
    <row r="5932" spans="1:5">
      <c r="A5932" s="145">
        <v>96063000</v>
      </c>
      <c r="B5932" s="117" t="s">
        <v>11321</v>
      </c>
      <c r="C5932" s="118"/>
      <c r="D5932" s="136">
        <v>1.5206</v>
      </c>
      <c r="E5932" s="136">
        <v>2.1113</v>
      </c>
    </row>
    <row r="5933" spans="1:5" ht="27">
      <c r="A5933" s="130">
        <v>96071100</v>
      </c>
      <c r="B5933" s="139" t="s">
        <v>11322</v>
      </c>
      <c r="C5933" s="140"/>
      <c r="D5933" s="138">
        <v>3.1562000000000001</v>
      </c>
      <c r="E5933" s="138">
        <v>5.2770999999999999</v>
      </c>
    </row>
    <row r="5934" spans="1:5">
      <c r="A5934" s="130">
        <v>96071900</v>
      </c>
      <c r="B5934" s="117" t="s">
        <v>11323</v>
      </c>
      <c r="C5934" s="118"/>
      <c r="D5934" s="138">
        <v>1.8595999999999999</v>
      </c>
      <c r="E5934" s="138">
        <v>3.0049999999999999</v>
      </c>
    </row>
    <row r="5935" spans="1:5" ht="27">
      <c r="A5935" s="130">
        <v>96072000</v>
      </c>
      <c r="B5935" s="139" t="s">
        <v>11324</v>
      </c>
      <c r="C5935" s="140"/>
      <c r="D5935" s="138">
        <v>2</v>
      </c>
      <c r="E5935" s="138">
        <v>3.4759000000000002</v>
      </c>
    </row>
    <row r="5936" spans="1:5">
      <c r="A5936" s="130">
        <v>96081000</v>
      </c>
      <c r="B5936" s="117" t="s">
        <v>11325</v>
      </c>
      <c r="C5936" s="118"/>
      <c r="D5936" s="138">
        <v>2.8050999999999999</v>
      </c>
      <c r="E5936" s="138">
        <v>6.3263999999999996</v>
      </c>
    </row>
    <row r="5937" spans="1:5" ht="27">
      <c r="A5937" s="130">
        <v>96082000</v>
      </c>
      <c r="B5937" s="139" t="s">
        <v>11326</v>
      </c>
      <c r="C5937" s="140"/>
      <c r="D5937" s="138">
        <v>1.9357</v>
      </c>
      <c r="E5937" s="138">
        <v>4.0050999999999997</v>
      </c>
    </row>
    <row r="5938" spans="1:5">
      <c r="A5938" s="145">
        <v>96083000</v>
      </c>
      <c r="B5938" s="117" t="s">
        <v>11327</v>
      </c>
      <c r="C5938" s="118"/>
      <c r="D5938" s="136">
        <v>2.5649999999999999</v>
      </c>
      <c r="E5938" s="136">
        <v>4.3140999999999998</v>
      </c>
    </row>
    <row r="5939" spans="1:5">
      <c r="A5939" s="130">
        <v>96084000</v>
      </c>
      <c r="B5939" s="117" t="s">
        <v>11328</v>
      </c>
      <c r="C5939" s="118"/>
      <c r="D5939" s="138">
        <v>5.6379000000000001</v>
      </c>
      <c r="E5939" s="138">
        <v>13.0748</v>
      </c>
    </row>
    <row r="5940" spans="1:5">
      <c r="A5940" s="145">
        <v>96085000</v>
      </c>
      <c r="B5940" s="117" t="s">
        <v>11329</v>
      </c>
      <c r="C5940" s="118"/>
      <c r="D5940" s="136">
        <v>0.33879999999999999</v>
      </c>
      <c r="E5940" s="136">
        <v>0.82850000000000001</v>
      </c>
    </row>
    <row r="5941" spans="1:5">
      <c r="A5941" s="145">
        <v>96086000</v>
      </c>
      <c r="B5941" s="117" t="s">
        <v>11330</v>
      </c>
      <c r="C5941" s="118"/>
      <c r="D5941" s="136">
        <v>1.6982999999999999</v>
      </c>
      <c r="E5941" s="136">
        <v>7.2150999999999996</v>
      </c>
    </row>
    <row r="5942" spans="1:5">
      <c r="A5942" s="130">
        <v>96089100</v>
      </c>
      <c r="B5942" s="117" t="s">
        <v>11331</v>
      </c>
      <c r="C5942" s="118"/>
      <c r="D5942" s="138">
        <v>20.3752</v>
      </c>
      <c r="E5942" s="138">
        <v>26.671600000000002</v>
      </c>
    </row>
    <row r="5943" spans="1:5" ht="27">
      <c r="A5943" s="145">
        <v>96089981</v>
      </c>
      <c r="B5943" s="139" t="s">
        <v>11332</v>
      </c>
      <c r="C5943" s="140"/>
      <c r="D5943" s="136">
        <v>1.4402999999999999</v>
      </c>
      <c r="E5943" s="136">
        <v>15.751200000000001</v>
      </c>
    </row>
    <row r="5944" spans="1:5">
      <c r="A5944" s="145">
        <v>96089989</v>
      </c>
      <c r="B5944" s="117" t="s">
        <v>11333</v>
      </c>
      <c r="C5944" s="118"/>
      <c r="D5944" s="136">
        <v>4.5785999999999998</v>
      </c>
      <c r="E5944" s="136">
        <v>23.754300000000001</v>
      </c>
    </row>
    <row r="5945" spans="1:5">
      <c r="A5945" s="145">
        <v>96089990</v>
      </c>
      <c r="B5945" s="117" t="s">
        <v>11334</v>
      </c>
      <c r="C5945" s="118"/>
      <c r="D5945" s="136">
        <v>1.9619</v>
      </c>
      <c r="E5945" s="136">
        <v>12.0314</v>
      </c>
    </row>
    <row r="5946" spans="1:5">
      <c r="A5946" s="130">
        <v>96091000</v>
      </c>
      <c r="B5946" s="117" t="s">
        <v>11335</v>
      </c>
      <c r="C5946" s="118"/>
      <c r="D5946" s="138">
        <v>1.7287999999999999</v>
      </c>
      <c r="E5946" s="138">
        <v>2.8304</v>
      </c>
    </row>
    <row r="5947" spans="1:5">
      <c r="A5947" s="130">
        <v>96092000</v>
      </c>
      <c r="B5947" s="117" t="s">
        <v>11336</v>
      </c>
      <c r="C5947" s="118"/>
      <c r="D5947" s="138">
        <v>3.2479</v>
      </c>
      <c r="E5947" s="138">
        <v>6.8080999999999996</v>
      </c>
    </row>
    <row r="5948" spans="1:5" ht="27">
      <c r="A5948" s="130">
        <v>96099000</v>
      </c>
      <c r="B5948" s="139" t="s">
        <v>11337</v>
      </c>
      <c r="C5948" s="140"/>
      <c r="D5948" s="138">
        <v>1.4924999999999999</v>
      </c>
      <c r="E5948" s="138">
        <v>2.2157</v>
      </c>
    </row>
    <row r="5949" spans="1:5">
      <c r="A5949" s="145">
        <v>96100000</v>
      </c>
      <c r="B5949" s="117" t="s">
        <v>11338</v>
      </c>
      <c r="C5949" s="118"/>
      <c r="D5949" s="136">
        <v>1.1739999999999999</v>
      </c>
      <c r="E5949" s="136">
        <v>2.2090000000000001</v>
      </c>
    </row>
    <row r="5950" spans="1:5" ht="27">
      <c r="A5950" s="130">
        <v>96110000</v>
      </c>
      <c r="B5950" s="139" t="s">
        <v>11339</v>
      </c>
      <c r="C5950" s="140"/>
      <c r="D5950" s="138">
        <v>1.0325</v>
      </c>
      <c r="E5950" s="138">
        <v>6.7923999999999998</v>
      </c>
    </row>
    <row r="5951" spans="1:5">
      <c r="A5951" s="130">
        <v>96121000</v>
      </c>
      <c r="B5951" s="117" t="s">
        <v>11340</v>
      </c>
      <c r="C5951" s="118"/>
      <c r="D5951" s="138">
        <v>8.4809999999999999</v>
      </c>
      <c r="E5951" s="138">
        <v>35.700400000000002</v>
      </c>
    </row>
    <row r="5952" spans="1:5">
      <c r="A5952" s="130">
        <v>96122000</v>
      </c>
      <c r="B5952" s="117" t="s">
        <v>11341</v>
      </c>
      <c r="C5952" s="118"/>
      <c r="D5952" s="138">
        <v>3.4594999999999998</v>
      </c>
      <c r="E5952" s="138">
        <v>4.3537999999999997</v>
      </c>
    </row>
    <row r="5953" spans="1:5">
      <c r="A5953" s="145">
        <v>96131000</v>
      </c>
      <c r="B5953" s="117" t="s">
        <v>11342</v>
      </c>
      <c r="C5953" s="118"/>
      <c r="D5953" s="136">
        <v>1.2509999999999999</v>
      </c>
      <c r="E5953" s="136">
        <v>2.5644</v>
      </c>
    </row>
    <row r="5954" spans="1:5">
      <c r="A5954" s="145">
        <v>96132000</v>
      </c>
      <c r="B5954" s="117" t="s">
        <v>11343</v>
      </c>
      <c r="C5954" s="118"/>
      <c r="D5954" s="136">
        <v>1.8462000000000001</v>
      </c>
      <c r="E5954" s="136">
        <v>4.8475999999999999</v>
      </c>
    </row>
    <row r="5955" spans="1:5">
      <c r="A5955" s="130">
        <v>96138000</v>
      </c>
      <c r="B5955" s="117" t="s">
        <v>11344</v>
      </c>
      <c r="C5955" s="118"/>
      <c r="D5955" s="138">
        <v>1.4251</v>
      </c>
      <c r="E5955" s="138">
        <v>5.8577000000000004</v>
      </c>
    </row>
    <row r="5956" spans="1:5">
      <c r="A5956" s="145">
        <v>96139000</v>
      </c>
      <c r="B5956" s="117" t="s">
        <v>11345</v>
      </c>
      <c r="C5956" s="118"/>
      <c r="D5956" s="136">
        <v>1.7431000000000001</v>
      </c>
      <c r="E5956" s="136">
        <v>4.7954999999999997</v>
      </c>
    </row>
    <row r="5957" spans="1:5">
      <c r="A5957" s="130">
        <v>96140000</v>
      </c>
      <c r="B5957" s="117" t="s">
        <v>11346</v>
      </c>
      <c r="C5957" s="118"/>
      <c r="D5957" s="138">
        <v>1.0992999999999999</v>
      </c>
      <c r="E5957" s="138">
        <v>1.9323999999999999</v>
      </c>
    </row>
    <row r="5958" spans="1:5">
      <c r="A5958" s="130">
        <v>96151100</v>
      </c>
      <c r="B5958" s="117" t="s">
        <v>11347</v>
      </c>
      <c r="C5958" s="118"/>
      <c r="D5958" s="138">
        <v>1.2694000000000001</v>
      </c>
      <c r="E5958" s="138">
        <v>2.8530000000000002</v>
      </c>
    </row>
    <row r="5959" spans="1:5" ht="27">
      <c r="A5959" s="130">
        <v>85285200</v>
      </c>
      <c r="B5959" s="139" t="s">
        <v>11348</v>
      </c>
      <c r="C5959" s="140"/>
      <c r="D5959" s="138">
        <v>1.4252</v>
      </c>
      <c r="E5959" s="138">
        <v>2.3111000000000002</v>
      </c>
    </row>
    <row r="5960" spans="1:5">
      <c r="A5960" s="145">
        <v>96159000</v>
      </c>
      <c r="B5960" s="117" t="s">
        <v>11349</v>
      </c>
      <c r="C5960" s="118"/>
      <c r="D5960" s="136">
        <v>1.2587999999999999</v>
      </c>
      <c r="E5960" s="136">
        <v>3.2898000000000001</v>
      </c>
    </row>
    <row r="5961" spans="1:5" ht="27">
      <c r="A5961" s="130">
        <v>96161000</v>
      </c>
      <c r="B5961" s="139" t="s">
        <v>11350</v>
      </c>
      <c r="C5961" s="140"/>
      <c r="D5961" s="138">
        <v>1.3069</v>
      </c>
      <c r="E5961" s="138">
        <v>4.6177000000000001</v>
      </c>
    </row>
    <row r="5962" spans="1:5">
      <c r="A5962" s="145">
        <v>96162000</v>
      </c>
      <c r="B5962" s="117" t="s">
        <v>11351</v>
      </c>
      <c r="C5962" s="118"/>
      <c r="D5962" s="136">
        <v>1.3602000000000001</v>
      </c>
      <c r="E5962" s="136">
        <v>4.9912000000000001</v>
      </c>
    </row>
    <row r="5963" spans="1:5" ht="27">
      <c r="A5963" s="130">
        <v>96170010</v>
      </c>
      <c r="B5963" s="139" t="s">
        <v>11352</v>
      </c>
      <c r="C5963" s="140"/>
      <c r="D5963" s="138">
        <v>1.6</v>
      </c>
      <c r="E5963" s="138">
        <v>2.9293</v>
      </c>
    </row>
    <row r="5964" spans="1:5">
      <c r="A5964" s="145">
        <v>96170020</v>
      </c>
      <c r="B5964" s="117" t="s">
        <v>11353</v>
      </c>
      <c r="C5964" s="118"/>
      <c r="D5964" s="136">
        <v>1.7945</v>
      </c>
      <c r="E5964" s="136">
        <v>9.9644999999999992</v>
      </c>
    </row>
    <row r="5965" spans="1:5" ht="27">
      <c r="A5965" s="130">
        <v>96180000</v>
      </c>
      <c r="B5965" s="139" t="s">
        <v>11354</v>
      </c>
      <c r="C5965" s="140"/>
      <c r="D5965" s="138">
        <v>1.3575999999999999</v>
      </c>
      <c r="E5965" s="138">
        <v>3.4592999999999998</v>
      </c>
    </row>
    <row r="5966" spans="1:5">
      <c r="A5966" s="145">
        <v>96190000</v>
      </c>
      <c r="B5966" s="117" t="s">
        <v>11355</v>
      </c>
      <c r="C5966" s="118"/>
      <c r="D5966" s="136">
        <v>2.2492000000000001</v>
      </c>
      <c r="E5966" s="136">
        <v>4.1287000000000003</v>
      </c>
    </row>
    <row r="5967" spans="1:5" ht="27">
      <c r="A5967" s="130">
        <v>96200000</v>
      </c>
      <c r="B5967" s="139" t="s">
        <v>11356</v>
      </c>
      <c r="C5967" s="140"/>
      <c r="D5967" s="138">
        <v>1.1349</v>
      </c>
      <c r="E5967" s="138">
        <v>2.4020999999999999</v>
      </c>
    </row>
    <row r="5968" spans="1:5">
      <c r="A5968" s="130">
        <v>97012100</v>
      </c>
      <c r="B5968" s="117" t="s">
        <v>11357</v>
      </c>
      <c r="C5968" s="118"/>
      <c r="D5968" s="138">
        <v>1.2666999999999999</v>
      </c>
      <c r="E5968" s="138">
        <v>1.2666999999999999</v>
      </c>
    </row>
    <row r="5969" spans="1:5">
      <c r="A5969" s="130">
        <v>97012900</v>
      </c>
      <c r="B5969" s="117" t="s">
        <v>5759</v>
      </c>
      <c r="C5969" s="118"/>
      <c r="D5969" s="138">
        <v>1.016</v>
      </c>
      <c r="E5969" s="138">
        <v>1.016</v>
      </c>
    </row>
    <row r="5970" spans="1:5">
      <c r="A5970" s="130">
        <v>97019100</v>
      </c>
      <c r="B5970" s="117" t="s">
        <v>11357</v>
      </c>
      <c r="C5970" s="118"/>
      <c r="D5970" s="138">
        <v>1.7477</v>
      </c>
      <c r="E5970" s="138">
        <v>3.4169</v>
      </c>
    </row>
    <row r="5971" spans="1:5">
      <c r="A5971" s="130">
        <v>97019200</v>
      </c>
      <c r="B5971" s="117" t="s">
        <v>11358</v>
      </c>
      <c r="C5971" s="118"/>
      <c r="D5971" s="138">
        <v>3.1537999999999999</v>
      </c>
      <c r="E5971" s="138">
        <v>5.6639999999999997</v>
      </c>
    </row>
    <row r="5972" spans="1:5">
      <c r="A5972" s="130">
        <v>97019900</v>
      </c>
      <c r="B5972" s="117" t="s">
        <v>5759</v>
      </c>
      <c r="C5972" s="118"/>
      <c r="D5972" s="138">
        <v>3.4342999999999999</v>
      </c>
      <c r="E5972" s="138">
        <v>4.6376999999999997</v>
      </c>
    </row>
    <row r="5973" spans="1:5">
      <c r="A5973" s="130">
        <v>97039000</v>
      </c>
      <c r="B5973" s="315" t="s">
        <v>7628</v>
      </c>
      <c r="C5973" s="316"/>
      <c r="D5973" s="138">
        <v>4.6794000000000002</v>
      </c>
      <c r="E5973" s="138">
        <v>5.9688999999999997</v>
      </c>
    </row>
  </sheetData>
  <mergeCells count="2">
    <mergeCell ref="D3:E3"/>
    <mergeCell ref="B5973:C5973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213D5-66F4-47C4-8265-99AC8B690DC8}">
  <sheetPr codeName="Planilha4"/>
  <dimension ref="A3:J5980"/>
  <sheetViews>
    <sheetView topLeftCell="A5973" workbookViewId="0">
      <selection activeCell="A5981" sqref="A5981:XFD5995"/>
    </sheetView>
  </sheetViews>
  <sheetFormatPr defaultColWidth="64.42578125" defaultRowHeight="15"/>
  <cols>
    <col min="1" max="1" width="10.140625" bestFit="1" customWidth="1"/>
    <col min="2" max="2" width="68.5703125" bestFit="1" customWidth="1"/>
    <col min="3" max="3" width="12.7109375" bestFit="1" customWidth="1"/>
    <col min="4" max="4" width="12.5703125" bestFit="1" customWidth="1"/>
    <col min="5" max="5" width="13.7109375" bestFit="1" customWidth="1"/>
    <col min="6" max="6" width="30.42578125" bestFit="1" customWidth="1"/>
    <col min="7" max="7" width="11.7109375" bestFit="1" customWidth="1"/>
    <col min="8" max="8" width="11.140625" bestFit="1" customWidth="1"/>
    <col min="9" max="9" width="12.140625" bestFit="1" customWidth="1"/>
    <col min="10" max="10" width="10.140625" bestFit="1" customWidth="1"/>
  </cols>
  <sheetData>
    <row r="3" spans="1:10">
      <c r="D3" s="314" t="s">
        <v>116</v>
      </c>
      <c r="E3" s="314"/>
      <c r="F3">
        <v>6</v>
      </c>
      <c r="G3">
        <v>7</v>
      </c>
      <c r="H3">
        <v>8</v>
      </c>
      <c r="I3">
        <v>9</v>
      </c>
      <c r="J3">
        <v>10</v>
      </c>
    </row>
    <row r="4" spans="1:10" s="23" customFormat="1">
      <c r="A4" s="116" t="s">
        <v>4</v>
      </c>
      <c r="B4" s="116" t="s">
        <v>115</v>
      </c>
      <c r="C4" s="23" t="s">
        <v>122</v>
      </c>
      <c r="D4" s="122" t="s">
        <v>5739</v>
      </c>
      <c r="E4" s="116" t="s">
        <v>117</v>
      </c>
      <c r="F4" s="116" t="s">
        <v>20</v>
      </c>
      <c r="G4" s="116" t="s">
        <v>118</v>
      </c>
      <c r="H4" s="116" t="s">
        <v>16</v>
      </c>
      <c r="I4" s="116" t="s">
        <v>17</v>
      </c>
      <c r="J4" s="116" t="s">
        <v>18</v>
      </c>
    </row>
    <row r="5" spans="1:10">
      <c r="A5" s="114">
        <v>3035400</v>
      </c>
      <c r="B5" s="119" t="s">
        <v>113</v>
      </c>
      <c r="C5" s="120"/>
      <c r="D5" s="134">
        <v>1.0296000000000001</v>
      </c>
      <c r="E5" s="134">
        <v>1.0296000000000001</v>
      </c>
      <c r="F5" s="135">
        <v>9</v>
      </c>
      <c r="G5" s="133">
        <v>0</v>
      </c>
      <c r="H5" s="133">
        <v>0</v>
      </c>
      <c r="I5" s="133">
        <v>0</v>
      </c>
      <c r="J5">
        <v>0</v>
      </c>
    </row>
    <row r="6" spans="1:10" ht="27">
      <c r="A6" s="115">
        <v>3038112</v>
      </c>
      <c r="B6" s="117" t="s">
        <v>114</v>
      </c>
      <c r="C6" s="118"/>
      <c r="D6" s="136">
        <v>1.68</v>
      </c>
      <c r="E6" s="136">
        <v>3</v>
      </c>
      <c r="F6" s="135">
        <v>9</v>
      </c>
      <c r="G6" s="133">
        <v>9</v>
      </c>
      <c r="H6" s="133">
        <v>9</v>
      </c>
      <c r="I6" s="133">
        <v>9</v>
      </c>
      <c r="J6">
        <v>0</v>
      </c>
    </row>
    <row r="7" spans="1:10">
      <c r="A7" s="123">
        <v>3038114</v>
      </c>
      <c r="B7" s="124" t="s">
        <v>125</v>
      </c>
      <c r="C7" s="125"/>
      <c r="D7" s="138">
        <v>2.4115000000000002</v>
      </c>
      <c r="E7" s="138">
        <v>2.4115000000000002</v>
      </c>
      <c r="F7" s="133">
        <v>9</v>
      </c>
      <c r="G7" s="133">
        <v>0</v>
      </c>
      <c r="H7" s="133">
        <v>0</v>
      </c>
      <c r="I7" s="133">
        <v>0</v>
      </c>
      <c r="J7">
        <v>0</v>
      </c>
    </row>
    <row r="8" spans="1:10">
      <c r="A8" s="123">
        <v>3038990</v>
      </c>
      <c r="B8" s="124" t="s">
        <v>123</v>
      </c>
      <c r="C8" s="125"/>
      <c r="D8" s="138">
        <v>3.6309</v>
      </c>
      <c r="E8" s="138">
        <v>3.8195999999999999</v>
      </c>
      <c r="F8" s="133">
        <v>9</v>
      </c>
      <c r="G8" s="133">
        <v>0</v>
      </c>
      <c r="H8" s="133">
        <v>0</v>
      </c>
      <c r="I8" s="133">
        <v>0</v>
      </c>
      <c r="J8">
        <v>0</v>
      </c>
    </row>
    <row r="9" spans="1:10" ht="27">
      <c r="A9" s="123">
        <v>3047100</v>
      </c>
      <c r="B9" s="126" t="s">
        <v>126</v>
      </c>
      <c r="C9" s="125"/>
      <c r="D9" s="138">
        <v>8.4437999999999995</v>
      </c>
      <c r="E9" s="138">
        <v>11.1861</v>
      </c>
      <c r="F9" s="133">
        <v>9</v>
      </c>
      <c r="G9" s="133">
        <v>0</v>
      </c>
      <c r="H9" s="133">
        <v>0</v>
      </c>
      <c r="I9" s="133">
        <v>0</v>
      </c>
    </row>
    <row r="10" spans="1:10">
      <c r="A10" s="123">
        <v>3047300</v>
      </c>
      <c r="B10" s="126" t="s">
        <v>127</v>
      </c>
      <c r="C10" s="125"/>
      <c r="D10" s="138">
        <v>4.1673999999999998</v>
      </c>
      <c r="E10" s="138">
        <v>4.6856</v>
      </c>
      <c r="F10" s="133">
        <v>9</v>
      </c>
      <c r="G10" s="133">
        <v>0</v>
      </c>
      <c r="H10" s="133">
        <v>0</v>
      </c>
      <c r="I10" s="133">
        <v>0</v>
      </c>
    </row>
    <row r="11" spans="1:10" ht="27">
      <c r="A11" s="123">
        <v>3047400</v>
      </c>
      <c r="B11" s="126" t="s">
        <v>128</v>
      </c>
      <c r="C11" s="125"/>
      <c r="D11" s="138">
        <v>3.6315</v>
      </c>
      <c r="E11" s="138">
        <v>3.6930000000000001</v>
      </c>
      <c r="F11" s="133">
        <v>9</v>
      </c>
      <c r="G11" s="133">
        <v>0</v>
      </c>
      <c r="H11" s="133">
        <v>0</v>
      </c>
      <c r="I11" s="133">
        <v>0</v>
      </c>
    </row>
    <row r="12" spans="1:10">
      <c r="A12" s="123">
        <v>3047500</v>
      </c>
      <c r="B12" s="126" t="s">
        <v>129</v>
      </c>
      <c r="C12" s="125"/>
      <c r="D12" s="136">
        <v>2.4241000000000001</v>
      </c>
      <c r="E12" s="136">
        <v>2.7837000000000001</v>
      </c>
      <c r="F12" s="133">
        <v>9</v>
      </c>
      <c r="G12" s="133">
        <v>0</v>
      </c>
      <c r="H12" s="133">
        <v>0</v>
      </c>
      <c r="I12" s="133">
        <v>0</v>
      </c>
    </row>
    <row r="13" spans="1:10">
      <c r="A13" s="123">
        <v>3047900</v>
      </c>
      <c r="B13" s="124" t="s">
        <v>130</v>
      </c>
      <c r="C13" s="125"/>
      <c r="D13" s="138">
        <v>2.8214999999999999</v>
      </c>
      <c r="E13" s="138">
        <v>2.8569</v>
      </c>
      <c r="F13" s="133">
        <v>9</v>
      </c>
      <c r="G13" s="133">
        <v>0</v>
      </c>
      <c r="H13" s="133">
        <v>0</v>
      </c>
      <c r="I13" s="133">
        <v>0</v>
      </c>
    </row>
    <row r="14" spans="1:10">
      <c r="A14" s="123">
        <v>3048100</v>
      </c>
      <c r="B14" s="126" t="s">
        <v>131</v>
      </c>
      <c r="C14" s="125"/>
      <c r="D14" s="136">
        <v>4.9920999999999998</v>
      </c>
      <c r="E14" s="136">
        <v>5.3734000000000002</v>
      </c>
      <c r="F14" s="133">
        <v>9</v>
      </c>
      <c r="G14" s="133">
        <v>0</v>
      </c>
      <c r="H14" s="133">
        <v>0</v>
      </c>
      <c r="I14" s="133">
        <v>0</v>
      </c>
    </row>
    <row r="15" spans="1:10">
      <c r="A15" s="123">
        <v>3048300</v>
      </c>
      <c r="B15" s="126" t="s">
        <v>132</v>
      </c>
      <c r="C15" s="125"/>
      <c r="D15" s="138">
        <v>4.95</v>
      </c>
      <c r="E15" s="138">
        <v>4.95</v>
      </c>
      <c r="F15" s="133">
        <v>9</v>
      </c>
      <c r="G15" s="133">
        <v>0</v>
      </c>
      <c r="H15" s="133">
        <v>0</v>
      </c>
      <c r="I15" s="133">
        <v>0</v>
      </c>
    </row>
    <row r="16" spans="1:10" ht="27">
      <c r="A16" s="123">
        <v>3048700</v>
      </c>
      <c r="B16" s="126" t="s">
        <v>133</v>
      </c>
      <c r="C16" s="125"/>
      <c r="D16" s="138">
        <v>9.0708000000000002</v>
      </c>
      <c r="E16" s="138">
        <v>9.1217000000000006</v>
      </c>
      <c r="F16" s="133">
        <v>9</v>
      </c>
      <c r="G16" s="133">
        <v>0</v>
      </c>
      <c r="H16" s="133">
        <v>0</v>
      </c>
      <c r="I16" s="133">
        <v>0</v>
      </c>
    </row>
    <row r="17" spans="1:9">
      <c r="A17" s="123">
        <v>3048990</v>
      </c>
      <c r="B17" s="124" t="s">
        <v>130</v>
      </c>
      <c r="C17" s="125"/>
      <c r="D17" s="138">
        <v>9.7880000000000003</v>
      </c>
      <c r="E17" s="138">
        <v>9.9626999999999999</v>
      </c>
      <c r="F17" s="133">
        <v>9</v>
      </c>
      <c r="G17" s="133">
        <v>0</v>
      </c>
      <c r="H17" s="133">
        <v>0</v>
      </c>
      <c r="I17" s="133">
        <v>0</v>
      </c>
    </row>
    <row r="18" spans="1:9" ht="27">
      <c r="A18" s="123">
        <v>3049500</v>
      </c>
      <c r="B18" s="126" t="s">
        <v>134</v>
      </c>
      <c r="C18" s="125"/>
      <c r="D18" s="138">
        <v>7.1778000000000004</v>
      </c>
      <c r="E18" s="138">
        <v>12.413</v>
      </c>
      <c r="F18" s="133">
        <v>9</v>
      </c>
      <c r="G18" s="133">
        <v>0</v>
      </c>
      <c r="H18" s="133">
        <v>0</v>
      </c>
      <c r="I18" s="133">
        <v>0</v>
      </c>
    </row>
    <row r="19" spans="1:9">
      <c r="A19" s="123">
        <v>3049900</v>
      </c>
      <c r="B19" s="124" t="s">
        <v>135</v>
      </c>
      <c r="C19" s="125"/>
      <c r="D19" s="138">
        <v>14.0853</v>
      </c>
      <c r="E19" s="138">
        <v>14.0853</v>
      </c>
      <c r="F19" s="133">
        <v>9</v>
      </c>
      <c r="G19" s="133">
        <v>0</v>
      </c>
      <c r="H19" s="133">
        <v>0</v>
      </c>
      <c r="I19" s="133">
        <v>0</v>
      </c>
    </row>
    <row r="20" spans="1:9" ht="27">
      <c r="A20" s="123">
        <v>3053210</v>
      </c>
      <c r="B20" s="124" t="s">
        <v>136</v>
      </c>
      <c r="C20" s="125"/>
      <c r="D20" s="138">
        <v>6.3518999999999997</v>
      </c>
      <c r="E20" s="138">
        <v>11.184100000000001</v>
      </c>
      <c r="F20" s="133">
        <v>0</v>
      </c>
      <c r="G20" s="133">
        <v>0</v>
      </c>
      <c r="H20" s="133">
        <v>2.1</v>
      </c>
      <c r="I20" s="133">
        <v>9.65</v>
      </c>
    </row>
    <row r="21" spans="1:9" ht="27">
      <c r="A21" s="123">
        <v>3053220</v>
      </c>
      <c r="B21" s="124" t="s">
        <v>137</v>
      </c>
      <c r="C21" s="125"/>
      <c r="D21" s="138">
        <v>4.0663999999999998</v>
      </c>
      <c r="E21" s="138">
        <v>4.2629000000000001</v>
      </c>
      <c r="F21" s="133">
        <v>9</v>
      </c>
      <c r="G21" s="133">
        <v>0</v>
      </c>
      <c r="H21" s="133">
        <v>2.1</v>
      </c>
      <c r="I21" s="133">
        <v>9.65</v>
      </c>
    </row>
    <row r="22" spans="1:9">
      <c r="A22" s="123">
        <v>3053290</v>
      </c>
      <c r="B22" s="124" t="s">
        <v>138</v>
      </c>
      <c r="C22" s="125"/>
      <c r="D22" s="138">
        <v>3.2806999999999999</v>
      </c>
      <c r="E22" s="138">
        <v>3.4121000000000001</v>
      </c>
      <c r="F22" s="133">
        <v>9</v>
      </c>
      <c r="G22" s="133">
        <v>0</v>
      </c>
      <c r="H22" s="133">
        <v>2.1</v>
      </c>
      <c r="I22" s="133">
        <v>9.65</v>
      </c>
    </row>
    <row r="23" spans="1:9">
      <c r="A23" s="123">
        <v>3053900</v>
      </c>
      <c r="B23" s="126" t="s">
        <v>139</v>
      </c>
      <c r="C23" s="125"/>
      <c r="D23" s="138">
        <v>3.0918000000000001</v>
      </c>
      <c r="E23" s="138">
        <v>3.0918000000000001</v>
      </c>
      <c r="F23" s="133">
        <v>9</v>
      </c>
      <c r="G23" s="133">
        <v>0</v>
      </c>
      <c r="H23" s="133">
        <v>2.1</v>
      </c>
      <c r="I23" s="133">
        <v>9.65</v>
      </c>
    </row>
    <row r="24" spans="1:9">
      <c r="A24" s="123">
        <v>3055100</v>
      </c>
      <c r="B24" s="126" t="s">
        <v>140</v>
      </c>
      <c r="C24" s="125"/>
      <c r="D24" s="136">
        <v>6.2035</v>
      </c>
      <c r="E24" s="136">
        <v>6.2035</v>
      </c>
      <c r="F24" s="133">
        <v>0</v>
      </c>
      <c r="G24" s="133">
        <v>3.25</v>
      </c>
      <c r="H24" s="133">
        <v>2.1</v>
      </c>
      <c r="I24" s="133">
        <v>9.65</v>
      </c>
    </row>
    <row r="25" spans="1:9" ht="27">
      <c r="A25" s="123">
        <v>3055310</v>
      </c>
      <c r="B25" s="124" t="s">
        <v>141</v>
      </c>
      <c r="C25" s="125"/>
      <c r="D25" s="138">
        <v>4.3727</v>
      </c>
      <c r="E25" s="138">
        <v>4.3727</v>
      </c>
      <c r="F25" s="133">
        <v>0</v>
      </c>
      <c r="G25" s="133">
        <v>3.25</v>
      </c>
      <c r="H25" s="133">
        <v>2.1</v>
      </c>
      <c r="I25" s="133">
        <v>9.65</v>
      </c>
    </row>
    <row r="26" spans="1:9">
      <c r="A26" s="123">
        <v>3055900</v>
      </c>
      <c r="B26" s="126" t="s">
        <v>139</v>
      </c>
      <c r="C26" s="125"/>
      <c r="D26" s="138">
        <v>3.4335</v>
      </c>
      <c r="E26" s="138">
        <v>3.4661</v>
      </c>
      <c r="F26" s="133">
        <v>9</v>
      </c>
      <c r="G26" s="133">
        <v>3.25</v>
      </c>
      <c r="H26" s="133">
        <v>2.1</v>
      </c>
      <c r="I26" s="133">
        <v>9.65</v>
      </c>
    </row>
    <row r="27" spans="1:9">
      <c r="A27" s="123">
        <v>3056200</v>
      </c>
      <c r="B27" s="126" t="s">
        <v>140</v>
      </c>
      <c r="C27" s="125"/>
      <c r="D27" s="136">
        <v>13.404400000000001</v>
      </c>
      <c r="E27" s="136">
        <v>13.8408</v>
      </c>
      <c r="F27" s="133">
        <v>0</v>
      </c>
      <c r="G27" s="133">
        <v>3.25</v>
      </c>
      <c r="H27" s="133">
        <v>2.1</v>
      </c>
      <c r="I27" s="133">
        <v>9.65</v>
      </c>
    </row>
    <row r="28" spans="1:9">
      <c r="A28" s="123">
        <v>3056990</v>
      </c>
      <c r="B28" s="124" t="s">
        <v>142</v>
      </c>
      <c r="C28" s="125"/>
      <c r="D28" s="136">
        <v>3.2360000000000002</v>
      </c>
      <c r="E28" s="136">
        <v>3.3201000000000001</v>
      </c>
      <c r="F28" s="133">
        <v>9</v>
      </c>
      <c r="G28" s="133">
        <v>0</v>
      </c>
      <c r="H28" s="133">
        <v>2.1</v>
      </c>
      <c r="I28" s="133">
        <v>9.65</v>
      </c>
    </row>
    <row r="29" spans="1:9">
      <c r="A29" s="123">
        <v>3074310</v>
      </c>
      <c r="B29" s="124" t="s">
        <v>143</v>
      </c>
      <c r="C29" s="125"/>
      <c r="D29" s="138">
        <v>2.7972999999999999</v>
      </c>
      <c r="E29" s="138">
        <v>3.0749</v>
      </c>
      <c r="F29" s="133">
        <v>9</v>
      </c>
      <c r="G29" s="133">
        <v>0</v>
      </c>
      <c r="H29" s="133">
        <v>2.1</v>
      </c>
      <c r="I29" s="133">
        <v>9.65</v>
      </c>
    </row>
    <row r="30" spans="1:9">
      <c r="A30" s="123">
        <v>3075200</v>
      </c>
      <c r="B30" s="126" t="s">
        <v>144</v>
      </c>
      <c r="C30" s="125"/>
      <c r="D30" s="138">
        <v>7.7267999999999999</v>
      </c>
      <c r="E30" s="138">
        <v>8.1209000000000007</v>
      </c>
      <c r="F30" s="133">
        <v>9</v>
      </c>
      <c r="G30" s="133">
        <v>0</v>
      </c>
      <c r="H30" s="133">
        <v>2.1</v>
      </c>
      <c r="I30" s="133">
        <v>9.65</v>
      </c>
    </row>
    <row r="31" spans="1:9">
      <c r="A31" s="123">
        <v>5021011</v>
      </c>
      <c r="B31" s="124" t="s">
        <v>145</v>
      </c>
      <c r="C31" s="125"/>
      <c r="D31" s="136">
        <v>7.3268000000000004</v>
      </c>
      <c r="E31" s="136">
        <v>8.9670000000000005</v>
      </c>
      <c r="F31" s="133">
        <v>7.2</v>
      </c>
      <c r="G31" s="141" t="s">
        <v>119</v>
      </c>
      <c r="H31" s="133">
        <v>2.1</v>
      </c>
      <c r="I31" s="133">
        <v>9.65</v>
      </c>
    </row>
    <row r="32" spans="1:9">
      <c r="A32" s="123">
        <v>5021090</v>
      </c>
      <c r="B32" s="124" t="s">
        <v>146</v>
      </c>
      <c r="C32" s="125"/>
      <c r="D32" s="136">
        <v>30.366700000000002</v>
      </c>
      <c r="E32" s="136">
        <v>30.366700000000002</v>
      </c>
      <c r="F32" s="133">
        <v>7.2</v>
      </c>
      <c r="G32" s="141" t="s">
        <v>119</v>
      </c>
      <c r="H32" s="133">
        <v>2.1</v>
      </c>
      <c r="I32" s="133">
        <v>9.65</v>
      </c>
    </row>
    <row r="33" spans="1:9">
      <c r="A33" s="123">
        <v>5029010</v>
      </c>
      <c r="B33" s="124" t="s">
        <v>147</v>
      </c>
      <c r="C33" s="125"/>
      <c r="D33" s="136">
        <v>39.358800000000002</v>
      </c>
      <c r="E33" s="136">
        <v>41.252400000000002</v>
      </c>
      <c r="F33" s="133">
        <v>7.2</v>
      </c>
      <c r="G33" s="141" t="s">
        <v>119</v>
      </c>
      <c r="H33" s="133">
        <v>2.1</v>
      </c>
      <c r="I33" s="133">
        <v>9.65</v>
      </c>
    </row>
    <row r="34" spans="1:9">
      <c r="A34" s="123">
        <v>5040012</v>
      </c>
      <c r="B34" s="124" t="s">
        <v>148</v>
      </c>
      <c r="C34" s="125"/>
      <c r="D34" s="136">
        <v>7.1840000000000002</v>
      </c>
      <c r="E34" s="136">
        <v>16.153199999999998</v>
      </c>
      <c r="F34" s="133">
        <v>7.2</v>
      </c>
      <c r="G34" s="141" t="s">
        <v>119</v>
      </c>
      <c r="H34" s="133">
        <v>2.1</v>
      </c>
      <c r="I34" s="133">
        <v>9.65</v>
      </c>
    </row>
    <row r="35" spans="1:9">
      <c r="A35" s="123">
        <v>5040013</v>
      </c>
      <c r="B35" s="124" t="s">
        <v>149</v>
      </c>
      <c r="C35" s="125"/>
      <c r="D35" s="136">
        <v>7.1997</v>
      </c>
      <c r="E35" s="136">
        <v>8.8673999999999999</v>
      </c>
      <c r="F35" s="133">
        <v>7.2</v>
      </c>
      <c r="G35" s="141" t="s">
        <v>119</v>
      </c>
      <c r="H35" s="133">
        <v>2.1</v>
      </c>
      <c r="I35" s="133">
        <v>9.65</v>
      </c>
    </row>
    <row r="36" spans="1:9">
      <c r="A36" s="123">
        <v>5051000</v>
      </c>
      <c r="B36" s="126" t="s">
        <v>150</v>
      </c>
      <c r="C36" s="125"/>
      <c r="D36" s="136">
        <v>1.3364</v>
      </c>
      <c r="E36" s="136">
        <v>1.7547999999999999</v>
      </c>
      <c r="F36" s="133">
        <v>7.2</v>
      </c>
      <c r="G36" s="141" t="s">
        <v>119</v>
      </c>
      <c r="H36" s="133">
        <v>2.1</v>
      </c>
      <c r="I36" s="133">
        <v>9.65</v>
      </c>
    </row>
    <row r="37" spans="1:9">
      <c r="A37" s="123">
        <v>5119999</v>
      </c>
      <c r="B37" s="124" t="s">
        <v>151</v>
      </c>
      <c r="C37" s="125"/>
      <c r="D37" s="136">
        <v>4.6917999999999997</v>
      </c>
      <c r="E37" s="136">
        <v>5.5731000000000002</v>
      </c>
      <c r="F37" s="133">
        <v>7.2</v>
      </c>
      <c r="G37" s="141" t="s">
        <v>119</v>
      </c>
      <c r="H37" s="133">
        <v>2.1</v>
      </c>
      <c r="I37" s="133">
        <v>9.65</v>
      </c>
    </row>
    <row r="38" spans="1:9">
      <c r="A38" s="123">
        <v>6029029</v>
      </c>
      <c r="B38" s="124" t="s">
        <v>152</v>
      </c>
      <c r="C38" s="125"/>
      <c r="D38" s="136">
        <v>2.0295000000000001</v>
      </c>
      <c r="E38" s="136">
        <v>2.1964000000000001</v>
      </c>
      <c r="F38" s="133">
        <v>0</v>
      </c>
      <c r="G38" s="141" t="s">
        <v>119</v>
      </c>
      <c r="H38" s="133">
        <v>2.1</v>
      </c>
      <c r="I38" s="133">
        <v>9.65</v>
      </c>
    </row>
    <row r="39" spans="1:9">
      <c r="A39" s="123">
        <v>6031900</v>
      </c>
      <c r="B39" s="124" t="s">
        <v>153</v>
      </c>
      <c r="C39" s="125"/>
      <c r="D39" s="138">
        <v>20.987100000000002</v>
      </c>
      <c r="E39" s="138">
        <v>20.987100000000002</v>
      </c>
      <c r="F39" s="133">
        <v>9</v>
      </c>
      <c r="G39" s="141" t="s">
        <v>119</v>
      </c>
      <c r="H39" s="133">
        <v>2.1</v>
      </c>
      <c r="I39" s="133">
        <v>9.65</v>
      </c>
    </row>
    <row r="40" spans="1:9" ht="27">
      <c r="A40" s="123">
        <v>6039000</v>
      </c>
      <c r="B40" s="124" t="s">
        <v>154</v>
      </c>
      <c r="C40" s="125"/>
      <c r="D40" s="138">
        <v>10.31</v>
      </c>
      <c r="E40" s="138">
        <v>16.584</v>
      </c>
      <c r="F40" s="133">
        <v>9</v>
      </c>
      <c r="G40" s="141" t="s">
        <v>119</v>
      </c>
      <c r="H40" s="133">
        <v>2.1</v>
      </c>
      <c r="I40" s="133">
        <v>9.65</v>
      </c>
    </row>
    <row r="41" spans="1:9" ht="27">
      <c r="A41" s="123">
        <v>6049000</v>
      </c>
      <c r="B41" s="124" t="s">
        <v>155</v>
      </c>
      <c r="C41" s="125"/>
      <c r="D41" s="138">
        <v>0.69310000000000005</v>
      </c>
      <c r="E41" s="138">
        <v>2.5991</v>
      </c>
      <c r="F41" s="133">
        <v>7.2</v>
      </c>
      <c r="G41" s="141" t="s">
        <v>119</v>
      </c>
      <c r="H41" s="133">
        <v>2.1</v>
      </c>
      <c r="I41" s="133">
        <v>9.65</v>
      </c>
    </row>
    <row r="42" spans="1:9">
      <c r="A42" s="123">
        <v>7032090</v>
      </c>
      <c r="B42" s="124" t="s">
        <v>156</v>
      </c>
      <c r="C42" s="125"/>
      <c r="D42" s="136">
        <v>1.0544</v>
      </c>
      <c r="E42" s="136">
        <v>1.3009999999999999</v>
      </c>
      <c r="F42" s="133">
        <v>35</v>
      </c>
      <c r="G42" s="141" t="s">
        <v>119</v>
      </c>
      <c r="H42" s="133">
        <v>0</v>
      </c>
      <c r="I42" s="142">
        <v>0</v>
      </c>
    </row>
    <row r="43" spans="1:9">
      <c r="A43" s="123">
        <v>7039090</v>
      </c>
      <c r="B43" s="124" t="s">
        <v>157</v>
      </c>
      <c r="C43" s="125"/>
      <c r="D43" s="138">
        <v>2.6444000000000001</v>
      </c>
      <c r="E43" s="138">
        <v>2.7185999999999999</v>
      </c>
      <c r="F43" s="133">
        <v>9</v>
      </c>
      <c r="G43" s="141" t="s">
        <v>119</v>
      </c>
      <c r="H43" s="133">
        <v>0</v>
      </c>
      <c r="I43" s="133">
        <v>0</v>
      </c>
    </row>
    <row r="44" spans="1:9">
      <c r="A44" s="123">
        <v>7049000</v>
      </c>
      <c r="B44" s="124" t="s">
        <v>158</v>
      </c>
      <c r="C44" s="125"/>
      <c r="D44" s="136">
        <v>3.1576</v>
      </c>
      <c r="E44" s="136">
        <v>3.1576</v>
      </c>
      <c r="F44" s="133">
        <v>9</v>
      </c>
      <c r="G44" s="141" t="s">
        <v>119</v>
      </c>
      <c r="H44" s="133">
        <v>0</v>
      </c>
      <c r="I44" s="133">
        <v>0</v>
      </c>
    </row>
    <row r="45" spans="1:9">
      <c r="A45" s="123">
        <v>7102100</v>
      </c>
      <c r="B45" s="124" t="s">
        <v>159</v>
      </c>
      <c r="C45" s="125"/>
      <c r="D45" s="136">
        <v>1.2843</v>
      </c>
      <c r="E45" s="136">
        <v>1.3414999999999999</v>
      </c>
      <c r="F45" s="133">
        <v>9</v>
      </c>
      <c r="G45" s="141" t="s">
        <v>119</v>
      </c>
      <c r="H45" s="133">
        <v>0</v>
      </c>
      <c r="I45" s="133">
        <v>0</v>
      </c>
    </row>
    <row r="46" spans="1:9">
      <c r="A46" s="123">
        <v>7102200</v>
      </c>
      <c r="B46" s="126" t="s">
        <v>160</v>
      </c>
      <c r="C46" s="125"/>
      <c r="D46" s="138">
        <v>1.1599999999999999</v>
      </c>
      <c r="E46" s="138">
        <v>1.1599999999999999</v>
      </c>
      <c r="F46" s="133">
        <v>9</v>
      </c>
      <c r="G46" s="141" t="s">
        <v>119</v>
      </c>
      <c r="H46" s="133">
        <v>0</v>
      </c>
      <c r="I46" s="133">
        <v>0</v>
      </c>
    </row>
    <row r="47" spans="1:9" ht="27">
      <c r="A47" s="123">
        <v>7102900</v>
      </c>
      <c r="B47" s="124" t="s">
        <v>161</v>
      </c>
      <c r="C47" s="125"/>
      <c r="D47" s="136">
        <v>1.4016</v>
      </c>
      <c r="E47" s="136">
        <v>1.8388</v>
      </c>
      <c r="F47" s="133">
        <v>9</v>
      </c>
      <c r="G47" s="141" t="s">
        <v>119</v>
      </c>
      <c r="H47" s="133">
        <v>0</v>
      </c>
      <c r="I47" s="133">
        <v>0</v>
      </c>
    </row>
    <row r="48" spans="1:9">
      <c r="A48" s="123">
        <v>7104000</v>
      </c>
      <c r="B48" s="124" t="s">
        <v>162</v>
      </c>
      <c r="C48" s="125"/>
      <c r="D48" s="136">
        <v>0.96289999999999998</v>
      </c>
      <c r="E48" s="136">
        <v>1.0259</v>
      </c>
      <c r="F48" s="133">
        <v>9</v>
      </c>
      <c r="G48" s="142">
        <v>0</v>
      </c>
      <c r="H48" s="133">
        <v>0</v>
      </c>
      <c r="I48" s="142">
        <v>0</v>
      </c>
    </row>
    <row r="49" spans="1:9">
      <c r="A49" s="123">
        <v>7108000</v>
      </c>
      <c r="B49" s="124" t="s">
        <v>163</v>
      </c>
      <c r="C49" s="125"/>
      <c r="D49" s="136">
        <v>0.81950000000000001</v>
      </c>
      <c r="E49" s="136">
        <v>1.2232000000000001</v>
      </c>
      <c r="F49" s="133">
        <v>9</v>
      </c>
      <c r="G49" s="141" t="s">
        <v>119</v>
      </c>
      <c r="H49" s="133">
        <v>0</v>
      </c>
      <c r="I49" s="133">
        <v>0</v>
      </c>
    </row>
    <row r="50" spans="1:9">
      <c r="A50" s="123">
        <v>7109000</v>
      </c>
      <c r="B50" s="124" t="s">
        <v>164</v>
      </c>
      <c r="C50" s="125"/>
      <c r="D50" s="136">
        <v>0.78100000000000003</v>
      </c>
      <c r="E50" s="136">
        <v>0.93440000000000001</v>
      </c>
      <c r="F50" s="133">
        <v>9</v>
      </c>
      <c r="G50" s="141" t="s">
        <v>119</v>
      </c>
      <c r="H50" s="133">
        <v>0</v>
      </c>
      <c r="I50" s="133">
        <v>0</v>
      </c>
    </row>
    <row r="51" spans="1:9">
      <c r="A51" s="123">
        <v>7115100</v>
      </c>
      <c r="B51" s="126" t="s">
        <v>165</v>
      </c>
      <c r="C51" s="125"/>
      <c r="D51" s="138">
        <v>0.87470000000000003</v>
      </c>
      <c r="E51" s="138">
        <v>1.2413000000000001</v>
      </c>
      <c r="F51" s="133">
        <v>9</v>
      </c>
      <c r="G51" s="142">
        <v>0</v>
      </c>
      <c r="H51" s="133">
        <v>0</v>
      </c>
      <c r="I51" s="142">
        <v>0</v>
      </c>
    </row>
    <row r="52" spans="1:9">
      <c r="A52" s="123">
        <v>7115900</v>
      </c>
      <c r="B52" s="124" t="s">
        <v>166</v>
      </c>
      <c r="C52" s="125"/>
      <c r="D52" s="136">
        <v>0.40989999999999999</v>
      </c>
      <c r="E52" s="136">
        <v>0.40989999999999999</v>
      </c>
      <c r="F52" s="133">
        <v>9</v>
      </c>
      <c r="G52" s="133">
        <v>3.25</v>
      </c>
      <c r="H52" s="133">
        <v>0</v>
      </c>
      <c r="I52" s="142">
        <v>0</v>
      </c>
    </row>
    <row r="53" spans="1:9">
      <c r="A53" s="123">
        <v>7119000</v>
      </c>
      <c r="B53" s="124" t="s">
        <v>167</v>
      </c>
      <c r="C53" s="125"/>
      <c r="D53" s="136">
        <v>1.6842999999999999</v>
      </c>
      <c r="E53" s="136">
        <v>1.8712</v>
      </c>
      <c r="F53" s="133">
        <v>9</v>
      </c>
      <c r="G53" s="142">
        <v>0</v>
      </c>
      <c r="H53" s="133">
        <v>0</v>
      </c>
      <c r="I53" s="142">
        <v>0</v>
      </c>
    </row>
    <row r="54" spans="1:9">
      <c r="A54" s="123">
        <v>7122000</v>
      </c>
      <c r="B54" s="124" t="s">
        <v>168</v>
      </c>
      <c r="C54" s="125"/>
      <c r="D54" s="136">
        <v>2.0718999999999999</v>
      </c>
      <c r="E54" s="136">
        <v>2.4710999999999999</v>
      </c>
      <c r="F54" s="133">
        <v>9</v>
      </c>
      <c r="G54" s="142">
        <v>0</v>
      </c>
      <c r="H54" s="133">
        <v>0</v>
      </c>
      <c r="I54" s="142">
        <v>0</v>
      </c>
    </row>
    <row r="55" spans="1:9">
      <c r="A55" s="123">
        <v>7123100</v>
      </c>
      <c r="B55" s="126" t="s">
        <v>165</v>
      </c>
      <c r="C55" s="125"/>
      <c r="D55" s="138">
        <v>10.3863</v>
      </c>
      <c r="E55" s="138">
        <v>11.632999999999999</v>
      </c>
      <c r="F55" s="133">
        <v>9</v>
      </c>
      <c r="G55" s="142">
        <v>0</v>
      </c>
      <c r="H55" s="133">
        <v>0</v>
      </c>
      <c r="I55" s="142">
        <v>0</v>
      </c>
    </row>
    <row r="56" spans="1:9">
      <c r="A56" s="123">
        <v>7123200</v>
      </c>
      <c r="B56" s="126" t="s">
        <v>169</v>
      </c>
      <c r="C56" s="125"/>
      <c r="D56" s="138">
        <v>5.8461999999999996</v>
      </c>
      <c r="E56" s="138">
        <v>6.4813999999999998</v>
      </c>
      <c r="F56" s="133">
        <v>9</v>
      </c>
      <c r="G56" s="142">
        <v>0</v>
      </c>
      <c r="H56" s="133">
        <v>0</v>
      </c>
      <c r="I56" s="142">
        <v>0</v>
      </c>
    </row>
    <row r="57" spans="1:9">
      <c r="A57" s="123">
        <v>7123300</v>
      </c>
      <c r="B57" s="126" t="s">
        <v>170</v>
      </c>
      <c r="C57" s="125"/>
      <c r="D57" s="138">
        <v>8.6</v>
      </c>
      <c r="E57" s="138">
        <v>8.6</v>
      </c>
      <c r="F57" s="133">
        <v>9</v>
      </c>
      <c r="G57" s="142">
        <v>0</v>
      </c>
      <c r="H57" s="133">
        <v>0</v>
      </c>
      <c r="I57" s="142">
        <v>0</v>
      </c>
    </row>
    <row r="58" spans="1:9">
      <c r="A58" s="123">
        <v>7123400</v>
      </c>
      <c r="B58" s="126" t="s">
        <v>171</v>
      </c>
      <c r="C58" s="125"/>
      <c r="D58" s="138">
        <v>2.7147999999999999</v>
      </c>
      <c r="E58" s="138">
        <v>6.5955000000000004</v>
      </c>
      <c r="F58" s="133">
        <v>9</v>
      </c>
      <c r="G58" s="142">
        <v>0</v>
      </c>
      <c r="H58" s="133">
        <v>0</v>
      </c>
      <c r="I58" s="142">
        <v>0</v>
      </c>
    </row>
    <row r="59" spans="1:9">
      <c r="A59" s="123">
        <v>7123900</v>
      </c>
      <c r="B59" s="124" t="s">
        <v>172</v>
      </c>
      <c r="C59" s="125"/>
      <c r="D59" s="136">
        <v>5.6292999999999997</v>
      </c>
      <c r="E59" s="136">
        <v>7.6459000000000001</v>
      </c>
      <c r="F59" s="133">
        <v>9</v>
      </c>
      <c r="G59" s="142">
        <v>0</v>
      </c>
      <c r="H59" s="133">
        <v>0</v>
      </c>
      <c r="I59" s="142">
        <v>0</v>
      </c>
    </row>
    <row r="60" spans="1:9">
      <c r="A60" s="123">
        <v>7129010</v>
      </c>
      <c r="B60" s="124" t="s">
        <v>173</v>
      </c>
      <c r="C60" s="125"/>
      <c r="D60" s="138">
        <v>1.1813</v>
      </c>
      <c r="E60" s="138">
        <v>1.9870000000000001</v>
      </c>
      <c r="F60" s="143" t="s">
        <v>120</v>
      </c>
      <c r="G60" s="144"/>
      <c r="H60" s="141"/>
      <c r="I60" s="133"/>
    </row>
    <row r="61" spans="1:9" ht="27">
      <c r="A61" s="123">
        <v>7129090</v>
      </c>
      <c r="B61" s="124" t="s">
        <v>174</v>
      </c>
      <c r="C61" s="125"/>
      <c r="D61" s="138">
        <v>1.6304000000000001</v>
      </c>
      <c r="E61" s="138">
        <v>2.2469999999999999</v>
      </c>
      <c r="F61" s="133">
        <v>9</v>
      </c>
      <c r="G61" s="142">
        <v>0</v>
      </c>
      <c r="H61" s="133">
        <v>0</v>
      </c>
      <c r="I61" s="142">
        <v>0</v>
      </c>
    </row>
    <row r="62" spans="1:9">
      <c r="A62" s="123">
        <v>7133190</v>
      </c>
      <c r="B62" s="124" t="s">
        <v>175</v>
      </c>
      <c r="C62" s="125"/>
      <c r="D62" s="136">
        <v>0.72389999999999999</v>
      </c>
      <c r="E62" s="136">
        <v>1.4642999999999999</v>
      </c>
      <c r="F62" s="133">
        <v>9</v>
      </c>
      <c r="G62" s="141" t="s">
        <v>119</v>
      </c>
      <c r="H62" s="133">
        <v>0</v>
      </c>
      <c r="I62" s="133">
        <v>0</v>
      </c>
    </row>
    <row r="63" spans="1:9" ht="27">
      <c r="A63" s="123">
        <v>8023200</v>
      </c>
      <c r="B63" s="124" t="s">
        <v>176</v>
      </c>
      <c r="C63" s="125"/>
      <c r="D63" s="138">
        <v>4.0323000000000002</v>
      </c>
      <c r="E63" s="138">
        <v>4.2211999999999996</v>
      </c>
      <c r="F63" s="133">
        <v>9</v>
      </c>
      <c r="G63" s="142">
        <v>0</v>
      </c>
      <c r="H63" s="133">
        <v>0</v>
      </c>
      <c r="I63" s="142">
        <v>0</v>
      </c>
    </row>
    <row r="64" spans="1:9">
      <c r="A64" s="123">
        <v>8062000</v>
      </c>
      <c r="B64" s="124" t="s">
        <v>177</v>
      </c>
      <c r="C64" s="125"/>
      <c r="D64" s="138">
        <v>1.2470000000000001</v>
      </c>
      <c r="E64" s="138">
        <v>1.4488000000000001</v>
      </c>
      <c r="F64" s="133">
        <v>9</v>
      </c>
      <c r="G64" s="142">
        <v>0</v>
      </c>
      <c r="H64" s="133">
        <v>0</v>
      </c>
      <c r="I64" s="142">
        <v>0</v>
      </c>
    </row>
    <row r="65" spans="1:9">
      <c r="A65" s="123">
        <v>8083000</v>
      </c>
      <c r="B65" s="124" t="s">
        <v>178</v>
      </c>
      <c r="C65" s="125"/>
      <c r="D65" s="138">
        <v>1.0585</v>
      </c>
      <c r="E65" s="138">
        <v>1.2405999999999999</v>
      </c>
      <c r="F65" s="133">
        <v>9</v>
      </c>
      <c r="G65" s="141" t="s">
        <v>119</v>
      </c>
      <c r="H65" s="133">
        <v>0</v>
      </c>
      <c r="I65" s="133">
        <v>0</v>
      </c>
    </row>
    <row r="66" spans="1:9" ht="27">
      <c r="A66" s="123">
        <v>8111000</v>
      </c>
      <c r="B66" s="124" t="s">
        <v>179</v>
      </c>
      <c r="C66" s="125"/>
      <c r="D66" s="138">
        <v>1.2223999999999999</v>
      </c>
      <c r="E66" s="138">
        <v>1.516</v>
      </c>
      <c r="F66" s="133">
        <v>9</v>
      </c>
      <c r="G66" s="141" t="s">
        <v>119</v>
      </c>
      <c r="H66" s="133">
        <v>0</v>
      </c>
      <c r="I66" s="133">
        <v>0</v>
      </c>
    </row>
    <row r="67" spans="1:9">
      <c r="A67" s="123">
        <v>8112000</v>
      </c>
      <c r="B67" s="124" t="s">
        <v>180</v>
      </c>
      <c r="C67" s="125"/>
      <c r="D67" s="136">
        <v>1.3180000000000001</v>
      </c>
      <c r="E67" s="136">
        <v>1.9555</v>
      </c>
      <c r="F67" s="133">
        <v>9</v>
      </c>
      <c r="G67" s="141" t="s">
        <v>119</v>
      </c>
      <c r="H67" s="133">
        <v>0</v>
      </c>
      <c r="I67" s="133">
        <v>0</v>
      </c>
    </row>
    <row r="68" spans="1:9">
      <c r="A68" s="123">
        <v>8119000</v>
      </c>
      <c r="B68" s="126" t="s">
        <v>181</v>
      </c>
      <c r="C68" s="125"/>
      <c r="D68" s="138">
        <v>1.1788000000000001</v>
      </c>
      <c r="E68" s="138">
        <v>1.8877999999999999</v>
      </c>
      <c r="F68" s="133">
        <v>9</v>
      </c>
      <c r="G68" s="141" t="s">
        <v>119</v>
      </c>
      <c r="H68" s="133">
        <v>0</v>
      </c>
      <c r="I68" s="133">
        <v>0</v>
      </c>
    </row>
    <row r="69" spans="1:9">
      <c r="A69" s="123">
        <v>8132020</v>
      </c>
      <c r="B69" s="124" t="s">
        <v>182</v>
      </c>
      <c r="C69" s="125"/>
      <c r="D69" s="138">
        <v>3.5</v>
      </c>
      <c r="E69" s="138">
        <v>3.5</v>
      </c>
      <c r="F69" s="133">
        <v>9</v>
      </c>
      <c r="G69" s="142">
        <v>0</v>
      </c>
      <c r="H69" s="133">
        <v>0</v>
      </c>
      <c r="I69" s="142">
        <v>0</v>
      </c>
    </row>
    <row r="70" spans="1:9">
      <c r="A70" s="123">
        <v>8134090</v>
      </c>
      <c r="B70" s="124" t="s">
        <v>183</v>
      </c>
      <c r="C70" s="125"/>
      <c r="D70" s="138">
        <v>2.6907999999999999</v>
      </c>
      <c r="E70" s="138">
        <v>3.4782000000000002</v>
      </c>
      <c r="F70" s="133">
        <v>9</v>
      </c>
      <c r="G70" s="142">
        <v>0</v>
      </c>
      <c r="H70" s="133">
        <v>0</v>
      </c>
      <c r="I70" s="142">
        <v>0</v>
      </c>
    </row>
    <row r="71" spans="1:9" ht="27">
      <c r="A71" s="123">
        <v>9021000</v>
      </c>
      <c r="B71" s="126" t="s">
        <v>184</v>
      </c>
      <c r="C71" s="125"/>
      <c r="D71" s="138">
        <v>1.5481</v>
      </c>
      <c r="E71" s="138">
        <v>4.2840999999999996</v>
      </c>
      <c r="F71" s="133">
        <v>9</v>
      </c>
      <c r="G71" s="142">
        <v>0</v>
      </c>
      <c r="H71" s="133">
        <v>2.1</v>
      </c>
      <c r="I71" s="133">
        <v>9.65</v>
      </c>
    </row>
    <row r="72" spans="1:9">
      <c r="A72" s="123">
        <v>9022000</v>
      </c>
      <c r="B72" s="124" t="s">
        <v>185</v>
      </c>
      <c r="C72" s="125"/>
      <c r="D72" s="136">
        <v>1.504</v>
      </c>
      <c r="E72" s="136">
        <v>2.1876000000000002</v>
      </c>
      <c r="F72" s="133">
        <v>9</v>
      </c>
      <c r="G72" s="142">
        <v>0</v>
      </c>
      <c r="H72" s="133">
        <v>2.1</v>
      </c>
      <c r="I72" s="133">
        <v>9.65</v>
      </c>
    </row>
    <row r="73" spans="1:9">
      <c r="A73" s="123">
        <v>9023000</v>
      </c>
      <c r="B73" s="126" t="s">
        <v>186</v>
      </c>
      <c r="C73" s="125"/>
      <c r="D73" s="136">
        <v>2.0428999999999999</v>
      </c>
      <c r="E73" s="136">
        <v>3.5047999999999999</v>
      </c>
      <c r="F73" s="133">
        <v>9</v>
      </c>
      <c r="G73" s="142">
        <v>0</v>
      </c>
      <c r="H73" s="133">
        <v>2.1</v>
      </c>
      <c r="I73" s="133">
        <v>9.65</v>
      </c>
    </row>
    <row r="74" spans="1:9">
      <c r="A74" s="123">
        <v>9041100</v>
      </c>
      <c r="B74" s="124" t="s">
        <v>187</v>
      </c>
      <c r="C74" s="125"/>
      <c r="D74" s="136">
        <v>3.0013999999999998</v>
      </c>
      <c r="E74" s="136">
        <v>3.0884</v>
      </c>
      <c r="F74" s="133">
        <v>9</v>
      </c>
      <c r="G74" s="141" t="s">
        <v>119</v>
      </c>
      <c r="H74" s="133">
        <v>2.1</v>
      </c>
      <c r="I74" s="133">
        <v>9.65</v>
      </c>
    </row>
    <row r="75" spans="1:9">
      <c r="A75" s="123">
        <v>9041200</v>
      </c>
      <c r="B75" s="124" t="s">
        <v>188</v>
      </c>
      <c r="C75" s="125"/>
      <c r="D75" s="138">
        <v>1.4916</v>
      </c>
      <c r="E75" s="138">
        <v>3.5979999999999999</v>
      </c>
      <c r="F75" s="133">
        <v>9</v>
      </c>
      <c r="G75" s="142">
        <v>0</v>
      </c>
      <c r="H75" s="133">
        <v>2.1</v>
      </c>
      <c r="I75" s="133">
        <v>9.65</v>
      </c>
    </row>
    <row r="76" spans="1:9">
      <c r="A76" s="123">
        <v>9042100</v>
      </c>
      <c r="B76" s="124" t="s">
        <v>189</v>
      </c>
      <c r="C76" s="125"/>
      <c r="D76" s="138">
        <v>2.2065000000000001</v>
      </c>
      <c r="E76" s="138">
        <v>2.8721000000000001</v>
      </c>
      <c r="F76" s="133">
        <v>9</v>
      </c>
      <c r="G76" s="142">
        <v>0</v>
      </c>
      <c r="H76" s="133">
        <v>2.1</v>
      </c>
      <c r="I76" s="133">
        <v>9.65</v>
      </c>
    </row>
    <row r="77" spans="1:9">
      <c r="A77" s="123">
        <v>9042200</v>
      </c>
      <c r="B77" s="124" t="s">
        <v>190</v>
      </c>
      <c r="C77" s="125"/>
      <c r="D77" s="138">
        <v>1.5866</v>
      </c>
      <c r="E77" s="138">
        <v>2.1396000000000002</v>
      </c>
      <c r="F77" s="133">
        <v>9</v>
      </c>
      <c r="G77" s="142">
        <v>0</v>
      </c>
      <c r="H77" s="133">
        <v>2.1</v>
      </c>
      <c r="I77" s="133">
        <v>9.65</v>
      </c>
    </row>
    <row r="78" spans="1:9">
      <c r="A78" s="123">
        <v>9061100</v>
      </c>
      <c r="B78" s="124" t="s">
        <v>191</v>
      </c>
      <c r="C78" s="125"/>
      <c r="D78" s="136">
        <v>1.17</v>
      </c>
      <c r="E78" s="136">
        <v>1.17</v>
      </c>
      <c r="F78" s="133">
        <v>9</v>
      </c>
      <c r="G78" s="141" t="s">
        <v>119</v>
      </c>
      <c r="H78" s="133">
        <v>2.1</v>
      </c>
      <c r="I78" s="133">
        <v>9.65</v>
      </c>
    </row>
    <row r="79" spans="1:9">
      <c r="A79" s="123">
        <v>9061900</v>
      </c>
      <c r="B79" s="124" t="s">
        <v>192</v>
      </c>
      <c r="C79" s="125"/>
      <c r="D79" s="138">
        <v>1.5702</v>
      </c>
      <c r="E79" s="138">
        <v>1.7321</v>
      </c>
      <c r="F79" s="133">
        <v>9</v>
      </c>
      <c r="G79" s="141" t="s">
        <v>119</v>
      </c>
      <c r="H79" s="133">
        <v>2.1</v>
      </c>
      <c r="I79" s="133">
        <v>9.65</v>
      </c>
    </row>
    <row r="80" spans="1:9">
      <c r="A80" s="123">
        <v>9062000</v>
      </c>
      <c r="B80" s="124" t="s">
        <v>193</v>
      </c>
      <c r="C80" s="125"/>
      <c r="D80" s="136">
        <v>4.0194000000000001</v>
      </c>
      <c r="E80" s="136">
        <v>4.0983000000000001</v>
      </c>
      <c r="F80" s="133">
        <v>9</v>
      </c>
      <c r="G80" s="142">
        <v>0</v>
      </c>
      <c r="H80" s="133">
        <v>2.1</v>
      </c>
      <c r="I80" s="133">
        <v>9.65</v>
      </c>
    </row>
    <row r="81" spans="1:9" ht="27">
      <c r="A81" s="123">
        <v>9093100</v>
      </c>
      <c r="B81" s="124" t="s">
        <v>194</v>
      </c>
      <c r="C81" s="125"/>
      <c r="D81" s="138">
        <v>6.5502000000000002</v>
      </c>
      <c r="E81" s="138">
        <v>6.5502000000000002</v>
      </c>
      <c r="F81" s="133">
        <v>9</v>
      </c>
      <c r="G81" s="142">
        <v>0</v>
      </c>
      <c r="H81" s="133">
        <v>2.1</v>
      </c>
      <c r="I81" s="133">
        <v>9.65</v>
      </c>
    </row>
    <row r="82" spans="1:9">
      <c r="A82" s="123">
        <v>9096120</v>
      </c>
      <c r="B82" s="124" t="s">
        <v>195</v>
      </c>
      <c r="C82" s="125"/>
      <c r="D82" s="136">
        <v>4.5176999999999996</v>
      </c>
      <c r="E82" s="136">
        <v>4.7637</v>
      </c>
      <c r="F82" s="133">
        <v>9</v>
      </c>
      <c r="G82" s="142">
        <v>0</v>
      </c>
      <c r="H82" s="133">
        <v>2.1</v>
      </c>
      <c r="I82" s="133">
        <v>9.65</v>
      </c>
    </row>
    <row r="83" spans="1:9">
      <c r="A83" s="123">
        <v>9101100</v>
      </c>
      <c r="B83" s="124" t="s">
        <v>196</v>
      </c>
      <c r="C83" s="125"/>
      <c r="D83" s="136">
        <v>3.4312999999999998</v>
      </c>
      <c r="E83" s="136">
        <v>3.4312999999999998</v>
      </c>
      <c r="F83" s="133">
        <v>9</v>
      </c>
      <c r="G83" s="142">
        <v>0</v>
      </c>
      <c r="H83" s="133">
        <v>2.1</v>
      </c>
      <c r="I83" s="133">
        <v>9.65</v>
      </c>
    </row>
    <row r="84" spans="1:9">
      <c r="A84" s="123">
        <v>9101200</v>
      </c>
      <c r="B84" s="124" t="s">
        <v>197</v>
      </c>
      <c r="C84" s="125"/>
      <c r="D84" s="138">
        <v>2.5184000000000002</v>
      </c>
      <c r="E84" s="138">
        <v>8.6385000000000005</v>
      </c>
      <c r="F84" s="133">
        <v>9</v>
      </c>
      <c r="G84" s="142">
        <v>0</v>
      </c>
      <c r="H84" s="133">
        <v>2.1</v>
      </c>
      <c r="I84" s="133">
        <v>9.65</v>
      </c>
    </row>
    <row r="85" spans="1:9">
      <c r="A85" s="123">
        <v>9103000</v>
      </c>
      <c r="B85" s="126" t="s">
        <v>198</v>
      </c>
      <c r="C85" s="125"/>
      <c r="D85" s="138">
        <v>39</v>
      </c>
      <c r="E85" s="138">
        <v>41.2241</v>
      </c>
      <c r="F85" s="133">
        <v>9</v>
      </c>
      <c r="G85" s="142">
        <v>0</v>
      </c>
      <c r="H85" s="133">
        <v>2.1</v>
      </c>
      <c r="I85" s="133">
        <v>9.65</v>
      </c>
    </row>
    <row r="86" spans="1:9">
      <c r="A86" s="123">
        <v>10039080</v>
      </c>
      <c r="B86" s="124" t="s">
        <v>199</v>
      </c>
      <c r="C86" s="125"/>
      <c r="D86" s="138">
        <v>0.71499999999999997</v>
      </c>
      <c r="E86" s="138">
        <v>0.71499999999999997</v>
      </c>
      <c r="F86" s="133">
        <v>9</v>
      </c>
      <c r="G86" s="141" t="s">
        <v>119</v>
      </c>
      <c r="H86" s="133">
        <v>2.1</v>
      </c>
      <c r="I86" s="133">
        <v>9.65</v>
      </c>
    </row>
    <row r="87" spans="1:9">
      <c r="A87" s="123">
        <v>10082990</v>
      </c>
      <c r="B87" s="124" t="s">
        <v>200</v>
      </c>
      <c r="C87" s="125"/>
      <c r="D87" s="138">
        <v>0.51100000000000001</v>
      </c>
      <c r="E87" s="138">
        <v>0.81320000000000003</v>
      </c>
      <c r="F87" s="133">
        <v>7.2</v>
      </c>
      <c r="G87" s="141" t="s">
        <v>119</v>
      </c>
      <c r="H87" s="133">
        <v>2.1</v>
      </c>
      <c r="I87" s="133">
        <v>9.65</v>
      </c>
    </row>
    <row r="88" spans="1:9">
      <c r="A88" s="123">
        <v>11010020</v>
      </c>
      <c r="B88" s="124" t="s">
        <v>201</v>
      </c>
      <c r="C88" s="125"/>
      <c r="D88" s="136">
        <v>2.7522000000000002</v>
      </c>
      <c r="E88" s="136">
        <v>2.7522000000000002</v>
      </c>
      <c r="F88" s="133">
        <v>10.8</v>
      </c>
      <c r="G88" s="142">
        <v>0</v>
      </c>
      <c r="H88" s="133">
        <v>2.1</v>
      </c>
      <c r="I88" s="133">
        <v>9.65</v>
      </c>
    </row>
    <row r="89" spans="1:9">
      <c r="A89" s="123">
        <v>11029000</v>
      </c>
      <c r="B89" s="124" t="s">
        <v>202</v>
      </c>
      <c r="C89" s="125"/>
      <c r="D89" s="138">
        <v>0.53500000000000003</v>
      </c>
      <c r="E89" s="138">
        <v>0.58309999999999995</v>
      </c>
      <c r="F89" s="133">
        <v>9</v>
      </c>
      <c r="G89" s="142">
        <v>0</v>
      </c>
      <c r="H89" s="133">
        <v>2.1</v>
      </c>
      <c r="I89" s="133">
        <v>9.65</v>
      </c>
    </row>
    <row r="90" spans="1:9">
      <c r="A90" s="123">
        <v>11062000</v>
      </c>
      <c r="B90" s="124" t="s">
        <v>203</v>
      </c>
      <c r="C90" s="125"/>
      <c r="D90" s="138">
        <v>2.4</v>
      </c>
      <c r="E90" s="138">
        <v>2.4</v>
      </c>
      <c r="F90" s="133">
        <v>9</v>
      </c>
      <c r="G90" s="142">
        <v>0</v>
      </c>
      <c r="H90" s="133">
        <v>0</v>
      </c>
      <c r="I90" s="142">
        <v>0</v>
      </c>
    </row>
    <row r="91" spans="1:9">
      <c r="A91" s="123">
        <v>11063000</v>
      </c>
      <c r="B91" s="124" t="s">
        <v>204</v>
      </c>
      <c r="C91" s="125"/>
      <c r="D91" s="136">
        <v>3.1751</v>
      </c>
      <c r="E91" s="136">
        <v>4.3657000000000004</v>
      </c>
      <c r="F91" s="133">
        <v>9</v>
      </c>
      <c r="G91" s="142">
        <v>0</v>
      </c>
      <c r="H91" s="133">
        <v>2.1</v>
      </c>
      <c r="I91" s="133">
        <v>9.65</v>
      </c>
    </row>
    <row r="92" spans="1:9">
      <c r="A92" s="123">
        <v>11081100</v>
      </c>
      <c r="B92" s="124" t="s">
        <v>205</v>
      </c>
      <c r="C92" s="125"/>
      <c r="D92" s="138">
        <v>0.60899999999999999</v>
      </c>
      <c r="E92" s="138">
        <v>0.60729999999999995</v>
      </c>
      <c r="F92" s="133">
        <v>9</v>
      </c>
      <c r="G92" s="142">
        <v>0</v>
      </c>
      <c r="H92" s="133">
        <v>2.1</v>
      </c>
      <c r="I92" s="133">
        <v>9.65</v>
      </c>
    </row>
    <row r="93" spans="1:9">
      <c r="A93" s="123">
        <v>11081200</v>
      </c>
      <c r="B93" s="124" t="s">
        <v>206</v>
      </c>
      <c r="C93" s="125"/>
      <c r="D93" s="138">
        <v>1.2994000000000001</v>
      </c>
      <c r="E93" s="138">
        <v>1.4051</v>
      </c>
      <c r="F93" s="133">
        <v>9</v>
      </c>
      <c r="G93" s="142">
        <v>0</v>
      </c>
      <c r="H93" s="133">
        <v>2.1</v>
      </c>
      <c r="I93" s="133">
        <v>9.65</v>
      </c>
    </row>
    <row r="94" spans="1:9">
      <c r="A94" s="123">
        <v>11081300</v>
      </c>
      <c r="B94" s="124" t="s">
        <v>207</v>
      </c>
      <c r="C94" s="125"/>
      <c r="D94" s="138">
        <v>6.1982999999999997</v>
      </c>
      <c r="E94" s="138">
        <v>6.1982999999999997</v>
      </c>
      <c r="F94" s="133">
        <v>9</v>
      </c>
      <c r="G94" s="142">
        <v>0</v>
      </c>
      <c r="H94" s="133">
        <v>2.1</v>
      </c>
      <c r="I94" s="133">
        <v>9.65</v>
      </c>
    </row>
    <row r="95" spans="1:9">
      <c r="A95" s="123">
        <v>11082000</v>
      </c>
      <c r="B95" s="124" t="s">
        <v>208</v>
      </c>
      <c r="C95" s="125"/>
      <c r="D95" s="138">
        <v>3.5011999999999999</v>
      </c>
      <c r="E95" s="138">
        <v>3.7536999999999998</v>
      </c>
      <c r="F95" s="133">
        <v>9</v>
      </c>
      <c r="G95" s="142">
        <v>0</v>
      </c>
      <c r="H95" s="133">
        <v>2.1</v>
      </c>
      <c r="I95" s="133">
        <v>9.65</v>
      </c>
    </row>
    <row r="96" spans="1:9">
      <c r="A96" s="123">
        <v>11090000</v>
      </c>
      <c r="B96" s="124" t="s">
        <v>209</v>
      </c>
      <c r="C96" s="125"/>
      <c r="D96" s="138">
        <v>1.4117</v>
      </c>
      <c r="E96" s="138">
        <v>1.6565000000000001</v>
      </c>
      <c r="F96" s="142">
        <v>0</v>
      </c>
      <c r="G96" s="142">
        <v>0</v>
      </c>
      <c r="H96" s="133">
        <v>2.1</v>
      </c>
      <c r="I96" s="133">
        <v>9.65</v>
      </c>
    </row>
    <row r="97" spans="1:9">
      <c r="A97" s="123">
        <v>12079990</v>
      </c>
      <c r="B97" s="124" t="s">
        <v>200</v>
      </c>
      <c r="C97" s="125"/>
      <c r="D97" s="138">
        <v>2.6734</v>
      </c>
      <c r="E97" s="138">
        <v>3.2559</v>
      </c>
      <c r="F97" s="133">
        <v>7.2</v>
      </c>
      <c r="G97" s="141" t="s">
        <v>119</v>
      </c>
      <c r="H97" s="133">
        <v>2.1</v>
      </c>
      <c r="I97" s="133">
        <v>9.65</v>
      </c>
    </row>
    <row r="98" spans="1:9">
      <c r="A98" s="123">
        <v>12099100</v>
      </c>
      <c r="B98" s="124" t="s">
        <v>210</v>
      </c>
      <c r="C98" s="125"/>
      <c r="D98" s="136">
        <v>76.698499999999996</v>
      </c>
      <c r="E98" s="136">
        <v>85.339799999999997</v>
      </c>
      <c r="F98" s="142">
        <v>0</v>
      </c>
      <c r="G98" s="141" t="s">
        <v>119</v>
      </c>
      <c r="H98" s="133">
        <v>2.1</v>
      </c>
      <c r="I98" s="133">
        <v>9.65</v>
      </c>
    </row>
    <row r="99" spans="1:9" ht="27">
      <c r="A99" s="123">
        <v>12119090</v>
      </c>
      <c r="B99" s="124" t="s">
        <v>211</v>
      </c>
      <c r="C99" s="125"/>
      <c r="D99" s="138">
        <v>2.0045000000000002</v>
      </c>
      <c r="E99" s="138">
        <v>4.5103999999999997</v>
      </c>
      <c r="F99" s="133">
        <v>7.2</v>
      </c>
      <c r="G99" s="141" t="s">
        <v>119</v>
      </c>
      <c r="H99" s="133">
        <v>2.1</v>
      </c>
      <c r="I99" s="133">
        <v>9.65</v>
      </c>
    </row>
    <row r="100" spans="1:9">
      <c r="A100" s="123">
        <v>12122100</v>
      </c>
      <c r="B100" s="126" t="s">
        <v>212</v>
      </c>
      <c r="C100" s="125"/>
      <c r="D100" s="138">
        <v>3.7467000000000001</v>
      </c>
      <c r="E100" s="138">
        <v>15.990399999999999</v>
      </c>
      <c r="F100" s="133">
        <v>5.4</v>
      </c>
      <c r="G100" s="142">
        <v>0</v>
      </c>
      <c r="H100" s="133">
        <v>2.1</v>
      </c>
      <c r="I100" s="133">
        <v>9.65</v>
      </c>
    </row>
    <row r="101" spans="1:9" ht="27">
      <c r="A101" s="123">
        <v>12122900</v>
      </c>
      <c r="B101" s="124" t="s">
        <v>213</v>
      </c>
      <c r="C101" s="125"/>
      <c r="D101" s="138">
        <v>5.7671999999999999</v>
      </c>
      <c r="E101" s="138">
        <v>7.9162999999999997</v>
      </c>
      <c r="F101" s="133">
        <v>5.4</v>
      </c>
      <c r="G101" s="141" t="s">
        <v>119</v>
      </c>
      <c r="H101" s="133">
        <v>2.1</v>
      </c>
      <c r="I101" s="133">
        <v>9.65</v>
      </c>
    </row>
    <row r="102" spans="1:9">
      <c r="A102" s="123">
        <v>12129910</v>
      </c>
      <c r="B102" s="124" t="s">
        <v>214</v>
      </c>
      <c r="C102" s="125"/>
      <c r="D102" s="138">
        <v>35.9</v>
      </c>
      <c r="E102" s="138">
        <v>35.9</v>
      </c>
      <c r="F102" s="133">
        <v>7.2</v>
      </c>
      <c r="G102" s="142">
        <v>0</v>
      </c>
      <c r="H102" s="133">
        <v>2.1</v>
      </c>
      <c r="I102" s="133">
        <v>9.65</v>
      </c>
    </row>
    <row r="103" spans="1:9" ht="27">
      <c r="A103" s="123">
        <v>12129990</v>
      </c>
      <c r="B103" s="124" t="s">
        <v>215</v>
      </c>
      <c r="C103" s="125"/>
      <c r="D103" s="138">
        <v>102.2067</v>
      </c>
      <c r="E103" s="138">
        <v>102.2067</v>
      </c>
      <c r="F103" s="133">
        <v>7.2</v>
      </c>
      <c r="G103" s="142">
        <v>0</v>
      </c>
      <c r="H103" s="133">
        <v>2.1</v>
      </c>
      <c r="I103" s="133">
        <v>9.65</v>
      </c>
    </row>
    <row r="104" spans="1:9" ht="27">
      <c r="A104" s="123">
        <v>13019090</v>
      </c>
      <c r="B104" s="124" t="s">
        <v>216</v>
      </c>
      <c r="C104" s="125"/>
      <c r="D104" s="138">
        <v>7.7350000000000003</v>
      </c>
      <c r="E104" s="138">
        <v>7.82</v>
      </c>
      <c r="F104" s="133">
        <v>7.2</v>
      </c>
      <c r="G104" s="142">
        <v>0</v>
      </c>
      <c r="H104" s="133">
        <v>2.1</v>
      </c>
      <c r="I104" s="133">
        <v>9.65</v>
      </c>
    </row>
    <row r="105" spans="1:9">
      <c r="A105" s="123">
        <v>13021200</v>
      </c>
      <c r="B105" s="126" t="s">
        <v>217</v>
      </c>
      <c r="C105" s="125"/>
      <c r="D105" s="138">
        <v>8.4556000000000004</v>
      </c>
      <c r="E105" s="138">
        <v>8.1328999999999994</v>
      </c>
      <c r="F105" s="133">
        <v>7.2</v>
      </c>
      <c r="G105" s="142">
        <v>0</v>
      </c>
      <c r="H105" s="133">
        <v>2.1</v>
      </c>
      <c r="I105" s="133">
        <v>9.65</v>
      </c>
    </row>
    <row r="106" spans="1:9">
      <c r="A106" s="123">
        <v>13021300</v>
      </c>
      <c r="B106" s="124" t="s">
        <v>218</v>
      </c>
      <c r="C106" s="125"/>
      <c r="D106" s="138">
        <v>15.5685</v>
      </c>
      <c r="E106" s="138">
        <v>15.616899999999999</v>
      </c>
      <c r="F106" s="133">
        <v>7.2</v>
      </c>
      <c r="G106" s="133">
        <v>3.25</v>
      </c>
      <c r="H106" s="133">
        <v>2.1</v>
      </c>
      <c r="I106" s="133">
        <v>9.65</v>
      </c>
    </row>
    <row r="107" spans="1:9">
      <c r="A107" s="123">
        <v>13021930</v>
      </c>
      <c r="B107" s="124" t="s">
        <v>219</v>
      </c>
      <c r="C107" s="125"/>
      <c r="D107" s="138">
        <v>13.3</v>
      </c>
      <c r="E107" s="138">
        <v>87.385199999999998</v>
      </c>
      <c r="F107" s="142">
        <v>0</v>
      </c>
      <c r="G107" s="142">
        <v>0</v>
      </c>
      <c r="H107" s="133">
        <v>2.1</v>
      </c>
      <c r="I107" s="133">
        <v>9.65</v>
      </c>
    </row>
    <row r="108" spans="1:9">
      <c r="A108" s="123">
        <v>13021950</v>
      </c>
      <c r="B108" s="124" t="s">
        <v>220</v>
      </c>
      <c r="C108" s="125"/>
      <c r="D108" s="138">
        <v>10.8613</v>
      </c>
      <c r="E108" s="138">
        <v>17.047799999999999</v>
      </c>
      <c r="F108" s="142">
        <v>0</v>
      </c>
      <c r="G108" s="142">
        <v>0</v>
      </c>
      <c r="H108" s="133">
        <v>2.1</v>
      </c>
      <c r="I108" s="133">
        <v>9.65</v>
      </c>
    </row>
    <row r="109" spans="1:9">
      <c r="A109" s="123">
        <v>13021960</v>
      </c>
      <c r="B109" s="124" t="s">
        <v>221</v>
      </c>
      <c r="C109" s="125"/>
      <c r="D109" s="138">
        <v>25.4221</v>
      </c>
      <c r="E109" s="138">
        <v>29.448399999999999</v>
      </c>
      <c r="F109" s="133">
        <v>12.6</v>
      </c>
      <c r="G109" s="142">
        <v>0</v>
      </c>
      <c r="H109" s="133">
        <v>2.1</v>
      </c>
      <c r="I109" s="133">
        <v>9.65</v>
      </c>
    </row>
    <row r="110" spans="1:9">
      <c r="A110" s="123">
        <v>13021999</v>
      </c>
      <c r="B110" s="124" t="s">
        <v>222</v>
      </c>
      <c r="C110" s="125"/>
      <c r="D110" s="138">
        <v>6.6909000000000001</v>
      </c>
      <c r="E110" s="138">
        <v>16.6204</v>
      </c>
      <c r="F110" s="133">
        <v>7.2</v>
      </c>
      <c r="G110" s="142">
        <v>0</v>
      </c>
      <c r="H110" s="133">
        <v>2.1</v>
      </c>
      <c r="I110" s="133">
        <v>9.65</v>
      </c>
    </row>
    <row r="111" spans="1:9">
      <c r="A111" s="123">
        <v>13022010</v>
      </c>
      <c r="B111" s="124" t="s">
        <v>223</v>
      </c>
      <c r="C111" s="125"/>
      <c r="D111" s="138">
        <v>11.167299999999999</v>
      </c>
      <c r="E111" s="138">
        <v>11.6196</v>
      </c>
      <c r="F111" s="133">
        <v>7.2</v>
      </c>
      <c r="G111" s="142">
        <v>0</v>
      </c>
      <c r="H111" s="133">
        <v>2.1</v>
      </c>
      <c r="I111" s="133">
        <v>9.65</v>
      </c>
    </row>
    <row r="112" spans="1:9">
      <c r="A112" s="123">
        <v>13023100</v>
      </c>
      <c r="B112" s="124" t="s">
        <v>224</v>
      </c>
      <c r="C112" s="125"/>
      <c r="D112" s="136">
        <v>13.136699999999999</v>
      </c>
      <c r="E112" s="136">
        <v>13.338200000000001</v>
      </c>
      <c r="F112" s="133">
        <v>9</v>
      </c>
      <c r="G112" s="142">
        <v>0</v>
      </c>
      <c r="H112" s="133">
        <v>2.1</v>
      </c>
      <c r="I112" s="133">
        <v>9.65</v>
      </c>
    </row>
    <row r="113" spans="1:9">
      <c r="A113" s="123">
        <v>13023219</v>
      </c>
      <c r="B113" s="124" t="s">
        <v>225</v>
      </c>
      <c r="C113" s="125"/>
      <c r="D113" s="136">
        <v>7.7979000000000003</v>
      </c>
      <c r="E113" s="136">
        <v>7.9215999999999998</v>
      </c>
      <c r="F113" s="133">
        <v>7.2</v>
      </c>
      <c r="G113" s="142">
        <v>0</v>
      </c>
      <c r="H113" s="133">
        <v>2.1</v>
      </c>
      <c r="I113" s="133">
        <v>9.65</v>
      </c>
    </row>
    <row r="114" spans="1:9">
      <c r="A114" s="123">
        <v>13023220</v>
      </c>
      <c r="B114" s="124" t="s">
        <v>226</v>
      </c>
      <c r="C114" s="125"/>
      <c r="D114" s="138">
        <v>4.5995999999999997</v>
      </c>
      <c r="E114" s="138">
        <v>6.3395999999999999</v>
      </c>
      <c r="F114" s="142">
        <v>0</v>
      </c>
      <c r="G114" s="142">
        <v>0</v>
      </c>
      <c r="H114" s="133">
        <v>2.1</v>
      </c>
      <c r="I114" s="133">
        <v>9.65</v>
      </c>
    </row>
    <row r="115" spans="1:9">
      <c r="A115" s="123">
        <v>13023910</v>
      </c>
      <c r="B115" s="124" t="s">
        <v>227</v>
      </c>
      <c r="C115" s="125"/>
      <c r="D115" s="138">
        <v>5.8974000000000002</v>
      </c>
      <c r="E115" s="138">
        <v>7.1425999999999998</v>
      </c>
      <c r="F115" s="133">
        <v>9</v>
      </c>
      <c r="G115" s="142">
        <v>0</v>
      </c>
      <c r="H115" s="133">
        <v>2.1</v>
      </c>
      <c r="I115" s="133">
        <v>9.65</v>
      </c>
    </row>
    <row r="116" spans="1:9" ht="27">
      <c r="A116" s="123">
        <v>13023990</v>
      </c>
      <c r="B116" s="124" t="s">
        <v>228</v>
      </c>
      <c r="C116" s="125"/>
      <c r="D116" s="138">
        <v>7.9</v>
      </c>
      <c r="E116" s="138">
        <v>9.5038</v>
      </c>
      <c r="F116" s="133">
        <v>7.2</v>
      </c>
      <c r="G116" s="142">
        <v>0</v>
      </c>
      <c r="H116" s="133">
        <v>2.1</v>
      </c>
      <c r="I116" s="133">
        <v>9.65</v>
      </c>
    </row>
    <row r="117" spans="1:9">
      <c r="A117" s="123">
        <v>14011000</v>
      </c>
      <c r="B117" s="124" t="s">
        <v>229</v>
      </c>
      <c r="C117" s="125"/>
      <c r="D117" s="136">
        <v>0.9829</v>
      </c>
      <c r="E117" s="136">
        <v>1.6209</v>
      </c>
      <c r="F117" s="133">
        <v>5.4</v>
      </c>
      <c r="G117" s="141" t="s">
        <v>119</v>
      </c>
      <c r="H117" s="133">
        <v>2.1</v>
      </c>
      <c r="I117" s="133">
        <v>9.65</v>
      </c>
    </row>
    <row r="118" spans="1:9" ht="27">
      <c r="A118" s="123">
        <v>14012000</v>
      </c>
      <c r="B118" s="124" t="s">
        <v>230</v>
      </c>
      <c r="C118" s="125"/>
      <c r="D118" s="138">
        <v>24.1387</v>
      </c>
      <c r="E118" s="138">
        <v>37.948399999999999</v>
      </c>
      <c r="F118" s="133">
        <v>5.4</v>
      </c>
      <c r="G118" s="141" t="s">
        <v>119</v>
      </c>
      <c r="H118" s="133">
        <v>2.1</v>
      </c>
      <c r="I118" s="133">
        <v>9.65</v>
      </c>
    </row>
    <row r="119" spans="1:9">
      <c r="A119" s="123">
        <v>14049090</v>
      </c>
      <c r="B119" s="124" t="s">
        <v>231</v>
      </c>
      <c r="C119" s="125"/>
      <c r="D119" s="136">
        <v>0.65749999999999997</v>
      </c>
      <c r="E119" s="136">
        <v>0.75890000000000002</v>
      </c>
      <c r="F119" s="133">
        <v>5.4</v>
      </c>
      <c r="G119" s="141" t="s">
        <v>119</v>
      </c>
      <c r="H119" s="133">
        <v>2.1</v>
      </c>
      <c r="I119" s="133">
        <v>9.65</v>
      </c>
    </row>
    <row r="120" spans="1:9" ht="27">
      <c r="A120" s="123">
        <v>15042000</v>
      </c>
      <c r="B120" s="124" t="s">
        <v>232</v>
      </c>
      <c r="C120" s="125"/>
      <c r="D120" s="138">
        <v>12.4938</v>
      </c>
      <c r="E120" s="138">
        <v>21.717400000000001</v>
      </c>
      <c r="F120" s="133">
        <v>9</v>
      </c>
      <c r="G120" s="142">
        <v>0</v>
      </c>
      <c r="H120" s="133">
        <v>2.1</v>
      </c>
      <c r="I120" s="133">
        <v>9.65</v>
      </c>
    </row>
    <row r="121" spans="1:9">
      <c r="A121" s="123">
        <v>15050010</v>
      </c>
      <c r="B121" s="124" t="s">
        <v>233</v>
      </c>
      <c r="C121" s="125"/>
      <c r="D121" s="138">
        <v>7.9701000000000004</v>
      </c>
      <c r="E121" s="138">
        <v>9.4015000000000004</v>
      </c>
      <c r="F121" s="133">
        <v>7.2</v>
      </c>
      <c r="G121" s="142">
        <v>0</v>
      </c>
      <c r="H121" s="133">
        <v>2.1</v>
      </c>
      <c r="I121" s="133">
        <v>9.65</v>
      </c>
    </row>
    <row r="122" spans="1:9">
      <c r="A122" s="123">
        <v>15050090</v>
      </c>
      <c r="B122" s="124" t="s">
        <v>234</v>
      </c>
      <c r="C122" s="125"/>
      <c r="D122" s="136">
        <v>4.8278999999999996</v>
      </c>
      <c r="E122" s="136">
        <v>5.4809999999999999</v>
      </c>
      <c r="F122" s="133">
        <v>5.4</v>
      </c>
      <c r="G122" s="142">
        <v>0</v>
      </c>
      <c r="H122" s="133">
        <v>2.1</v>
      </c>
      <c r="I122" s="133">
        <v>9.65</v>
      </c>
    </row>
    <row r="123" spans="1:9">
      <c r="A123" s="123">
        <v>15131900</v>
      </c>
      <c r="B123" s="124" t="s">
        <v>235</v>
      </c>
      <c r="C123" s="125"/>
      <c r="D123" s="136">
        <v>7</v>
      </c>
      <c r="E123" s="136">
        <v>7</v>
      </c>
      <c r="F123" s="133">
        <v>9</v>
      </c>
      <c r="G123" s="142">
        <v>0</v>
      </c>
      <c r="H123" s="142">
        <v>0</v>
      </c>
      <c r="I123" s="142">
        <v>0</v>
      </c>
    </row>
    <row r="124" spans="1:9">
      <c r="A124" s="123">
        <v>15153000</v>
      </c>
      <c r="B124" s="126" t="s">
        <v>236</v>
      </c>
      <c r="C124" s="125"/>
      <c r="D124" s="136">
        <v>2.62</v>
      </c>
      <c r="E124" s="136">
        <v>2.62</v>
      </c>
      <c r="F124" s="133">
        <v>9</v>
      </c>
      <c r="G124" s="142">
        <v>0</v>
      </c>
      <c r="H124" s="133">
        <v>2.1</v>
      </c>
      <c r="I124" s="133">
        <v>9.65</v>
      </c>
    </row>
    <row r="125" spans="1:9">
      <c r="A125" s="123">
        <v>15155000</v>
      </c>
      <c r="B125" s="126" t="s">
        <v>237</v>
      </c>
      <c r="C125" s="125"/>
      <c r="D125" s="136">
        <v>1.7723</v>
      </c>
      <c r="E125" s="136">
        <v>2.1215999999999999</v>
      </c>
      <c r="F125" s="133">
        <v>9</v>
      </c>
      <c r="G125" s="142">
        <v>0</v>
      </c>
      <c r="H125" s="133">
        <v>2.1</v>
      </c>
      <c r="I125" s="133">
        <v>9.65</v>
      </c>
    </row>
    <row r="126" spans="1:9">
      <c r="A126" s="123">
        <v>15159090</v>
      </c>
      <c r="B126" s="124" t="s">
        <v>238</v>
      </c>
      <c r="C126" s="125"/>
      <c r="D126" s="136">
        <v>11.8268</v>
      </c>
      <c r="E126" s="136">
        <v>30.515499999999999</v>
      </c>
      <c r="F126" s="133">
        <v>9</v>
      </c>
      <c r="G126" s="142">
        <v>0</v>
      </c>
      <c r="H126" s="133">
        <v>2.1</v>
      </c>
      <c r="I126" s="133">
        <v>9.65</v>
      </c>
    </row>
    <row r="127" spans="1:9" ht="27">
      <c r="A127" s="123">
        <v>15161000</v>
      </c>
      <c r="B127" s="124" t="s">
        <v>239</v>
      </c>
      <c r="C127" s="125"/>
      <c r="D127" s="138">
        <v>28.3</v>
      </c>
      <c r="E127" s="138">
        <v>28.3</v>
      </c>
      <c r="F127" s="133">
        <v>9</v>
      </c>
      <c r="G127" s="142">
        <v>0</v>
      </c>
      <c r="H127" s="133">
        <v>2.1</v>
      </c>
      <c r="I127" s="133">
        <v>9.65</v>
      </c>
    </row>
    <row r="128" spans="1:9">
      <c r="A128" s="123">
        <v>15162000</v>
      </c>
      <c r="B128" s="124" t="s">
        <v>240</v>
      </c>
      <c r="C128" s="125"/>
      <c r="D128" s="136">
        <v>1.3732</v>
      </c>
      <c r="E128" s="136">
        <v>1.5048999999999999</v>
      </c>
      <c r="F128" s="133">
        <v>9</v>
      </c>
      <c r="G128" s="142">
        <v>0</v>
      </c>
      <c r="H128" s="133">
        <v>2.1</v>
      </c>
      <c r="I128" s="133">
        <v>9.65</v>
      </c>
    </row>
    <row r="129" spans="1:9" ht="27">
      <c r="A129" s="123">
        <v>15179010</v>
      </c>
      <c r="B129" s="124" t="s">
        <v>241</v>
      </c>
      <c r="C129" s="125"/>
      <c r="D129" s="138">
        <v>3.8546</v>
      </c>
      <c r="E129" s="138">
        <v>3.8546</v>
      </c>
      <c r="F129" s="133">
        <v>10.8</v>
      </c>
      <c r="G129" s="142">
        <v>0</v>
      </c>
      <c r="H129" s="133">
        <v>2.1</v>
      </c>
      <c r="I129" s="133">
        <v>9.65</v>
      </c>
    </row>
    <row r="130" spans="1:9">
      <c r="A130" s="123">
        <v>15179090</v>
      </c>
      <c r="B130" s="124" t="s">
        <v>242</v>
      </c>
      <c r="C130" s="125"/>
      <c r="D130" s="136">
        <v>1.4573</v>
      </c>
      <c r="E130" s="136">
        <v>1.7358</v>
      </c>
      <c r="F130" s="133">
        <v>10.8</v>
      </c>
      <c r="G130" s="142">
        <v>0</v>
      </c>
      <c r="H130" s="133">
        <v>2.1</v>
      </c>
      <c r="I130" s="133">
        <v>9.65</v>
      </c>
    </row>
    <row r="131" spans="1:9" ht="27">
      <c r="A131" s="123">
        <v>15180010</v>
      </c>
      <c r="B131" s="124" t="s">
        <v>243</v>
      </c>
      <c r="C131" s="125"/>
      <c r="D131" s="138">
        <v>1.9</v>
      </c>
      <c r="E131" s="138">
        <v>1.9</v>
      </c>
      <c r="F131" s="133">
        <v>9</v>
      </c>
      <c r="G131" s="142">
        <v>0</v>
      </c>
      <c r="H131" s="133">
        <v>2.1</v>
      </c>
      <c r="I131" s="133">
        <v>9.65</v>
      </c>
    </row>
    <row r="132" spans="1:9">
      <c r="A132" s="123">
        <v>15180090</v>
      </c>
      <c r="B132" s="124" t="s">
        <v>244</v>
      </c>
      <c r="C132" s="125"/>
      <c r="D132" s="136">
        <v>2.6676000000000002</v>
      </c>
      <c r="E132" s="136">
        <v>2.4134000000000002</v>
      </c>
      <c r="F132" s="133">
        <v>9</v>
      </c>
      <c r="G132" s="142">
        <v>0</v>
      </c>
      <c r="H132" s="133">
        <v>2.1</v>
      </c>
      <c r="I132" s="133">
        <v>9.65</v>
      </c>
    </row>
    <row r="133" spans="1:9">
      <c r="A133" s="123">
        <v>15219090</v>
      </c>
      <c r="B133" s="124" t="s">
        <v>200</v>
      </c>
      <c r="C133" s="125"/>
      <c r="D133" s="138">
        <v>2.0661999999999998</v>
      </c>
      <c r="E133" s="138">
        <v>2.3016000000000001</v>
      </c>
      <c r="F133" s="133">
        <v>9</v>
      </c>
      <c r="G133" s="141" t="s">
        <v>119</v>
      </c>
      <c r="H133" s="133">
        <v>2.1</v>
      </c>
      <c r="I133" s="133">
        <v>9.65</v>
      </c>
    </row>
    <row r="134" spans="1:9" ht="27">
      <c r="A134" s="123">
        <v>16041420</v>
      </c>
      <c r="B134" s="124" t="s">
        <v>245</v>
      </c>
      <c r="C134" s="125"/>
      <c r="D134" s="138">
        <v>4.7907999999999999</v>
      </c>
      <c r="E134" s="138">
        <v>4.7911999999999999</v>
      </c>
      <c r="F134" s="133">
        <v>14.4</v>
      </c>
      <c r="G134" s="142">
        <v>0</v>
      </c>
      <c r="H134" s="133">
        <v>2.1</v>
      </c>
      <c r="I134" s="133">
        <v>9.65</v>
      </c>
    </row>
    <row r="135" spans="1:9" ht="27">
      <c r="A135" s="123">
        <v>16042010</v>
      </c>
      <c r="B135" s="124" t="s">
        <v>246</v>
      </c>
      <c r="C135" s="125"/>
      <c r="D135" s="138">
        <v>3.26</v>
      </c>
      <c r="E135" s="138">
        <v>3.2749999999999999</v>
      </c>
      <c r="F135" s="133">
        <v>14.4</v>
      </c>
      <c r="G135" s="142">
        <v>0</v>
      </c>
      <c r="H135" s="133">
        <v>2.1</v>
      </c>
      <c r="I135" s="133">
        <v>9.65</v>
      </c>
    </row>
    <row r="136" spans="1:9">
      <c r="A136" s="123">
        <v>16042020</v>
      </c>
      <c r="B136" s="124" t="s">
        <v>247</v>
      </c>
      <c r="C136" s="125"/>
      <c r="D136" s="136">
        <v>3.1</v>
      </c>
      <c r="E136" s="136">
        <v>3.1545999999999998</v>
      </c>
      <c r="F136" s="133">
        <v>14.4</v>
      </c>
      <c r="G136" s="142">
        <v>0</v>
      </c>
      <c r="H136" s="133">
        <v>2.1</v>
      </c>
      <c r="I136" s="133">
        <v>9.65</v>
      </c>
    </row>
    <row r="137" spans="1:9" ht="27">
      <c r="A137" s="123">
        <v>16042090</v>
      </c>
      <c r="B137" s="124" t="s">
        <v>248</v>
      </c>
      <c r="C137" s="125"/>
      <c r="D137" s="138">
        <v>1.8593999999999999</v>
      </c>
      <c r="E137" s="138">
        <v>1.9679</v>
      </c>
      <c r="F137" s="133">
        <v>14.4</v>
      </c>
      <c r="G137" s="142">
        <v>0</v>
      </c>
      <c r="H137" s="133">
        <v>2.1</v>
      </c>
      <c r="I137" s="133">
        <v>9.65</v>
      </c>
    </row>
    <row r="138" spans="1:9">
      <c r="A138" s="123">
        <v>17011400</v>
      </c>
      <c r="B138" s="124" t="s">
        <v>249</v>
      </c>
      <c r="C138" s="125"/>
      <c r="D138" s="136">
        <v>0.39979999999999999</v>
      </c>
      <c r="E138" s="136">
        <v>0.51359999999999995</v>
      </c>
      <c r="F138" s="133">
        <v>14.4</v>
      </c>
      <c r="G138" s="142">
        <v>0</v>
      </c>
      <c r="H138" s="142">
        <v>0</v>
      </c>
      <c r="I138" s="142">
        <v>0</v>
      </c>
    </row>
    <row r="139" spans="1:9" ht="27">
      <c r="A139" s="123">
        <v>17019900</v>
      </c>
      <c r="B139" s="124" t="s">
        <v>250</v>
      </c>
      <c r="C139" s="125"/>
      <c r="D139" s="138">
        <v>0.97</v>
      </c>
      <c r="E139" s="138">
        <v>0.97</v>
      </c>
      <c r="F139" s="133">
        <v>14.4</v>
      </c>
      <c r="G139" s="142">
        <v>0</v>
      </c>
      <c r="H139" s="142">
        <v>0</v>
      </c>
      <c r="I139" s="142">
        <v>0</v>
      </c>
    </row>
    <row r="140" spans="1:9">
      <c r="A140" s="123">
        <v>17021100</v>
      </c>
      <c r="B140" s="126" t="s">
        <v>251</v>
      </c>
      <c r="C140" s="125"/>
      <c r="D140" s="136">
        <v>0.61839999999999995</v>
      </c>
      <c r="E140" s="136">
        <v>0.74390000000000001</v>
      </c>
      <c r="F140" s="133">
        <v>14.4</v>
      </c>
      <c r="G140" s="142">
        <v>0</v>
      </c>
      <c r="H140" s="133">
        <v>2.1</v>
      </c>
      <c r="I140" s="133">
        <v>9.65</v>
      </c>
    </row>
    <row r="141" spans="1:9" ht="27">
      <c r="A141" s="123">
        <v>17023011</v>
      </c>
      <c r="B141" s="124" t="s">
        <v>252</v>
      </c>
      <c r="C141" s="125"/>
      <c r="D141" s="138">
        <v>0.53490000000000004</v>
      </c>
      <c r="E141" s="138">
        <v>0.61480000000000001</v>
      </c>
      <c r="F141" s="133">
        <v>14.4</v>
      </c>
      <c r="G141" s="142">
        <v>0</v>
      </c>
      <c r="H141" s="133">
        <v>2.1</v>
      </c>
      <c r="I141" s="133">
        <v>9.65</v>
      </c>
    </row>
    <row r="142" spans="1:9">
      <c r="A142" s="123">
        <v>17023019</v>
      </c>
      <c r="B142" s="124" t="s">
        <v>183</v>
      </c>
      <c r="C142" s="125"/>
      <c r="D142" s="138">
        <v>0.54159999999999997</v>
      </c>
      <c r="E142" s="138">
        <v>0.54159999999999997</v>
      </c>
      <c r="F142" s="133">
        <v>14.4</v>
      </c>
      <c r="G142" s="133">
        <v>3.25</v>
      </c>
      <c r="H142" s="133">
        <v>2.1</v>
      </c>
      <c r="I142" s="133">
        <v>9.65</v>
      </c>
    </row>
    <row r="143" spans="1:9">
      <c r="A143" s="123">
        <v>17023020</v>
      </c>
      <c r="B143" s="124" t="s">
        <v>253</v>
      </c>
      <c r="C143" s="125"/>
      <c r="D143" s="136">
        <v>1.1740999999999999</v>
      </c>
      <c r="E143" s="136">
        <v>1.4905999999999999</v>
      </c>
      <c r="F143" s="133">
        <v>14.4</v>
      </c>
      <c r="G143" s="142">
        <v>0</v>
      </c>
      <c r="H143" s="133">
        <v>2.1</v>
      </c>
      <c r="I143" s="133">
        <v>9.65</v>
      </c>
    </row>
    <row r="144" spans="1:9">
      <c r="A144" s="123">
        <v>17025000</v>
      </c>
      <c r="B144" s="124" t="s">
        <v>254</v>
      </c>
      <c r="C144" s="125"/>
      <c r="D144" s="138">
        <v>1.4509000000000001</v>
      </c>
      <c r="E144" s="138">
        <v>1.3797999999999999</v>
      </c>
      <c r="F144" s="133">
        <v>14.4</v>
      </c>
      <c r="G144" s="142">
        <v>0</v>
      </c>
      <c r="H144" s="133">
        <v>2.1</v>
      </c>
      <c r="I144" s="133">
        <v>9.65</v>
      </c>
    </row>
    <row r="145" spans="1:9">
      <c r="A145" s="123">
        <v>17026010</v>
      </c>
      <c r="B145" s="124" t="s">
        <v>255</v>
      </c>
      <c r="C145" s="125"/>
      <c r="D145" s="136">
        <v>1.53</v>
      </c>
      <c r="E145" s="136">
        <v>1.53</v>
      </c>
      <c r="F145" s="133">
        <v>14.4</v>
      </c>
      <c r="G145" s="142">
        <v>0</v>
      </c>
      <c r="H145" s="133">
        <v>2.1</v>
      </c>
      <c r="I145" s="133">
        <v>9.65</v>
      </c>
    </row>
    <row r="146" spans="1:9" ht="27">
      <c r="A146" s="123">
        <v>17026020</v>
      </c>
      <c r="B146" s="124" t="s">
        <v>256</v>
      </c>
      <c r="C146" s="125"/>
      <c r="D146" s="138">
        <v>1.0765</v>
      </c>
      <c r="E146" s="138">
        <v>1.0765</v>
      </c>
      <c r="F146" s="133">
        <v>14.4</v>
      </c>
      <c r="G146" s="142">
        <v>0</v>
      </c>
      <c r="H146" s="133">
        <v>2.1</v>
      </c>
      <c r="I146" s="133">
        <v>9.65</v>
      </c>
    </row>
    <row r="147" spans="1:9">
      <c r="A147" s="123">
        <v>17029000</v>
      </c>
      <c r="B147" s="126" t="s">
        <v>257</v>
      </c>
      <c r="C147" s="125"/>
      <c r="D147" s="136">
        <v>0.44750000000000001</v>
      </c>
      <c r="E147" s="136">
        <v>1.5116000000000001</v>
      </c>
      <c r="F147" s="133">
        <v>14.4</v>
      </c>
      <c r="G147" s="133">
        <v>3.25</v>
      </c>
      <c r="H147" s="133">
        <v>2.1</v>
      </c>
      <c r="I147" s="133">
        <v>9.65</v>
      </c>
    </row>
    <row r="148" spans="1:9">
      <c r="A148" s="123">
        <v>17031000</v>
      </c>
      <c r="B148" s="124" t="s">
        <v>258</v>
      </c>
      <c r="C148" s="125"/>
      <c r="D148" s="138">
        <v>4.99</v>
      </c>
      <c r="E148" s="138">
        <v>4.99</v>
      </c>
      <c r="F148" s="133">
        <v>14.4</v>
      </c>
      <c r="G148" s="133">
        <v>3.25</v>
      </c>
      <c r="H148" s="133">
        <v>2.1</v>
      </c>
      <c r="I148" s="133">
        <v>9.65</v>
      </c>
    </row>
    <row r="149" spans="1:9">
      <c r="A149" s="123">
        <v>17039000</v>
      </c>
      <c r="B149" s="124" t="s">
        <v>259</v>
      </c>
      <c r="C149" s="125"/>
      <c r="D149" s="136">
        <v>2.4828000000000001</v>
      </c>
      <c r="E149" s="136">
        <v>2.4828000000000001</v>
      </c>
      <c r="F149" s="133">
        <v>14.4</v>
      </c>
      <c r="G149" s="133">
        <v>3.25</v>
      </c>
      <c r="H149" s="133">
        <v>2.1</v>
      </c>
      <c r="I149" s="133">
        <v>9.65</v>
      </c>
    </row>
    <row r="150" spans="1:9" ht="27">
      <c r="A150" s="123">
        <v>17041000</v>
      </c>
      <c r="B150" s="126" t="s">
        <v>260</v>
      </c>
      <c r="C150" s="125"/>
      <c r="D150" s="138">
        <v>2</v>
      </c>
      <c r="E150" s="138">
        <v>2.9765000000000001</v>
      </c>
      <c r="F150" s="133">
        <v>18</v>
      </c>
      <c r="G150" s="133">
        <v>3.25</v>
      </c>
      <c r="H150" s="133">
        <v>2.1</v>
      </c>
      <c r="I150" s="133">
        <v>9.65</v>
      </c>
    </row>
    <row r="151" spans="1:9">
      <c r="A151" s="123">
        <v>17049020</v>
      </c>
      <c r="B151" s="124" t="s">
        <v>261</v>
      </c>
      <c r="C151" s="125"/>
      <c r="D151" s="136">
        <v>1.3311999999999999</v>
      </c>
      <c r="E151" s="136">
        <v>3.2749999999999999</v>
      </c>
      <c r="F151" s="133">
        <v>18</v>
      </c>
      <c r="G151" s="133">
        <v>3.25</v>
      </c>
      <c r="H151" s="133">
        <v>2.1</v>
      </c>
      <c r="I151" s="133">
        <v>9.65</v>
      </c>
    </row>
    <row r="152" spans="1:9" ht="27">
      <c r="A152" s="123">
        <v>17049090</v>
      </c>
      <c r="B152" s="124" t="s">
        <v>262</v>
      </c>
      <c r="C152" s="125"/>
      <c r="D152" s="138">
        <v>2.1065</v>
      </c>
      <c r="E152" s="138">
        <v>3.14</v>
      </c>
      <c r="F152" s="133">
        <v>18</v>
      </c>
      <c r="G152" s="133">
        <v>3.25</v>
      </c>
      <c r="H152" s="133">
        <v>2.1</v>
      </c>
      <c r="I152" s="133">
        <v>9.65</v>
      </c>
    </row>
    <row r="153" spans="1:9">
      <c r="A153" s="123">
        <v>18069000</v>
      </c>
      <c r="B153" s="124" t="s">
        <v>263</v>
      </c>
      <c r="C153" s="125"/>
      <c r="D153" s="136">
        <v>1.4666999999999999</v>
      </c>
      <c r="E153" s="136">
        <v>1.4666999999999999</v>
      </c>
      <c r="F153" s="133">
        <v>18</v>
      </c>
      <c r="G153" s="133">
        <v>3.25</v>
      </c>
      <c r="H153" s="133">
        <v>2.1</v>
      </c>
      <c r="I153" s="133">
        <v>9.65</v>
      </c>
    </row>
    <row r="154" spans="1:9" ht="27">
      <c r="A154" s="123">
        <v>19011030</v>
      </c>
      <c r="B154" s="124" t="s">
        <v>264</v>
      </c>
      <c r="C154" s="125"/>
      <c r="D154" s="138">
        <v>2.7458</v>
      </c>
      <c r="E154" s="138">
        <v>2.7635000000000001</v>
      </c>
      <c r="F154" s="133">
        <v>16.2</v>
      </c>
      <c r="G154" s="142">
        <v>0</v>
      </c>
      <c r="H154" s="133">
        <v>2.1</v>
      </c>
      <c r="I154" s="133">
        <v>9.65</v>
      </c>
    </row>
    <row r="155" spans="1:9">
      <c r="A155" s="123">
        <v>19011090</v>
      </c>
      <c r="B155" s="124" t="s">
        <v>265</v>
      </c>
      <c r="C155" s="125"/>
      <c r="D155" s="136">
        <v>2.6476000000000002</v>
      </c>
      <c r="E155" s="136">
        <v>2.6476000000000002</v>
      </c>
      <c r="F155" s="133">
        <v>16.2</v>
      </c>
      <c r="G155" s="142">
        <v>0</v>
      </c>
      <c r="H155" s="133">
        <v>2.1</v>
      </c>
      <c r="I155" s="133">
        <v>9.65</v>
      </c>
    </row>
    <row r="156" spans="1:9">
      <c r="A156" s="123">
        <v>19012090</v>
      </c>
      <c r="B156" s="124" t="s">
        <v>266</v>
      </c>
      <c r="C156" s="125"/>
      <c r="D156" s="138">
        <v>4.4192</v>
      </c>
      <c r="E156" s="138">
        <v>4.8330000000000002</v>
      </c>
      <c r="F156" s="133">
        <v>12.6</v>
      </c>
      <c r="G156" s="142">
        <v>0</v>
      </c>
      <c r="H156" s="133">
        <v>2.1</v>
      </c>
      <c r="I156" s="133">
        <v>9.65</v>
      </c>
    </row>
    <row r="157" spans="1:9">
      <c r="A157" s="123">
        <v>19019010</v>
      </c>
      <c r="B157" s="124" t="s">
        <v>267</v>
      </c>
      <c r="C157" s="125"/>
      <c r="D157" s="138">
        <v>1.6</v>
      </c>
      <c r="E157" s="138">
        <v>1.7585</v>
      </c>
      <c r="F157" s="133">
        <v>12.6</v>
      </c>
      <c r="G157" s="142">
        <v>0</v>
      </c>
      <c r="H157" s="133">
        <v>2.1</v>
      </c>
      <c r="I157" s="133">
        <v>9.65</v>
      </c>
    </row>
    <row r="158" spans="1:9">
      <c r="A158" s="123">
        <v>19019090</v>
      </c>
      <c r="B158" s="124" t="s">
        <v>268</v>
      </c>
      <c r="C158" s="125"/>
      <c r="D158" s="136">
        <v>1.0193000000000001</v>
      </c>
      <c r="E158" s="136">
        <v>1.107</v>
      </c>
      <c r="F158" s="133">
        <v>14.4</v>
      </c>
      <c r="G158" s="142">
        <v>0</v>
      </c>
      <c r="H158" s="133">
        <v>2.1</v>
      </c>
      <c r="I158" s="133">
        <v>9.65</v>
      </c>
    </row>
    <row r="159" spans="1:9" ht="27">
      <c r="A159" s="123">
        <v>19021100</v>
      </c>
      <c r="B159" s="124" t="s">
        <v>269</v>
      </c>
      <c r="C159" s="125"/>
      <c r="D159" s="138">
        <v>0.37019999999999997</v>
      </c>
      <c r="E159" s="138">
        <v>0.4239</v>
      </c>
      <c r="F159" s="133">
        <v>14.4</v>
      </c>
      <c r="G159" s="142">
        <v>0</v>
      </c>
      <c r="H159" s="142">
        <v>0</v>
      </c>
      <c r="I159" s="142">
        <v>0</v>
      </c>
    </row>
    <row r="160" spans="1:9">
      <c r="A160" s="123">
        <v>19021900</v>
      </c>
      <c r="B160" s="124" t="s">
        <v>270</v>
      </c>
      <c r="C160" s="125"/>
      <c r="D160" s="136">
        <v>0.56669999999999998</v>
      </c>
      <c r="E160" s="136">
        <v>1.4691000000000001</v>
      </c>
      <c r="F160" s="133">
        <v>14.4</v>
      </c>
      <c r="G160" s="142">
        <v>0</v>
      </c>
      <c r="H160" s="142">
        <v>0</v>
      </c>
      <c r="I160" s="142">
        <v>0</v>
      </c>
    </row>
    <row r="161" spans="1:9" ht="27">
      <c r="A161" s="123">
        <v>19022000</v>
      </c>
      <c r="B161" s="124" t="s">
        <v>271</v>
      </c>
      <c r="C161" s="125"/>
      <c r="D161" s="138">
        <v>1.1263000000000001</v>
      </c>
      <c r="E161" s="138">
        <v>1.2919</v>
      </c>
      <c r="F161" s="133">
        <v>14.4</v>
      </c>
      <c r="G161" s="142">
        <v>0</v>
      </c>
      <c r="H161" s="142">
        <v>0</v>
      </c>
      <c r="I161" s="142">
        <v>0</v>
      </c>
    </row>
    <row r="162" spans="1:9">
      <c r="A162" s="123">
        <v>19023000</v>
      </c>
      <c r="B162" s="124" t="s">
        <v>272</v>
      </c>
      <c r="C162" s="125"/>
      <c r="D162" s="138">
        <v>1.3</v>
      </c>
      <c r="E162" s="138">
        <v>1.5387999999999999</v>
      </c>
      <c r="F162" s="133">
        <v>14.4</v>
      </c>
      <c r="G162" s="142">
        <v>0</v>
      </c>
      <c r="H162" s="142">
        <v>0</v>
      </c>
      <c r="I162" s="142">
        <v>0</v>
      </c>
    </row>
    <row r="163" spans="1:9" ht="27">
      <c r="A163" s="123">
        <v>19030000</v>
      </c>
      <c r="B163" s="124" t="s">
        <v>273</v>
      </c>
      <c r="C163" s="125"/>
      <c r="D163" s="138">
        <v>0.37</v>
      </c>
      <c r="E163" s="138">
        <v>1.1834</v>
      </c>
      <c r="F163" s="133">
        <v>14.4</v>
      </c>
      <c r="G163" s="142">
        <v>0</v>
      </c>
      <c r="H163" s="133">
        <v>2.1</v>
      </c>
      <c r="I163" s="133">
        <v>9.65</v>
      </c>
    </row>
    <row r="164" spans="1:9">
      <c r="A164" s="123">
        <v>19041000</v>
      </c>
      <c r="B164" s="124" t="s">
        <v>274</v>
      </c>
      <c r="C164" s="125"/>
      <c r="D164" s="136">
        <v>2.0131000000000001</v>
      </c>
      <c r="E164" s="136">
        <v>2.3319000000000001</v>
      </c>
      <c r="F164" s="133">
        <v>14.4</v>
      </c>
      <c r="G164" s="142">
        <v>0</v>
      </c>
      <c r="H164" s="133">
        <v>2.1</v>
      </c>
      <c r="I164" s="133">
        <v>9.65</v>
      </c>
    </row>
    <row r="165" spans="1:9" ht="27">
      <c r="A165" s="123">
        <v>19049000</v>
      </c>
      <c r="B165" s="124" t="s">
        <v>275</v>
      </c>
      <c r="C165" s="125"/>
      <c r="D165" s="138">
        <v>0.96909999999999996</v>
      </c>
      <c r="E165" s="138">
        <v>1.4881</v>
      </c>
      <c r="F165" s="133">
        <v>14.4</v>
      </c>
      <c r="G165" s="142">
        <v>0</v>
      </c>
      <c r="H165" s="133">
        <v>2.1</v>
      </c>
      <c r="I165" s="133">
        <v>9.65</v>
      </c>
    </row>
    <row r="166" spans="1:9" ht="27">
      <c r="A166" s="123">
        <v>19052090</v>
      </c>
      <c r="B166" s="124" t="s">
        <v>276</v>
      </c>
      <c r="C166" s="125"/>
      <c r="D166" s="138">
        <v>2.2387000000000001</v>
      </c>
      <c r="E166" s="138">
        <v>2.6987999999999999</v>
      </c>
      <c r="F166" s="133">
        <v>16.2</v>
      </c>
      <c r="G166" s="142">
        <v>0</v>
      </c>
      <c r="H166" s="133">
        <v>2.1</v>
      </c>
      <c r="I166" s="133">
        <v>9.65</v>
      </c>
    </row>
    <row r="167" spans="1:9">
      <c r="A167" s="123">
        <v>19053100</v>
      </c>
      <c r="B167" s="126" t="s">
        <v>277</v>
      </c>
      <c r="C167" s="125"/>
      <c r="D167" s="136">
        <v>1.6</v>
      </c>
      <c r="E167" s="136">
        <v>1.7219</v>
      </c>
      <c r="F167" s="133">
        <v>16.2</v>
      </c>
      <c r="G167" s="142">
        <v>0</v>
      </c>
      <c r="H167" s="133">
        <v>2.1</v>
      </c>
      <c r="I167" s="133">
        <v>9.65</v>
      </c>
    </row>
    <row r="168" spans="1:9">
      <c r="A168" s="123">
        <v>19059020</v>
      </c>
      <c r="B168" s="124" t="s">
        <v>278</v>
      </c>
      <c r="C168" s="125"/>
      <c r="D168" s="138">
        <v>2.0003000000000002</v>
      </c>
      <c r="E168" s="138">
        <v>5.1741000000000001</v>
      </c>
      <c r="F168" s="133">
        <v>16.2</v>
      </c>
      <c r="G168" s="142">
        <v>0</v>
      </c>
      <c r="H168" s="133">
        <v>2.1</v>
      </c>
      <c r="I168" s="133">
        <v>9.65</v>
      </c>
    </row>
    <row r="169" spans="1:9" ht="27">
      <c r="A169" s="123">
        <v>19059090</v>
      </c>
      <c r="B169" s="124" t="s">
        <v>279</v>
      </c>
      <c r="C169" s="125"/>
      <c r="D169" s="136">
        <v>1.2584</v>
      </c>
      <c r="E169" s="136">
        <v>3.2397999999999998</v>
      </c>
      <c r="F169" s="133">
        <v>16.2</v>
      </c>
      <c r="G169" s="142">
        <v>0</v>
      </c>
      <c r="H169" s="133">
        <v>2.1</v>
      </c>
      <c r="I169" s="133">
        <v>9.65</v>
      </c>
    </row>
    <row r="170" spans="1:9">
      <c r="A170" s="123">
        <v>20019000</v>
      </c>
      <c r="B170" s="124" t="s">
        <v>280</v>
      </c>
      <c r="C170" s="125"/>
      <c r="D170" s="136">
        <v>0.44429999999999997</v>
      </c>
      <c r="E170" s="136">
        <v>0.57399999999999995</v>
      </c>
      <c r="F170" s="133">
        <v>12.6</v>
      </c>
      <c r="G170" s="142">
        <v>0</v>
      </c>
      <c r="H170" s="133">
        <v>2.1</v>
      </c>
      <c r="I170" s="133">
        <v>9.65</v>
      </c>
    </row>
    <row r="171" spans="1:9">
      <c r="A171" s="123">
        <v>20029000</v>
      </c>
      <c r="B171" s="126" t="s">
        <v>281</v>
      </c>
      <c r="C171" s="125"/>
      <c r="D171" s="138">
        <v>1.4219999999999999</v>
      </c>
      <c r="E171" s="138">
        <v>1.4219999999999999</v>
      </c>
      <c r="F171" s="133">
        <v>12.6</v>
      </c>
      <c r="G171" s="142">
        <v>0</v>
      </c>
      <c r="H171" s="133">
        <v>2.1</v>
      </c>
      <c r="I171" s="133">
        <v>9.65</v>
      </c>
    </row>
    <row r="172" spans="1:9">
      <c r="A172" s="123">
        <v>20031000</v>
      </c>
      <c r="B172" s="126" t="s">
        <v>282</v>
      </c>
      <c r="C172" s="125"/>
      <c r="D172" s="138">
        <v>1.1286</v>
      </c>
      <c r="E172" s="138">
        <v>1.1449</v>
      </c>
      <c r="F172" s="133">
        <v>12.6</v>
      </c>
      <c r="G172" s="142">
        <v>0</v>
      </c>
      <c r="H172" s="133">
        <v>2.1</v>
      </c>
      <c r="I172" s="133">
        <v>9.65</v>
      </c>
    </row>
    <row r="173" spans="1:9" ht="27">
      <c r="A173" s="123">
        <v>20039000</v>
      </c>
      <c r="B173" s="124" t="s">
        <v>283</v>
      </c>
      <c r="C173" s="125"/>
      <c r="D173" s="138">
        <v>0.80030000000000001</v>
      </c>
      <c r="E173" s="138">
        <v>1.2985</v>
      </c>
      <c r="F173" s="133">
        <v>12.6</v>
      </c>
      <c r="G173" s="142">
        <v>0</v>
      </c>
      <c r="H173" s="133">
        <v>2.1</v>
      </c>
      <c r="I173" s="133">
        <v>9.65</v>
      </c>
    </row>
    <row r="174" spans="1:9">
      <c r="A174" s="123">
        <v>20041000</v>
      </c>
      <c r="B174" s="124" t="s">
        <v>284</v>
      </c>
      <c r="C174" s="125"/>
      <c r="D174" s="136">
        <v>0.73229999999999995</v>
      </c>
      <c r="E174" s="136">
        <v>0.73229999999999995</v>
      </c>
      <c r="F174" s="133">
        <v>12.6</v>
      </c>
      <c r="G174" s="142">
        <v>0</v>
      </c>
      <c r="H174" s="133">
        <v>2.1</v>
      </c>
      <c r="I174" s="133">
        <v>9.65</v>
      </c>
    </row>
    <row r="175" spans="1:9" ht="27">
      <c r="A175" s="123">
        <v>20051000</v>
      </c>
      <c r="B175" s="124" t="s">
        <v>285</v>
      </c>
      <c r="C175" s="125"/>
      <c r="D175" s="138">
        <v>4.9367000000000001</v>
      </c>
      <c r="E175" s="138">
        <v>4.9367000000000001</v>
      </c>
      <c r="F175" s="133">
        <v>12.6</v>
      </c>
      <c r="G175" s="142">
        <v>0</v>
      </c>
      <c r="H175" s="133">
        <v>2.1</v>
      </c>
      <c r="I175" s="133">
        <v>9.65</v>
      </c>
    </row>
    <row r="176" spans="1:9">
      <c r="A176" s="123">
        <v>20052000</v>
      </c>
      <c r="B176" s="124" t="s">
        <v>286</v>
      </c>
      <c r="C176" s="125"/>
      <c r="D176" s="136">
        <v>2.2000000000000002</v>
      </c>
      <c r="E176" s="136">
        <v>4.4226000000000001</v>
      </c>
      <c r="F176" s="133">
        <v>12.6</v>
      </c>
      <c r="G176" s="142">
        <v>0</v>
      </c>
      <c r="H176" s="133">
        <v>2.1</v>
      </c>
      <c r="I176" s="133">
        <v>9.65</v>
      </c>
    </row>
    <row r="177" spans="1:9" ht="27">
      <c r="A177" s="123">
        <v>20054000</v>
      </c>
      <c r="B177" s="124" t="s">
        <v>287</v>
      </c>
      <c r="C177" s="125"/>
      <c r="D177" s="138">
        <v>2.2524000000000002</v>
      </c>
      <c r="E177" s="138">
        <v>2.6713</v>
      </c>
      <c r="F177" s="133">
        <v>12.6</v>
      </c>
      <c r="G177" s="142">
        <v>0</v>
      </c>
      <c r="H177" s="133">
        <v>2.1</v>
      </c>
      <c r="I177" s="133">
        <v>9.65</v>
      </c>
    </row>
    <row r="178" spans="1:9">
      <c r="A178" s="123">
        <v>20056000</v>
      </c>
      <c r="B178" s="124" t="s">
        <v>288</v>
      </c>
      <c r="C178" s="125"/>
      <c r="D178" s="136">
        <v>1.8575999999999999</v>
      </c>
      <c r="E178" s="136">
        <v>2.4235000000000002</v>
      </c>
      <c r="F178" s="133">
        <v>12.6</v>
      </c>
      <c r="G178" s="142">
        <v>0</v>
      </c>
      <c r="H178" s="133">
        <v>2.1</v>
      </c>
      <c r="I178" s="133">
        <v>9.65</v>
      </c>
    </row>
    <row r="179" spans="1:9" ht="27">
      <c r="A179" s="123">
        <v>20057000</v>
      </c>
      <c r="B179" s="124" t="s">
        <v>289</v>
      </c>
      <c r="C179" s="125"/>
      <c r="D179" s="138">
        <v>2.2000000000000002</v>
      </c>
      <c r="E179" s="138">
        <v>2.2000000000000002</v>
      </c>
      <c r="F179" s="133">
        <v>12.6</v>
      </c>
      <c r="G179" s="142">
        <v>0</v>
      </c>
      <c r="H179" s="133">
        <v>2.1</v>
      </c>
      <c r="I179" s="133">
        <v>9.65</v>
      </c>
    </row>
    <row r="180" spans="1:9">
      <c r="A180" s="123">
        <v>20058000</v>
      </c>
      <c r="B180" s="126" t="s">
        <v>290</v>
      </c>
      <c r="C180" s="125"/>
      <c r="D180" s="138">
        <v>2.1530999999999998</v>
      </c>
      <c r="E180" s="138">
        <v>2.1530999999999998</v>
      </c>
      <c r="F180" s="133">
        <v>12.6</v>
      </c>
      <c r="G180" s="142">
        <v>0</v>
      </c>
      <c r="H180" s="133">
        <v>2.1</v>
      </c>
      <c r="I180" s="133">
        <v>9.65</v>
      </c>
    </row>
    <row r="181" spans="1:9" ht="27">
      <c r="A181" s="123">
        <v>20059100</v>
      </c>
      <c r="B181" s="126" t="s">
        <v>291</v>
      </c>
      <c r="C181" s="125"/>
      <c r="D181" s="138">
        <v>0.54379999999999995</v>
      </c>
      <c r="E181" s="138">
        <v>0.4924</v>
      </c>
      <c r="F181" s="133">
        <v>12.6</v>
      </c>
      <c r="G181" s="142">
        <v>0</v>
      </c>
      <c r="H181" s="133">
        <v>2.1</v>
      </c>
      <c r="I181" s="133">
        <v>9.65</v>
      </c>
    </row>
    <row r="182" spans="1:9">
      <c r="A182" s="123">
        <v>20059900</v>
      </c>
      <c r="B182" s="124" t="s">
        <v>292</v>
      </c>
      <c r="C182" s="125"/>
      <c r="D182" s="136">
        <v>0.65049999999999997</v>
      </c>
      <c r="E182" s="136">
        <v>1.7685999999999999</v>
      </c>
      <c r="F182" s="133">
        <v>12.6</v>
      </c>
      <c r="G182" s="142">
        <v>0</v>
      </c>
      <c r="H182" s="133">
        <v>2.1</v>
      </c>
      <c r="I182" s="133">
        <v>9.65</v>
      </c>
    </row>
    <row r="183" spans="1:9" ht="27">
      <c r="A183" s="123">
        <v>20060000</v>
      </c>
      <c r="B183" s="124" t="s">
        <v>293</v>
      </c>
      <c r="C183" s="125"/>
      <c r="D183" s="138">
        <v>0.75960000000000005</v>
      </c>
      <c r="E183" s="138">
        <v>2.7025999999999999</v>
      </c>
      <c r="F183" s="133">
        <v>12.6</v>
      </c>
      <c r="G183" s="142">
        <v>0</v>
      </c>
      <c r="H183" s="133">
        <v>2.1</v>
      </c>
      <c r="I183" s="133">
        <v>9.65</v>
      </c>
    </row>
    <row r="184" spans="1:9">
      <c r="A184" s="123">
        <v>20071000</v>
      </c>
      <c r="B184" s="124" t="s">
        <v>294</v>
      </c>
      <c r="C184" s="125"/>
      <c r="D184" s="136">
        <v>2.3950999999999998</v>
      </c>
      <c r="E184" s="136">
        <v>2.3950999999999998</v>
      </c>
      <c r="F184" s="133">
        <v>12.6</v>
      </c>
      <c r="G184" s="142">
        <v>0</v>
      </c>
      <c r="H184" s="133">
        <v>2.1</v>
      </c>
      <c r="I184" s="133">
        <v>9.65</v>
      </c>
    </row>
    <row r="185" spans="1:9" ht="27">
      <c r="A185" s="123">
        <v>20079990</v>
      </c>
      <c r="B185" s="124" t="s">
        <v>295</v>
      </c>
      <c r="C185" s="125"/>
      <c r="D185" s="138">
        <v>3.5466000000000002</v>
      </c>
      <c r="E185" s="138">
        <v>3.5466000000000002</v>
      </c>
      <c r="F185" s="133">
        <v>12.6</v>
      </c>
      <c r="G185" s="142">
        <v>0</v>
      </c>
      <c r="H185" s="133">
        <v>2.1</v>
      </c>
      <c r="I185" s="133">
        <v>9.65</v>
      </c>
    </row>
    <row r="186" spans="1:9" ht="27">
      <c r="A186" s="123">
        <v>20081100</v>
      </c>
      <c r="B186" s="124" t="s">
        <v>296</v>
      </c>
      <c r="C186" s="125"/>
      <c r="D186" s="138">
        <v>1.5556000000000001</v>
      </c>
      <c r="E186" s="138">
        <v>1.5556000000000001</v>
      </c>
      <c r="F186" s="133">
        <v>12.6</v>
      </c>
      <c r="G186" s="142">
        <v>0</v>
      </c>
      <c r="H186" s="133">
        <v>2.1</v>
      </c>
      <c r="I186" s="133">
        <v>9.65</v>
      </c>
    </row>
    <row r="187" spans="1:9">
      <c r="A187" s="123">
        <v>20081900</v>
      </c>
      <c r="B187" s="124" t="s">
        <v>297</v>
      </c>
      <c r="C187" s="125"/>
      <c r="D187" s="136">
        <v>1.4705999999999999</v>
      </c>
      <c r="E187" s="136">
        <v>2.379</v>
      </c>
      <c r="F187" s="133">
        <v>12.6</v>
      </c>
      <c r="G187" s="142">
        <v>0</v>
      </c>
      <c r="H187" s="133">
        <v>2.1</v>
      </c>
      <c r="I187" s="133">
        <v>9.65</v>
      </c>
    </row>
    <row r="188" spans="1:9" ht="27">
      <c r="A188" s="123">
        <v>20082090</v>
      </c>
      <c r="B188" s="124" t="s">
        <v>298</v>
      </c>
      <c r="C188" s="125"/>
      <c r="D188" s="138">
        <v>3.8195000000000001</v>
      </c>
      <c r="E188" s="138">
        <v>3.8195000000000001</v>
      </c>
      <c r="F188" s="133">
        <v>12.6</v>
      </c>
      <c r="G188" s="142">
        <v>0</v>
      </c>
      <c r="H188" s="133">
        <v>2.1</v>
      </c>
      <c r="I188" s="133">
        <v>9.65</v>
      </c>
    </row>
    <row r="189" spans="1:9">
      <c r="A189" s="123">
        <v>20083000</v>
      </c>
      <c r="B189" s="126" t="s">
        <v>299</v>
      </c>
      <c r="C189" s="125"/>
      <c r="D189" s="138">
        <v>0.63370000000000004</v>
      </c>
      <c r="E189" s="138">
        <v>1.0530999999999999</v>
      </c>
      <c r="F189" s="133">
        <v>12.6</v>
      </c>
      <c r="G189" s="142">
        <v>0</v>
      </c>
      <c r="H189" s="133">
        <v>2.1</v>
      </c>
      <c r="I189" s="133">
        <v>9.65</v>
      </c>
    </row>
    <row r="190" spans="1:9">
      <c r="A190" s="123">
        <v>20086090</v>
      </c>
      <c r="B190" s="124" t="s">
        <v>300</v>
      </c>
      <c r="C190" s="125"/>
      <c r="D190" s="136">
        <v>2.4018999999999999</v>
      </c>
      <c r="E190" s="136">
        <v>3.6278999999999999</v>
      </c>
      <c r="F190" s="133">
        <v>12.6</v>
      </c>
      <c r="G190" s="142">
        <v>0</v>
      </c>
      <c r="H190" s="133">
        <v>2.1</v>
      </c>
      <c r="I190" s="133">
        <v>9.65</v>
      </c>
    </row>
    <row r="191" spans="1:9">
      <c r="A191" s="123">
        <v>20087010</v>
      </c>
      <c r="B191" s="124" t="s">
        <v>301</v>
      </c>
      <c r="C191" s="125"/>
      <c r="D191" s="136">
        <v>1.1890000000000001</v>
      </c>
      <c r="E191" s="136">
        <v>1.2189000000000001</v>
      </c>
      <c r="F191" s="133">
        <v>35</v>
      </c>
      <c r="G191" s="142">
        <v>0</v>
      </c>
      <c r="H191" s="133">
        <v>2.1</v>
      </c>
      <c r="I191" s="133">
        <v>9.65</v>
      </c>
    </row>
    <row r="192" spans="1:9">
      <c r="A192" s="123">
        <v>20088000</v>
      </c>
      <c r="B192" s="124" t="s">
        <v>302</v>
      </c>
      <c r="C192" s="125"/>
      <c r="D192" s="136">
        <v>4.7286999999999999</v>
      </c>
      <c r="E192" s="136">
        <v>5.0018000000000002</v>
      </c>
      <c r="F192" s="133">
        <v>12.6</v>
      </c>
      <c r="G192" s="142">
        <v>0</v>
      </c>
      <c r="H192" s="133">
        <v>2.1</v>
      </c>
      <c r="I192" s="133">
        <v>9.65</v>
      </c>
    </row>
    <row r="193" spans="1:9">
      <c r="A193" s="123">
        <v>20089790</v>
      </c>
      <c r="B193" s="124" t="s">
        <v>303</v>
      </c>
      <c r="C193" s="125"/>
      <c r="D193" s="136">
        <v>2.4929999999999999</v>
      </c>
      <c r="E193" s="136">
        <v>2.4929999999999999</v>
      </c>
      <c r="F193" s="133">
        <v>12.6</v>
      </c>
      <c r="G193" s="142">
        <v>0</v>
      </c>
      <c r="H193" s="133">
        <v>2.1</v>
      </c>
      <c r="I193" s="133">
        <v>9.65</v>
      </c>
    </row>
    <row r="194" spans="1:9">
      <c r="A194" s="123">
        <v>20089900</v>
      </c>
      <c r="B194" s="124" t="s">
        <v>304</v>
      </c>
      <c r="C194" s="125"/>
      <c r="D194" s="136">
        <v>0.63300000000000001</v>
      </c>
      <c r="E194" s="136">
        <v>1.5242</v>
      </c>
      <c r="F194" s="133">
        <v>12.6</v>
      </c>
      <c r="G194" s="142">
        <v>0</v>
      </c>
      <c r="H194" s="133">
        <v>2.1</v>
      </c>
      <c r="I194" s="133">
        <v>9.65</v>
      </c>
    </row>
    <row r="195" spans="1:9">
      <c r="A195" s="123">
        <v>21011190</v>
      </c>
      <c r="B195" s="124" t="s">
        <v>305</v>
      </c>
      <c r="C195" s="125"/>
      <c r="D195" s="136">
        <v>26.8</v>
      </c>
      <c r="E195" s="136">
        <v>26.8</v>
      </c>
      <c r="F195" s="133">
        <v>14.4</v>
      </c>
      <c r="G195" s="142">
        <v>0</v>
      </c>
      <c r="H195" s="142">
        <v>0</v>
      </c>
      <c r="I195" s="142">
        <v>0</v>
      </c>
    </row>
    <row r="196" spans="1:9">
      <c r="A196" s="123">
        <v>21012010</v>
      </c>
      <c r="B196" s="124" t="s">
        <v>306</v>
      </c>
      <c r="C196" s="125"/>
      <c r="D196" s="138">
        <v>0.80320000000000003</v>
      </c>
      <c r="E196" s="138">
        <v>0.95240000000000002</v>
      </c>
      <c r="F196" s="133">
        <v>14.4</v>
      </c>
      <c r="G196" s="142">
        <v>0</v>
      </c>
      <c r="H196" s="133">
        <v>2.1</v>
      </c>
      <c r="I196" s="133">
        <v>9.65</v>
      </c>
    </row>
    <row r="197" spans="1:9">
      <c r="A197" s="123">
        <v>21021090</v>
      </c>
      <c r="B197" s="124" t="s">
        <v>307</v>
      </c>
      <c r="C197" s="125"/>
      <c r="D197" s="138">
        <v>2.1154000000000002</v>
      </c>
      <c r="E197" s="138">
        <v>2.8456999999999999</v>
      </c>
      <c r="F197" s="133">
        <v>12.6</v>
      </c>
      <c r="G197" s="142">
        <v>0</v>
      </c>
      <c r="H197" s="133">
        <v>2.1</v>
      </c>
      <c r="I197" s="133">
        <v>9.65</v>
      </c>
    </row>
    <row r="198" spans="1:9" ht="27">
      <c r="A198" s="123">
        <v>21022000</v>
      </c>
      <c r="B198" s="124" t="s">
        <v>308</v>
      </c>
      <c r="C198" s="125"/>
      <c r="D198" s="138">
        <v>1.4205000000000001</v>
      </c>
      <c r="E198" s="138">
        <v>2.7126999999999999</v>
      </c>
      <c r="F198" s="133">
        <v>12.6</v>
      </c>
      <c r="G198" s="141" t="s">
        <v>119</v>
      </c>
      <c r="H198" s="133">
        <v>2.1</v>
      </c>
      <c r="I198" s="133">
        <v>9.65</v>
      </c>
    </row>
    <row r="199" spans="1:9">
      <c r="A199" s="123">
        <v>21023000</v>
      </c>
      <c r="B199" s="124" t="s">
        <v>309</v>
      </c>
      <c r="C199" s="125"/>
      <c r="D199" s="138">
        <v>1.3368</v>
      </c>
      <c r="E199" s="138">
        <v>2.7890000000000001</v>
      </c>
      <c r="F199" s="133">
        <v>12.6</v>
      </c>
      <c r="G199" s="142">
        <v>0</v>
      </c>
      <c r="H199" s="133">
        <v>2.1</v>
      </c>
      <c r="I199" s="133">
        <v>9.65</v>
      </c>
    </row>
    <row r="200" spans="1:9" ht="27">
      <c r="A200" s="123">
        <v>21031010</v>
      </c>
      <c r="B200" s="124" t="s">
        <v>310</v>
      </c>
      <c r="C200" s="125"/>
      <c r="D200" s="138">
        <v>0.5232</v>
      </c>
      <c r="E200" s="138">
        <v>1.2269000000000001</v>
      </c>
      <c r="F200" s="133">
        <v>16.2</v>
      </c>
      <c r="G200" s="142">
        <v>0</v>
      </c>
      <c r="H200" s="133">
        <v>2.1</v>
      </c>
      <c r="I200" s="133">
        <v>9.65</v>
      </c>
    </row>
    <row r="201" spans="1:9">
      <c r="A201" s="123">
        <v>21031090</v>
      </c>
      <c r="B201" s="124" t="s">
        <v>311</v>
      </c>
      <c r="C201" s="125"/>
      <c r="D201" s="138">
        <v>0.7</v>
      </c>
      <c r="E201" s="138">
        <v>0.8216</v>
      </c>
      <c r="F201" s="133">
        <v>14.4</v>
      </c>
      <c r="G201" s="142">
        <v>0</v>
      </c>
      <c r="H201" s="133">
        <v>2.1</v>
      </c>
      <c r="I201" s="133">
        <v>9.65</v>
      </c>
    </row>
    <row r="202" spans="1:9" ht="27">
      <c r="A202" s="123">
        <v>21033021</v>
      </c>
      <c r="B202" s="124" t="s">
        <v>310</v>
      </c>
      <c r="C202" s="125"/>
      <c r="D202" s="138">
        <v>0.7</v>
      </c>
      <c r="E202" s="138">
        <v>0.7</v>
      </c>
      <c r="F202" s="133">
        <v>16.2</v>
      </c>
      <c r="G202" s="142">
        <v>0</v>
      </c>
      <c r="H202" s="133">
        <v>2.1</v>
      </c>
      <c r="I202" s="133">
        <v>9.65</v>
      </c>
    </row>
    <row r="203" spans="1:9">
      <c r="A203" s="123">
        <v>21033029</v>
      </c>
      <c r="B203" s="124" t="s">
        <v>312</v>
      </c>
      <c r="C203" s="125"/>
      <c r="D203" s="138">
        <v>0.66359999999999997</v>
      </c>
      <c r="E203" s="138">
        <v>0.87439999999999996</v>
      </c>
      <c r="F203" s="133">
        <v>14.4</v>
      </c>
      <c r="G203" s="142">
        <v>0</v>
      </c>
      <c r="H203" s="133">
        <v>2.1</v>
      </c>
      <c r="I203" s="133">
        <v>9.65</v>
      </c>
    </row>
    <row r="204" spans="1:9" ht="27">
      <c r="A204" s="123">
        <v>21039011</v>
      </c>
      <c r="B204" s="124" t="s">
        <v>310</v>
      </c>
      <c r="C204" s="125"/>
      <c r="D204" s="138">
        <v>0.98440000000000005</v>
      </c>
      <c r="E204" s="138">
        <v>1.1444000000000001</v>
      </c>
      <c r="F204" s="133">
        <v>16.2</v>
      </c>
      <c r="G204" s="142">
        <v>0</v>
      </c>
      <c r="H204" s="133">
        <v>2.1</v>
      </c>
      <c r="I204" s="133">
        <v>9.65</v>
      </c>
    </row>
    <row r="205" spans="1:9" ht="27">
      <c r="A205" s="123">
        <v>21039021</v>
      </c>
      <c r="B205" s="124" t="s">
        <v>310</v>
      </c>
      <c r="C205" s="125"/>
      <c r="D205" s="138">
        <v>0.7</v>
      </c>
      <c r="E205" s="138">
        <v>2.5242</v>
      </c>
      <c r="F205" s="133">
        <v>16.2</v>
      </c>
      <c r="G205" s="142">
        <v>0</v>
      </c>
      <c r="H205" s="133">
        <v>2.1</v>
      </c>
      <c r="I205" s="133">
        <v>9.65</v>
      </c>
    </row>
    <row r="206" spans="1:9">
      <c r="A206" s="123">
        <v>21039029</v>
      </c>
      <c r="B206" s="124" t="s">
        <v>313</v>
      </c>
      <c r="C206" s="125"/>
      <c r="D206" s="138">
        <v>0.7</v>
      </c>
      <c r="E206" s="138">
        <v>2.4897999999999998</v>
      </c>
      <c r="F206" s="133">
        <v>14.4</v>
      </c>
      <c r="G206" s="142">
        <v>0</v>
      </c>
      <c r="H206" s="133">
        <v>2.1</v>
      </c>
      <c r="I206" s="133">
        <v>9.65</v>
      </c>
    </row>
    <row r="207" spans="1:9">
      <c r="A207" s="123">
        <v>21039091</v>
      </c>
      <c r="B207" s="124" t="s">
        <v>314</v>
      </c>
      <c r="C207" s="125"/>
      <c r="D207" s="136">
        <v>0.67149999999999999</v>
      </c>
      <c r="E207" s="136">
        <v>1.8123</v>
      </c>
      <c r="F207" s="133">
        <v>16.2</v>
      </c>
      <c r="G207" s="142">
        <v>0</v>
      </c>
      <c r="H207" s="133">
        <v>2.1</v>
      </c>
      <c r="I207" s="133">
        <v>9.65</v>
      </c>
    </row>
    <row r="208" spans="1:9">
      <c r="A208" s="123">
        <v>21039099</v>
      </c>
      <c r="B208" s="124" t="s">
        <v>315</v>
      </c>
      <c r="C208" s="125"/>
      <c r="D208" s="136">
        <v>0.7</v>
      </c>
      <c r="E208" s="136">
        <v>1.3922000000000001</v>
      </c>
      <c r="F208" s="133">
        <v>14.4</v>
      </c>
      <c r="G208" s="142">
        <v>0</v>
      </c>
      <c r="H208" s="133">
        <v>2.1</v>
      </c>
      <c r="I208" s="133">
        <v>9.65</v>
      </c>
    </row>
    <row r="209" spans="1:9">
      <c r="A209" s="123">
        <v>21041011</v>
      </c>
      <c r="B209" s="124" t="s">
        <v>314</v>
      </c>
      <c r="C209" s="125"/>
      <c r="D209" s="136">
        <v>0.7591</v>
      </c>
      <c r="E209" s="136">
        <v>1.2646999999999999</v>
      </c>
      <c r="F209" s="133">
        <v>16.2</v>
      </c>
      <c r="G209" s="142">
        <v>0</v>
      </c>
      <c r="H209" s="133">
        <v>2.1</v>
      </c>
      <c r="I209" s="133">
        <v>9.65</v>
      </c>
    </row>
    <row r="210" spans="1:9">
      <c r="A210" s="123">
        <v>21041021</v>
      </c>
      <c r="B210" s="124" t="s">
        <v>314</v>
      </c>
      <c r="C210" s="125"/>
      <c r="D210" s="136">
        <v>0.8</v>
      </c>
      <c r="E210" s="136">
        <v>0.83379999999999999</v>
      </c>
      <c r="F210" s="133">
        <v>16.2</v>
      </c>
      <c r="G210" s="142">
        <v>0</v>
      </c>
      <c r="H210" s="133">
        <v>2.1</v>
      </c>
      <c r="I210" s="133">
        <v>9.65</v>
      </c>
    </row>
    <row r="211" spans="1:9">
      <c r="A211" s="123">
        <v>21061000</v>
      </c>
      <c r="B211" s="124" t="s">
        <v>316</v>
      </c>
      <c r="C211" s="125"/>
      <c r="D211" s="136">
        <v>1.7942</v>
      </c>
      <c r="E211" s="136">
        <v>2.5076000000000001</v>
      </c>
      <c r="F211" s="133">
        <v>12.6</v>
      </c>
      <c r="G211" s="142">
        <v>0</v>
      </c>
      <c r="H211" s="133">
        <v>2.1</v>
      </c>
      <c r="I211" s="133">
        <v>9.65</v>
      </c>
    </row>
    <row r="212" spans="1:9">
      <c r="A212" s="123">
        <v>21069010</v>
      </c>
      <c r="B212" s="124" t="s">
        <v>317</v>
      </c>
      <c r="C212" s="125"/>
      <c r="D212" s="136">
        <v>1.101</v>
      </c>
      <c r="E212" s="136">
        <v>1.1052</v>
      </c>
      <c r="F212" s="133">
        <v>12.6</v>
      </c>
      <c r="G212" s="142">
        <v>0</v>
      </c>
      <c r="H212" s="133">
        <v>2.1</v>
      </c>
      <c r="I212" s="133">
        <v>9.65</v>
      </c>
    </row>
    <row r="213" spans="1:9">
      <c r="A213" s="123">
        <v>21069029</v>
      </c>
      <c r="B213" s="124" t="s">
        <v>318</v>
      </c>
      <c r="C213" s="125"/>
      <c r="D213" s="136">
        <v>2.0245000000000002</v>
      </c>
      <c r="E213" s="136">
        <v>2.4001000000000001</v>
      </c>
      <c r="F213" s="133">
        <v>12.6</v>
      </c>
      <c r="G213" s="142">
        <v>0</v>
      </c>
      <c r="H213" s="133">
        <v>2.1</v>
      </c>
      <c r="I213" s="133">
        <v>9.65</v>
      </c>
    </row>
    <row r="214" spans="1:9">
      <c r="A214" s="123">
        <v>21069030</v>
      </c>
      <c r="B214" s="124" t="s">
        <v>319</v>
      </c>
      <c r="C214" s="125"/>
      <c r="D214" s="138">
        <v>6.33</v>
      </c>
      <c r="E214" s="138">
        <v>14.876200000000001</v>
      </c>
      <c r="F214" s="133">
        <v>14.4</v>
      </c>
      <c r="G214" s="142">
        <v>0</v>
      </c>
      <c r="H214" s="133">
        <v>2.1</v>
      </c>
      <c r="I214" s="133">
        <v>9.65</v>
      </c>
    </row>
    <row r="215" spans="1:9">
      <c r="A215" s="123">
        <v>21069060</v>
      </c>
      <c r="B215" s="124" t="s">
        <v>320</v>
      </c>
      <c r="C215" s="125"/>
      <c r="D215" s="136">
        <v>8.9375</v>
      </c>
      <c r="E215" s="136">
        <v>10.9748</v>
      </c>
      <c r="F215" s="133">
        <v>14.4</v>
      </c>
      <c r="G215" s="142">
        <v>0</v>
      </c>
      <c r="H215" s="133">
        <v>2.1</v>
      </c>
      <c r="I215" s="133">
        <v>9.65</v>
      </c>
    </row>
    <row r="216" spans="1:9">
      <c r="A216" s="123">
        <v>21069090</v>
      </c>
      <c r="B216" s="124" t="s">
        <v>321</v>
      </c>
      <c r="C216" s="125"/>
      <c r="D216" s="136">
        <v>0.88929999999999998</v>
      </c>
      <c r="E216" s="136">
        <v>2.6335000000000002</v>
      </c>
      <c r="F216" s="133">
        <v>14.4</v>
      </c>
      <c r="G216" s="142">
        <v>0</v>
      </c>
      <c r="H216" s="133">
        <v>2.1</v>
      </c>
      <c r="I216" s="133">
        <v>9.65</v>
      </c>
    </row>
    <row r="217" spans="1:9">
      <c r="A217" s="123">
        <v>22019000</v>
      </c>
      <c r="B217" s="124" t="s">
        <v>322</v>
      </c>
      <c r="C217" s="125"/>
      <c r="D217" s="136">
        <v>2.4243000000000001</v>
      </c>
      <c r="E217" s="136">
        <v>2.4310999999999998</v>
      </c>
      <c r="F217" s="133">
        <v>18</v>
      </c>
      <c r="G217" s="141" t="s">
        <v>119</v>
      </c>
      <c r="H217" s="133">
        <v>3.31</v>
      </c>
      <c r="I217" s="133">
        <v>15.26</v>
      </c>
    </row>
    <row r="218" spans="1:9">
      <c r="A218" s="123">
        <v>22029900</v>
      </c>
      <c r="B218" s="126" t="s">
        <v>124</v>
      </c>
      <c r="C218" s="125"/>
      <c r="D218" s="138">
        <v>0.42570000000000002</v>
      </c>
      <c r="E218" s="138">
        <v>0.59830000000000005</v>
      </c>
      <c r="F218" s="133">
        <v>18</v>
      </c>
      <c r="G218" s="141">
        <v>2.6</v>
      </c>
      <c r="H218" s="133">
        <v>3.31</v>
      </c>
      <c r="I218" s="133">
        <v>15.26</v>
      </c>
    </row>
    <row r="219" spans="1:9" ht="27">
      <c r="A219" s="123">
        <v>23024000</v>
      </c>
      <c r="B219" s="124" t="s">
        <v>323</v>
      </c>
      <c r="C219" s="125"/>
      <c r="D219" s="138">
        <v>37</v>
      </c>
      <c r="E219" s="138">
        <v>37</v>
      </c>
      <c r="F219" s="133">
        <v>5.4</v>
      </c>
      <c r="G219" s="142">
        <v>0</v>
      </c>
      <c r="H219" s="133">
        <v>2.1</v>
      </c>
      <c r="I219" s="133">
        <v>9.65</v>
      </c>
    </row>
    <row r="220" spans="1:9">
      <c r="A220" s="123">
        <v>23091000</v>
      </c>
      <c r="B220" s="124" t="s">
        <v>324</v>
      </c>
      <c r="C220" s="125"/>
      <c r="D220" s="136">
        <v>5.9458000000000002</v>
      </c>
      <c r="E220" s="136">
        <v>6.8525999999999998</v>
      </c>
      <c r="F220" s="133">
        <v>12.6</v>
      </c>
      <c r="G220" s="141">
        <v>6.5</v>
      </c>
      <c r="H220" s="133">
        <v>2.1</v>
      </c>
      <c r="I220" s="133">
        <v>9.65</v>
      </c>
    </row>
    <row r="221" spans="1:9" ht="27">
      <c r="A221" s="123">
        <v>23099010</v>
      </c>
      <c r="B221" s="124" t="s">
        <v>325</v>
      </c>
      <c r="C221" s="125"/>
      <c r="D221" s="138">
        <v>0.55369999999999997</v>
      </c>
      <c r="E221" s="138">
        <v>1.8484</v>
      </c>
      <c r="F221" s="133">
        <v>7.2</v>
      </c>
      <c r="G221" s="142">
        <v>0</v>
      </c>
      <c r="H221" s="133">
        <v>2.1</v>
      </c>
      <c r="I221" s="133">
        <v>9.65</v>
      </c>
    </row>
    <row r="222" spans="1:9">
      <c r="A222" s="123">
        <v>23099090</v>
      </c>
      <c r="B222" s="124" t="s">
        <v>326</v>
      </c>
      <c r="C222" s="125"/>
      <c r="D222" s="136">
        <v>0.626</v>
      </c>
      <c r="E222" s="136">
        <v>1.7254</v>
      </c>
      <c r="F222" s="133">
        <v>7.2</v>
      </c>
      <c r="G222" s="142">
        <v>0</v>
      </c>
      <c r="H222" s="133">
        <v>2.1</v>
      </c>
      <c r="I222" s="133">
        <v>9.65</v>
      </c>
    </row>
    <row r="223" spans="1:9" ht="27">
      <c r="A223" s="123">
        <v>24012030</v>
      </c>
      <c r="B223" s="124" t="s">
        <v>327</v>
      </c>
      <c r="C223" s="125"/>
      <c r="D223" s="138">
        <v>4.2995999999999999</v>
      </c>
      <c r="E223" s="138">
        <v>4.9587000000000003</v>
      </c>
      <c r="F223" s="133">
        <v>12.6</v>
      </c>
      <c r="G223" s="133">
        <v>30</v>
      </c>
      <c r="H223" s="133">
        <v>2.1</v>
      </c>
      <c r="I223" s="133">
        <v>9.65</v>
      </c>
    </row>
    <row r="224" spans="1:9">
      <c r="A224" s="123">
        <v>24013000</v>
      </c>
      <c r="B224" s="124" t="s">
        <v>328</v>
      </c>
      <c r="C224" s="125"/>
      <c r="D224" s="138">
        <v>0.72030000000000005</v>
      </c>
      <c r="E224" s="138">
        <v>0.87480000000000002</v>
      </c>
      <c r="F224" s="133">
        <v>12.6</v>
      </c>
      <c r="G224" s="141" t="s">
        <v>119</v>
      </c>
      <c r="H224" s="133">
        <v>2.1</v>
      </c>
      <c r="I224" s="133">
        <v>9.65</v>
      </c>
    </row>
    <row r="225" spans="1:9" ht="27">
      <c r="A225" s="123">
        <v>25010011</v>
      </c>
      <c r="B225" s="124" t="s">
        <v>329</v>
      </c>
      <c r="C225" s="125"/>
      <c r="D225" s="138">
        <v>0.311</v>
      </c>
      <c r="E225" s="138">
        <v>0.35589999999999999</v>
      </c>
      <c r="F225" s="133">
        <v>3.6</v>
      </c>
      <c r="G225" s="141" t="s">
        <v>119</v>
      </c>
      <c r="H225" s="133">
        <v>2.1</v>
      </c>
      <c r="I225" s="133">
        <v>9.65</v>
      </c>
    </row>
    <row r="226" spans="1:9">
      <c r="A226" s="123">
        <v>25010020</v>
      </c>
      <c r="B226" s="124" t="s">
        <v>330</v>
      </c>
      <c r="C226" s="125"/>
      <c r="D226" s="138">
        <v>0.15210000000000001</v>
      </c>
      <c r="E226" s="138">
        <v>0.15890000000000001</v>
      </c>
      <c r="F226" s="133">
        <v>3.6</v>
      </c>
      <c r="G226" s="141" t="s">
        <v>119</v>
      </c>
      <c r="H226" s="133">
        <v>2.1</v>
      </c>
      <c r="I226" s="133">
        <v>9.65</v>
      </c>
    </row>
    <row r="227" spans="1:9">
      <c r="A227" s="123">
        <v>25010090</v>
      </c>
      <c r="B227" s="124" t="s">
        <v>331</v>
      </c>
      <c r="C227" s="125"/>
      <c r="D227" s="138">
        <v>0.15720000000000001</v>
      </c>
      <c r="E227" s="138">
        <v>0.28770000000000001</v>
      </c>
      <c r="F227" s="133">
        <v>3.6</v>
      </c>
      <c r="G227" s="141" t="s">
        <v>119</v>
      </c>
      <c r="H227" s="133">
        <v>2.1</v>
      </c>
      <c r="I227" s="133">
        <v>9.65</v>
      </c>
    </row>
    <row r="228" spans="1:9" ht="27">
      <c r="A228" s="123">
        <v>25030010</v>
      </c>
      <c r="B228" s="124" t="s">
        <v>332</v>
      </c>
      <c r="C228" s="125"/>
      <c r="D228" s="138">
        <v>1.0396000000000001</v>
      </c>
      <c r="E228" s="138">
        <v>1.0408999999999999</v>
      </c>
      <c r="F228" s="133">
        <v>0</v>
      </c>
      <c r="G228" s="142">
        <v>0</v>
      </c>
      <c r="H228" s="133">
        <v>2.1</v>
      </c>
      <c r="I228" s="133">
        <v>9.65</v>
      </c>
    </row>
    <row r="229" spans="1:9">
      <c r="A229" s="123">
        <v>25030090</v>
      </c>
      <c r="B229" s="124" t="s">
        <v>333</v>
      </c>
      <c r="C229" s="125"/>
      <c r="D229" s="136">
        <v>0.95979999999999999</v>
      </c>
      <c r="E229" s="136">
        <v>0.95979999999999999</v>
      </c>
      <c r="F229" s="133">
        <v>0</v>
      </c>
      <c r="G229" s="142">
        <v>0</v>
      </c>
      <c r="H229" s="133">
        <v>2.1</v>
      </c>
      <c r="I229" s="133">
        <v>9.65</v>
      </c>
    </row>
    <row r="230" spans="1:9" ht="27">
      <c r="A230" s="123">
        <v>25041000</v>
      </c>
      <c r="B230" s="124" t="s">
        <v>334</v>
      </c>
      <c r="C230" s="125"/>
      <c r="D230" s="138">
        <v>1.2333000000000001</v>
      </c>
      <c r="E230" s="138">
        <v>1.8331999999999999</v>
      </c>
      <c r="F230" s="133">
        <v>3.6</v>
      </c>
      <c r="G230" s="141" t="s">
        <v>119</v>
      </c>
      <c r="H230" s="133">
        <v>2.1</v>
      </c>
      <c r="I230" s="133">
        <v>9.65</v>
      </c>
    </row>
    <row r="231" spans="1:9">
      <c r="A231" s="123">
        <v>25049000</v>
      </c>
      <c r="B231" s="124" t="s">
        <v>335</v>
      </c>
      <c r="C231" s="125"/>
      <c r="D231" s="136">
        <v>1.4</v>
      </c>
      <c r="E231" s="136">
        <v>3.3837999999999999</v>
      </c>
      <c r="F231" s="133">
        <v>3.6</v>
      </c>
      <c r="G231" s="141" t="s">
        <v>119</v>
      </c>
      <c r="H231" s="133">
        <v>2.1</v>
      </c>
      <c r="I231" s="133">
        <v>9.65</v>
      </c>
    </row>
    <row r="232" spans="1:9" ht="27">
      <c r="A232" s="123">
        <v>25051000</v>
      </c>
      <c r="B232" s="124" t="s">
        <v>336</v>
      </c>
      <c r="C232" s="125"/>
      <c r="D232" s="138">
        <v>0.47070000000000001</v>
      </c>
      <c r="E232" s="138">
        <v>0.58919999999999995</v>
      </c>
      <c r="F232" s="133">
        <v>3.6</v>
      </c>
      <c r="G232" s="141" t="s">
        <v>119</v>
      </c>
      <c r="H232" s="133">
        <v>2.1</v>
      </c>
      <c r="I232" s="133">
        <v>9.65</v>
      </c>
    </row>
    <row r="233" spans="1:9">
      <c r="A233" s="123">
        <v>25059000</v>
      </c>
      <c r="B233" s="124" t="s">
        <v>337</v>
      </c>
      <c r="C233" s="125"/>
      <c r="D233" s="136">
        <v>0.26690000000000003</v>
      </c>
      <c r="E233" s="136">
        <v>0.36380000000000001</v>
      </c>
      <c r="F233" s="133">
        <v>3.6</v>
      </c>
      <c r="G233" s="141" t="s">
        <v>119</v>
      </c>
      <c r="H233" s="133">
        <v>2.1</v>
      </c>
      <c r="I233" s="133">
        <v>9.65</v>
      </c>
    </row>
    <row r="234" spans="1:9" ht="27">
      <c r="A234" s="123">
        <v>25061000</v>
      </c>
      <c r="B234" s="124" t="s">
        <v>338</v>
      </c>
      <c r="C234" s="125"/>
      <c r="D234" s="138">
        <v>0.76690000000000003</v>
      </c>
      <c r="E234" s="138">
        <v>0.94989999999999997</v>
      </c>
      <c r="F234" s="133">
        <v>3.6</v>
      </c>
      <c r="G234" s="141" t="s">
        <v>119</v>
      </c>
      <c r="H234" s="133">
        <v>2.1</v>
      </c>
      <c r="I234" s="133">
        <v>9.65</v>
      </c>
    </row>
    <row r="235" spans="1:9">
      <c r="A235" s="123">
        <v>25070010</v>
      </c>
      <c r="B235" s="124" t="s">
        <v>339</v>
      </c>
      <c r="C235" s="125"/>
      <c r="D235" s="138">
        <v>0.33479999999999999</v>
      </c>
      <c r="E235" s="138">
        <v>0.51100000000000001</v>
      </c>
      <c r="F235" s="133">
        <v>3.6</v>
      </c>
      <c r="G235" s="141" t="s">
        <v>119</v>
      </c>
      <c r="H235" s="133">
        <v>2.1</v>
      </c>
      <c r="I235" s="133">
        <v>9.65</v>
      </c>
    </row>
    <row r="236" spans="1:9">
      <c r="A236" s="123">
        <v>25081000</v>
      </c>
      <c r="B236" s="124" t="s">
        <v>340</v>
      </c>
      <c r="C236" s="125"/>
      <c r="D236" s="138">
        <v>0.15129999999999999</v>
      </c>
      <c r="E236" s="138">
        <v>0.63370000000000004</v>
      </c>
      <c r="F236" s="133">
        <v>3.6</v>
      </c>
      <c r="G236" s="141" t="s">
        <v>119</v>
      </c>
      <c r="H236" s="133">
        <v>2.1</v>
      </c>
      <c r="I236" s="133">
        <v>9.65</v>
      </c>
    </row>
    <row r="237" spans="1:9" ht="27">
      <c r="A237" s="123">
        <v>25083000</v>
      </c>
      <c r="B237" s="124" t="s">
        <v>341</v>
      </c>
      <c r="C237" s="125"/>
      <c r="D237" s="138">
        <v>0.3266</v>
      </c>
      <c r="E237" s="138">
        <v>0.35210000000000002</v>
      </c>
      <c r="F237" s="133">
        <v>3.6</v>
      </c>
      <c r="G237" s="141" t="s">
        <v>119</v>
      </c>
      <c r="H237" s="133">
        <v>2.1</v>
      </c>
      <c r="I237" s="133">
        <v>9.65</v>
      </c>
    </row>
    <row r="238" spans="1:9">
      <c r="A238" s="123">
        <v>25084090</v>
      </c>
      <c r="B238" s="124" t="s">
        <v>342</v>
      </c>
      <c r="C238" s="125"/>
      <c r="D238" s="138">
        <v>0.47639999999999999</v>
      </c>
      <c r="E238" s="138">
        <v>1.1200000000000001</v>
      </c>
      <c r="F238" s="133">
        <v>3.6</v>
      </c>
      <c r="G238" s="141" t="s">
        <v>119</v>
      </c>
      <c r="H238" s="133">
        <v>2.1</v>
      </c>
      <c r="I238" s="133">
        <v>9.65</v>
      </c>
    </row>
    <row r="239" spans="1:9">
      <c r="A239" s="123">
        <v>25086000</v>
      </c>
      <c r="B239" s="124" t="s">
        <v>343</v>
      </c>
      <c r="C239" s="125"/>
      <c r="D239" s="138">
        <v>0.31490000000000001</v>
      </c>
      <c r="E239" s="138">
        <v>0.34239999999999998</v>
      </c>
      <c r="F239" s="133">
        <v>3.6</v>
      </c>
      <c r="G239" s="141" t="s">
        <v>119</v>
      </c>
      <c r="H239" s="133">
        <v>2.1</v>
      </c>
      <c r="I239" s="133">
        <v>9.65</v>
      </c>
    </row>
    <row r="240" spans="1:9" ht="27">
      <c r="A240" s="123">
        <v>25111000</v>
      </c>
      <c r="B240" s="124" t="s">
        <v>344</v>
      </c>
      <c r="C240" s="125"/>
      <c r="D240" s="138">
        <v>0.30199999999999999</v>
      </c>
      <c r="E240" s="138">
        <v>0.33829999999999999</v>
      </c>
      <c r="F240" s="133">
        <v>3.6</v>
      </c>
      <c r="G240" s="141" t="s">
        <v>119</v>
      </c>
      <c r="H240" s="133">
        <v>2.1</v>
      </c>
      <c r="I240" s="133">
        <v>9.65</v>
      </c>
    </row>
    <row r="241" spans="1:9">
      <c r="A241" s="123">
        <v>25120000</v>
      </c>
      <c r="B241" s="124" t="s">
        <v>345</v>
      </c>
      <c r="C241" s="125"/>
      <c r="D241" s="136">
        <v>0.43209999999999998</v>
      </c>
      <c r="E241" s="136">
        <v>0.52329999999999999</v>
      </c>
      <c r="F241" s="133">
        <v>3.6</v>
      </c>
      <c r="G241" s="141" t="s">
        <v>119</v>
      </c>
      <c r="H241" s="133">
        <v>2.1</v>
      </c>
      <c r="I241" s="133">
        <v>9.65</v>
      </c>
    </row>
    <row r="242" spans="1:9" ht="27">
      <c r="A242" s="123">
        <v>25131000</v>
      </c>
      <c r="B242" s="124" t="s">
        <v>346</v>
      </c>
      <c r="C242" s="125"/>
      <c r="D242" s="138">
        <v>0.86660000000000004</v>
      </c>
      <c r="E242" s="138">
        <v>1.9371</v>
      </c>
      <c r="F242" s="133">
        <v>3.6</v>
      </c>
      <c r="G242" s="141" t="s">
        <v>119</v>
      </c>
      <c r="H242" s="133">
        <v>2.1</v>
      </c>
      <c r="I242" s="133">
        <v>9.65</v>
      </c>
    </row>
    <row r="243" spans="1:9">
      <c r="A243" s="123">
        <v>25132000</v>
      </c>
      <c r="B243" s="124" t="s">
        <v>347</v>
      </c>
      <c r="C243" s="125"/>
      <c r="D243" s="136">
        <v>0.2</v>
      </c>
      <c r="E243" s="136">
        <v>0.27150000000000002</v>
      </c>
      <c r="F243" s="133">
        <v>3.6</v>
      </c>
      <c r="G243" s="141" t="s">
        <v>119</v>
      </c>
      <c r="H243" s="133">
        <v>2.1</v>
      </c>
      <c r="I243" s="133">
        <v>9.65</v>
      </c>
    </row>
    <row r="244" spans="1:9" ht="27">
      <c r="A244" s="123">
        <v>25151100</v>
      </c>
      <c r="B244" s="124" t="s">
        <v>348</v>
      </c>
      <c r="C244" s="125"/>
      <c r="D244" s="138">
        <v>1.0728</v>
      </c>
      <c r="E244" s="138">
        <v>1.0728</v>
      </c>
      <c r="F244" s="133">
        <v>3.6</v>
      </c>
      <c r="G244" s="141" t="s">
        <v>119</v>
      </c>
      <c r="H244" s="133">
        <v>2.1</v>
      </c>
      <c r="I244" s="133">
        <v>9.65</v>
      </c>
    </row>
    <row r="245" spans="1:9">
      <c r="A245" s="123">
        <v>25151220</v>
      </c>
      <c r="B245" s="124" t="s">
        <v>349</v>
      </c>
      <c r="C245" s="125"/>
      <c r="D245" s="136">
        <v>0.59219999999999995</v>
      </c>
      <c r="E245" s="136">
        <v>0.59219999999999995</v>
      </c>
      <c r="F245" s="133">
        <v>5.4</v>
      </c>
      <c r="G245" s="141" t="s">
        <v>119</v>
      </c>
      <c r="H245" s="133">
        <v>2.1</v>
      </c>
      <c r="I245" s="133">
        <v>9.65</v>
      </c>
    </row>
    <row r="246" spans="1:9" ht="27">
      <c r="A246" s="123">
        <v>25169000</v>
      </c>
      <c r="B246" s="124" t="s">
        <v>350</v>
      </c>
      <c r="C246" s="125"/>
      <c r="D246" s="138">
        <v>0.2069</v>
      </c>
      <c r="E246" s="138">
        <v>0.64890000000000003</v>
      </c>
      <c r="F246" s="133">
        <v>3.6</v>
      </c>
      <c r="G246" s="141" t="s">
        <v>119</v>
      </c>
      <c r="H246" s="133">
        <v>2.1</v>
      </c>
      <c r="I246" s="133">
        <v>9.65</v>
      </c>
    </row>
    <row r="247" spans="1:9" ht="27">
      <c r="A247" s="123">
        <v>25171000</v>
      </c>
      <c r="B247" s="126" t="s">
        <v>351</v>
      </c>
      <c r="C247" s="125"/>
      <c r="D247" s="138">
        <v>0.18479999999999999</v>
      </c>
      <c r="E247" s="138">
        <v>0.24959999999999999</v>
      </c>
      <c r="F247" s="133">
        <v>3.6</v>
      </c>
      <c r="G247" s="141" t="s">
        <v>119</v>
      </c>
      <c r="H247" s="133">
        <v>2.1</v>
      </c>
      <c r="I247" s="133">
        <v>9.65</v>
      </c>
    </row>
    <row r="248" spans="1:9">
      <c r="A248" s="123">
        <v>25174100</v>
      </c>
      <c r="B248" s="124" t="s">
        <v>352</v>
      </c>
      <c r="C248" s="125"/>
      <c r="D248" s="136">
        <v>0.13</v>
      </c>
      <c r="E248" s="136">
        <v>0.13</v>
      </c>
      <c r="F248" s="133">
        <v>3.6</v>
      </c>
      <c r="G248" s="141" t="s">
        <v>119</v>
      </c>
      <c r="H248" s="133">
        <v>2.1</v>
      </c>
      <c r="I248" s="133">
        <v>9.65</v>
      </c>
    </row>
    <row r="249" spans="1:9" ht="27">
      <c r="A249" s="123">
        <v>25174900</v>
      </c>
      <c r="B249" s="124" t="s">
        <v>353</v>
      </c>
      <c r="C249" s="125"/>
      <c r="D249" s="138">
        <v>0.28999999999999998</v>
      </c>
      <c r="E249" s="138">
        <v>0.28999999999999998</v>
      </c>
      <c r="F249" s="133">
        <v>3.6</v>
      </c>
      <c r="G249" s="141" t="s">
        <v>119</v>
      </c>
      <c r="H249" s="133">
        <v>2.1</v>
      </c>
      <c r="I249" s="133">
        <v>9.65</v>
      </c>
    </row>
    <row r="250" spans="1:9">
      <c r="A250" s="123">
        <v>25191000</v>
      </c>
      <c r="B250" s="124" t="s">
        <v>354</v>
      </c>
      <c r="C250" s="125"/>
      <c r="D250" s="136">
        <v>0.61260000000000003</v>
      </c>
      <c r="E250" s="136">
        <v>3.8025000000000002</v>
      </c>
      <c r="F250" s="133">
        <v>3.6</v>
      </c>
      <c r="G250" s="141" t="s">
        <v>119</v>
      </c>
      <c r="H250" s="133">
        <v>2.1</v>
      </c>
      <c r="I250" s="133">
        <v>9.65</v>
      </c>
    </row>
    <row r="251" spans="1:9" ht="27">
      <c r="A251" s="123">
        <v>25199010</v>
      </c>
      <c r="B251" s="124" t="s">
        <v>355</v>
      </c>
      <c r="C251" s="125"/>
      <c r="D251" s="138">
        <v>0.54110000000000003</v>
      </c>
      <c r="E251" s="138">
        <v>0.79200000000000004</v>
      </c>
      <c r="F251" s="133">
        <v>3.6</v>
      </c>
      <c r="G251" s="141" t="s">
        <v>119</v>
      </c>
      <c r="H251" s="133">
        <v>2.1</v>
      </c>
      <c r="I251" s="133">
        <v>9.65</v>
      </c>
    </row>
    <row r="252" spans="1:9">
      <c r="A252" s="123">
        <v>25199090</v>
      </c>
      <c r="B252" s="124" t="s">
        <v>356</v>
      </c>
      <c r="C252" s="125"/>
      <c r="D252" s="136">
        <v>0.18970000000000001</v>
      </c>
      <c r="E252" s="136">
        <v>0.27700000000000002</v>
      </c>
      <c r="F252" s="133">
        <v>3.6</v>
      </c>
      <c r="G252" s="141" t="s">
        <v>119</v>
      </c>
      <c r="H252" s="133">
        <v>2.1</v>
      </c>
      <c r="I252" s="133">
        <v>9.65</v>
      </c>
    </row>
    <row r="253" spans="1:9">
      <c r="A253" s="123">
        <v>25201020</v>
      </c>
      <c r="B253" s="124" t="s">
        <v>357</v>
      </c>
      <c r="C253" s="125"/>
      <c r="D253" s="138">
        <v>0.12809999999999999</v>
      </c>
      <c r="E253" s="138">
        <v>0.12909999999999999</v>
      </c>
      <c r="F253" s="133">
        <v>3.6</v>
      </c>
      <c r="G253" s="141" t="s">
        <v>119</v>
      </c>
      <c r="H253" s="133">
        <v>2.1</v>
      </c>
      <c r="I253" s="133">
        <v>9.65</v>
      </c>
    </row>
    <row r="254" spans="1:9">
      <c r="A254" s="123">
        <v>25202090</v>
      </c>
      <c r="B254" s="124" t="s">
        <v>358</v>
      </c>
      <c r="C254" s="125"/>
      <c r="D254" s="138">
        <v>0.22009999999999999</v>
      </c>
      <c r="E254" s="138">
        <v>0.39410000000000001</v>
      </c>
      <c r="F254" s="133">
        <v>3.6</v>
      </c>
      <c r="G254" s="141" t="s">
        <v>119</v>
      </c>
      <c r="H254" s="133">
        <v>2.1</v>
      </c>
      <c r="I254" s="133">
        <v>9.65</v>
      </c>
    </row>
    <row r="255" spans="1:9">
      <c r="A255" s="123">
        <v>25221000</v>
      </c>
      <c r="B255" s="124" t="s">
        <v>359</v>
      </c>
      <c r="C255" s="125"/>
      <c r="D255" s="138">
        <v>0.2923</v>
      </c>
      <c r="E255" s="138">
        <v>0.28589999999999999</v>
      </c>
      <c r="F255" s="133">
        <v>3.6</v>
      </c>
      <c r="G255" s="141" t="s">
        <v>119</v>
      </c>
      <c r="H255" s="133">
        <v>2.1</v>
      </c>
      <c r="I255" s="133">
        <v>9.65</v>
      </c>
    </row>
    <row r="256" spans="1:9">
      <c r="A256" s="123">
        <v>25222000</v>
      </c>
      <c r="B256" s="124" t="s">
        <v>360</v>
      </c>
      <c r="C256" s="125"/>
      <c r="D256" s="138">
        <v>0.47560000000000002</v>
      </c>
      <c r="E256" s="138">
        <v>0.47560000000000002</v>
      </c>
      <c r="F256" s="133">
        <v>3.6</v>
      </c>
      <c r="G256" s="141" t="s">
        <v>119</v>
      </c>
      <c r="H256" s="133">
        <v>2.1</v>
      </c>
      <c r="I256" s="133">
        <v>9.65</v>
      </c>
    </row>
    <row r="257" spans="1:9" ht="27">
      <c r="A257" s="123">
        <v>25232100</v>
      </c>
      <c r="B257" s="124" t="s">
        <v>361</v>
      </c>
      <c r="C257" s="125"/>
      <c r="D257" s="138">
        <v>0.22</v>
      </c>
      <c r="E257" s="138">
        <v>0.22</v>
      </c>
      <c r="F257" s="133">
        <v>3.6</v>
      </c>
      <c r="G257" s="141" t="s">
        <v>119</v>
      </c>
      <c r="H257" s="133">
        <v>2.1</v>
      </c>
      <c r="I257" s="133">
        <v>9.65</v>
      </c>
    </row>
    <row r="258" spans="1:9">
      <c r="A258" s="123">
        <v>25232910</v>
      </c>
      <c r="B258" s="124" t="s">
        <v>362</v>
      </c>
      <c r="C258" s="125"/>
      <c r="D258" s="138">
        <v>0.314</v>
      </c>
      <c r="E258" s="138">
        <v>0.314</v>
      </c>
      <c r="F258" s="133">
        <v>3.6</v>
      </c>
      <c r="G258" s="141" t="s">
        <v>119</v>
      </c>
      <c r="H258" s="133">
        <v>2.1</v>
      </c>
      <c r="I258" s="133">
        <v>9.65</v>
      </c>
    </row>
    <row r="259" spans="1:9">
      <c r="A259" s="123">
        <v>25232990</v>
      </c>
      <c r="B259" s="124" t="s">
        <v>363</v>
      </c>
      <c r="C259" s="125"/>
      <c r="D259" s="138">
        <v>0.37309999999999999</v>
      </c>
      <c r="E259" s="138">
        <v>0.26939999999999997</v>
      </c>
      <c r="F259" s="133">
        <v>3.6</v>
      </c>
      <c r="G259" s="141" t="s">
        <v>119</v>
      </c>
      <c r="H259" s="133">
        <v>2.1</v>
      </c>
      <c r="I259" s="133">
        <v>9.65</v>
      </c>
    </row>
    <row r="260" spans="1:9">
      <c r="A260" s="123">
        <v>25233000</v>
      </c>
      <c r="B260" s="124" t="s">
        <v>364</v>
      </c>
      <c r="C260" s="125"/>
      <c r="D260" s="138">
        <v>0.2296</v>
      </c>
      <c r="E260" s="138">
        <v>0.43149999999999999</v>
      </c>
      <c r="F260" s="133">
        <v>3.6</v>
      </c>
      <c r="G260" s="133">
        <v>2.6</v>
      </c>
      <c r="H260" s="133">
        <v>2.1</v>
      </c>
      <c r="I260" s="133">
        <v>9.65</v>
      </c>
    </row>
    <row r="261" spans="1:9">
      <c r="A261" s="123">
        <v>25251000</v>
      </c>
      <c r="B261" s="124" t="s">
        <v>365</v>
      </c>
      <c r="C261" s="125"/>
      <c r="D261" s="136">
        <v>7.2241999999999997</v>
      </c>
      <c r="E261" s="136">
        <v>8.3970000000000002</v>
      </c>
      <c r="F261" s="133">
        <v>3.6</v>
      </c>
      <c r="G261" s="141" t="s">
        <v>119</v>
      </c>
      <c r="H261" s="133">
        <v>2.1</v>
      </c>
      <c r="I261" s="133">
        <v>9.65</v>
      </c>
    </row>
    <row r="262" spans="1:9">
      <c r="A262" s="123">
        <v>25252000</v>
      </c>
      <c r="B262" s="124" t="s">
        <v>366</v>
      </c>
      <c r="C262" s="125"/>
      <c r="D262" s="138">
        <v>0.48420000000000002</v>
      </c>
      <c r="E262" s="138">
        <v>0.57869999999999999</v>
      </c>
      <c r="F262" s="133">
        <v>3.6</v>
      </c>
      <c r="G262" s="141" t="s">
        <v>119</v>
      </c>
      <c r="H262" s="133">
        <v>2.1</v>
      </c>
      <c r="I262" s="133">
        <v>9.65</v>
      </c>
    </row>
    <row r="263" spans="1:9" ht="27">
      <c r="A263" s="123">
        <v>25261000</v>
      </c>
      <c r="B263" s="124" t="s">
        <v>367</v>
      </c>
      <c r="C263" s="125"/>
      <c r="D263" s="138">
        <v>2.4037000000000002</v>
      </c>
      <c r="E263" s="138">
        <v>2.2553000000000001</v>
      </c>
      <c r="F263" s="133">
        <v>3.6</v>
      </c>
      <c r="G263" s="141" t="s">
        <v>119</v>
      </c>
      <c r="H263" s="133">
        <v>2.1</v>
      </c>
      <c r="I263" s="133">
        <v>9.65</v>
      </c>
    </row>
    <row r="264" spans="1:9">
      <c r="A264" s="123">
        <v>25262000</v>
      </c>
      <c r="B264" s="124" t="s">
        <v>368</v>
      </c>
      <c r="C264" s="125"/>
      <c r="D264" s="138">
        <v>0.21929999999999999</v>
      </c>
      <c r="E264" s="138">
        <v>0.2792</v>
      </c>
      <c r="F264" s="133">
        <v>3.6</v>
      </c>
      <c r="G264" s="141" t="s">
        <v>119</v>
      </c>
      <c r="H264" s="133">
        <v>2.1</v>
      </c>
      <c r="I264" s="133">
        <v>9.65</v>
      </c>
    </row>
    <row r="265" spans="1:9" ht="27">
      <c r="A265" s="123">
        <v>25292100</v>
      </c>
      <c r="B265" s="126" t="s">
        <v>369</v>
      </c>
      <c r="C265" s="125"/>
      <c r="D265" s="138">
        <v>0.49299999999999999</v>
      </c>
      <c r="E265" s="138">
        <v>0.497</v>
      </c>
      <c r="F265" s="133">
        <v>3.6</v>
      </c>
      <c r="G265" s="141" t="s">
        <v>119</v>
      </c>
      <c r="H265" s="133">
        <v>2.1</v>
      </c>
      <c r="I265" s="133">
        <v>9.65</v>
      </c>
    </row>
    <row r="266" spans="1:9">
      <c r="A266" s="123">
        <v>25309020</v>
      </c>
      <c r="B266" s="124" t="s">
        <v>370</v>
      </c>
      <c r="C266" s="125"/>
      <c r="D266" s="136">
        <v>1.8713</v>
      </c>
      <c r="E266" s="136">
        <v>2.1663000000000001</v>
      </c>
      <c r="F266" s="133">
        <v>3.6</v>
      </c>
      <c r="G266" s="141" t="s">
        <v>119</v>
      </c>
      <c r="H266" s="133">
        <v>2.1</v>
      </c>
      <c r="I266" s="133">
        <v>9.65</v>
      </c>
    </row>
    <row r="267" spans="1:9">
      <c r="A267" s="123">
        <v>25309040</v>
      </c>
      <c r="B267" s="124" t="s">
        <v>371</v>
      </c>
      <c r="C267" s="125"/>
      <c r="D267" s="138">
        <v>1.1451</v>
      </c>
      <c r="E267" s="138">
        <v>1.3513999999999999</v>
      </c>
      <c r="F267" s="133">
        <v>3.6</v>
      </c>
      <c r="G267" s="141" t="s">
        <v>119</v>
      </c>
      <c r="H267" s="133">
        <v>2.1</v>
      </c>
      <c r="I267" s="133">
        <v>9.65</v>
      </c>
    </row>
    <row r="268" spans="1:9">
      <c r="A268" s="123">
        <v>25309090</v>
      </c>
      <c r="B268" s="124" t="s">
        <v>372</v>
      </c>
      <c r="C268" s="125"/>
      <c r="D268" s="136">
        <v>0.16500000000000001</v>
      </c>
      <c r="E268" s="136">
        <v>0.19980000000000001</v>
      </c>
      <c r="F268" s="133">
        <v>3.6</v>
      </c>
      <c r="G268" s="141" t="s">
        <v>119</v>
      </c>
      <c r="H268" s="133">
        <v>2.1</v>
      </c>
      <c r="I268" s="133">
        <v>9.65</v>
      </c>
    </row>
    <row r="269" spans="1:9">
      <c r="A269" s="123">
        <v>26020090</v>
      </c>
      <c r="B269" s="124" t="s">
        <v>373</v>
      </c>
      <c r="C269" s="125"/>
      <c r="D269" s="136">
        <v>0.30480000000000002</v>
      </c>
      <c r="E269" s="136">
        <v>0.59889999999999999</v>
      </c>
      <c r="F269" s="133">
        <v>0</v>
      </c>
      <c r="G269" s="141" t="s">
        <v>119</v>
      </c>
      <c r="H269" s="133">
        <v>2.1</v>
      </c>
      <c r="I269" s="133">
        <v>9.65</v>
      </c>
    </row>
    <row r="270" spans="1:9" ht="27">
      <c r="A270" s="123">
        <v>26030090</v>
      </c>
      <c r="B270" s="124" t="s">
        <v>374</v>
      </c>
      <c r="C270" s="125"/>
      <c r="D270" s="138">
        <v>0.1011</v>
      </c>
      <c r="E270" s="138">
        <v>0.64610000000000001</v>
      </c>
      <c r="F270" s="133">
        <v>0</v>
      </c>
      <c r="G270" s="141" t="s">
        <v>119</v>
      </c>
      <c r="H270" s="133">
        <v>2.1</v>
      </c>
      <c r="I270" s="133">
        <v>9.65</v>
      </c>
    </row>
    <row r="271" spans="1:9">
      <c r="A271" s="123">
        <v>26060012</v>
      </c>
      <c r="B271" s="124" t="s">
        <v>375</v>
      </c>
      <c r="C271" s="125"/>
      <c r="D271" s="138">
        <v>0.3997</v>
      </c>
      <c r="E271" s="138">
        <v>0.4531</v>
      </c>
      <c r="F271" s="133">
        <v>0</v>
      </c>
      <c r="G271" s="141" t="s">
        <v>119</v>
      </c>
      <c r="H271" s="133">
        <v>2.1</v>
      </c>
      <c r="I271" s="133">
        <v>9.65</v>
      </c>
    </row>
    <row r="272" spans="1:9">
      <c r="A272" s="123">
        <v>26140090</v>
      </c>
      <c r="B272" s="124" t="s">
        <v>376</v>
      </c>
      <c r="C272" s="125"/>
      <c r="D272" s="136">
        <v>3.1789000000000001</v>
      </c>
      <c r="E272" s="136">
        <v>3.1789000000000001</v>
      </c>
      <c r="F272" s="133">
        <v>0</v>
      </c>
      <c r="G272" s="141" t="s">
        <v>119</v>
      </c>
      <c r="H272" s="133">
        <v>2.1</v>
      </c>
      <c r="I272" s="133">
        <v>9.65</v>
      </c>
    </row>
    <row r="273" spans="1:9">
      <c r="A273" s="123">
        <v>26151090</v>
      </c>
      <c r="B273" s="124" t="s">
        <v>377</v>
      </c>
      <c r="C273" s="125"/>
      <c r="D273" s="136">
        <v>3.8908</v>
      </c>
      <c r="E273" s="136">
        <v>3.9175</v>
      </c>
      <c r="F273" s="133">
        <v>0</v>
      </c>
      <c r="G273" s="141" t="s">
        <v>119</v>
      </c>
      <c r="H273" s="133">
        <v>2.1</v>
      </c>
      <c r="I273" s="133">
        <v>9.65</v>
      </c>
    </row>
    <row r="274" spans="1:9">
      <c r="A274" s="123">
        <v>27011100</v>
      </c>
      <c r="B274" s="124" t="s">
        <v>378</v>
      </c>
      <c r="C274" s="125"/>
      <c r="D274" s="136">
        <v>0.47489999999999999</v>
      </c>
      <c r="E274" s="136">
        <v>0.56069999999999998</v>
      </c>
      <c r="F274" s="133">
        <v>0</v>
      </c>
      <c r="G274" s="141" t="s">
        <v>119</v>
      </c>
      <c r="H274" s="133">
        <v>2.1</v>
      </c>
      <c r="I274" s="133">
        <v>9.65</v>
      </c>
    </row>
    <row r="275" spans="1:9">
      <c r="A275" s="123">
        <v>27040011</v>
      </c>
      <c r="B275" s="124" t="s">
        <v>379</v>
      </c>
      <c r="C275" s="125"/>
      <c r="D275" s="138">
        <v>0.48780000000000001</v>
      </c>
      <c r="E275" s="138">
        <v>0.48780000000000001</v>
      </c>
      <c r="F275" s="133">
        <v>0</v>
      </c>
      <c r="G275" s="141" t="s">
        <v>119</v>
      </c>
      <c r="H275" s="133">
        <v>2.1</v>
      </c>
      <c r="I275" s="133">
        <v>9.65</v>
      </c>
    </row>
    <row r="276" spans="1:9">
      <c r="A276" s="123">
        <v>27040012</v>
      </c>
      <c r="B276" s="124" t="s">
        <v>380</v>
      </c>
      <c r="C276" s="125"/>
      <c r="D276" s="138">
        <v>0.18390000000000001</v>
      </c>
      <c r="E276" s="138">
        <v>0.30109999999999998</v>
      </c>
      <c r="F276" s="133">
        <v>0</v>
      </c>
      <c r="G276" s="141" t="s">
        <v>119</v>
      </c>
      <c r="H276" s="133">
        <v>2.1</v>
      </c>
      <c r="I276" s="133">
        <v>9.65</v>
      </c>
    </row>
    <row r="277" spans="1:9">
      <c r="A277" s="123">
        <v>27075090</v>
      </c>
      <c r="B277" s="124" t="s">
        <v>381</v>
      </c>
      <c r="C277" s="125"/>
      <c r="D277" s="138">
        <v>1.4470000000000001</v>
      </c>
      <c r="E277" s="138">
        <v>1.4470000000000001</v>
      </c>
      <c r="F277" s="133">
        <v>0</v>
      </c>
      <c r="G277" s="133">
        <v>0</v>
      </c>
      <c r="H277" s="133">
        <v>2.1</v>
      </c>
      <c r="I277" s="133">
        <v>9.65</v>
      </c>
    </row>
    <row r="278" spans="1:9">
      <c r="A278" s="123">
        <v>27081000</v>
      </c>
      <c r="B278" s="124" t="s">
        <v>382</v>
      </c>
      <c r="C278" s="125"/>
      <c r="D278" s="138">
        <v>0.73080000000000001</v>
      </c>
      <c r="E278" s="138">
        <v>0.81220000000000003</v>
      </c>
      <c r="F278" s="133">
        <v>0</v>
      </c>
      <c r="G278" s="133">
        <v>3.25</v>
      </c>
      <c r="H278" s="133">
        <v>2.1</v>
      </c>
      <c r="I278" s="133">
        <v>9.65</v>
      </c>
    </row>
    <row r="279" spans="1:9">
      <c r="A279" s="123">
        <v>27101221</v>
      </c>
      <c r="B279" s="124" t="s">
        <v>383</v>
      </c>
      <c r="C279" s="125"/>
      <c r="D279" s="138">
        <v>3.1</v>
      </c>
      <c r="E279" s="138">
        <v>3.1</v>
      </c>
      <c r="F279" s="133">
        <v>0</v>
      </c>
      <c r="G279" s="133">
        <v>5.2</v>
      </c>
      <c r="H279" s="133">
        <v>2.1</v>
      </c>
      <c r="I279" s="133">
        <v>9.65</v>
      </c>
    </row>
    <row r="280" spans="1:9">
      <c r="A280" s="123">
        <v>27101249</v>
      </c>
      <c r="B280" s="124" t="s">
        <v>384</v>
      </c>
      <c r="C280" s="125"/>
      <c r="D280" s="138">
        <v>3.8620000000000001</v>
      </c>
      <c r="E280" s="138">
        <v>3.8620000000000001</v>
      </c>
      <c r="F280" s="133">
        <v>0</v>
      </c>
      <c r="G280" s="141" t="s">
        <v>119</v>
      </c>
      <c r="H280" s="133">
        <v>2.1</v>
      </c>
      <c r="I280" s="133">
        <v>9.65</v>
      </c>
    </row>
    <row r="281" spans="1:9">
      <c r="A281" s="123">
        <v>27101931</v>
      </c>
      <c r="B281" s="124" t="s">
        <v>385</v>
      </c>
      <c r="C281" s="125"/>
      <c r="D281" s="136">
        <v>0.88380000000000003</v>
      </c>
      <c r="E281" s="136">
        <v>1.1656</v>
      </c>
      <c r="F281" s="133">
        <v>0</v>
      </c>
      <c r="G281" s="141" t="s">
        <v>119</v>
      </c>
      <c r="H281" s="133">
        <v>2.1</v>
      </c>
      <c r="I281" s="133">
        <v>9.65</v>
      </c>
    </row>
    <row r="282" spans="1:9" ht="27">
      <c r="A282" s="123">
        <v>27101932</v>
      </c>
      <c r="B282" s="124" t="s">
        <v>386</v>
      </c>
      <c r="C282" s="125"/>
      <c r="D282" s="138">
        <v>3.1943000000000001</v>
      </c>
      <c r="E282" s="138">
        <v>3.6156999999999999</v>
      </c>
      <c r="F282" s="133">
        <v>5.4</v>
      </c>
      <c r="G282" s="141" t="s">
        <v>119</v>
      </c>
      <c r="H282" s="133">
        <v>2.1</v>
      </c>
      <c r="I282" s="133">
        <v>9.65</v>
      </c>
    </row>
    <row r="283" spans="1:9">
      <c r="A283" s="123">
        <v>27101991</v>
      </c>
      <c r="B283" s="124" t="s">
        <v>387</v>
      </c>
      <c r="C283" s="125"/>
      <c r="D283" s="136">
        <v>8.7835999999999999</v>
      </c>
      <c r="E283" s="136">
        <v>8.7835999999999999</v>
      </c>
      <c r="F283" s="133">
        <v>3.6</v>
      </c>
      <c r="G283" s="133">
        <v>0</v>
      </c>
      <c r="H283" s="133">
        <v>2.1</v>
      </c>
      <c r="I283" s="133">
        <v>9.65</v>
      </c>
    </row>
    <row r="284" spans="1:9" ht="27">
      <c r="A284" s="123">
        <v>27101999</v>
      </c>
      <c r="B284" s="124" t="s">
        <v>388</v>
      </c>
      <c r="C284" s="125"/>
      <c r="D284" s="138">
        <v>1.5503</v>
      </c>
      <c r="E284" s="138">
        <v>1.5789</v>
      </c>
      <c r="F284" s="133">
        <v>0</v>
      </c>
      <c r="G284" s="133">
        <v>5.2</v>
      </c>
      <c r="H284" s="133">
        <v>2.1</v>
      </c>
      <c r="I284" s="133">
        <v>9.65</v>
      </c>
    </row>
    <row r="285" spans="1:9">
      <c r="A285" s="123">
        <v>27111210</v>
      </c>
      <c r="B285" s="124" t="s">
        <v>389</v>
      </c>
      <c r="C285" s="125"/>
      <c r="D285" s="138">
        <v>4.1418999999999997</v>
      </c>
      <c r="E285" s="138">
        <v>4.4817999999999998</v>
      </c>
      <c r="F285" s="133">
        <v>0</v>
      </c>
      <c r="G285" s="141" t="s">
        <v>119</v>
      </c>
      <c r="H285" s="142" t="s">
        <v>121</v>
      </c>
      <c r="I285" s="142" t="s">
        <v>121</v>
      </c>
    </row>
    <row r="286" spans="1:9" ht="27">
      <c r="A286" s="123">
        <v>27111290</v>
      </c>
      <c r="B286" s="124" t="s">
        <v>390</v>
      </c>
      <c r="C286" s="125"/>
      <c r="D286" s="138">
        <v>4.7371999999999996</v>
      </c>
      <c r="E286" s="138">
        <v>7.9137000000000004</v>
      </c>
      <c r="F286" s="133">
        <v>0</v>
      </c>
      <c r="G286" s="141" t="s">
        <v>119</v>
      </c>
      <c r="H286" s="142" t="s">
        <v>121</v>
      </c>
      <c r="I286" s="142" t="s">
        <v>121</v>
      </c>
    </row>
    <row r="287" spans="1:9">
      <c r="A287" s="123">
        <v>27111300</v>
      </c>
      <c r="B287" s="124" t="s">
        <v>391</v>
      </c>
      <c r="C287" s="125"/>
      <c r="D287" s="138">
        <v>1.3131999999999999</v>
      </c>
      <c r="E287" s="138">
        <v>1.9367000000000001</v>
      </c>
      <c r="F287" s="133">
        <v>0</v>
      </c>
      <c r="G287" s="141" t="s">
        <v>119</v>
      </c>
      <c r="H287" s="142" t="s">
        <v>121</v>
      </c>
      <c r="I287" s="142" t="s">
        <v>121</v>
      </c>
    </row>
    <row r="288" spans="1:9" ht="27">
      <c r="A288" s="123">
        <v>27111990</v>
      </c>
      <c r="B288" s="124" t="s">
        <v>392</v>
      </c>
      <c r="C288" s="125"/>
      <c r="D288" s="138">
        <v>4.4985999999999997</v>
      </c>
      <c r="E288" s="138">
        <v>5.5242000000000004</v>
      </c>
      <c r="F288" s="133">
        <v>0</v>
      </c>
      <c r="G288" s="141" t="s">
        <v>119</v>
      </c>
      <c r="H288" s="142" t="s">
        <v>121</v>
      </c>
      <c r="I288" s="142" t="s">
        <v>121</v>
      </c>
    </row>
    <row r="289" spans="1:9">
      <c r="A289" s="123">
        <v>27112990</v>
      </c>
      <c r="B289" s="124" t="s">
        <v>393</v>
      </c>
      <c r="C289" s="125"/>
      <c r="D289" s="136">
        <v>3.5714000000000001</v>
      </c>
      <c r="E289" s="136">
        <v>3.5718999999999999</v>
      </c>
      <c r="F289" s="133">
        <v>0</v>
      </c>
      <c r="G289" s="141" t="s">
        <v>119</v>
      </c>
      <c r="H289" s="142" t="s">
        <v>121</v>
      </c>
      <c r="I289" s="142" t="s">
        <v>121</v>
      </c>
    </row>
    <row r="290" spans="1:9" ht="27">
      <c r="A290" s="123">
        <v>27122000</v>
      </c>
      <c r="B290" s="126" t="s">
        <v>394</v>
      </c>
      <c r="C290" s="125"/>
      <c r="D290" s="138">
        <v>1.2290000000000001</v>
      </c>
      <c r="E290" s="138">
        <v>1.3314999999999999</v>
      </c>
      <c r="F290" s="133">
        <v>3.6</v>
      </c>
      <c r="G290" s="133">
        <v>0</v>
      </c>
      <c r="H290" s="133">
        <v>2.1</v>
      </c>
      <c r="I290" s="133">
        <v>9.65</v>
      </c>
    </row>
    <row r="291" spans="1:9">
      <c r="A291" s="123">
        <v>27129000</v>
      </c>
      <c r="B291" s="124" t="s">
        <v>395</v>
      </c>
      <c r="C291" s="125"/>
      <c r="D291" s="136">
        <v>1.2367999999999999</v>
      </c>
      <c r="E291" s="136">
        <v>1.3824000000000001</v>
      </c>
      <c r="F291" s="133">
        <v>3.6</v>
      </c>
      <c r="G291" s="133">
        <v>0</v>
      </c>
      <c r="H291" s="133">
        <v>2.1</v>
      </c>
      <c r="I291" s="133">
        <v>9.65</v>
      </c>
    </row>
    <row r="292" spans="1:9" ht="27">
      <c r="A292" s="123">
        <v>27131200</v>
      </c>
      <c r="B292" s="124" t="s">
        <v>396</v>
      </c>
      <c r="C292" s="125"/>
      <c r="D292" s="138">
        <v>2.35</v>
      </c>
      <c r="E292" s="138">
        <v>2.35</v>
      </c>
      <c r="F292" s="133">
        <v>0</v>
      </c>
      <c r="G292" s="133">
        <v>2.6</v>
      </c>
      <c r="H292" s="133">
        <v>2.1</v>
      </c>
      <c r="I292" s="133">
        <v>9.65</v>
      </c>
    </row>
    <row r="293" spans="1:9">
      <c r="A293" s="123">
        <v>28012090</v>
      </c>
      <c r="B293" s="124" t="s">
        <v>397</v>
      </c>
      <c r="C293" s="125"/>
      <c r="D293" s="138">
        <v>21.493400000000001</v>
      </c>
      <c r="E293" s="138">
        <v>21.493400000000001</v>
      </c>
      <c r="F293" s="133">
        <v>0</v>
      </c>
      <c r="G293" s="133">
        <v>0</v>
      </c>
      <c r="H293" s="133">
        <v>2.1</v>
      </c>
      <c r="I293" s="133">
        <v>9.65</v>
      </c>
    </row>
    <row r="294" spans="1:9" ht="27">
      <c r="A294" s="123">
        <v>28020000</v>
      </c>
      <c r="B294" s="124" t="s">
        <v>398</v>
      </c>
      <c r="C294" s="125"/>
      <c r="D294" s="138">
        <v>0.97650000000000003</v>
      </c>
      <c r="E294" s="138">
        <v>0.97650000000000003</v>
      </c>
      <c r="F294" s="133">
        <v>0</v>
      </c>
      <c r="G294" s="133">
        <v>0</v>
      </c>
      <c r="H294" s="133">
        <v>2.1</v>
      </c>
      <c r="I294" s="133">
        <v>9.65</v>
      </c>
    </row>
    <row r="295" spans="1:9">
      <c r="A295" s="123">
        <v>28030011</v>
      </c>
      <c r="B295" s="124" t="s">
        <v>399</v>
      </c>
      <c r="C295" s="125"/>
      <c r="D295" s="136">
        <v>2.7118000000000002</v>
      </c>
      <c r="E295" s="136">
        <v>2.7665000000000002</v>
      </c>
      <c r="F295" s="133">
        <v>0</v>
      </c>
      <c r="G295" s="133">
        <v>0</v>
      </c>
      <c r="H295" s="133">
        <v>2.1</v>
      </c>
      <c r="I295" s="133">
        <v>9.65</v>
      </c>
    </row>
    <row r="296" spans="1:9" ht="27">
      <c r="A296" s="123">
        <v>28030019</v>
      </c>
      <c r="B296" s="124" t="s">
        <v>400</v>
      </c>
      <c r="C296" s="125"/>
      <c r="D296" s="138">
        <v>1.3290999999999999</v>
      </c>
      <c r="E296" s="138">
        <v>2.0739999999999998</v>
      </c>
      <c r="F296" s="133">
        <v>7.2</v>
      </c>
      <c r="G296" s="133">
        <v>0</v>
      </c>
      <c r="H296" s="133">
        <v>2.1</v>
      </c>
      <c r="I296" s="133">
        <v>9.65</v>
      </c>
    </row>
    <row r="297" spans="1:9">
      <c r="A297" s="123">
        <v>28030090</v>
      </c>
      <c r="B297" s="124" t="s">
        <v>401</v>
      </c>
      <c r="C297" s="125"/>
      <c r="D297" s="138">
        <v>8.7186000000000003</v>
      </c>
      <c r="E297" s="138">
        <v>8.7186000000000003</v>
      </c>
      <c r="F297" s="133">
        <v>7.2</v>
      </c>
      <c r="G297" s="133">
        <v>0</v>
      </c>
      <c r="H297" s="133">
        <v>2.1</v>
      </c>
      <c r="I297" s="133">
        <v>9.65</v>
      </c>
    </row>
    <row r="298" spans="1:9" ht="27">
      <c r="A298" s="123">
        <v>28042100</v>
      </c>
      <c r="B298" s="124" t="s">
        <v>402</v>
      </c>
      <c r="C298" s="125"/>
      <c r="D298" s="138">
        <v>0.34720000000000001</v>
      </c>
      <c r="E298" s="138">
        <v>0.38979999999999998</v>
      </c>
      <c r="F298" s="133">
        <v>5.4</v>
      </c>
      <c r="G298" s="133">
        <v>0</v>
      </c>
      <c r="H298" s="133">
        <v>2.1</v>
      </c>
      <c r="I298" s="133">
        <v>9.65</v>
      </c>
    </row>
    <row r="299" spans="1:9">
      <c r="A299" s="123">
        <v>28043000</v>
      </c>
      <c r="B299" s="124" t="s">
        <v>403</v>
      </c>
      <c r="C299" s="125"/>
      <c r="D299" s="138">
        <v>40.012999999999998</v>
      </c>
      <c r="E299" s="138">
        <v>40.518500000000003</v>
      </c>
      <c r="F299" s="133">
        <v>5.4</v>
      </c>
      <c r="G299" s="133">
        <v>0</v>
      </c>
      <c r="H299" s="133">
        <v>2.1</v>
      </c>
      <c r="I299" s="133">
        <v>9.65</v>
      </c>
    </row>
    <row r="300" spans="1:9">
      <c r="A300" s="123">
        <v>28046900</v>
      </c>
      <c r="B300" s="124" t="s">
        <v>404</v>
      </c>
      <c r="C300" s="125"/>
      <c r="D300" s="138">
        <v>1.8992</v>
      </c>
      <c r="E300" s="138">
        <v>1.9037999999999999</v>
      </c>
      <c r="F300" s="133">
        <v>0</v>
      </c>
      <c r="G300" s="133">
        <v>0</v>
      </c>
      <c r="H300" s="133">
        <v>2.1</v>
      </c>
      <c r="I300" s="133">
        <v>9.65</v>
      </c>
    </row>
    <row r="301" spans="1:9" ht="27">
      <c r="A301" s="123">
        <v>28047020</v>
      </c>
      <c r="B301" s="124" t="s">
        <v>405</v>
      </c>
      <c r="C301" s="125"/>
      <c r="D301" s="138">
        <v>6.6</v>
      </c>
      <c r="E301" s="138">
        <v>6.6</v>
      </c>
      <c r="F301" s="133">
        <v>0</v>
      </c>
      <c r="G301" s="133">
        <v>0</v>
      </c>
      <c r="H301" s="133">
        <v>2.1</v>
      </c>
      <c r="I301" s="133">
        <v>9.65</v>
      </c>
    </row>
    <row r="302" spans="1:9">
      <c r="A302" s="123">
        <v>28048000</v>
      </c>
      <c r="B302" s="124" t="s">
        <v>406</v>
      </c>
      <c r="C302" s="125"/>
      <c r="D302" s="138">
        <v>0.90859999999999996</v>
      </c>
      <c r="E302" s="138">
        <v>0.90859999999999996</v>
      </c>
      <c r="F302" s="133">
        <v>0</v>
      </c>
      <c r="G302" s="133">
        <v>0</v>
      </c>
      <c r="H302" s="133">
        <v>2.1</v>
      </c>
      <c r="I302" s="133">
        <v>9.65</v>
      </c>
    </row>
    <row r="303" spans="1:9">
      <c r="A303" s="123">
        <v>28049000</v>
      </c>
      <c r="B303" s="124" t="s">
        <v>407</v>
      </c>
      <c r="C303" s="125"/>
      <c r="D303" s="138">
        <v>19.331199999999999</v>
      </c>
      <c r="E303" s="138">
        <v>19.4101</v>
      </c>
      <c r="F303" s="133">
        <v>0</v>
      </c>
      <c r="G303" s="133">
        <v>0</v>
      </c>
      <c r="H303" s="133">
        <v>2.1</v>
      </c>
      <c r="I303" s="133">
        <v>9.65</v>
      </c>
    </row>
    <row r="304" spans="1:9">
      <c r="A304" s="123">
        <v>28051200</v>
      </c>
      <c r="B304" s="124" t="s">
        <v>408</v>
      </c>
      <c r="C304" s="125"/>
      <c r="D304" s="138">
        <v>3.2294999999999998</v>
      </c>
      <c r="E304" s="138">
        <v>4.0171000000000001</v>
      </c>
      <c r="F304" s="133">
        <v>0</v>
      </c>
      <c r="G304" s="133">
        <v>0</v>
      </c>
      <c r="H304" s="133">
        <v>2.1</v>
      </c>
      <c r="I304" s="133">
        <v>9.65</v>
      </c>
    </row>
    <row r="305" spans="1:9">
      <c r="A305" s="123">
        <v>28051910</v>
      </c>
      <c r="B305" s="124" t="s">
        <v>409</v>
      </c>
      <c r="C305" s="125"/>
      <c r="D305" s="138">
        <v>8.5798000000000005</v>
      </c>
      <c r="E305" s="138">
        <v>8.8303999999999991</v>
      </c>
      <c r="F305" s="133">
        <v>0</v>
      </c>
      <c r="G305" s="133">
        <v>0</v>
      </c>
      <c r="H305" s="133">
        <v>2.1</v>
      </c>
      <c r="I305" s="133">
        <v>9.65</v>
      </c>
    </row>
    <row r="306" spans="1:9">
      <c r="A306" s="123">
        <v>28051990</v>
      </c>
      <c r="B306" s="124" t="s">
        <v>410</v>
      </c>
      <c r="C306" s="125"/>
      <c r="D306" s="138">
        <v>3.6185</v>
      </c>
      <c r="E306" s="138">
        <v>3.6185</v>
      </c>
      <c r="F306" s="133">
        <v>0</v>
      </c>
      <c r="G306" s="133">
        <v>0</v>
      </c>
      <c r="H306" s="133">
        <v>2.1</v>
      </c>
      <c r="I306" s="133">
        <v>9.65</v>
      </c>
    </row>
    <row r="307" spans="1:9">
      <c r="A307" s="123">
        <v>28053010</v>
      </c>
      <c r="B307" s="124" t="s">
        <v>411</v>
      </c>
      <c r="C307" s="125"/>
      <c r="D307" s="136">
        <v>2.5972</v>
      </c>
      <c r="E307" s="136">
        <v>3.0173999999999999</v>
      </c>
      <c r="F307" s="133">
        <v>0</v>
      </c>
      <c r="G307" s="133">
        <v>0</v>
      </c>
      <c r="H307" s="133">
        <v>2.1</v>
      </c>
      <c r="I307" s="133">
        <v>9.65</v>
      </c>
    </row>
    <row r="308" spans="1:9">
      <c r="A308" s="123">
        <v>28053090</v>
      </c>
      <c r="B308" s="124" t="s">
        <v>412</v>
      </c>
      <c r="C308" s="125"/>
      <c r="D308" s="136">
        <v>4.1364999999999998</v>
      </c>
      <c r="E308" s="136">
        <v>4.4577999999999998</v>
      </c>
      <c r="F308" s="133">
        <v>0</v>
      </c>
      <c r="G308" s="133">
        <v>0</v>
      </c>
      <c r="H308" s="133">
        <v>2.1</v>
      </c>
      <c r="I308" s="133">
        <v>9.65</v>
      </c>
    </row>
    <row r="309" spans="1:9">
      <c r="A309" s="123">
        <v>28091000</v>
      </c>
      <c r="B309" s="124" t="s">
        <v>413</v>
      </c>
      <c r="C309" s="125"/>
      <c r="D309" s="138">
        <v>2.2848999999999999</v>
      </c>
      <c r="E309" s="138">
        <v>2.4167999999999998</v>
      </c>
      <c r="F309" s="133">
        <v>0</v>
      </c>
      <c r="G309" s="133">
        <v>0</v>
      </c>
      <c r="H309" s="133">
        <v>2.1</v>
      </c>
      <c r="I309" s="133">
        <v>9.65</v>
      </c>
    </row>
    <row r="310" spans="1:9">
      <c r="A310" s="123">
        <v>28092011</v>
      </c>
      <c r="B310" s="124" t="s">
        <v>414</v>
      </c>
      <c r="C310" s="125"/>
      <c r="D310" s="138">
        <v>0.99509999999999998</v>
      </c>
      <c r="E310" s="138">
        <v>1.0578000000000001</v>
      </c>
      <c r="F310" s="133">
        <v>17.5</v>
      </c>
      <c r="G310" s="133">
        <v>0</v>
      </c>
      <c r="H310" s="133">
        <v>2.1</v>
      </c>
      <c r="I310" s="133">
        <v>9.65</v>
      </c>
    </row>
    <row r="311" spans="1:9">
      <c r="A311" s="123">
        <v>28092019</v>
      </c>
      <c r="B311" s="124" t="s">
        <v>415</v>
      </c>
      <c r="C311" s="125"/>
      <c r="D311" s="138">
        <v>0.98580000000000001</v>
      </c>
      <c r="E311" s="138">
        <v>1.0842000000000001</v>
      </c>
      <c r="F311" s="133">
        <v>3.6</v>
      </c>
      <c r="G311" s="133">
        <v>0</v>
      </c>
      <c r="H311" s="133">
        <v>2.1</v>
      </c>
      <c r="I311" s="133">
        <v>9.65</v>
      </c>
    </row>
    <row r="312" spans="1:9">
      <c r="A312" s="123">
        <v>28092090</v>
      </c>
      <c r="B312" s="124" t="s">
        <v>416</v>
      </c>
      <c r="C312" s="125"/>
      <c r="D312" s="138">
        <v>1.9835</v>
      </c>
      <c r="E312" s="138">
        <v>2.0305</v>
      </c>
      <c r="F312" s="133">
        <v>0</v>
      </c>
      <c r="G312" s="133">
        <v>0</v>
      </c>
      <c r="H312" s="133">
        <v>2.1</v>
      </c>
      <c r="I312" s="133">
        <v>9.65</v>
      </c>
    </row>
    <row r="313" spans="1:9">
      <c r="A313" s="123">
        <v>28100010</v>
      </c>
      <c r="B313" s="124" t="s">
        <v>417</v>
      </c>
      <c r="C313" s="125"/>
      <c r="D313" s="138">
        <v>2.1836000000000002</v>
      </c>
      <c r="E313" s="138">
        <v>2.2233000000000001</v>
      </c>
      <c r="F313" s="133">
        <v>0</v>
      </c>
      <c r="G313" s="133">
        <v>0</v>
      </c>
      <c r="H313" s="133">
        <v>2.1</v>
      </c>
      <c r="I313" s="133">
        <v>9.65</v>
      </c>
    </row>
    <row r="314" spans="1:9">
      <c r="A314" s="123">
        <v>28100090</v>
      </c>
      <c r="B314" s="124" t="s">
        <v>418</v>
      </c>
      <c r="C314" s="125"/>
      <c r="D314" s="136">
        <v>2.8471000000000002</v>
      </c>
      <c r="E314" s="136">
        <v>3.1751999999999998</v>
      </c>
      <c r="F314" s="133">
        <v>9</v>
      </c>
      <c r="G314" s="133">
        <v>0</v>
      </c>
      <c r="H314" s="133">
        <v>2.1</v>
      </c>
      <c r="I314" s="133">
        <v>9.65</v>
      </c>
    </row>
    <row r="315" spans="1:9" ht="27">
      <c r="A315" s="123">
        <v>28111100</v>
      </c>
      <c r="B315" s="124" t="s">
        <v>419</v>
      </c>
      <c r="C315" s="125"/>
      <c r="D315" s="138">
        <v>1.2102999999999999</v>
      </c>
      <c r="E315" s="138">
        <v>1.3344</v>
      </c>
      <c r="F315" s="133">
        <v>0</v>
      </c>
      <c r="G315" s="133">
        <v>0</v>
      </c>
      <c r="H315" s="133">
        <v>2.1</v>
      </c>
      <c r="I315" s="133">
        <v>9.65</v>
      </c>
    </row>
    <row r="316" spans="1:9">
      <c r="A316" s="123">
        <v>28111910</v>
      </c>
      <c r="B316" s="124" t="s">
        <v>420</v>
      </c>
      <c r="C316" s="125"/>
      <c r="D316" s="136">
        <v>0.55610000000000004</v>
      </c>
      <c r="E316" s="136">
        <v>0.69230000000000003</v>
      </c>
      <c r="F316" s="133">
        <v>0</v>
      </c>
      <c r="G316" s="133">
        <v>0</v>
      </c>
      <c r="H316" s="133">
        <v>2.1</v>
      </c>
      <c r="I316" s="133">
        <v>9.65</v>
      </c>
    </row>
    <row r="317" spans="1:9" ht="27">
      <c r="A317" s="123">
        <v>28111920</v>
      </c>
      <c r="B317" s="124" t="s">
        <v>421</v>
      </c>
      <c r="C317" s="125"/>
      <c r="D317" s="138">
        <v>1.2999000000000001</v>
      </c>
      <c r="E317" s="138">
        <v>1.4981</v>
      </c>
      <c r="F317" s="133">
        <v>0</v>
      </c>
      <c r="G317" s="133">
        <v>0</v>
      </c>
      <c r="H317" s="133">
        <v>2.1</v>
      </c>
      <c r="I317" s="133">
        <v>9.65</v>
      </c>
    </row>
    <row r="318" spans="1:9" ht="27">
      <c r="A318" s="123">
        <v>28111940</v>
      </c>
      <c r="B318" s="124" t="s">
        <v>422</v>
      </c>
      <c r="C318" s="125"/>
      <c r="D318" s="138">
        <v>0.60840000000000005</v>
      </c>
      <c r="E318" s="138">
        <v>0.66790000000000005</v>
      </c>
      <c r="F318" s="133">
        <v>0</v>
      </c>
      <c r="G318" s="133">
        <v>0</v>
      </c>
      <c r="H318" s="133">
        <v>2.1</v>
      </c>
      <c r="I318" s="133">
        <v>9.65</v>
      </c>
    </row>
    <row r="319" spans="1:9">
      <c r="A319" s="123">
        <v>28111990</v>
      </c>
      <c r="B319" s="124" t="s">
        <v>423</v>
      </c>
      <c r="C319" s="125"/>
      <c r="D319" s="138">
        <v>3.6930999999999998</v>
      </c>
      <c r="E319" s="138">
        <v>10.416700000000001</v>
      </c>
      <c r="F319" s="133">
        <v>0</v>
      </c>
      <c r="G319" s="133">
        <v>0</v>
      </c>
      <c r="H319" s="133">
        <v>2.1</v>
      </c>
      <c r="I319" s="133">
        <v>9.65</v>
      </c>
    </row>
    <row r="320" spans="1:9">
      <c r="A320" s="123">
        <v>28112100</v>
      </c>
      <c r="B320" s="124" t="s">
        <v>424</v>
      </c>
      <c r="C320" s="125"/>
      <c r="D320" s="138">
        <v>3.6103000000000001</v>
      </c>
      <c r="E320" s="138">
        <v>4.5753000000000004</v>
      </c>
      <c r="F320" s="133">
        <v>3.6</v>
      </c>
      <c r="G320" s="133">
        <v>0</v>
      </c>
      <c r="H320" s="133">
        <v>2.1</v>
      </c>
      <c r="I320" s="133">
        <v>9.65</v>
      </c>
    </row>
    <row r="321" spans="1:9">
      <c r="A321" s="123">
        <v>28112210</v>
      </c>
      <c r="B321" s="124" t="s">
        <v>425</v>
      </c>
      <c r="C321" s="125"/>
      <c r="D321" s="138">
        <v>0.7</v>
      </c>
      <c r="E321" s="138">
        <v>0.89670000000000005</v>
      </c>
      <c r="F321" s="133">
        <v>9</v>
      </c>
      <c r="G321" s="133">
        <v>0</v>
      </c>
      <c r="H321" s="133">
        <v>2.1</v>
      </c>
      <c r="I321" s="133">
        <v>9.65</v>
      </c>
    </row>
    <row r="322" spans="1:9" ht="27">
      <c r="A322" s="123">
        <v>28112220</v>
      </c>
      <c r="B322" s="124" t="s">
        <v>426</v>
      </c>
      <c r="C322" s="125"/>
      <c r="D322" s="138">
        <v>2.6072000000000002</v>
      </c>
      <c r="E322" s="138">
        <v>3.1288</v>
      </c>
      <c r="F322" s="133">
        <v>0</v>
      </c>
      <c r="G322" s="133">
        <v>0</v>
      </c>
      <c r="H322" s="133">
        <v>2.1</v>
      </c>
      <c r="I322" s="133">
        <v>9.65</v>
      </c>
    </row>
    <row r="323" spans="1:9">
      <c r="A323" s="123">
        <v>28112230</v>
      </c>
      <c r="B323" s="124" t="s">
        <v>427</v>
      </c>
      <c r="C323" s="125"/>
      <c r="D323" s="138">
        <v>0.52359999999999995</v>
      </c>
      <c r="E323" s="138">
        <v>0.9</v>
      </c>
      <c r="F323" s="133">
        <v>9</v>
      </c>
      <c r="G323" s="133">
        <v>0</v>
      </c>
      <c r="H323" s="133">
        <v>2.1</v>
      </c>
      <c r="I323" s="133">
        <v>9.65</v>
      </c>
    </row>
    <row r="324" spans="1:9">
      <c r="A324" s="123">
        <v>28112290</v>
      </c>
      <c r="B324" s="124" t="s">
        <v>428</v>
      </c>
      <c r="C324" s="125"/>
      <c r="D324" s="138">
        <v>0.68540000000000001</v>
      </c>
      <c r="E324" s="138">
        <v>2.0047000000000001</v>
      </c>
      <c r="F324" s="133">
        <v>0</v>
      </c>
      <c r="G324" s="133">
        <v>0</v>
      </c>
      <c r="H324" s="133">
        <v>2.1</v>
      </c>
      <c r="I324" s="133">
        <v>9.65</v>
      </c>
    </row>
    <row r="325" spans="1:9">
      <c r="A325" s="123">
        <v>28112990</v>
      </c>
      <c r="B325" s="124" t="s">
        <v>429</v>
      </c>
      <c r="C325" s="125"/>
      <c r="D325" s="136">
        <v>0.37109999999999999</v>
      </c>
      <c r="E325" s="136">
        <v>1.0145</v>
      </c>
      <c r="F325" s="133">
        <v>0</v>
      </c>
      <c r="G325" s="133">
        <v>0</v>
      </c>
      <c r="H325" s="133">
        <v>2.1</v>
      </c>
      <c r="I325" s="133">
        <v>9.65</v>
      </c>
    </row>
    <row r="326" spans="1:9">
      <c r="A326" s="123">
        <v>28129000</v>
      </c>
      <c r="B326" s="124" t="s">
        <v>430</v>
      </c>
      <c r="C326" s="125"/>
      <c r="D326" s="136">
        <v>4.8398000000000003</v>
      </c>
      <c r="E326" s="136">
        <v>7.0391000000000004</v>
      </c>
      <c r="F326" s="133">
        <v>0</v>
      </c>
      <c r="G326" s="133">
        <v>0</v>
      </c>
      <c r="H326" s="133">
        <v>2.1</v>
      </c>
      <c r="I326" s="133">
        <v>9.65</v>
      </c>
    </row>
    <row r="327" spans="1:9">
      <c r="A327" s="123">
        <v>28151100</v>
      </c>
      <c r="B327" s="124" t="s">
        <v>431</v>
      </c>
      <c r="C327" s="125"/>
      <c r="D327" s="138">
        <v>0.48920000000000002</v>
      </c>
      <c r="E327" s="138">
        <v>0.54969999999999997</v>
      </c>
      <c r="F327" s="133">
        <v>7.2</v>
      </c>
      <c r="G327" s="133">
        <v>0</v>
      </c>
      <c r="H327" s="133">
        <v>2.1</v>
      </c>
      <c r="I327" s="133">
        <v>9.65</v>
      </c>
    </row>
    <row r="328" spans="1:9">
      <c r="A328" s="123">
        <v>28152000</v>
      </c>
      <c r="B328" s="124" t="s">
        <v>432</v>
      </c>
      <c r="C328" s="125"/>
      <c r="D328" s="136">
        <v>0.62739999999999996</v>
      </c>
      <c r="E328" s="136">
        <v>0.85099999999999998</v>
      </c>
      <c r="F328" s="133">
        <v>5.4</v>
      </c>
      <c r="G328" s="133">
        <v>0</v>
      </c>
      <c r="H328" s="133">
        <v>2.1</v>
      </c>
      <c r="I328" s="133">
        <v>9.65</v>
      </c>
    </row>
    <row r="329" spans="1:9">
      <c r="A329" s="123">
        <v>28161010</v>
      </c>
      <c r="B329" s="124" t="s">
        <v>433</v>
      </c>
      <c r="C329" s="125"/>
      <c r="D329" s="138">
        <v>0.61470000000000002</v>
      </c>
      <c r="E329" s="138">
        <v>1.0115000000000001</v>
      </c>
      <c r="F329" s="133">
        <v>9</v>
      </c>
      <c r="G329" s="133">
        <v>0</v>
      </c>
      <c r="H329" s="133">
        <v>2.1</v>
      </c>
      <c r="I329" s="133">
        <v>9.65</v>
      </c>
    </row>
    <row r="330" spans="1:9">
      <c r="A330" s="123">
        <v>28164010</v>
      </c>
      <c r="B330" s="124" t="s">
        <v>434</v>
      </c>
      <c r="C330" s="125"/>
      <c r="D330" s="138">
        <v>2.1392000000000002</v>
      </c>
      <c r="E330" s="138">
        <v>2.5148000000000001</v>
      </c>
      <c r="F330" s="133">
        <v>0</v>
      </c>
      <c r="G330" s="133">
        <v>0</v>
      </c>
      <c r="H330" s="133">
        <v>2.1</v>
      </c>
      <c r="I330" s="133">
        <v>9.65</v>
      </c>
    </row>
    <row r="331" spans="1:9" ht="27">
      <c r="A331" s="123">
        <v>28164090</v>
      </c>
      <c r="B331" s="124" t="s">
        <v>435</v>
      </c>
      <c r="C331" s="125"/>
      <c r="D331" s="138">
        <v>4.9000000000000004</v>
      </c>
      <c r="E331" s="138">
        <v>4.9000000000000004</v>
      </c>
      <c r="F331" s="133">
        <v>0</v>
      </c>
      <c r="G331" s="133">
        <v>0</v>
      </c>
      <c r="H331" s="133">
        <v>2.1</v>
      </c>
      <c r="I331" s="133">
        <v>9.65</v>
      </c>
    </row>
    <row r="332" spans="1:9">
      <c r="A332" s="123">
        <v>28170010</v>
      </c>
      <c r="B332" s="124" t="s">
        <v>436</v>
      </c>
      <c r="C332" s="125"/>
      <c r="D332" s="138">
        <v>2.5529999999999999</v>
      </c>
      <c r="E332" s="138">
        <v>3.4348999999999998</v>
      </c>
      <c r="F332" s="133">
        <v>9</v>
      </c>
      <c r="G332" s="133">
        <v>0</v>
      </c>
      <c r="H332" s="133">
        <v>2.1</v>
      </c>
      <c r="I332" s="133">
        <v>9.65</v>
      </c>
    </row>
    <row r="333" spans="1:9" ht="27">
      <c r="A333" s="123">
        <v>28181010</v>
      </c>
      <c r="B333" s="124" t="s">
        <v>437</v>
      </c>
      <c r="C333" s="125"/>
      <c r="D333" s="138">
        <v>0.72499999999999998</v>
      </c>
      <c r="E333" s="138">
        <v>0.78349999999999997</v>
      </c>
      <c r="F333" s="133">
        <v>0</v>
      </c>
      <c r="G333" s="133">
        <v>0</v>
      </c>
      <c r="H333" s="133">
        <v>2.1</v>
      </c>
      <c r="I333" s="133">
        <v>9.65</v>
      </c>
    </row>
    <row r="334" spans="1:9">
      <c r="A334" s="123">
        <v>28181090</v>
      </c>
      <c r="B334" s="124" t="s">
        <v>438</v>
      </c>
      <c r="C334" s="125"/>
      <c r="D334" s="138">
        <v>0.71950000000000003</v>
      </c>
      <c r="E334" s="138">
        <v>0.8407</v>
      </c>
      <c r="F334" s="133">
        <v>0</v>
      </c>
      <c r="G334" s="133">
        <v>0</v>
      </c>
      <c r="H334" s="133">
        <v>2.1</v>
      </c>
      <c r="I334" s="133">
        <v>9.65</v>
      </c>
    </row>
    <row r="335" spans="1:9">
      <c r="A335" s="123">
        <v>28182010</v>
      </c>
      <c r="B335" s="124" t="s">
        <v>439</v>
      </c>
      <c r="C335" s="125"/>
      <c r="D335" s="138">
        <v>0.67600000000000005</v>
      </c>
      <c r="E335" s="138">
        <v>0.98280000000000001</v>
      </c>
      <c r="F335" s="133">
        <v>0</v>
      </c>
      <c r="G335" s="133">
        <v>0</v>
      </c>
      <c r="H335" s="133">
        <v>2.1</v>
      </c>
      <c r="I335" s="133">
        <v>9.65</v>
      </c>
    </row>
    <row r="336" spans="1:9">
      <c r="A336" s="123">
        <v>28182090</v>
      </c>
      <c r="B336" s="124" t="s">
        <v>440</v>
      </c>
      <c r="C336" s="125"/>
      <c r="D336" s="138">
        <v>0.6694</v>
      </c>
      <c r="E336" s="138">
        <v>0.7248</v>
      </c>
      <c r="F336" s="133">
        <v>0</v>
      </c>
      <c r="G336" s="133">
        <v>0</v>
      </c>
      <c r="H336" s="133">
        <v>2.1</v>
      </c>
      <c r="I336" s="133">
        <v>9.65</v>
      </c>
    </row>
    <row r="337" spans="1:9">
      <c r="A337" s="123">
        <v>28183000</v>
      </c>
      <c r="B337" s="124" t="s">
        <v>441</v>
      </c>
      <c r="C337" s="125"/>
      <c r="D337" s="138">
        <v>0.64219999999999999</v>
      </c>
      <c r="E337" s="138">
        <v>0.67330000000000001</v>
      </c>
      <c r="F337" s="133">
        <v>0</v>
      </c>
      <c r="G337" s="133">
        <v>0</v>
      </c>
      <c r="H337" s="133">
        <v>2.1</v>
      </c>
      <c r="I337" s="133">
        <v>9.65</v>
      </c>
    </row>
    <row r="338" spans="1:9">
      <c r="A338" s="123">
        <v>28191000</v>
      </c>
      <c r="B338" s="124" t="s">
        <v>442</v>
      </c>
      <c r="C338" s="125"/>
      <c r="D338" s="138">
        <v>2.6364999999999998</v>
      </c>
      <c r="E338" s="138">
        <v>2.7326000000000001</v>
      </c>
      <c r="F338" s="133">
        <v>9</v>
      </c>
      <c r="G338" s="133">
        <v>0</v>
      </c>
      <c r="H338" s="133">
        <v>2.1</v>
      </c>
      <c r="I338" s="133">
        <v>9.65</v>
      </c>
    </row>
    <row r="339" spans="1:9">
      <c r="A339" s="123">
        <v>28199010</v>
      </c>
      <c r="B339" s="124" t="s">
        <v>443</v>
      </c>
      <c r="C339" s="125"/>
      <c r="D339" s="138">
        <v>4.0785</v>
      </c>
      <c r="E339" s="138">
        <v>4.1104000000000003</v>
      </c>
      <c r="F339" s="133">
        <v>0</v>
      </c>
      <c r="G339" s="133">
        <v>0</v>
      </c>
      <c r="H339" s="133">
        <v>2.1</v>
      </c>
      <c r="I339" s="133">
        <v>9.65</v>
      </c>
    </row>
    <row r="340" spans="1:9">
      <c r="A340" s="123">
        <v>28199020</v>
      </c>
      <c r="B340" s="124" t="s">
        <v>444</v>
      </c>
      <c r="C340" s="125"/>
      <c r="D340" s="138">
        <v>24.018000000000001</v>
      </c>
      <c r="E340" s="138">
        <v>24.018000000000001</v>
      </c>
      <c r="F340" s="133">
        <v>0</v>
      </c>
      <c r="G340" s="133">
        <v>0</v>
      </c>
      <c r="H340" s="133">
        <v>2.1</v>
      </c>
      <c r="I340" s="133">
        <v>9.65</v>
      </c>
    </row>
    <row r="341" spans="1:9">
      <c r="A341" s="123">
        <v>28201000</v>
      </c>
      <c r="B341" s="124" t="s">
        <v>445</v>
      </c>
      <c r="C341" s="125"/>
      <c r="D341" s="138">
        <v>2.1179999999999999</v>
      </c>
      <c r="E341" s="138">
        <v>2.1796000000000002</v>
      </c>
      <c r="F341" s="133">
        <v>0</v>
      </c>
      <c r="G341" s="133">
        <v>0</v>
      </c>
      <c r="H341" s="133">
        <v>2.1</v>
      </c>
      <c r="I341" s="133">
        <v>9.65</v>
      </c>
    </row>
    <row r="342" spans="1:9">
      <c r="A342" s="123">
        <v>28211011</v>
      </c>
      <c r="B342" s="124" t="s">
        <v>446</v>
      </c>
      <c r="C342" s="125"/>
      <c r="D342" s="136">
        <v>0.88</v>
      </c>
      <c r="E342" s="136">
        <v>1.4246000000000001</v>
      </c>
      <c r="F342" s="133">
        <v>9</v>
      </c>
      <c r="G342" s="133">
        <v>0</v>
      </c>
      <c r="H342" s="133">
        <v>2.1</v>
      </c>
      <c r="I342" s="133">
        <v>9.65</v>
      </c>
    </row>
    <row r="343" spans="1:9" ht="27">
      <c r="A343" s="123">
        <v>28211019</v>
      </c>
      <c r="B343" s="124" t="s">
        <v>447</v>
      </c>
      <c r="C343" s="125"/>
      <c r="D343" s="138">
        <v>0.74870000000000003</v>
      </c>
      <c r="E343" s="138">
        <v>1.1035999999999999</v>
      </c>
      <c r="F343" s="133">
        <v>0</v>
      </c>
      <c r="G343" s="133">
        <v>0</v>
      </c>
      <c r="H343" s="133">
        <v>2.1</v>
      </c>
      <c r="I343" s="133">
        <v>9.65</v>
      </c>
    </row>
    <row r="344" spans="1:9">
      <c r="A344" s="123">
        <v>28211020</v>
      </c>
      <c r="B344" s="124" t="s">
        <v>448</v>
      </c>
      <c r="C344" s="125"/>
      <c r="D344" s="136">
        <v>0.92</v>
      </c>
      <c r="E344" s="136">
        <v>1.1311</v>
      </c>
      <c r="F344" s="133">
        <v>0</v>
      </c>
      <c r="G344" s="133">
        <v>0</v>
      </c>
      <c r="H344" s="133">
        <v>2.1</v>
      </c>
      <c r="I344" s="133">
        <v>9.65</v>
      </c>
    </row>
    <row r="345" spans="1:9" ht="27">
      <c r="A345" s="123">
        <v>28211030</v>
      </c>
      <c r="B345" s="124" t="s">
        <v>449</v>
      </c>
      <c r="C345" s="125"/>
      <c r="D345" s="138">
        <v>1.1126</v>
      </c>
      <c r="E345" s="138">
        <v>1.5926</v>
      </c>
      <c r="F345" s="133">
        <v>9</v>
      </c>
      <c r="G345" s="133">
        <v>0</v>
      </c>
      <c r="H345" s="133">
        <v>2.1</v>
      </c>
      <c r="I345" s="133">
        <v>9.65</v>
      </c>
    </row>
    <row r="346" spans="1:9">
      <c r="A346" s="123">
        <v>28211090</v>
      </c>
      <c r="B346" s="124" t="s">
        <v>450</v>
      </c>
      <c r="C346" s="125"/>
      <c r="D346" s="138">
        <v>0.91249999999999998</v>
      </c>
      <c r="E346" s="138">
        <v>2.1629999999999998</v>
      </c>
      <c r="F346" s="133">
        <v>9</v>
      </c>
      <c r="G346" s="133">
        <v>0</v>
      </c>
      <c r="H346" s="133">
        <v>2.1</v>
      </c>
      <c r="I346" s="133">
        <v>9.65</v>
      </c>
    </row>
    <row r="347" spans="1:9" ht="27">
      <c r="A347" s="123">
        <v>28220010</v>
      </c>
      <c r="B347" s="124" t="s">
        <v>451</v>
      </c>
      <c r="C347" s="125"/>
      <c r="D347" s="138">
        <v>17.761800000000001</v>
      </c>
      <c r="E347" s="138">
        <v>18.449400000000001</v>
      </c>
      <c r="F347" s="133">
        <v>0</v>
      </c>
      <c r="G347" s="133">
        <v>0</v>
      </c>
      <c r="H347" s="133">
        <v>2.1</v>
      </c>
      <c r="I347" s="133">
        <v>9.65</v>
      </c>
    </row>
    <row r="348" spans="1:9">
      <c r="A348" s="123">
        <v>28220090</v>
      </c>
      <c r="B348" s="124" t="s">
        <v>452</v>
      </c>
      <c r="C348" s="125"/>
      <c r="D348" s="136">
        <v>17.46</v>
      </c>
      <c r="E348" s="136">
        <v>19.873100000000001</v>
      </c>
      <c r="F348" s="133">
        <v>0</v>
      </c>
      <c r="G348" s="133">
        <v>0</v>
      </c>
      <c r="H348" s="133">
        <v>2.1</v>
      </c>
      <c r="I348" s="133">
        <v>9.65</v>
      </c>
    </row>
    <row r="349" spans="1:9">
      <c r="A349" s="123">
        <v>28230010</v>
      </c>
      <c r="B349" s="124" t="s">
        <v>453</v>
      </c>
      <c r="C349" s="125"/>
      <c r="D349" s="138">
        <v>1.7502</v>
      </c>
      <c r="E349" s="138">
        <v>1.998</v>
      </c>
      <c r="F349" s="133">
        <v>9</v>
      </c>
      <c r="G349" s="133">
        <v>0</v>
      </c>
      <c r="H349" s="133">
        <v>2.1</v>
      </c>
      <c r="I349" s="133">
        <v>9.65</v>
      </c>
    </row>
    <row r="350" spans="1:9">
      <c r="A350" s="123">
        <v>28230090</v>
      </c>
      <c r="B350" s="124" t="s">
        <v>454</v>
      </c>
      <c r="C350" s="125"/>
      <c r="D350" s="138">
        <v>1.9119999999999999</v>
      </c>
      <c r="E350" s="138">
        <v>2.1343000000000001</v>
      </c>
      <c r="F350" s="133">
        <v>7.2</v>
      </c>
      <c r="G350" s="133">
        <v>0</v>
      </c>
      <c r="H350" s="133">
        <v>2.1</v>
      </c>
      <c r="I350" s="133">
        <v>9.65</v>
      </c>
    </row>
    <row r="351" spans="1:9">
      <c r="A351" s="123">
        <v>28241000</v>
      </c>
      <c r="B351" s="124" t="s">
        <v>455</v>
      </c>
      <c r="C351" s="125"/>
      <c r="D351" s="136">
        <v>4.4852999999999996</v>
      </c>
      <c r="E351" s="136">
        <v>4.4852999999999996</v>
      </c>
      <c r="F351" s="133">
        <v>0</v>
      </c>
      <c r="G351" s="133">
        <v>0</v>
      </c>
      <c r="H351" s="133">
        <v>2.1</v>
      </c>
      <c r="I351" s="133">
        <v>9.65</v>
      </c>
    </row>
    <row r="352" spans="1:9">
      <c r="A352" s="123">
        <v>28251020</v>
      </c>
      <c r="B352" s="124" t="s">
        <v>456</v>
      </c>
      <c r="C352" s="125"/>
      <c r="D352" s="136">
        <v>1.405</v>
      </c>
      <c r="E352" s="136">
        <v>1.6757</v>
      </c>
      <c r="F352" s="133">
        <v>0</v>
      </c>
      <c r="G352" s="133">
        <v>0</v>
      </c>
      <c r="H352" s="133">
        <v>2.1</v>
      </c>
      <c r="I352" s="133">
        <v>9.65</v>
      </c>
    </row>
    <row r="353" spans="1:9">
      <c r="A353" s="123">
        <v>28252020</v>
      </c>
      <c r="B353" s="124" t="s">
        <v>457</v>
      </c>
      <c r="C353" s="125"/>
      <c r="D353" s="138">
        <v>23.758500000000002</v>
      </c>
      <c r="E353" s="138">
        <v>40.907299999999999</v>
      </c>
      <c r="F353" s="133">
        <v>9</v>
      </c>
      <c r="G353" s="133">
        <v>0</v>
      </c>
      <c r="H353" s="133">
        <v>2.1</v>
      </c>
      <c r="I353" s="133">
        <v>9.65</v>
      </c>
    </row>
    <row r="354" spans="1:9" ht="27">
      <c r="A354" s="123">
        <v>28253010</v>
      </c>
      <c r="B354" s="124" t="s">
        <v>458</v>
      </c>
      <c r="C354" s="125"/>
      <c r="D354" s="138">
        <v>13.844099999999999</v>
      </c>
      <c r="E354" s="138">
        <v>13.844099999999999</v>
      </c>
      <c r="F354" s="133">
        <v>0</v>
      </c>
      <c r="G354" s="133">
        <v>0</v>
      </c>
      <c r="H354" s="133">
        <v>2.1</v>
      </c>
      <c r="I354" s="133">
        <v>9.65</v>
      </c>
    </row>
    <row r="355" spans="1:9">
      <c r="A355" s="123">
        <v>28254090</v>
      </c>
      <c r="B355" s="124" t="s">
        <v>459</v>
      </c>
      <c r="C355" s="125"/>
      <c r="D355" s="136">
        <v>20</v>
      </c>
      <c r="E355" s="136">
        <v>20</v>
      </c>
      <c r="F355" s="133">
        <v>0</v>
      </c>
      <c r="G355" s="133">
        <v>0</v>
      </c>
      <c r="H355" s="133">
        <v>2.1</v>
      </c>
      <c r="I355" s="133">
        <v>9.65</v>
      </c>
    </row>
    <row r="356" spans="1:9">
      <c r="A356" s="123">
        <v>28256020</v>
      </c>
      <c r="B356" s="124" t="s">
        <v>460</v>
      </c>
      <c r="C356" s="125"/>
      <c r="D356" s="138">
        <v>9.16</v>
      </c>
      <c r="E356" s="138">
        <v>9.4783000000000008</v>
      </c>
      <c r="F356" s="133">
        <v>0</v>
      </c>
      <c r="G356" s="133">
        <v>0</v>
      </c>
      <c r="H356" s="133">
        <v>2.1</v>
      </c>
      <c r="I356" s="133">
        <v>9.65</v>
      </c>
    </row>
    <row r="357" spans="1:9">
      <c r="A357" s="123">
        <v>28258010</v>
      </c>
      <c r="B357" s="124" t="s">
        <v>461</v>
      </c>
      <c r="C357" s="125"/>
      <c r="D357" s="138">
        <v>10.1882</v>
      </c>
      <c r="E357" s="138">
        <v>10.321899999999999</v>
      </c>
      <c r="F357" s="133">
        <v>9</v>
      </c>
      <c r="G357" s="133">
        <v>0</v>
      </c>
      <c r="H357" s="133">
        <v>2.1</v>
      </c>
      <c r="I357" s="133">
        <v>9.65</v>
      </c>
    </row>
    <row r="358" spans="1:9">
      <c r="A358" s="123">
        <v>28259010</v>
      </c>
      <c r="B358" s="124" t="s">
        <v>462</v>
      </c>
      <c r="C358" s="125"/>
      <c r="D358" s="138">
        <v>8.8773</v>
      </c>
      <c r="E358" s="138">
        <v>8.8996999999999993</v>
      </c>
      <c r="F358" s="133">
        <v>0</v>
      </c>
      <c r="G358" s="133">
        <v>0</v>
      </c>
      <c r="H358" s="133">
        <v>2.1</v>
      </c>
      <c r="I358" s="133">
        <v>9.65</v>
      </c>
    </row>
    <row r="359" spans="1:9" ht="27">
      <c r="A359" s="123">
        <v>28259090</v>
      </c>
      <c r="B359" s="124" t="s">
        <v>463</v>
      </c>
      <c r="C359" s="125"/>
      <c r="D359" s="138">
        <v>8.4436999999999998</v>
      </c>
      <c r="E359" s="138">
        <v>10.582599999999999</v>
      </c>
      <c r="F359" s="133">
        <v>0</v>
      </c>
      <c r="G359" s="133">
        <v>0</v>
      </c>
      <c r="H359" s="133">
        <v>2.1</v>
      </c>
      <c r="I359" s="133">
        <v>9.65</v>
      </c>
    </row>
    <row r="360" spans="1:9">
      <c r="A360" s="123">
        <v>28261200</v>
      </c>
      <c r="B360" s="124" t="s">
        <v>464</v>
      </c>
      <c r="C360" s="125"/>
      <c r="D360" s="138">
        <v>1.4079999999999999</v>
      </c>
      <c r="E360" s="138">
        <v>1.4398</v>
      </c>
      <c r="F360" s="133">
        <v>0</v>
      </c>
      <c r="G360" s="133">
        <v>0</v>
      </c>
      <c r="H360" s="133">
        <v>2.1</v>
      </c>
      <c r="I360" s="133">
        <v>9.65</v>
      </c>
    </row>
    <row r="361" spans="1:9">
      <c r="A361" s="123">
        <v>28261920</v>
      </c>
      <c r="B361" s="124" t="s">
        <v>465</v>
      </c>
      <c r="C361" s="125"/>
      <c r="D361" s="138">
        <v>1.5124</v>
      </c>
      <c r="E361" s="138">
        <v>1.6558999999999999</v>
      </c>
      <c r="F361" s="133">
        <v>0</v>
      </c>
      <c r="G361" s="133">
        <v>0</v>
      </c>
      <c r="H361" s="133">
        <v>2.1</v>
      </c>
      <c r="I361" s="133">
        <v>9.65</v>
      </c>
    </row>
    <row r="362" spans="1:9">
      <c r="A362" s="123">
        <v>28261990</v>
      </c>
      <c r="B362" s="124" t="s">
        <v>466</v>
      </c>
      <c r="C362" s="125"/>
      <c r="D362" s="138">
        <v>13.7837</v>
      </c>
      <c r="E362" s="138">
        <v>13.7837</v>
      </c>
      <c r="F362" s="133">
        <v>9</v>
      </c>
      <c r="G362" s="133">
        <v>0</v>
      </c>
      <c r="H362" s="133">
        <v>2.1</v>
      </c>
      <c r="I362" s="133">
        <v>9.65</v>
      </c>
    </row>
    <row r="363" spans="1:9">
      <c r="A363" s="123">
        <v>28263000</v>
      </c>
      <c r="B363" s="126" t="s">
        <v>467</v>
      </c>
      <c r="C363" s="125"/>
      <c r="D363" s="138">
        <v>1.278</v>
      </c>
      <c r="E363" s="138">
        <v>1.278</v>
      </c>
      <c r="F363" s="133">
        <v>0</v>
      </c>
      <c r="G363" s="133">
        <v>0</v>
      </c>
      <c r="H363" s="133">
        <v>2.1</v>
      </c>
      <c r="I363" s="133">
        <v>9.65</v>
      </c>
    </row>
    <row r="364" spans="1:9" ht="27">
      <c r="A364" s="123">
        <v>28269020</v>
      </c>
      <c r="B364" s="124" t="s">
        <v>468</v>
      </c>
      <c r="C364" s="125"/>
      <c r="D364" s="138">
        <v>0.65859999999999996</v>
      </c>
      <c r="E364" s="138">
        <v>0.71379999999999999</v>
      </c>
      <c r="F364" s="133">
        <v>9</v>
      </c>
      <c r="G364" s="133">
        <v>0</v>
      </c>
      <c r="H364" s="133">
        <v>2.1</v>
      </c>
      <c r="I364" s="133">
        <v>9.65</v>
      </c>
    </row>
    <row r="365" spans="1:9">
      <c r="A365" s="123">
        <v>28269090</v>
      </c>
      <c r="B365" s="124" t="s">
        <v>469</v>
      </c>
      <c r="C365" s="125"/>
      <c r="D365" s="136">
        <v>1.7</v>
      </c>
      <c r="E365" s="136">
        <v>1.9883999999999999</v>
      </c>
      <c r="F365" s="133">
        <v>0</v>
      </c>
      <c r="G365" s="133">
        <v>0</v>
      </c>
      <c r="H365" s="133">
        <v>2.1</v>
      </c>
      <c r="I365" s="133">
        <v>9.65</v>
      </c>
    </row>
    <row r="366" spans="1:9">
      <c r="A366" s="123">
        <v>28271000</v>
      </c>
      <c r="B366" s="124" t="s">
        <v>470</v>
      </c>
      <c r="C366" s="125"/>
      <c r="D366" s="138">
        <v>0.20849999999999999</v>
      </c>
      <c r="E366" s="138">
        <v>0.29089999999999999</v>
      </c>
      <c r="F366" s="133">
        <v>9</v>
      </c>
      <c r="G366" s="133">
        <v>0</v>
      </c>
      <c r="H366" s="133">
        <v>2.1</v>
      </c>
      <c r="I366" s="133">
        <v>9.65</v>
      </c>
    </row>
    <row r="367" spans="1:9">
      <c r="A367" s="123">
        <v>28272010</v>
      </c>
      <c r="B367" s="124" t="s">
        <v>471</v>
      </c>
      <c r="C367" s="125"/>
      <c r="D367" s="136">
        <v>3.8129</v>
      </c>
      <c r="E367" s="136">
        <v>0.2316</v>
      </c>
      <c r="F367" s="133">
        <v>9</v>
      </c>
      <c r="G367" s="133">
        <v>0</v>
      </c>
      <c r="H367" s="133">
        <v>2.1</v>
      </c>
      <c r="I367" s="133">
        <v>9.65</v>
      </c>
    </row>
    <row r="368" spans="1:9">
      <c r="A368" s="123">
        <v>28272090</v>
      </c>
      <c r="B368" s="124" t="s">
        <v>472</v>
      </c>
      <c r="C368" s="125"/>
      <c r="D368" s="138">
        <v>0.18779999999999999</v>
      </c>
      <c r="E368" s="138">
        <v>0.26390000000000002</v>
      </c>
      <c r="F368" s="133">
        <v>9</v>
      </c>
      <c r="G368" s="133">
        <v>0</v>
      </c>
      <c r="H368" s="133">
        <v>2.1</v>
      </c>
      <c r="I368" s="133">
        <v>9.65</v>
      </c>
    </row>
    <row r="369" spans="1:9" ht="27">
      <c r="A369" s="123">
        <v>28273110</v>
      </c>
      <c r="B369" s="124" t="s">
        <v>473</v>
      </c>
      <c r="C369" s="125"/>
      <c r="D369" s="138">
        <v>0.38750000000000001</v>
      </c>
      <c r="E369" s="138">
        <v>0.40079999999999999</v>
      </c>
      <c r="F369" s="133">
        <v>9</v>
      </c>
      <c r="G369" s="133">
        <v>0</v>
      </c>
      <c r="H369" s="133">
        <v>2.1</v>
      </c>
      <c r="I369" s="133">
        <v>9.65</v>
      </c>
    </row>
    <row r="370" spans="1:9">
      <c r="A370" s="123">
        <v>28273190</v>
      </c>
      <c r="B370" s="124" t="s">
        <v>474</v>
      </c>
      <c r="C370" s="125"/>
      <c r="D370" s="138">
        <v>0.3004</v>
      </c>
      <c r="E370" s="138">
        <v>0.46589999999999998</v>
      </c>
      <c r="F370" s="133">
        <v>9</v>
      </c>
      <c r="G370" s="133">
        <v>0</v>
      </c>
      <c r="H370" s="133">
        <v>2.1</v>
      </c>
      <c r="I370" s="133">
        <v>9.65</v>
      </c>
    </row>
    <row r="371" spans="1:9" ht="27">
      <c r="A371" s="123">
        <v>28273200</v>
      </c>
      <c r="B371" s="124" t="s">
        <v>475</v>
      </c>
      <c r="C371" s="125"/>
      <c r="D371" s="138">
        <v>0.1187</v>
      </c>
      <c r="E371" s="138">
        <v>0.2989</v>
      </c>
      <c r="F371" s="133">
        <v>9</v>
      </c>
      <c r="G371" s="133">
        <v>0</v>
      </c>
      <c r="H371" s="133">
        <v>2.1</v>
      </c>
      <c r="I371" s="133">
        <v>9.65</v>
      </c>
    </row>
    <row r="372" spans="1:9">
      <c r="A372" s="123">
        <v>28273910</v>
      </c>
      <c r="B372" s="124" t="s">
        <v>476</v>
      </c>
      <c r="C372" s="125"/>
      <c r="D372" s="138">
        <v>6.2712000000000003</v>
      </c>
      <c r="E372" s="138">
        <v>6.2712000000000003</v>
      </c>
      <c r="F372" s="133">
        <v>0</v>
      </c>
      <c r="G372" s="133">
        <v>0</v>
      </c>
      <c r="H372" s="133">
        <v>2.1</v>
      </c>
      <c r="I372" s="133">
        <v>9.65</v>
      </c>
    </row>
    <row r="373" spans="1:9">
      <c r="A373" s="123">
        <v>28273996</v>
      </c>
      <c r="B373" s="124" t="s">
        <v>477</v>
      </c>
      <c r="C373" s="125"/>
      <c r="D373" s="138">
        <v>2.7875999999999999</v>
      </c>
      <c r="E373" s="138">
        <v>2.7894999999999999</v>
      </c>
      <c r="F373" s="133">
        <v>9</v>
      </c>
      <c r="G373" s="133">
        <v>0</v>
      </c>
      <c r="H373" s="133">
        <v>2.1</v>
      </c>
      <c r="I373" s="133">
        <v>9.65</v>
      </c>
    </row>
    <row r="374" spans="1:9">
      <c r="A374" s="123">
        <v>28273997</v>
      </c>
      <c r="B374" s="124" t="s">
        <v>478</v>
      </c>
      <c r="C374" s="125"/>
      <c r="D374" s="138">
        <v>7.0739999999999998</v>
      </c>
      <c r="E374" s="138">
        <v>7.0975999999999999</v>
      </c>
      <c r="F374" s="133">
        <v>9</v>
      </c>
      <c r="G374" s="133">
        <v>0</v>
      </c>
      <c r="H374" s="133">
        <v>2.1</v>
      </c>
      <c r="I374" s="133">
        <v>9.65</v>
      </c>
    </row>
    <row r="375" spans="1:9">
      <c r="A375" s="123">
        <v>28273998</v>
      </c>
      <c r="B375" s="124" t="s">
        <v>479</v>
      </c>
      <c r="C375" s="125"/>
      <c r="D375" s="138">
        <v>0.38590000000000002</v>
      </c>
      <c r="E375" s="138">
        <v>0.76749999999999996</v>
      </c>
      <c r="F375" s="133">
        <v>9</v>
      </c>
      <c r="G375" s="133">
        <v>0</v>
      </c>
      <c r="H375" s="133">
        <v>2.1</v>
      </c>
      <c r="I375" s="133">
        <v>9.65</v>
      </c>
    </row>
    <row r="376" spans="1:9">
      <c r="A376" s="123">
        <v>28273999</v>
      </c>
      <c r="B376" s="124" t="s">
        <v>480</v>
      </c>
      <c r="C376" s="125"/>
      <c r="D376" s="138">
        <v>6.3994</v>
      </c>
      <c r="E376" s="138">
        <v>6.3994</v>
      </c>
      <c r="F376" s="133">
        <v>9</v>
      </c>
      <c r="G376" s="133">
        <v>0</v>
      </c>
      <c r="H376" s="133">
        <v>2.1</v>
      </c>
      <c r="I376" s="133">
        <v>9.65</v>
      </c>
    </row>
    <row r="377" spans="1:9">
      <c r="A377" s="123">
        <v>28274120</v>
      </c>
      <c r="B377" s="124" t="s">
        <v>481</v>
      </c>
      <c r="C377" s="125"/>
      <c r="D377" s="138">
        <v>3.6293000000000002</v>
      </c>
      <c r="E377" s="138">
        <v>3.6293000000000002</v>
      </c>
      <c r="F377" s="133">
        <v>0</v>
      </c>
      <c r="G377" s="133">
        <v>0</v>
      </c>
      <c r="H377" s="133">
        <v>2.1</v>
      </c>
      <c r="I377" s="133">
        <v>9.65</v>
      </c>
    </row>
    <row r="378" spans="1:9">
      <c r="A378" s="123">
        <v>28274912</v>
      </c>
      <c r="B378" s="124" t="s">
        <v>482</v>
      </c>
      <c r="C378" s="125"/>
      <c r="D378" s="138">
        <v>0.29299999999999998</v>
      </c>
      <c r="E378" s="138">
        <v>0.38819999999999999</v>
      </c>
      <c r="F378" s="133">
        <v>9</v>
      </c>
      <c r="G378" s="133">
        <v>0</v>
      </c>
      <c r="H378" s="133">
        <v>2.1</v>
      </c>
      <c r="I378" s="133">
        <v>9.65</v>
      </c>
    </row>
    <row r="379" spans="1:9">
      <c r="A379" s="123">
        <v>28274921</v>
      </c>
      <c r="B379" s="124" t="s">
        <v>483</v>
      </c>
      <c r="C379" s="125"/>
      <c r="D379" s="138">
        <v>6.6</v>
      </c>
      <c r="E379" s="138">
        <v>7.5673000000000004</v>
      </c>
      <c r="F379" s="133">
        <v>0</v>
      </c>
      <c r="G379" s="133">
        <v>0</v>
      </c>
      <c r="H379" s="133">
        <v>2.1</v>
      </c>
      <c r="I379" s="133">
        <v>9.65</v>
      </c>
    </row>
    <row r="380" spans="1:9">
      <c r="A380" s="123">
        <v>28275100</v>
      </c>
      <c r="B380" s="124" t="s">
        <v>484</v>
      </c>
      <c r="C380" s="125"/>
      <c r="D380" s="138">
        <v>76.010400000000004</v>
      </c>
      <c r="E380" s="138">
        <v>76.013800000000003</v>
      </c>
      <c r="F380" s="133">
        <v>9</v>
      </c>
      <c r="G380" s="133">
        <v>0</v>
      </c>
      <c r="H380" s="133">
        <v>2.1</v>
      </c>
      <c r="I380" s="133">
        <v>9.65</v>
      </c>
    </row>
    <row r="381" spans="1:9">
      <c r="A381" s="123">
        <v>28276012</v>
      </c>
      <c r="B381" s="124" t="s">
        <v>485</v>
      </c>
      <c r="C381" s="125"/>
      <c r="D381" s="136">
        <v>1.012</v>
      </c>
      <c r="E381" s="136">
        <v>1.1452</v>
      </c>
      <c r="F381" s="133">
        <v>9</v>
      </c>
      <c r="G381" s="133">
        <v>0</v>
      </c>
      <c r="H381" s="133">
        <v>2.1</v>
      </c>
      <c r="I381" s="133">
        <v>9.65</v>
      </c>
    </row>
    <row r="382" spans="1:9">
      <c r="A382" s="123">
        <v>28281000</v>
      </c>
      <c r="B382" s="124" t="s">
        <v>486</v>
      </c>
      <c r="C382" s="125"/>
      <c r="D382" s="138">
        <v>0.62470000000000003</v>
      </c>
      <c r="E382" s="138">
        <v>0.83830000000000005</v>
      </c>
      <c r="F382" s="133">
        <v>10.8</v>
      </c>
      <c r="G382" s="133">
        <v>0</v>
      </c>
      <c r="H382" s="133">
        <v>2.1</v>
      </c>
      <c r="I382" s="133">
        <v>9.65</v>
      </c>
    </row>
    <row r="383" spans="1:9">
      <c r="A383" s="123">
        <v>28289020</v>
      </c>
      <c r="B383" s="124" t="s">
        <v>487</v>
      </c>
      <c r="C383" s="125"/>
      <c r="D383" s="138">
        <v>0.78990000000000005</v>
      </c>
      <c r="E383" s="138">
        <v>0.84209999999999996</v>
      </c>
      <c r="F383" s="133">
        <v>9</v>
      </c>
      <c r="G383" s="133">
        <v>0</v>
      </c>
      <c r="H383" s="133">
        <v>2.1</v>
      </c>
      <c r="I383" s="133">
        <v>9.65</v>
      </c>
    </row>
    <row r="384" spans="1:9">
      <c r="A384" s="123">
        <v>28291100</v>
      </c>
      <c r="B384" s="124" t="s">
        <v>488</v>
      </c>
      <c r="C384" s="125"/>
      <c r="D384" s="138">
        <v>1.4603999999999999</v>
      </c>
      <c r="E384" s="138">
        <v>1.5522</v>
      </c>
      <c r="F384" s="133">
        <v>9</v>
      </c>
      <c r="G384" s="133">
        <v>0</v>
      </c>
      <c r="H384" s="133">
        <v>2.1</v>
      </c>
      <c r="I384" s="133">
        <v>9.65</v>
      </c>
    </row>
    <row r="385" spans="1:9">
      <c r="A385" s="123">
        <v>28291920</v>
      </c>
      <c r="B385" s="124" t="s">
        <v>489</v>
      </c>
      <c r="C385" s="125"/>
      <c r="D385" s="138">
        <v>5.7561</v>
      </c>
      <c r="E385" s="138">
        <v>6.4560000000000004</v>
      </c>
      <c r="F385" s="133">
        <v>0</v>
      </c>
      <c r="G385" s="133">
        <v>0</v>
      </c>
      <c r="H385" s="133">
        <v>2.1</v>
      </c>
      <c r="I385" s="133">
        <v>9.65</v>
      </c>
    </row>
    <row r="386" spans="1:9">
      <c r="A386" s="123">
        <v>28299011</v>
      </c>
      <c r="B386" s="124" t="s">
        <v>490</v>
      </c>
      <c r="C386" s="125"/>
      <c r="D386" s="138">
        <v>2.2298</v>
      </c>
      <c r="E386" s="138">
        <v>2.4666999999999999</v>
      </c>
      <c r="F386" s="133">
        <v>9</v>
      </c>
      <c r="G386" s="133">
        <v>0</v>
      </c>
      <c r="H386" s="133">
        <v>2.1</v>
      </c>
      <c r="I386" s="133">
        <v>9.65</v>
      </c>
    </row>
    <row r="387" spans="1:9">
      <c r="A387" s="123">
        <v>28299050</v>
      </c>
      <c r="B387" s="124" t="s">
        <v>491</v>
      </c>
      <c r="C387" s="125"/>
      <c r="D387" s="138">
        <v>0.49390000000000001</v>
      </c>
      <c r="E387" s="138">
        <v>0.58560000000000001</v>
      </c>
      <c r="F387" s="133">
        <v>9</v>
      </c>
      <c r="G387" s="133">
        <v>0</v>
      </c>
      <c r="H387" s="133">
        <v>2.1</v>
      </c>
      <c r="I387" s="133">
        <v>9.65</v>
      </c>
    </row>
    <row r="388" spans="1:9">
      <c r="A388" s="123">
        <v>28301010</v>
      </c>
      <c r="B388" s="124" t="s">
        <v>492</v>
      </c>
      <c r="C388" s="125"/>
      <c r="D388" s="138">
        <v>0.53869999999999996</v>
      </c>
      <c r="E388" s="138">
        <v>0.6552</v>
      </c>
      <c r="F388" s="133">
        <v>9</v>
      </c>
      <c r="G388" s="133">
        <v>0</v>
      </c>
      <c r="H388" s="133">
        <v>2.1</v>
      </c>
      <c r="I388" s="133">
        <v>9.65</v>
      </c>
    </row>
    <row r="389" spans="1:9">
      <c r="A389" s="123">
        <v>28301020</v>
      </c>
      <c r="B389" s="124" t="s">
        <v>493</v>
      </c>
      <c r="C389" s="125"/>
      <c r="D389" s="138">
        <v>17.7822</v>
      </c>
      <c r="E389" s="138">
        <v>36.396500000000003</v>
      </c>
      <c r="F389" s="133">
        <v>0</v>
      </c>
      <c r="G389" s="133">
        <v>0</v>
      </c>
      <c r="H389" s="133">
        <v>2.1</v>
      </c>
      <c r="I389" s="133">
        <v>9.65</v>
      </c>
    </row>
    <row r="390" spans="1:9">
      <c r="A390" s="123">
        <v>28309011</v>
      </c>
      <c r="B390" s="124" t="s">
        <v>494</v>
      </c>
      <c r="C390" s="125"/>
      <c r="D390" s="138">
        <v>7.3150000000000004</v>
      </c>
      <c r="E390" s="138">
        <v>7.3150000000000004</v>
      </c>
      <c r="F390" s="133">
        <v>0</v>
      </c>
      <c r="G390" s="133">
        <v>0</v>
      </c>
      <c r="H390" s="133">
        <v>2.1</v>
      </c>
      <c r="I390" s="133">
        <v>9.65</v>
      </c>
    </row>
    <row r="391" spans="1:9">
      <c r="A391" s="123">
        <v>28309016</v>
      </c>
      <c r="B391" s="124" t="s">
        <v>495</v>
      </c>
      <c r="C391" s="125"/>
      <c r="D391" s="138">
        <v>8.76</v>
      </c>
      <c r="E391" s="138">
        <v>8.76</v>
      </c>
      <c r="F391" s="133">
        <v>0</v>
      </c>
      <c r="G391" s="133">
        <v>0</v>
      </c>
      <c r="H391" s="133">
        <v>2.1</v>
      </c>
      <c r="I391" s="133">
        <v>9.65</v>
      </c>
    </row>
    <row r="392" spans="1:9">
      <c r="A392" s="123">
        <v>28309019</v>
      </c>
      <c r="B392" s="124" t="s">
        <v>496</v>
      </c>
      <c r="C392" s="125"/>
      <c r="D392" s="138">
        <v>0.79449999999999998</v>
      </c>
      <c r="E392" s="138">
        <v>0.86799999999999999</v>
      </c>
      <c r="F392" s="133">
        <v>0</v>
      </c>
      <c r="G392" s="133">
        <v>0</v>
      </c>
      <c r="H392" s="133">
        <v>2.1</v>
      </c>
      <c r="I392" s="133">
        <v>9.65</v>
      </c>
    </row>
    <row r="393" spans="1:9">
      <c r="A393" s="123">
        <v>28311011</v>
      </c>
      <c r="B393" s="124" t="s">
        <v>497</v>
      </c>
      <c r="C393" s="125"/>
      <c r="D393" s="138">
        <v>0.77839999999999998</v>
      </c>
      <c r="E393" s="138">
        <v>0.82809999999999995</v>
      </c>
      <c r="F393" s="133">
        <v>0</v>
      </c>
      <c r="G393" s="133">
        <v>0</v>
      </c>
      <c r="H393" s="133">
        <v>2.1</v>
      </c>
      <c r="I393" s="133">
        <v>9.65</v>
      </c>
    </row>
    <row r="394" spans="1:9">
      <c r="A394" s="123">
        <v>28311019</v>
      </c>
      <c r="B394" s="124" t="s">
        <v>498</v>
      </c>
      <c r="C394" s="125"/>
      <c r="D394" s="136">
        <v>2.2273000000000001</v>
      </c>
      <c r="E394" s="136">
        <v>2.2707000000000002</v>
      </c>
      <c r="F394" s="133">
        <v>0</v>
      </c>
      <c r="G394" s="133">
        <v>0</v>
      </c>
      <c r="H394" s="133">
        <v>2.1</v>
      </c>
      <c r="I394" s="133">
        <v>9.65</v>
      </c>
    </row>
    <row r="395" spans="1:9">
      <c r="A395" s="123">
        <v>28311021</v>
      </c>
      <c r="B395" s="124" t="s">
        <v>499</v>
      </c>
      <c r="C395" s="125"/>
      <c r="D395" s="138">
        <v>3.6699000000000002</v>
      </c>
      <c r="E395" s="138">
        <v>3.6699000000000002</v>
      </c>
      <c r="F395" s="133">
        <v>0</v>
      </c>
      <c r="G395" s="133">
        <v>0</v>
      </c>
      <c r="H395" s="133">
        <v>2.1</v>
      </c>
      <c r="I395" s="133">
        <v>9.65</v>
      </c>
    </row>
    <row r="396" spans="1:9">
      <c r="A396" s="123">
        <v>28311029</v>
      </c>
      <c r="B396" s="124" t="s">
        <v>500</v>
      </c>
      <c r="C396" s="125"/>
      <c r="D396" s="138">
        <v>0.30480000000000002</v>
      </c>
      <c r="E396" s="138">
        <v>0.40610000000000002</v>
      </c>
      <c r="F396" s="133">
        <v>9</v>
      </c>
      <c r="G396" s="133">
        <v>0</v>
      </c>
      <c r="H396" s="133">
        <v>2.1</v>
      </c>
      <c r="I396" s="133">
        <v>9.65</v>
      </c>
    </row>
    <row r="397" spans="1:9">
      <c r="A397" s="123">
        <v>28321010</v>
      </c>
      <c r="B397" s="124" t="s">
        <v>501</v>
      </c>
      <c r="C397" s="125"/>
      <c r="D397" s="138">
        <v>0.31619999999999998</v>
      </c>
      <c r="E397" s="138">
        <v>0.36840000000000001</v>
      </c>
      <c r="F397" s="133">
        <v>9</v>
      </c>
      <c r="G397" s="133">
        <v>0</v>
      </c>
      <c r="H397" s="133">
        <v>2.1</v>
      </c>
      <c r="I397" s="133">
        <v>9.65</v>
      </c>
    </row>
    <row r="398" spans="1:9" ht="27">
      <c r="A398" s="123">
        <v>28321090</v>
      </c>
      <c r="B398" s="124" t="s">
        <v>502</v>
      </c>
      <c r="C398" s="125"/>
      <c r="D398" s="138">
        <v>0.36420000000000002</v>
      </c>
      <c r="E398" s="138">
        <v>0.36420000000000002</v>
      </c>
      <c r="F398" s="133">
        <v>0</v>
      </c>
      <c r="G398" s="133">
        <v>0</v>
      </c>
      <c r="H398" s="133">
        <v>2.1</v>
      </c>
      <c r="I398" s="133">
        <v>9.65</v>
      </c>
    </row>
    <row r="399" spans="1:9">
      <c r="A399" s="123">
        <v>28322000</v>
      </c>
      <c r="B399" s="124" t="s">
        <v>503</v>
      </c>
      <c r="C399" s="125"/>
      <c r="D399" s="138">
        <v>0.1406</v>
      </c>
      <c r="E399" s="138">
        <v>0.24510000000000001</v>
      </c>
      <c r="F399" s="133">
        <v>9</v>
      </c>
      <c r="G399" s="133">
        <v>0</v>
      </c>
      <c r="H399" s="133">
        <v>2.1</v>
      </c>
      <c r="I399" s="133">
        <v>9.65</v>
      </c>
    </row>
    <row r="400" spans="1:9">
      <c r="A400" s="123">
        <v>28323020</v>
      </c>
      <c r="B400" s="124" t="s">
        <v>504</v>
      </c>
      <c r="C400" s="125"/>
      <c r="D400" s="138">
        <v>6.7400000000000002E-2</v>
      </c>
      <c r="E400" s="138">
        <v>7.3999999999999996E-2</v>
      </c>
      <c r="F400" s="133">
        <v>9</v>
      </c>
      <c r="G400" s="133">
        <v>0</v>
      </c>
      <c r="H400" s="133">
        <v>2.1</v>
      </c>
      <c r="I400" s="133">
        <v>9.65</v>
      </c>
    </row>
    <row r="401" spans="1:9">
      <c r="A401" s="123">
        <v>28331110</v>
      </c>
      <c r="B401" s="124" t="s">
        <v>505</v>
      </c>
      <c r="C401" s="125"/>
      <c r="D401" s="138">
        <v>0.36909999999999998</v>
      </c>
      <c r="E401" s="138">
        <v>0.40539999999999998</v>
      </c>
      <c r="F401" s="133">
        <v>0</v>
      </c>
      <c r="G401" s="133">
        <v>0</v>
      </c>
      <c r="H401" s="133">
        <v>2.1</v>
      </c>
      <c r="I401" s="133">
        <v>9.65</v>
      </c>
    </row>
    <row r="402" spans="1:9">
      <c r="A402" s="123">
        <v>28331900</v>
      </c>
      <c r="B402" s="124" t="s">
        <v>506</v>
      </c>
      <c r="C402" s="125"/>
      <c r="D402" s="138">
        <v>9.5000000000000001E-2</v>
      </c>
      <c r="E402" s="138">
        <v>0.22889999999999999</v>
      </c>
      <c r="F402" s="133">
        <v>9</v>
      </c>
      <c r="G402" s="133">
        <v>0</v>
      </c>
      <c r="H402" s="133">
        <v>2.1</v>
      </c>
      <c r="I402" s="133">
        <v>9.65</v>
      </c>
    </row>
    <row r="403" spans="1:9">
      <c r="A403" s="123">
        <v>28332100</v>
      </c>
      <c r="B403" s="124" t="s">
        <v>507</v>
      </c>
      <c r="C403" s="125"/>
      <c r="D403" s="138">
        <v>0.96740000000000004</v>
      </c>
      <c r="E403" s="138">
        <v>1.0721000000000001</v>
      </c>
      <c r="F403" s="133">
        <v>9</v>
      </c>
      <c r="G403" s="133">
        <v>0</v>
      </c>
      <c r="H403" s="133">
        <v>2.1</v>
      </c>
      <c r="I403" s="133">
        <v>9.65</v>
      </c>
    </row>
    <row r="404" spans="1:9">
      <c r="A404" s="123">
        <v>28332200</v>
      </c>
      <c r="B404" s="124" t="s">
        <v>508</v>
      </c>
      <c r="C404" s="125"/>
      <c r="D404" s="138">
        <v>3.355</v>
      </c>
      <c r="E404" s="138">
        <v>3.2128999999999999</v>
      </c>
      <c r="F404" s="133">
        <v>0</v>
      </c>
      <c r="G404" s="133">
        <v>0</v>
      </c>
      <c r="H404" s="133">
        <v>2.1</v>
      </c>
      <c r="I404" s="133">
        <v>9.65</v>
      </c>
    </row>
    <row r="405" spans="1:9">
      <c r="A405" s="123">
        <v>28332520</v>
      </c>
      <c r="B405" s="124" t="s">
        <v>509</v>
      </c>
      <c r="C405" s="125"/>
      <c r="D405" s="136">
        <v>0.4229</v>
      </c>
      <c r="E405" s="136">
        <v>0.49370000000000003</v>
      </c>
      <c r="F405" s="133">
        <v>0</v>
      </c>
      <c r="G405" s="133">
        <v>0</v>
      </c>
      <c r="H405" s="133">
        <v>2.1</v>
      </c>
      <c r="I405" s="133">
        <v>9.65</v>
      </c>
    </row>
    <row r="406" spans="1:9" ht="27">
      <c r="A406" s="123">
        <v>28332710</v>
      </c>
      <c r="B406" s="124" t="s">
        <v>510</v>
      </c>
      <c r="C406" s="125"/>
      <c r="D406" s="138">
        <v>0.2276</v>
      </c>
      <c r="E406" s="138">
        <v>0.2276</v>
      </c>
      <c r="F406" s="133">
        <v>0</v>
      </c>
      <c r="G406" s="133">
        <v>0</v>
      </c>
      <c r="H406" s="133">
        <v>2.1</v>
      </c>
      <c r="I406" s="133">
        <v>9.65</v>
      </c>
    </row>
    <row r="407" spans="1:9" ht="27">
      <c r="A407" s="123">
        <v>28332910</v>
      </c>
      <c r="B407" s="124" t="s">
        <v>511</v>
      </c>
      <c r="C407" s="125"/>
      <c r="D407" s="138">
        <v>52.92</v>
      </c>
      <c r="E407" s="138">
        <v>52.92</v>
      </c>
      <c r="F407" s="133">
        <v>0</v>
      </c>
      <c r="G407" s="133">
        <v>0</v>
      </c>
      <c r="H407" s="133">
        <v>2.1</v>
      </c>
      <c r="I407" s="133">
        <v>9.65</v>
      </c>
    </row>
    <row r="408" spans="1:9">
      <c r="A408" s="123">
        <v>28332920</v>
      </c>
      <c r="B408" s="124" t="s">
        <v>512</v>
      </c>
      <c r="C408" s="125"/>
      <c r="D408" s="138">
        <v>0.1583</v>
      </c>
      <c r="E408" s="138">
        <v>0.35460000000000003</v>
      </c>
      <c r="F408" s="133">
        <v>9</v>
      </c>
      <c r="G408" s="133">
        <v>0</v>
      </c>
      <c r="H408" s="133">
        <v>2.1</v>
      </c>
      <c r="I408" s="133">
        <v>9.65</v>
      </c>
    </row>
    <row r="409" spans="1:9">
      <c r="A409" s="123">
        <v>28332940</v>
      </c>
      <c r="B409" s="124" t="s">
        <v>513</v>
      </c>
      <c r="C409" s="125"/>
      <c r="D409" s="138">
        <v>0.8</v>
      </c>
      <c r="E409" s="138">
        <v>0.8</v>
      </c>
      <c r="F409" s="133">
        <v>9</v>
      </c>
      <c r="G409" s="133">
        <v>0</v>
      </c>
      <c r="H409" s="133">
        <v>2.1</v>
      </c>
      <c r="I409" s="133">
        <v>9.65</v>
      </c>
    </row>
    <row r="410" spans="1:9">
      <c r="A410" s="123">
        <v>28332960</v>
      </c>
      <c r="B410" s="124" t="s">
        <v>514</v>
      </c>
      <c r="C410" s="125"/>
      <c r="D410" s="138">
        <v>0.81</v>
      </c>
      <c r="E410" s="138">
        <v>0.85840000000000005</v>
      </c>
      <c r="F410" s="133">
        <v>9</v>
      </c>
      <c r="G410" s="133">
        <v>0</v>
      </c>
      <c r="H410" s="133">
        <v>2.1</v>
      </c>
      <c r="I410" s="133">
        <v>9.65</v>
      </c>
    </row>
    <row r="411" spans="1:9">
      <c r="A411" s="123">
        <v>28332970</v>
      </c>
      <c r="B411" s="124" t="s">
        <v>515</v>
      </c>
      <c r="C411" s="125"/>
      <c r="D411" s="138">
        <v>0.21579999999999999</v>
      </c>
      <c r="E411" s="138">
        <v>0.45739999999999997</v>
      </c>
      <c r="F411" s="133">
        <v>9</v>
      </c>
      <c r="G411" s="133">
        <v>0</v>
      </c>
      <c r="H411" s="133">
        <v>2.1</v>
      </c>
      <c r="I411" s="133">
        <v>9.65</v>
      </c>
    </row>
    <row r="412" spans="1:9">
      <c r="A412" s="123">
        <v>28332990</v>
      </c>
      <c r="B412" s="124" t="s">
        <v>516</v>
      </c>
      <c r="C412" s="125"/>
      <c r="D412" s="138">
        <v>0.34599999999999997</v>
      </c>
      <c r="E412" s="138">
        <v>0.53239999999999998</v>
      </c>
      <c r="F412" s="133">
        <v>9</v>
      </c>
      <c r="G412" s="133">
        <v>0</v>
      </c>
      <c r="H412" s="133">
        <v>2.1</v>
      </c>
      <c r="I412" s="133">
        <v>9.65</v>
      </c>
    </row>
    <row r="413" spans="1:9">
      <c r="A413" s="123">
        <v>28333000</v>
      </c>
      <c r="B413" s="124" t="s">
        <v>517</v>
      </c>
      <c r="C413" s="125"/>
      <c r="D413" s="138">
        <v>0.90269999999999995</v>
      </c>
      <c r="E413" s="138">
        <v>0.96879999999999999</v>
      </c>
      <c r="F413" s="133">
        <v>0</v>
      </c>
      <c r="G413" s="133">
        <v>0</v>
      </c>
      <c r="H413" s="133">
        <v>2.1</v>
      </c>
      <c r="I413" s="133">
        <v>9.65</v>
      </c>
    </row>
    <row r="414" spans="1:9" ht="27">
      <c r="A414" s="123">
        <v>28334010</v>
      </c>
      <c r="B414" s="124" t="s">
        <v>518</v>
      </c>
      <c r="C414" s="125"/>
      <c r="D414" s="136">
        <v>0.62339999999999995</v>
      </c>
      <c r="E414" s="136">
        <v>0.68859999999999999</v>
      </c>
      <c r="F414" s="133">
        <v>0</v>
      </c>
      <c r="G414" s="133">
        <v>0</v>
      </c>
      <c r="H414" s="133">
        <v>2.1</v>
      </c>
      <c r="I414" s="133">
        <v>9.65</v>
      </c>
    </row>
    <row r="415" spans="1:9">
      <c r="A415" s="123">
        <v>28334020</v>
      </c>
      <c r="B415" s="124" t="s">
        <v>519</v>
      </c>
      <c r="C415" s="125"/>
      <c r="D415" s="138">
        <v>1.4247000000000001</v>
      </c>
      <c r="E415" s="138">
        <v>1.5258</v>
      </c>
      <c r="F415" s="133">
        <v>0</v>
      </c>
      <c r="G415" s="133">
        <v>0</v>
      </c>
      <c r="H415" s="133">
        <v>2.1</v>
      </c>
      <c r="I415" s="133">
        <v>9.65</v>
      </c>
    </row>
    <row r="416" spans="1:9" ht="27">
      <c r="A416" s="123">
        <v>28334090</v>
      </c>
      <c r="B416" s="124" t="s">
        <v>520</v>
      </c>
      <c r="C416" s="125"/>
      <c r="D416" s="138">
        <v>0.54710000000000003</v>
      </c>
      <c r="E416" s="138">
        <v>0.69299999999999995</v>
      </c>
      <c r="F416" s="133">
        <v>0</v>
      </c>
      <c r="G416" s="133">
        <v>0</v>
      </c>
      <c r="H416" s="133">
        <v>2.1</v>
      </c>
      <c r="I416" s="133">
        <v>9.65</v>
      </c>
    </row>
    <row r="417" spans="1:9">
      <c r="A417" s="123">
        <v>28341010</v>
      </c>
      <c r="B417" s="124" t="s">
        <v>521</v>
      </c>
      <c r="C417" s="125"/>
      <c r="D417" s="138">
        <v>0.89990000000000003</v>
      </c>
      <c r="E417" s="138">
        <v>0.95709999999999995</v>
      </c>
      <c r="F417" s="133">
        <v>9</v>
      </c>
      <c r="G417" s="133">
        <v>0</v>
      </c>
      <c r="H417" s="133">
        <v>2.1</v>
      </c>
      <c r="I417" s="133">
        <v>9.65</v>
      </c>
    </row>
    <row r="418" spans="1:9">
      <c r="A418" s="123">
        <v>28342190</v>
      </c>
      <c r="B418" s="124" t="s">
        <v>522</v>
      </c>
      <c r="C418" s="125"/>
      <c r="D418" s="136">
        <v>0.434</v>
      </c>
      <c r="E418" s="136">
        <v>0.434</v>
      </c>
      <c r="F418" s="133">
        <v>3.6</v>
      </c>
      <c r="G418" s="141" t="s">
        <v>119</v>
      </c>
      <c r="H418" s="133">
        <v>2.1</v>
      </c>
      <c r="I418" s="133">
        <v>9.65</v>
      </c>
    </row>
    <row r="419" spans="1:9">
      <c r="A419" s="123">
        <v>28342910</v>
      </c>
      <c r="B419" s="124" t="s">
        <v>523</v>
      </c>
      <c r="C419" s="125"/>
      <c r="D419" s="138">
        <v>0.2447</v>
      </c>
      <c r="E419" s="138">
        <v>0.37519999999999998</v>
      </c>
      <c r="F419" s="133">
        <v>9</v>
      </c>
      <c r="G419" s="133">
        <v>0</v>
      </c>
      <c r="H419" s="133">
        <v>2.1</v>
      </c>
      <c r="I419" s="133">
        <v>9.65</v>
      </c>
    </row>
    <row r="420" spans="1:9">
      <c r="A420" s="123">
        <v>28342990</v>
      </c>
      <c r="B420" s="124" t="s">
        <v>524</v>
      </c>
      <c r="C420" s="125"/>
      <c r="D420" s="138">
        <v>2.2627000000000002</v>
      </c>
      <c r="E420" s="138">
        <v>2.4323999999999999</v>
      </c>
      <c r="F420" s="133">
        <v>0</v>
      </c>
      <c r="G420" s="133">
        <v>0</v>
      </c>
      <c r="H420" s="133">
        <v>2.1</v>
      </c>
      <c r="I420" s="133">
        <v>9.65</v>
      </c>
    </row>
    <row r="421" spans="1:9" ht="27">
      <c r="A421" s="123">
        <v>28351011</v>
      </c>
      <c r="B421" s="124" t="s">
        <v>525</v>
      </c>
      <c r="C421" s="125"/>
      <c r="D421" s="138">
        <v>13.944900000000001</v>
      </c>
      <c r="E421" s="138">
        <v>11.611599999999999</v>
      </c>
      <c r="F421" s="133">
        <v>0</v>
      </c>
      <c r="G421" s="133">
        <v>0</v>
      </c>
      <c r="H421" s="133">
        <v>2.1</v>
      </c>
      <c r="I421" s="133">
        <v>9.65</v>
      </c>
    </row>
    <row r="422" spans="1:9">
      <c r="A422" s="123">
        <v>28351019</v>
      </c>
      <c r="B422" s="124" t="s">
        <v>526</v>
      </c>
      <c r="C422" s="125"/>
      <c r="D422" s="138">
        <v>1.3116000000000001</v>
      </c>
      <c r="E422" s="138">
        <v>1.5068999999999999</v>
      </c>
      <c r="F422" s="133">
        <v>9</v>
      </c>
      <c r="G422" s="133">
        <v>0</v>
      </c>
      <c r="H422" s="133">
        <v>2.1</v>
      </c>
      <c r="I422" s="133">
        <v>9.65</v>
      </c>
    </row>
    <row r="423" spans="1:9">
      <c r="A423" s="123">
        <v>28352200</v>
      </c>
      <c r="B423" s="124" t="s">
        <v>527</v>
      </c>
      <c r="C423" s="125"/>
      <c r="D423" s="138">
        <v>1.1608000000000001</v>
      </c>
      <c r="E423" s="138">
        <v>1.3761000000000001</v>
      </c>
      <c r="F423" s="133">
        <v>9</v>
      </c>
      <c r="G423" s="133">
        <v>0</v>
      </c>
      <c r="H423" s="133">
        <v>2.1</v>
      </c>
      <c r="I423" s="133">
        <v>9.65</v>
      </c>
    </row>
    <row r="424" spans="1:9">
      <c r="A424" s="123">
        <v>28352400</v>
      </c>
      <c r="B424" s="124" t="s">
        <v>528</v>
      </c>
      <c r="C424" s="125"/>
      <c r="D424" s="136">
        <v>0.32079999999999997</v>
      </c>
      <c r="E424" s="136">
        <v>0.36349999999999999</v>
      </c>
      <c r="F424" s="133">
        <v>0</v>
      </c>
      <c r="G424" s="133">
        <v>0</v>
      </c>
      <c r="H424" s="133">
        <v>2.1</v>
      </c>
      <c r="I424" s="133">
        <v>9.65</v>
      </c>
    </row>
    <row r="425" spans="1:9">
      <c r="A425" s="123">
        <v>28352500</v>
      </c>
      <c r="B425" s="124" t="s">
        <v>529</v>
      </c>
      <c r="C425" s="125"/>
      <c r="D425" s="138">
        <v>0.48159999999999997</v>
      </c>
      <c r="E425" s="138">
        <v>0.62319999999999998</v>
      </c>
      <c r="F425" s="133">
        <v>9</v>
      </c>
      <c r="G425" s="133">
        <v>0</v>
      </c>
      <c r="H425" s="133">
        <v>2.1</v>
      </c>
      <c r="I425" s="133">
        <v>9.65</v>
      </c>
    </row>
    <row r="426" spans="1:9">
      <c r="A426" s="123">
        <v>28352600</v>
      </c>
      <c r="B426" s="124" t="s">
        <v>530</v>
      </c>
      <c r="C426" s="125"/>
      <c r="D426" s="138">
        <v>0.74080000000000001</v>
      </c>
      <c r="E426" s="138">
        <v>1.0767</v>
      </c>
      <c r="F426" s="133">
        <v>9</v>
      </c>
      <c r="G426" s="133">
        <v>0</v>
      </c>
      <c r="H426" s="133">
        <v>2.1</v>
      </c>
      <c r="I426" s="133">
        <v>9.65</v>
      </c>
    </row>
    <row r="427" spans="1:9">
      <c r="A427" s="123">
        <v>28352980</v>
      </c>
      <c r="B427" s="124" t="s">
        <v>531</v>
      </c>
      <c r="C427" s="125"/>
      <c r="D427" s="138">
        <v>1.6004</v>
      </c>
      <c r="E427" s="138">
        <v>2.2959999999999998</v>
      </c>
      <c r="F427" s="133">
        <v>9</v>
      </c>
      <c r="G427" s="133">
        <v>0</v>
      </c>
      <c r="H427" s="133">
        <v>2.1</v>
      </c>
      <c r="I427" s="133">
        <v>9.65</v>
      </c>
    </row>
    <row r="428" spans="1:9">
      <c r="A428" s="123">
        <v>28352990</v>
      </c>
      <c r="B428" s="124" t="s">
        <v>532</v>
      </c>
      <c r="C428" s="125"/>
      <c r="D428" s="138">
        <v>1.1536999999999999</v>
      </c>
      <c r="E428" s="138">
        <v>1.3192999999999999</v>
      </c>
      <c r="F428" s="133">
        <v>9</v>
      </c>
      <c r="G428" s="133">
        <v>0</v>
      </c>
      <c r="H428" s="133">
        <v>2.1</v>
      </c>
      <c r="I428" s="133">
        <v>9.65</v>
      </c>
    </row>
    <row r="429" spans="1:9">
      <c r="A429" s="123">
        <v>28353110</v>
      </c>
      <c r="B429" s="124" t="s">
        <v>533</v>
      </c>
      <c r="C429" s="125"/>
      <c r="D429" s="136">
        <v>0.96</v>
      </c>
      <c r="E429" s="136">
        <v>1.0763</v>
      </c>
      <c r="F429" s="133">
        <v>9</v>
      </c>
      <c r="G429" s="133">
        <v>0</v>
      </c>
      <c r="H429" s="133">
        <v>2.1</v>
      </c>
      <c r="I429" s="133">
        <v>9.65</v>
      </c>
    </row>
    <row r="430" spans="1:9">
      <c r="A430" s="123">
        <v>28353190</v>
      </c>
      <c r="B430" s="124" t="s">
        <v>534</v>
      </c>
      <c r="C430" s="125"/>
      <c r="D430" s="138">
        <v>1.3277000000000001</v>
      </c>
      <c r="E430" s="138">
        <v>1.4007000000000001</v>
      </c>
      <c r="F430" s="133">
        <v>9</v>
      </c>
      <c r="G430" s="133">
        <v>0</v>
      </c>
      <c r="H430" s="133">
        <v>2.1</v>
      </c>
      <c r="I430" s="133">
        <v>9.65</v>
      </c>
    </row>
    <row r="431" spans="1:9">
      <c r="A431" s="123">
        <v>28353910</v>
      </c>
      <c r="B431" s="124" t="s">
        <v>535</v>
      </c>
      <c r="C431" s="125"/>
      <c r="D431" s="138">
        <v>1.3875999999999999</v>
      </c>
      <c r="E431" s="138">
        <v>1.5</v>
      </c>
      <c r="F431" s="133">
        <v>9</v>
      </c>
      <c r="G431" s="133">
        <v>0</v>
      </c>
      <c r="H431" s="133">
        <v>2.1</v>
      </c>
      <c r="I431" s="133">
        <v>9.65</v>
      </c>
    </row>
    <row r="432" spans="1:9">
      <c r="A432" s="123">
        <v>28353920</v>
      </c>
      <c r="B432" s="124" t="s">
        <v>536</v>
      </c>
      <c r="C432" s="125"/>
      <c r="D432" s="138">
        <v>1.3489</v>
      </c>
      <c r="E432" s="138">
        <v>1.6344000000000001</v>
      </c>
      <c r="F432" s="133">
        <v>9</v>
      </c>
      <c r="G432" s="133">
        <v>0</v>
      </c>
      <c r="H432" s="133">
        <v>2.1</v>
      </c>
      <c r="I432" s="133">
        <v>9.65</v>
      </c>
    </row>
    <row r="433" spans="1:9">
      <c r="A433" s="123">
        <v>28353990</v>
      </c>
      <c r="B433" s="124" t="s">
        <v>537</v>
      </c>
      <c r="C433" s="125"/>
      <c r="D433" s="138">
        <v>0.32090000000000002</v>
      </c>
      <c r="E433" s="138">
        <v>0.48089999999999999</v>
      </c>
      <c r="F433" s="133">
        <v>0</v>
      </c>
      <c r="G433" s="133">
        <v>0</v>
      </c>
      <c r="H433" s="133">
        <v>2.1</v>
      </c>
      <c r="I433" s="133">
        <v>9.65</v>
      </c>
    </row>
    <row r="434" spans="1:9">
      <c r="A434" s="123">
        <v>28362010</v>
      </c>
      <c r="B434" s="124" t="s">
        <v>538</v>
      </c>
      <c r="C434" s="125"/>
      <c r="D434" s="136">
        <v>0.183</v>
      </c>
      <c r="E434" s="136">
        <v>0.183</v>
      </c>
      <c r="F434" s="133">
        <v>9</v>
      </c>
      <c r="G434" s="133">
        <v>0</v>
      </c>
      <c r="H434" s="133">
        <v>2.1</v>
      </c>
      <c r="I434" s="133">
        <v>9.65</v>
      </c>
    </row>
    <row r="435" spans="1:9">
      <c r="A435" s="123">
        <v>28362090</v>
      </c>
      <c r="B435" s="124" t="s">
        <v>539</v>
      </c>
      <c r="C435" s="125"/>
      <c r="D435" s="136">
        <v>0.26069999999999999</v>
      </c>
      <c r="E435" s="136">
        <v>0.30630000000000002</v>
      </c>
      <c r="F435" s="133">
        <v>20</v>
      </c>
      <c r="G435" s="133">
        <v>0</v>
      </c>
      <c r="H435" s="133">
        <v>2.1</v>
      </c>
      <c r="I435" s="133">
        <v>9.65</v>
      </c>
    </row>
    <row r="436" spans="1:9">
      <c r="A436" s="123">
        <v>28363000</v>
      </c>
      <c r="B436" s="124" t="s">
        <v>540</v>
      </c>
      <c r="C436" s="125"/>
      <c r="D436" s="138">
        <v>1.0479000000000001</v>
      </c>
      <c r="E436" s="138">
        <v>1.093</v>
      </c>
      <c r="F436" s="133">
        <v>9</v>
      </c>
      <c r="G436" s="133">
        <v>0</v>
      </c>
      <c r="H436" s="133">
        <v>2.1</v>
      </c>
      <c r="I436" s="133">
        <v>9.65</v>
      </c>
    </row>
    <row r="437" spans="1:9">
      <c r="A437" s="123">
        <v>28364000</v>
      </c>
      <c r="B437" s="124" t="s">
        <v>541</v>
      </c>
      <c r="C437" s="125"/>
      <c r="D437" s="138">
        <v>0.45069999999999999</v>
      </c>
      <c r="E437" s="138">
        <v>0.61219999999999997</v>
      </c>
      <c r="F437" s="133">
        <v>9</v>
      </c>
      <c r="G437" s="133">
        <v>0</v>
      </c>
      <c r="H437" s="133">
        <v>2.1</v>
      </c>
      <c r="I437" s="133">
        <v>9.65</v>
      </c>
    </row>
    <row r="438" spans="1:9">
      <c r="A438" s="123">
        <v>28365000</v>
      </c>
      <c r="B438" s="124" t="s">
        <v>542</v>
      </c>
      <c r="C438" s="125"/>
      <c r="D438" s="136">
        <v>0.4511</v>
      </c>
      <c r="E438" s="136">
        <v>0.50339999999999996</v>
      </c>
      <c r="F438" s="133">
        <v>0</v>
      </c>
      <c r="G438" s="133">
        <v>0</v>
      </c>
      <c r="H438" s="133">
        <v>2.1</v>
      </c>
      <c r="I438" s="133">
        <v>9.65</v>
      </c>
    </row>
    <row r="439" spans="1:9">
      <c r="A439" s="123">
        <v>28366010</v>
      </c>
      <c r="B439" s="124" t="s">
        <v>543</v>
      </c>
      <c r="C439" s="125"/>
      <c r="D439" s="138">
        <v>70.92</v>
      </c>
      <c r="E439" s="138">
        <v>70.92</v>
      </c>
      <c r="F439" s="133">
        <v>9</v>
      </c>
      <c r="G439" s="133">
        <v>0</v>
      </c>
      <c r="H439" s="133">
        <v>2.1</v>
      </c>
      <c r="I439" s="133">
        <v>9.65</v>
      </c>
    </row>
    <row r="440" spans="1:9">
      <c r="A440" s="123">
        <v>28369100</v>
      </c>
      <c r="B440" s="124" t="s">
        <v>544</v>
      </c>
      <c r="C440" s="125"/>
      <c r="D440" s="138">
        <v>1.3528</v>
      </c>
      <c r="E440" s="138">
        <v>1.4368000000000001</v>
      </c>
      <c r="F440" s="133">
        <v>0</v>
      </c>
      <c r="G440" s="133">
        <v>0</v>
      </c>
      <c r="H440" s="133">
        <v>2.1</v>
      </c>
      <c r="I440" s="133">
        <v>9.65</v>
      </c>
    </row>
    <row r="441" spans="1:9">
      <c r="A441" s="123">
        <v>28369200</v>
      </c>
      <c r="B441" s="124" t="s">
        <v>545</v>
      </c>
      <c r="C441" s="125"/>
      <c r="D441" s="136">
        <v>2.4089999999999998</v>
      </c>
      <c r="E441" s="136">
        <v>2.4089999999999998</v>
      </c>
      <c r="F441" s="133">
        <v>9</v>
      </c>
      <c r="G441" s="133">
        <v>0</v>
      </c>
      <c r="H441" s="133">
        <v>2.1</v>
      </c>
      <c r="I441" s="133">
        <v>9.65</v>
      </c>
    </row>
    <row r="442" spans="1:9">
      <c r="A442" s="123">
        <v>28369911</v>
      </c>
      <c r="B442" s="124" t="s">
        <v>546</v>
      </c>
      <c r="C442" s="125"/>
      <c r="D442" s="138">
        <v>3.0013000000000001</v>
      </c>
      <c r="E442" s="138">
        <v>3.1720999999999999</v>
      </c>
      <c r="F442" s="133">
        <v>0</v>
      </c>
      <c r="G442" s="133">
        <v>0</v>
      </c>
      <c r="H442" s="133">
        <v>2.1</v>
      </c>
      <c r="I442" s="133">
        <v>9.65</v>
      </c>
    </row>
    <row r="443" spans="1:9">
      <c r="A443" s="123">
        <v>28369912</v>
      </c>
      <c r="B443" s="124" t="s">
        <v>547</v>
      </c>
      <c r="C443" s="125"/>
      <c r="D443" s="136">
        <v>0.20300000000000001</v>
      </c>
      <c r="E443" s="136">
        <v>0.24929999999999999</v>
      </c>
      <c r="F443" s="133">
        <v>9</v>
      </c>
      <c r="G443" s="133">
        <v>0</v>
      </c>
      <c r="H443" s="133">
        <v>2.1</v>
      </c>
      <c r="I443" s="133">
        <v>9.65</v>
      </c>
    </row>
    <row r="444" spans="1:9">
      <c r="A444" s="123">
        <v>28369913</v>
      </c>
      <c r="B444" s="124" t="s">
        <v>548</v>
      </c>
      <c r="C444" s="125"/>
      <c r="D444" s="138">
        <v>0.62139999999999995</v>
      </c>
      <c r="E444" s="138">
        <v>1.2017</v>
      </c>
      <c r="F444" s="133">
        <v>9</v>
      </c>
      <c r="G444" s="133">
        <v>0</v>
      </c>
      <c r="H444" s="133">
        <v>2.1</v>
      </c>
      <c r="I444" s="133">
        <v>9.65</v>
      </c>
    </row>
    <row r="445" spans="1:9">
      <c r="A445" s="123">
        <v>28369919</v>
      </c>
      <c r="B445" s="124" t="s">
        <v>549</v>
      </c>
      <c r="C445" s="125"/>
      <c r="D445" s="138">
        <v>0.74960000000000004</v>
      </c>
      <c r="E445" s="138">
        <v>0.79459999999999997</v>
      </c>
      <c r="F445" s="133">
        <v>0</v>
      </c>
      <c r="G445" s="133">
        <v>0</v>
      </c>
      <c r="H445" s="133">
        <v>2.1</v>
      </c>
      <c r="I445" s="133">
        <v>9.65</v>
      </c>
    </row>
    <row r="446" spans="1:9">
      <c r="A446" s="123">
        <v>28369920</v>
      </c>
      <c r="B446" s="124" t="s">
        <v>550</v>
      </c>
      <c r="C446" s="125"/>
      <c r="D446" s="138">
        <v>2.6930000000000001</v>
      </c>
      <c r="E446" s="138">
        <v>2.6930000000000001</v>
      </c>
      <c r="F446" s="133">
        <v>9</v>
      </c>
      <c r="G446" s="133">
        <v>0</v>
      </c>
      <c r="H446" s="133">
        <v>2.1</v>
      </c>
      <c r="I446" s="133">
        <v>9.65</v>
      </c>
    </row>
    <row r="447" spans="1:9">
      <c r="A447" s="123">
        <v>28371100</v>
      </c>
      <c r="B447" s="124" t="s">
        <v>551</v>
      </c>
      <c r="C447" s="125"/>
      <c r="D447" s="138">
        <v>1.2971999999999999</v>
      </c>
      <c r="E447" s="138">
        <v>1.514</v>
      </c>
      <c r="F447" s="133">
        <v>0</v>
      </c>
      <c r="G447" s="133">
        <v>0</v>
      </c>
      <c r="H447" s="133">
        <v>2.1</v>
      </c>
      <c r="I447" s="133">
        <v>9.65</v>
      </c>
    </row>
    <row r="448" spans="1:9">
      <c r="A448" s="123">
        <v>28372011</v>
      </c>
      <c r="B448" s="124" t="s">
        <v>552</v>
      </c>
      <c r="C448" s="125"/>
      <c r="D448" s="138">
        <v>11.010199999999999</v>
      </c>
      <c r="E448" s="138">
        <v>7.1877000000000004</v>
      </c>
      <c r="F448" s="133">
        <v>0</v>
      </c>
      <c r="G448" s="133">
        <v>0</v>
      </c>
      <c r="H448" s="133">
        <v>2.1</v>
      </c>
      <c r="I448" s="133">
        <v>9.65</v>
      </c>
    </row>
    <row r="449" spans="1:9">
      <c r="A449" s="123">
        <v>28372019</v>
      </c>
      <c r="B449" s="124" t="s">
        <v>553</v>
      </c>
      <c r="C449" s="125"/>
      <c r="D449" s="138">
        <v>1.6</v>
      </c>
      <c r="E449" s="138">
        <v>1.6</v>
      </c>
      <c r="F449" s="133">
        <v>0</v>
      </c>
      <c r="G449" s="133">
        <v>0</v>
      </c>
      <c r="H449" s="133">
        <v>2.1</v>
      </c>
      <c r="I449" s="133">
        <v>9.65</v>
      </c>
    </row>
    <row r="450" spans="1:9">
      <c r="A450" s="123">
        <v>28372029</v>
      </c>
      <c r="B450" s="124" t="s">
        <v>554</v>
      </c>
      <c r="C450" s="125"/>
      <c r="D450" s="138">
        <v>0.27679999999999999</v>
      </c>
      <c r="E450" s="138">
        <v>0.33479999999999999</v>
      </c>
      <c r="F450" s="133">
        <v>9</v>
      </c>
      <c r="G450" s="133">
        <v>0</v>
      </c>
      <c r="H450" s="133">
        <v>2.1</v>
      </c>
      <c r="I450" s="133">
        <v>9.65</v>
      </c>
    </row>
    <row r="451" spans="1:9" ht="27">
      <c r="A451" s="123">
        <v>28391100</v>
      </c>
      <c r="B451" s="124" t="s">
        <v>555</v>
      </c>
      <c r="C451" s="125"/>
      <c r="D451" s="138">
        <v>3.2875000000000001</v>
      </c>
      <c r="E451" s="138">
        <v>3.2875000000000001</v>
      </c>
      <c r="F451" s="133">
        <v>9</v>
      </c>
      <c r="G451" s="133">
        <v>0</v>
      </c>
      <c r="H451" s="133">
        <v>2.1</v>
      </c>
      <c r="I451" s="133">
        <v>9.65</v>
      </c>
    </row>
    <row r="452" spans="1:9">
      <c r="A452" s="123">
        <v>28391900</v>
      </c>
      <c r="B452" s="124" t="s">
        <v>556</v>
      </c>
      <c r="C452" s="125"/>
      <c r="D452" s="138">
        <v>3.0950000000000002</v>
      </c>
      <c r="E452" s="138">
        <v>3.1221999999999999</v>
      </c>
      <c r="F452" s="133">
        <v>9</v>
      </c>
      <c r="G452" s="133">
        <v>0</v>
      </c>
      <c r="H452" s="133">
        <v>2.1</v>
      </c>
      <c r="I452" s="133">
        <v>9.65</v>
      </c>
    </row>
    <row r="453" spans="1:9" ht="27">
      <c r="A453" s="123">
        <v>28399010</v>
      </c>
      <c r="B453" s="124" t="s">
        <v>557</v>
      </c>
      <c r="C453" s="125"/>
      <c r="D453" s="138">
        <v>0.75509999999999999</v>
      </c>
      <c r="E453" s="138">
        <v>0.75509999999999999</v>
      </c>
      <c r="F453" s="133">
        <v>9</v>
      </c>
      <c r="G453" s="133">
        <v>0</v>
      </c>
      <c r="H453" s="133">
        <v>2.1</v>
      </c>
      <c r="I453" s="133">
        <v>9.65</v>
      </c>
    </row>
    <row r="454" spans="1:9">
      <c r="A454" s="123">
        <v>28399050</v>
      </c>
      <c r="B454" s="124" t="s">
        <v>558</v>
      </c>
      <c r="C454" s="125"/>
      <c r="D454" s="138">
        <v>0.18329999999999999</v>
      </c>
      <c r="E454" s="138">
        <v>0.20399999999999999</v>
      </c>
      <c r="F454" s="133">
        <v>0</v>
      </c>
      <c r="G454" s="133">
        <v>0</v>
      </c>
      <c r="H454" s="133">
        <v>2.1</v>
      </c>
      <c r="I454" s="133">
        <v>9.65</v>
      </c>
    </row>
    <row r="455" spans="1:9">
      <c r="A455" s="123">
        <v>28399090</v>
      </c>
      <c r="B455" s="124" t="s">
        <v>559</v>
      </c>
      <c r="C455" s="125"/>
      <c r="D455" s="138">
        <v>2.5493000000000001</v>
      </c>
      <c r="E455" s="138">
        <v>3.0903999999999998</v>
      </c>
      <c r="F455" s="133">
        <v>9</v>
      </c>
      <c r="G455" s="133">
        <v>0</v>
      </c>
      <c r="H455" s="133">
        <v>2.1</v>
      </c>
      <c r="I455" s="133">
        <v>9.65</v>
      </c>
    </row>
    <row r="456" spans="1:9">
      <c r="A456" s="123">
        <v>28402000</v>
      </c>
      <c r="B456" s="124" t="s">
        <v>560</v>
      </c>
      <c r="C456" s="125"/>
      <c r="D456" s="138">
        <v>2.1356999999999999</v>
      </c>
      <c r="E456" s="138">
        <v>2.5495000000000001</v>
      </c>
      <c r="F456" s="133">
        <v>0</v>
      </c>
      <c r="G456" s="133">
        <v>0</v>
      </c>
      <c r="H456" s="133">
        <v>2.1</v>
      </c>
      <c r="I456" s="133">
        <v>9.65</v>
      </c>
    </row>
    <row r="457" spans="1:9">
      <c r="A457" s="123">
        <v>28403000</v>
      </c>
      <c r="B457" s="124" t="s">
        <v>561</v>
      </c>
      <c r="C457" s="125"/>
      <c r="D457" s="138">
        <v>3.0838000000000001</v>
      </c>
      <c r="E457" s="138">
        <v>3.0838000000000001</v>
      </c>
      <c r="F457" s="133">
        <v>9</v>
      </c>
      <c r="G457" s="133">
        <v>0</v>
      </c>
      <c r="H457" s="133">
        <v>2.1</v>
      </c>
      <c r="I457" s="133">
        <v>9.65</v>
      </c>
    </row>
    <row r="458" spans="1:9">
      <c r="A458" s="123">
        <v>28415014</v>
      </c>
      <c r="B458" s="124" t="s">
        <v>562</v>
      </c>
      <c r="C458" s="125"/>
      <c r="D458" s="138">
        <v>2.4405000000000001</v>
      </c>
      <c r="E458" s="138">
        <v>2.7101999999999999</v>
      </c>
      <c r="F458" s="133">
        <v>0</v>
      </c>
      <c r="G458" s="133">
        <v>0</v>
      </c>
      <c r="H458" s="133">
        <v>2.1</v>
      </c>
      <c r="I458" s="133">
        <v>9.65</v>
      </c>
    </row>
    <row r="459" spans="1:9">
      <c r="A459" s="123">
        <v>28416100</v>
      </c>
      <c r="B459" s="124" t="s">
        <v>563</v>
      </c>
      <c r="C459" s="125"/>
      <c r="D459" s="138">
        <v>44.863300000000002</v>
      </c>
      <c r="E459" s="138">
        <v>44.863300000000002</v>
      </c>
      <c r="F459" s="133">
        <v>0</v>
      </c>
      <c r="G459" s="133">
        <v>0</v>
      </c>
      <c r="H459" s="133">
        <v>2.1</v>
      </c>
      <c r="I459" s="133">
        <v>9.65</v>
      </c>
    </row>
    <row r="460" spans="1:9">
      <c r="A460" s="123">
        <v>28418090</v>
      </c>
      <c r="B460" s="124" t="s">
        <v>564</v>
      </c>
      <c r="C460" s="125"/>
      <c r="D460" s="138">
        <v>56.59</v>
      </c>
      <c r="E460" s="138">
        <v>56.59</v>
      </c>
      <c r="F460" s="133">
        <v>9</v>
      </c>
      <c r="G460" s="133">
        <v>0</v>
      </c>
      <c r="H460" s="133">
        <v>2.1</v>
      </c>
      <c r="I460" s="133">
        <v>9.65</v>
      </c>
    </row>
    <row r="461" spans="1:9">
      <c r="A461" s="123">
        <v>28419012</v>
      </c>
      <c r="B461" s="124" t="s">
        <v>565</v>
      </c>
      <c r="C461" s="125"/>
      <c r="D461" s="136">
        <v>2.9188000000000001</v>
      </c>
      <c r="E461" s="136">
        <v>2.9188000000000001</v>
      </c>
      <c r="F461" s="133">
        <v>9</v>
      </c>
      <c r="G461" s="133">
        <v>0</v>
      </c>
      <c r="H461" s="133">
        <v>2.1</v>
      </c>
      <c r="I461" s="133">
        <v>9.65</v>
      </c>
    </row>
    <row r="462" spans="1:9">
      <c r="A462" s="123">
        <v>28419015</v>
      </c>
      <c r="B462" s="124" t="s">
        <v>566</v>
      </c>
      <c r="C462" s="125"/>
      <c r="D462" s="138">
        <v>0.46</v>
      </c>
      <c r="E462" s="138">
        <v>0.46</v>
      </c>
      <c r="F462" s="133">
        <v>0</v>
      </c>
      <c r="G462" s="133">
        <v>0</v>
      </c>
      <c r="H462" s="133">
        <v>2.1</v>
      </c>
      <c r="I462" s="133">
        <v>9.65</v>
      </c>
    </row>
    <row r="463" spans="1:9">
      <c r="A463" s="123">
        <v>28419029</v>
      </c>
      <c r="B463" s="124" t="s">
        <v>567</v>
      </c>
      <c r="C463" s="125"/>
      <c r="D463" s="138">
        <v>21.1874</v>
      </c>
      <c r="E463" s="138">
        <v>21.956700000000001</v>
      </c>
      <c r="F463" s="133">
        <v>0</v>
      </c>
      <c r="G463" s="133">
        <v>0</v>
      </c>
      <c r="H463" s="133">
        <v>2.1</v>
      </c>
      <c r="I463" s="133">
        <v>9.65</v>
      </c>
    </row>
    <row r="464" spans="1:9">
      <c r="A464" s="123">
        <v>28419030</v>
      </c>
      <c r="B464" s="124" t="s">
        <v>568</v>
      </c>
      <c r="C464" s="125"/>
      <c r="D464" s="138">
        <v>17.663699999999999</v>
      </c>
      <c r="E464" s="138">
        <v>17.7117</v>
      </c>
      <c r="F464" s="133">
        <v>0</v>
      </c>
      <c r="G464" s="133">
        <v>0</v>
      </c>
      <c r="H464" s="133">
        <v>2.1</v>
      </c>
      <c r="I464" s="133">
        <v>9.65</v>
      </c>
    </row>
    <row r="465" spans="1:9">
      <c r="A465" s="123">
        <v>28419049</v>
      </c>
      <c r="B465" s="124" t="s">
        <v>569</v>
      </c>
      <c r="C465" s="125"/>
      <c r="D465" s="138">
        <v>0.79820000000000002</v>
      </c>
      <c r="E465" s="138">
        <v>1.0328999999999999</v>
      </c>
      <c r="F465" s="133">
        <v>0</v>
      </c>
      <c r="G465" s="133">
        <v>0</v>
      </c>
      <c r="H465" s="133">
        <v>2.1</v>
      </c>
      <c r="I465" s="133">
        <v>9.65</v>
      </c>
    </row>
    <row r="466" spans="1:9">
      <c r="A466" s="123">
        <v>28419082</v>
      </c>
      <c r="B466" s="124" t="s">
        <v>570</v>
      </c>
      <c r="C466" s="125"/>
      <c r="D466" s="136">
        <v>0.27289999999999998</v>
      </c>
      <c r="E466" s="136">
        <v>0.56740000000000002</v>
      </c>
      <c r="F466" s="133">
        <v>9</v>
      </c>
      <c r="G466" s="133">
        <v>0</v>
      </c>
      <c r="H466" s="133">
        <v>2.1</v>
      </c>
      <c r="I466" s="133">
        <v>9.65</v>
      </c>
    </row>
    <row r="467" spans="1:9">
      <c r="A467" s="123">
        <v>28421010</v>
      </c>
      <c r="B467" s="124" t="s">
        <v>571</v>
      </c>
      <c r="C467" s="125"/>
      <c r="D467" s="138">
        <v>0.65849999999999997</v>
      </c>
      <c r="E467" s="138">
        <v>1.397</v>
      </c>
      <c r="F467" s="133">
        <v>0</v>
      </c>
      <c r="G467" s="133">
        <v>0</v>
      </c>
      <c r="H467" s="133">
        <v>2.1</v>
      </c>
      <c r="I467" s="133">
        <v>9.65</v>
      </c>
    </row>
    <row r="468" spans="1:9" ht="27">
      <c r="A468" s="123">
        <v>28421090</v>
      </c>
      <c r="B468" s="124" t="s">
        <v>572</v>
      </c>
      <c r="C468" s="125"/>
      <c r="D468" s="136">
        <v>1.3309</v>
      </c>
      <c r="E468" s="136">
        <v>5.4004000000000003</v>
      </c>
      <c r="F468" s="133">
        <v>0</v>
      </c>
      <c r="G468" s="133">
        <v>0</v>
      </c>
      <c r="H468" s="133">
        <v>2.1</v>
      </c>
      <c r="I468" s="133">
        <v>9.65</v>
      </c>
    </row>
    <row r="469" spans="1:9">
      <c r="A469" s="123">
        <v>28429000</v>
      </c>
      <c r="B469" s="124" t="s">
        <v>573</v>
      </c>
      <c r="C469" s="125"/>
      <c r="D469" s="138">
        <v>2.2475000000000001</v>
      </c>
      <c r="E469" s="138">
        <v>2.8454000000000002</v>
      </c>
      <c r="F469" s="133">
        <v>0</v>
      </c>
      <c r="G469" s="133">
        <v>0</v>
      </c>
      <c r="H469" s="133">
        <v>2.1</v>
      </c>
      <c r="I469" s="133">
        <v>9.65</v>
      </c>
    </row>
    <row r="470" spans="1:9">
      <c r="A470" s="123">
        <v>28461010</v>
      </c>
      <c r="B470" s="124" t="s">
        <v>574</v>
      </c>
      <c r="C470" s="125"/>
      <c r="D470" s="138">
        <v>7.0423</v>
      </c>
      <c r="E470" s="138">
        <v>7.0423</v>
      </c>
      <c r="F470" s="133">
        <v>0</v>
      </c>
      <c r="G470" s="133">
        <v>0</v>
      </c>
      <c r="H470" s="133">
        <v>2.1</v>
      </c>
      <c r="I470" s="133">
        <v>9.65</v>
      </c>
    </row>
    <row r="471" spans="1:9">
      <c r="A471" s="123">
        <v>28461090</v>
      </c>
      <c r="B471" s="124" t="s">
        <v>575</v>
      </c>
      <c r="C471" s="125"/>
      <c r="D471" s="138">
        <v>48.8551</v>
      </c>
      <c r="E471" s="138">
        <v>54.348199999999999</v>
      </c>
      <c r="F471" s="133">
        <v>0</v>
      </c>
      <c r="G471" s="133">
        <v>0</v>
      </c>
      <c r="H471" s="133">
        <v>2.1</v>
      </c>
      <c r="I471" s="133">
        <v>9.65</v>
      </c>
    </row>
    <row r="472" spans="1:9" ht="27">
      <c r="A472" s="123">
        <v>28469020</v>
      </c>
      <c r="B472" s="124" t="s">
        <v>576</v>
      </c>
      <c r="C472" s="125"/>
      <c r="D472" s="136">
        <v>0.69569999999999999</v>
      </c>
      <c r="E472" s="136">
        <v>0.77900000000000003</v>
      </c>
      <c r="F472" s="133">
        <v>0</v>
      </c>
      <c r="G472" s="133">
        <v>0</v>
      </c>
      <c r="H472" s="133">
        <v>2.1</v>
      </c>
      <c r="I472" s="133">
        <v>9.65</v>
      </c>
    </row>
    <row r="473" spans="1:9">
      <c r="A473" s="123">
        <v>28469090</v>
      </c>
      <c r="B473" s="124" t="s">
        <v>577</v>
      </c>
      <c r="C473" s="125"/>
      <c r="D473" s="138">
        <v>0.69169999999999998</v>
      </c>
      <c r="E473" s="138">
        <v>0.79700000000000004</v>
      </c>
      <c r="F473" s="133">
        <v>9</v>
      </c>
      <c r="G473" s="133">
        <v>0</v>
      </c>
      <c r="H473" s="133">
        <v>2.1</v>
      </c>
      <c r="I473" s="133">
        <v>9.65</v>
      </c>
    </row>
    <row r="474" spans="1:9" ht="27">
      <c r="A474" s="123">
        <v>28491000</v>
      </c>
      <c r="B474" s="124" t="s">
        <v>578</v>
      </c>
      <c r="C474" s="125"/>
      <c r="D474" s="138">
        <v>0.66490000000000005</v>
      </c>
      <c r="E474" s="138">
        <v>1.0424</v>
      </c>
      <c r="F474" s="133">
        <v>9</v>
      </c>
      <c r="G474" s="133">
        <v>0</v>
      </c>
      <c r="H474" s="133">
        <v>2.1</v>
      </c>
      <c r="I474" s="133">
        <v>9.65</v>
      </c>
    </row>
    <row r="475" spans="1:9">
      <c r="A475" s="123">
        <v>28492000</v>
      </c>
      <c r="B475" s="124" t="s">
        <v>579</v>
      </c>
      <c r="C475" s="125"/>
      <c r="D475" s="138">
        <v>11.29</v>
      </c>
      <c r="E475" s="138">
        <v>12.942</v>
      </c>
      <c r="F475" s="133">
        <v>0</v>
      </c>
      <c r="G475" s="133">
        <v>0</v>
      </c>
      <c r="H475" s="133">
        <v>2.1</v>
      </c>
      <c r="I475" s="133">
        <v>9.65</v>
      </c>
    </row>
    <row r="476" spans="1:9">
      <c r="A476" s="123">
        <v>28499010</v>
      </c>
      <c r="B476" s="124" t="s">
        <v>580</v>
      </c>
      <c r="C476" s="125"/>
      <c r="D476" s="136">
        <v>47.26</v>
      </c>
      <c r="E476" s="136">
        <v>52.847200000000001</v>
      </c>
      <c r="F476" s="133">
        <v>0</v>
      </c>
      <c r="G476" s="133">
        <v>0</v>
      </c>
      <c r="H476" s="133">
        <v>2.1</v>
      </c>
      <c r="I476" s="133">
        <v>9.65</v>
      </c>
    </row>
    <row r="477" spans="1:9">
      <c r="A477" s="123">
        <v>28499030</v>
      </c>
      <c r="B477" s="124" t="s">
        <v>581</v>
      </c>
      <c r="C477" s="125"/>
      <c r="D477" s="138">
        <v>16.539300000000001</v>
      </c>
      <c r="E477" s="138">
        <v>13.3636</v>
      </c>
      <c r="F477" s="133">
        <v>0</v>
      </c>
      <c r="G477" s="133">
        <v>0</v>
      </c>
      <c r="H477" s="133">
        <v>2.1</v>
      </c>
      <c r="I477" s="133">
        <v>9.65</v>
      </c>
    </row>
    <row r="478" spans="1:9" ht="27">
      <c r="A478" s="123">
        <v>28499090</v>
      </c>
      <c r="B478" s="124" t="s">
        <v>582</v>
      </c>
      <c r="C478" s="125"/>
      <c r="D478" s="138">
        <v>5</v>
      </c>
      <c r="E478" s="138">
        <v>31.729700000000001</v>
      </c>
      <c r="F478" s="133">
        <v>0</v>
      </c>
      <c r="G478" s="133">
        <v>0</v>
      </c>
      <c r="H478" s="133">
        <v>2.1</v>
      </c>
      <c r="I478" s="133">
        <v>9.65</v>
      </c>
    </row>
    <row r="479" spans="1:9">
      <c r="A479" s="123">
        <v>28500010</v>
      </c>
      <c r="B479" s="124" t="s">
        <v>583</v>
      </c>
      <c r="C479" s="125"/>
      <c r="D479" s="136">
        <v>1.044</v>
      </c>
      <c r="E479" s="136">
        <v>1.1701999999999999</v>
      </c>
      <c r="F479" s="133">
        <v>0</v>
      </c>
      <c r="G479" s="133">
        <v>0</v>
      </c>
      <c r="H479" s="133">
        <v>2.1</v>
      </c>
      <c r="I479" s="133">
        <v>9.65</v>
      </c>
    </row>
    <row r="480" spans="1:9">
      <c r="A480" s="123">
        <v>28500090</v>
      </c>
      <c r="B480" s="124" t="s">
        <v>584</v>
      </c>
      <c r="C480" s="125"/>
      <c r="D480" s="138">
        <v>1.4666999999999999</v>
      </c>
      <c r="E480" s="138">
        <v>1.6642999999999999</v>
      </c>
      <c r="F480" s="133">
        <v>0</v>
      </c>
      <c r="G480" s="133">
        <v>0</v>
      </c>
      <c r="H480" s="133">
        <v>2.1</v>
      </c>
      <c r="I480" s="133">
        <v>9.65</v>
      </c>
    </row>
    <row r="481" spans="1:9">
      <c r="A481" s="123">
        <v>28539090</v>
      </c>
      <c r="B481" s="124" t="s">
        <v>200</v>
      </c>
      <c r="C481" s="125"/>
      <c r="D481" s="136">
        <v>3.0407000000000002</v>
      </c>
      <c r="E481" s="136">
        <v>3.7208000000000001</v>
      </c>
      <c r="F481" s="133">
        <v>0</v>
      </c>
      <c r="G481" s="133">
        <v>0</v>
      </c>
      <c r="H481" s="142" t="s">
        <v>121</v>
      </c>
      <c r="I481" s="142" t="s">
        <v>121</v>
      </c>
    </row>
    <row r="482" spans="1:9">
      <c r="A482" s="123">
        <v>29011000</v>
      </c>
      <c r="B482" s="124" t="s">
        <v>585</v>
      </c>
      <c r="C482" s="125"/>
      <c r="D482" s="138">
        <v>4.6570999999999998</v>
      </c>
      <c r="E482" s="138">
        <v>4.6570999999999998</v>
      </c>
      <c r="F482" s="133">
        <v>0</v>
      </c>
      <c r="G482" s="133">
        <v>0</v>
      </c>
      <c r="H482" s="142" t="s">
        <v>121</v>
      </c>
      <c r="I482" s="142" t="s">
        <v>121</v>
      </c>
    </row>
    <row r="483" spans="1:9" ht="27">
      <c r="A483" s="123">
        <v>29012100</v>
      </c>
      <c r="B483" s="124" t="s">
        <v>586</v>
      </c>
      <c r="C483" s="125"/>
      <c r="D483" s="136">
        <v>5.7</v>
      </c>
      <c r="E483" s="136">
        <v>5.9104999999999999</v>
      </c>
      <c r="F483" s="133">
        <v>0</v>
      </c>
      <c r="G483" s="133">
        <v>0</v>
      </c>
      <c r="H483" s="142" t="s">
        <v>121</v>
      </c>
      <c r="I483" s="142" t="s">
        <v>121</v>
      </c>
    </row>
    <row r="484" spans="1:9">
      <c r="A484" s="123">
        <v>29012200</v>
      </c>
      <c r="B484" s="124" t="s">
        <v>587</v>
      </c>
      <c r="C484" s="125"/>
      <c r="D484" s="138">
        <v>1.5025999999999999</v>
      </c>
      <c r="E484" s="138">
        <v>1.5187999999999999</v>
      </c>
      <c r="F484" s="133">
        <v>0</v>
      </c>
      <c r="G484" s="133">
        <v>0</v>
      </c>
      <c r="H484" s="142" t="s">
        <v>121</v>
      </c>
      <c r="I484" s="142" t="s">
        <v>121</v>
      </c>
    </row>
    <row r="485" spans="1:9" ht="27">
      <c r="A485" s="123">
        <v>29012420</v>
      </c>
      <c r="B485" s="124" t="s">
        <v>588</v>
      </c>
      <c r="C485" s="125"/>
      <c r="D485" s="138">
        <v>47.439599999999999</v>
      </c>
      <c r="E485" s="138">
        <v>48.180100000000003</v>
      </c>
      <c r="F485" s="133">
        <v>0</v>
      </c>
      <c r="G485" s="133">
        <v>0</v>
      </c>
      <c r="H485" s="133">
        <v>2.1</v>
      </c>
      <c r="I485" s="133">
        <v>9.65</v>
      </c>
    </row>
    <row r="486" spans="1:9">
      <c r="A486" s="123">
        <v>29012900</v>
      </c>
      <c r="B486" s="124" t="s">
        <v>589</v>
      </c>
      <c r="C486" s="125"/>
      <c r="D486" s="138">
        <v>1.1940999999999999</v>
      </c>
      <c r="E486" s="138">
        <v>1.1940999999999999</v>
      </c>
      <c r="F486" s="133">
        <v>7.2</v>
      </c>
      <c r="G486" s="133">
        <v>0</v>
      </c>
      <c r="H486" s="133">
        <v>2.1</v>
      </c>
      <c r="I486" s="133">
        <v>9.65</v>
      </c>
    </row>
    <row r="487" spans="1:9">
      <c r="A487" s="123">
        <v>29021100</v>
      </c>
      <c r="B487" s="124" t="s">
        <v>590</v>
      </c>
      <c r="C487" s="125"/>
      <c r="D487" s="138">
        <v>3.5548000000000002</v>
      </c>
      <c r="E487" s="138">
        <v>3.5682</v>
      </c>
      <c r="F487" s="133">
        <v>0</v>
      </c>
      <c r="G487" s="133">
        <v>0</v>
      </c>
      <c r="H487" s="133">
        <v>2.1</v>
      </c>
      <c r="I487" s="133">
        <v>9.65</v>
      </c>
    </row>
    <row r="488" spans="1:9">
      <c r="A488" s="123">
        <v>29021910</v>
      </c>
      <c r="B488" s="124" t="s">
        <v>591</v>
      </c>
      <c r="C488" s="125"/>
      <c r="D488" s="136">
        <v>1.2454000000000001</v>
      </c>
      <c r="E488" s="136">
        <v>1.5295000000000001</v>
      </c>
      <c r="F488" s="133">
        <v>0</v>
      </c>
      <c r="G488" s="133">
        <v>0</v>
      </c>
      <c r="H488" s="133">
        <v>2.1</v>
      </c>
      <c r="I488" s="133">
        <v>9.65</v>
      </c>
    </row>
    <row r="489" spans="1:9">
      <c r="A489" s="123">
        <v>29021990</v>
      </c>
      <c r="B489" s="124" t="s">
        <v>592</v>
      </c>
      <c r="C489" s="125"/>
      <c r="D489" s="138">
        <v>1.3084</v>
      </c>
      <c r="E489" s="138">
        <v>1.3909</v>
      </c>
      <c r="F489" s="133">
        <v>9</v>
      </c>
      <c r="G489" s="133">
        <v>0</v>
      </c>
      <c r="H489" s="133">
        <v>2.1</v>
      </c>
      <c r="I489" s="133">
        <v>9.65</v>
      </c>
    </row>
    <row r="490" spans="1:9">
      <c r="A490" s="123">
        <v>29025000</v>
      </c>
      <c r="B490" s="124" t="s">
        <v>593</v>
      </c>
      <c r="C490" s="125"/>
      <c r="D490" s="138">
        <v>5.7247000000000003</v>
      </c>
      <c r="E490" s="138">
        <v>5.7247000000000003</v>
      </c>
      <c r="F490" s="133">
        <v>7.2</v>
      </c>
      <c r="G490" s="133">
        <v>0</v>
      </c>
      <c r="H490" s="133">
        <v>2.1</v>
      </c>
      <c r="I490" s="133">
        <v>9.65</v>
      </c>
    </row>
    <row r="491" spans="1:9">
      <c r="A491" s="123">
        <v>29027000</v>
      </c>
      <c r="B491" s="124" t="s">
        <v>594</v>
      </c>
      <c r="C491" s="125"/>
      <c r="D491" s="138">
        <v>1.4218999999999999</v>
      </c>
      <c r="E491" s="138">
        <v>1.5548999999999999</v>
      </c>
      <c r="F491" s="133">
        <v>0</v>
      </c>
      <c r="G491" s="133">
        <v>0</v>
      </c>
      <c r="H491" s="133">
        <v>2.1</v>
      </c>
      <c r="I491" s="133">
        <v>9.65</v>
      </c>
    </row>
    <row r="492" spans="1:9">
      <c r="A492" s="123">
        <v>29029020</v>
      </c>
      <c r="B492" s="124" t="s">
        <v>595</v>
      </c>
      <c r="C492" s="125"/>
      <c r="D492" s="138">
        <v>4.9367000000000001</v>
      </c>
      <c r="E492" s="138">
        <v>5.3183999999999996</v>
      </c>
      <c r="F492" s="133">
        <v>0</v>
      </c>
      <c r="G492" s="133">
        <v>0</v>
      </c>
      <c r="H492" s="142" t="s">
        <v>121</v>
      </c>
      <c r="I492" s="142" t="s">
        <v>121</v>
      </c>
    </row>
    <row r="493" spans="1:9" ht="27">
      <c r="A493" s="123">
        <v>29029090</v>
      </c>
      <c r="B493" s="124" t="s">
        <v>596</v>
      </c>
      <c r="C493" s="125"/>
      <c r="D493" s="138">
        <v>0.95240000000000002</v>
      </c>
      <c r="E493" s="138">
        <v>1.4117999999999999</v>
      </c>
      <c r="F493" s="133">
        <v>9</v>
      </c>
      <c r="G493" s="133">
        <v>0</v>
      </c>
      <c r="H493" s="133">
        <v>2.1</v>
      </c>
      <c r="I493" s="133">
        <v>9.65</v>
      </c>
    </row>
    <row r="494" spans="1:9">
      <c r="A494" s="123">
        <v>29031110</v>
      </c>
      <c r="B494" s="124" t="s">
        <v>597</v>
      </c>
      <c r="C494" s="125"/>
      <c r="D494" s="138">
        <v>0.44990000000000002</v>
      </c>
      <c r="E494" s="138">
        <v>0.50339999999999996</v>
      </c>
      <c r="F494" s="133">
        <v>0</v>
      </c>
      <c r="G494" s="133">
        <v>0</v>
      </c>
      <c r="H494" s="133">
        <v>2.1</v>
      </c>
      <c r="I494" s="133">
        <v>9.65</v>
      </c>
    </row>
    <row r="495" spans="1:9" ht="27">
      <c r="A495" s="123">
        <v>29031200</v>
      </c>
      <c r="B495" s="124" t="s">
        <v>598</v>
      </c>
      <c r="C495" s="125"/>
      <c r="D495" s="138">
        <v>0.60109999999999997</v>
      </c>
      <c r="E495" s="138">
        <v>0.60109999999999997</v>
      </c>
      <c r="F495" s="133">
        <v>0</v>
      </c>
      <c r="G495" s="133">
        <v>0</v>
      </c>
      <c r="H495" s="133">
        <v>2.1</v>
      </c>
      <c r="I495" s="133">
        <v>9.65</v>
      </c>
    </row>
    <row r="496" spans="1:9">
      <c r="A496" s="123">
        <v>29031300</v>
      </c>
      <c r="B496" s="124" t="s">
        <v>599</v>
      </c>
      <c r="C496" s="125"/>
      <c r="D496" s="138">
        <v>0.7883</v>
      </c>
      <c r="E496" s="138">
        <v>0.96189999999999998</v>
      </c>
      <c r="F496" s="133">
        <v>0</v>
      </c>
      <c r="G496" s="133">
        <v>0</v>
      </c>
      <c r="H496" s="133">
        <v>2.1</v>
      </c>
      <c r="I496" s="133">
        <v>9.65</v>
      </c>
    </row>
    <row r="497" spans="1:9">
      <c r="A497" s="123">
        <v>29032200</v>
      </c>
      <c r="B497" s="124" t="s">
        <v>600</v>
      </c>
      <c r="C497" s="125"/>
      <c r="D497" s="138">
        <v>0.66859999999999997</v>
      </c>
      <c r="E497" s="138">
        <v>0.73780000000000001</v>
      </c>
      <c r="F497" s="133">
        <v>0</v>
      </c>
      <c r="G497" s="133">
        <v>0</v>
      </c>
      <c r="H497" s="133">
        <v>2.1</v>
      </c>
      <c r="I497" s="133">
        <v>9.65</v>
      </c>
    </row>
    <row r="498" spans="1:9">
      <c r="A498" s="123">
        <v>29032300</v>
      </c>
      <c r="B498" s="124" t="s">
        <v>601</v>
      </c>
      <c r="C498" s="125"/>
      <c r="D498" s="138">
        <v>5.21</v>
      </c>
      <c r="E498" s="138">
        <v>5.21</v>
      </c>
      <c r="F498" s="133">
        <v>0</v>
      </c>
      <c r="G498" s="133">
        <v>0</v>
      </c>
      <c r="H498" s="133">
        <v>2.1</v>
      </c>
      <c r="I498" s="133">
        <v>9.65</v>
      </c>
    </row>
    <row r="499" spans="1:9">
      <c r="A499" s="123">
        <v>29032990</v>
      </c>
      <c r="B499" s="124" t="s">
        <v>200</v>
      </c>
      <c r="C499" s="125"/>
      <c r="D499" s="138">
        <v>2.7134</v>
      </c>
      <c r="E499" s="138">
        <v>3.1852</v>
      </c>
      <c r="F499" s="133">
        <v>0</v>
      </c>
      <c r="G499" s="133">
        <v>0</v>
      </c>
      <c r="H499" s="142" t="s">
        <v>121</v>
      </c>
      <c r="I499" s="142" t="s">
        <v>121</v>
      </c>
    </row>
    <row r="500" spans="1:9" ht="27">
      <c r="A500" s="123">
        <v>29034200</v>
      </c>
      <c r="B500" s="126" t="s">
        <v>602</v>
      </c>
      <c r="C500" s="125"/>
      <c r="D500" s="136">
        <v>3.3883000000000001</v>
      </c>
      <c r="E500" s="136">
        <v>4.2855999999999996</v>
      </c>
      <c r="F500" s="133">
        <v>0</v>
      </c>
      <c r="G500" s="133">
        <v>0</v>
      </c>
      <c r="H500" s="142" t="s">
        <v>121</v>
      </c>
      <c r="I500" s="142" t="s">
        <v>121</v>
      </c>
    </row>
    <row r="501" spans="1:9" ht="27">
      <c r="A501" s="123">
        <v>29034400</v>
      </c>
      <c r="B501" s="126" t="s">
        <v>603</v>
      </c>
      <c r="C501" s="125"/>
      <c r="D501" s="138">
        <v>2.8351000000000002</v>
      </c>
      <c r="E501" s="138">
        <v>3.5019999999999998</v>
      </c>
      <c r="F501" s="133">
        <v>0</v>
      </c>
      <c r="G501" s="133">
        <v>0</v>
      </c>
      <c r="H501" s="133">
        <v>2.1</v>
      </c>
      <c r="I501" s="133">
        <v>9.65</v>
      </c>
    </row>
    <row r="502" spans="1:9" ht="27">
      <c r="A502" s="123">
        <v>29034510</v>
      </c>
      <c r="B502" s="124" t="s">
        <v>604</v>
      </c>
      <c r="C502" s="125"/>
      <c r="D502" s="136">
        <v>4.4314</v>
      </c>
      <c r="E502" s="136">
        <v>6.6124999999999998</v>
      </c>
      <c r="F502" s="133">
        <v>0</v>
      </c>
      <c r="G502" s="133">
        <v>0</v>
      </c>
      <c r="H502" s="142" t="s">
        <v>121</v>
      </c>
      <c r="I502" s="142" t="s">
        <v>121</v>
      </c>
    </row>
    <row r="503" spans="1:9" ht="27">
      <c r="A503" s="123">
        <v>29034600</v>
      </c>
      <c r="B503" s="126" t="s">
        <v>605</v>
      </c>
      <c r="C503" s="125"/>
      <c r="D503" s="138">
        <v>15.446</v>
      </c>
      <c r="E503" s="138">
        <v>17.43</v>
      </c>
      <c r="F503" s="133">
        <v>0</v>
      </c>
      <c r="G503" s="133">
        <v>0</v>
      </c>
      <c r="H503" s="142" t="s">
        <v>121</v>
      </c>
      <c r="I503" s="142" t="s">
        <v>121</v>
      </c>
    </row>
    <row r="504" spans="1:9" ht="40.5">
      <c r="A504" s="123">
        <v>29035100</v>
      </c>
      <c r="B504" s="126" t="s">
        <v>606</v>
      </c>
      <c r="C504" s="125"/>
      <c r="D504" s="138">
        <v>26.871500000000001</v>
      </c>
      <c r="E504" s="138">
        <v>57.031300000000002</v>
      </c>
      <c r="F504" s="133">
        <v>0</v>
      </c>
      <c r="G504" s="133">
        <v>0</v>
      </c>
      <c r="H504" s="133">
        <v>2.1</v>
      </c>
      <c r="I504" s="133">
        <v>9.65</v>
      </c>
    </row>
    <row r="505" spans="1:9">
      <c r="A505" s="123">
        <v>29036990</v>
      </c>
      <c r="B505" s="124" t="s">
        <v>200</v>
      </c>
      <c r="C505" s="125"/>
      <c r="D505" s="138">
        <v>1.9484999999999999</v>
      </c>
      <c r="E505" s="138">
        <v>2.1352000000000002</v>
      </c>
      <c r="F505" s="133">
        <v>9</v>
      </c>
      <c r="G505" s="133">
        <v>0</v>
      </c>
      <c r="H505" s="133">
        <v>2.1</v>
      </c>
      <c r="I505" s="133">
        <v>9.65</v>
      </c>
    </row>
    <row r="506" spans="1:9">
      <c r="A506" s="123">
        <v>29037100</v>
      </c>
      <c r="B506" s="126" t="s">
        <v>607</v>
      </c>
      <c r="C506" s="125"/>
      <c r="D506" s="138">
        <v>9.41</v>
      </c>
      <c r="E506" s="138">
        <v>9.41</v>
      </c>
      <c r="F506" s="133">
        <v>0</v>
      </c>
      <c r="G506" s="133">
        <v>0</v>
      </c>
      <c r="H506" s="133">
        <v>2.1</v>
      </c>
      <c r="I506" s="133">
        <v>9.65</v>
      </c>
    </row>
    <row r="507" spans="1:9">
      <c r="A507" s="123">
        <v>29037200</v>
      </c>
      <c r="B507" s="126" t="s">
        <v>608</v>
      </c>
      <c r="C507" s="125"/>
      <c r="D507" s="138">
        <v>3.302</v>
      </c>
      <c r="E507" s="138">
        <v>3.5629</v>
      </c>
      <c r="F507" s="133">
        <v>0</v>
      </c>
      <c r="G507" s="133">
        <v>0</v>
      </c>
      <c r="H507" s="133">
        <v>2.1</v>
      </c>
      <c r="I507" s="133">
        <v>9.65</v>
      </c>
    </row>
    <row r="508" spans="1:9">
      <c r="A508" s="123">
        <v>29037300</v>
      </c>
      <c r="B508" s="126" t="s">
        <v>609</v>
      </c>
      <c r="C508" s="125"/>
      <c r="D508" s="136">
        <v>9.1683000000000003</v>
      </c>
      <c r="E508" s="136">
        <v>9.1684000000000001</v>
      </c>
      <c r="F508" s="133">
        <v>0</v>
      </c>
      <c r="G508" s="133">
        <v>0</v>
      </c>
      <c r="H508" s="133">
        <v>2.1</v>
      </c>
      <c r="I508" s="133">
        <v>9.65</v>
      </c>
    </row>
    <row r="509" spans="1:9">
      <c r="A509" s="123">
        <v>29037990</v>
      </c>
      <c r="B509" s="124" t="s">
        <v>610</v>
      </c>
      <c r="C509" s="125"/>
      <c r="D509" s="138">
        <v>1.0799000000000001</v>
      </c>
      <c r="E509" s="138">
        <v>1.1573</v>
      </c>
      <c r="F509" s="133">
        <v>0</v>
      </c>
      <c r="G509" s="133">
        <v>0</v>
      </c>
      <c r="H509" s="133">
        <v>2.1</v>
      </c>
      <c r="I509" s="133">
        <v>9.65</v>
      </c>
    </row>
    <row r="510" spans="1:9">
      <c r="A510" s="123">
        <v>29039130</v>
      </c>
      <c r="B510" s="124" t="s">
        <v>611</v>
      </c>
      <c r="C510" s="125"/>
      <c r="D510" s="138">
        <v>1.5204</v>
      </c>
      <c r="E510" s="138">
        <v>1.5204</v>
      </c>
      <c r="F510" s="133">
        <v>0</v>
      </c>
      <c r="G510" s="133">
        <v>0</v>
      </c>
      <c r="H510" s="133">
        <v>2.1</v>
      </c>
      <c r="I510" s="133">
        <v>9.65</v>
      </c>
    </row>
    <row r="511" spans="1:9">
      <c r="A511" s="123">
        <v>29039911</v>
      </c>
      <c r="B511" s="124" t="s">
        <v>612</v>
      </c>
      <c r="C511" s="125"/>
      <c r="D511" s="138">
        <v>5.1332000000000004</v>
      </c>
      <c r="E511" s="138">
        <v>5.3156999999999996</v>
      </c>
      <c r="F511" s="133">
        <v>0</v>
      </c>
      <c r="G511" s="133">
        <v>0</v>
      </c>
      <c r="H511" s="133">
        <v>2.1</v>
      </c>
      <c r="I511" s="133">
        <v>9.65</v>
      </c>
    </row>
    <row r="512" spans="1:9">
      <c r="A512" s="123">
        <v>29039929</v>
      </c>
      <c r="B512" s="124" t="s">
        <v>613</v>
      </c>
      <c r="C512" s="125"/>
      <c r="D512" s="138">
        <v>5.0991</v>
      </c>
      <c r="E512" s="138">
        <v>5.0991</v>
      </c>
      <c r="F512" s="133">
        <v>0</v>
      </c>
      <c r="G512" s="133">
        <v>0</v>
      </c>
      <c r="H512" s="133">
        <v>2.1</v>
      </c>
      <c r="I512" s="133">
        <v>9.65</v>
      </c>
    </row>
    <row r="513" spans="1:9" ht="27">
      <c r="A513" s="123">
        <v>29039931</v>
      </c>
      <c r="B513" s="124" t="s">
        <v>614</v>
      </c>
      <c r="C513" s="125"/>
      <c r="D513" s="136">
        <v>6.9112999999999998</v>
      </c>
      <c r="E513" s="136">
        <v>6.9463999999999997</v>
      </c>
      <c r="F513" s="133">
        <v>0</v>
      </c>
      <c r="G513" s="133">
        <v>0</v>
      </c>
      <c r="H513" s="133">
        <v>2.1</v>
      </c>
      <c r="I513" s="133">
        <v>9.65</v>
      </c>
    </row>
    <row r="514" spans="1:9">
      <c r="A514" s="123">
        <v>29039939</v>
      </c>
      <c r="B514" s="124" t="s">
        <v>615</v>
      </c>
      <c r="C514" s="125"/>
      <c r="D514" s="138">
        <v>3.1013999999999999</v>
      </c>
      <c r="E514" s="138">
        <v>3.4643999999999999</v>
      </c>
      <c r="F514" s="133">
        <v>0</v>
      </c>
      <c r="G514" s="133">
        <v>0</v>
      </c>
      <c r="H514" s="142" t="s">
        <v>121</v>
      </c>
      <c r="I514" s="142" t="s">
        <v>121</v>
      </c>
    </row>
    <row r="515" spans="1:9" ht="27">
      <c r="A515" s="123">
        <v>29039990</v>
      </c>
      <c r="B515" s="124" t="s">
        <v>616</v>
      </c>
      <c r="C515" s="125"/>
      <c r="D515" s="138">
        <v>1.8845000000000001</v>
      </c>
      <c r="E515" s="138">
        <v>1.9366000000000001</v>
      </c>
      <c r="F515" s="133">
        <v>0</v>
      </c>
      <c r="G515" s="133">
        <v>0</v>
      </c>
      <c r="H515" s="133">
        <v>2.1</v>
      </c>
      <c r="I515" s="133">
        <v>9.65</v>
      </c>
    </row>
    <row r="516" spans="1:9">
      <c r="A516" s="123">
        <v>29041011</v>
      </c>
      <c r="B516" s="124" t="s">
        <v>617</v>
      </c>
      <c r="C516" s="125"/>
      <c r="D516" s="138">
        <v>2.0234999999999999</v>
      </c>
      <c r="E516" s="138">
        <v>2.214</v>
      </c>
      <c r="F516" s="133">
        <v>7.2</v>
      </c>
      <c r="G516" s="133">
        <v>0</v>
      </c>
      <c r="H516" s="133">
        <v>2.1</v>
      </c>
      <c r="I516" s="133">
        <v>9.65</v>
      </c>
    </row>
    <row r="517" spans="1:9" ht="27">
      <c r="A517" s="123">
        <v>29041019</v>
      </c>
      <c r="B517" s="124" t="s">
        <v>618</v>
      </c>
      <c r="C517" s="125"/>
      <c r="D517" s="136">
        <v>1.306</v>
      </c>
      <c r="E517" s="136">
        <v>1.3306</v>
      </c>
      <c r="F517" s="133">
        <v>12.6</v>
      </c>
      <c r="G517" s="133">
        <v>0</v>
      </c>
      <c r="H517" s="133">
        <v>2.1</v>
      </c>
      <c r="I517" s="133">
        <v>9.65</v>
      </c>
    </row>
    <row r="518" spans="1:9">
      <c r="A518" s="123">
        <v>29041020</v>
      </c>
      <c r="B518" s="124" t="s">
        <v>619</v>
      </c>
      <c r="C518" s="125"/>
      <c r="D518" s="138">
        <v>0.58620000000000005</v>
      </c>
      <c r="E518" s="138">
        <v>0.67310000000000003</v>
      </c>
      <c r="F518" s="133">
        <v>12.6</v>
      </c>
      <c r="G518" s="133">
        <v>0</v>
      </c>
      <c r="H518" s="142" t="s">
        <v>121</v>
      </c>
      <c r="I518" s="142" t="s">
        <v>121</v>
      </c>
    </row>
    <row r="519" spans="1:9" ht="27">
      <c r="A519" s="123">
        <v>29041051</v>
      </c>
      <c r="B519" s="124" t="s">
        <v>620</v>
      </c>
      <c r="C519" s="125"/>
      <c r="D519" s="136">
        <v>0.6361</v>
      </c>
      <c r="E519" s="136">
        <v>0.65049999999999997</v>
      </c>
      <c r="F519" s="133">
        <v>0</v>
      </c>
      <c r="G519" s="133">
        <v>0</v>
      </c>
      <c r="H519" s="133">
        <v>2.1</v>
      </c>
      <c r="I519" s="133">
        <v>9.65</v>
      </c>
    </row>
    <row r="520" spans="1:9">
      <c r="A520" s="123">
        <v>29041059</v>
      </c>
      <c r="B520" s="124" t="s">
        <v>621</v>
      </c>
      <c r="C520" s="125"/>
      <c r="D520" s="138">
        <v>1.5914999999999999</v>
      </c>
      <c r="E520" s="138">
        <v>3.7456</v>
      </c>
      <c r="F520" s="133">
        <v>0</v>
      </c>
      <c r="G520" s="133">
        <v>0</v>
      </c>
      <c r="H520" s="133">
        <v>2.1</v>
      </c>
      <c r="I520" s="133">
        <v>9.65</v>
      </c>
    </row>
    <row r="521" spans="1:9" ht="27">
      <c r="A521" s="123">
        <v>29041090</v>
      </c>
      <c r="B521" s="124" t="s">
        <v>622</v>
      </c>
      <c r="C521" s="125"/>
      <c r="D521" s="138">
        <v>3.45</v>
      </c>
      <c r="E521" s="138">
        <v>3.45</v>
      </c>
      <c r="F521" s="133">
        <v>0</v>
      </c>
      <c r="G521" s="133">
        <v>0</v>
      </c>
      <c r="H521" s="133">
        <v>2.1</v>
      </c>
      <c r="I521" s="133">
        <v>9.65</v>
      </c>
    </row>
    <row r="522" spans="1:9">
      <c r="A522" s="123">
        <v>29042010</v>
      </c>
      <c r="B522" s="124" t="s">
        <v>623</v>
      </c>
      <c r="C522" s="125"/>
      <c r="D522" s="138">
        <v>8.8638999999999992</v>
      </c>
      <c r="E522" s="138">
        <v>8.8638999999999992</v>
      </c>
      <c r="F522" s="133">
        <v>10.8</v>
      </c>
      <c r="G522" s="133">
        <v>0</v>
      </c>
      <c r="H522" s="133">
        <v>2.1</v>
      </c>
      <c r="I522" s="133">
        <v>9.65</v>
      </c>
    </row>
    <row r="523" spans="1:9">
      <c r="A523" s="123">
        <v>29042051</v>
      </c>
      <c r="B523" s="124" t="s">
        <v>624</v>
      </c>
      <c r="C523" s="125"/>
      <c r="D523" s="138">
        <v>3.9298000000000002</v>
      </c>
      <c r="E523" s="138">
        <v>4.1120999999999999</v>
      </c>
      <c r="F523" s="133">
        <v>0</v>
      </c>
      <c r="G523" s="133">
        <v>0</v>
      </c>
      <c r="H523" s="133">
        <v>2.1</v>
      </c>
      <c r="I523" s="133">
        <v>9.65</v>
      </c>
    </row>
    <row r="524" spans="1:9">
      <c r="A524" s="123">
        <v>29042070</v>
      </c>
      <c r="B524" s="124" t="s">
        <v>625</v>
      </c>
      <c r="C524" s="125"/>
      <c r="D524" s="138">
        <v>3.3597999999999999</v>
      </c>
      <c r="E524" s="138">
        <v>3.4342999999999999</v>
      </c>
      <c r="F524" s="133">
        <v>0</v>
      </c>
      <c r="G524" s="133">
        <v>0</v>
      </c>
      <c r="H524" s="133">
        <v>2.1</v>
      </c>
      <c r="I524" s="133">
        <v>9.65</v>
      </c>
    </row>
    <row r="525" spans="1:9">
      <c r="A525" s="123">
        <v>29049914</v>
      </c>
      <c r="B525" s="124" t="s">
        <v>626</v>
      </c>
      <c r="C525" s="125"/>
      <c r="D525" s="138">
        <v>7.0307000000000004</v>
      </c>
      <c r="E525" s="138">
        <v>7.0307000000000004</v>
      </c>
      <c r="F525" s="133">
        <v>0</v>
      </c>
      <c r="G525" s="133">
        <v>0</v>
      </c>
      <c r="H525" s="133">
        <v>2.1</v>
      </c>
      <c r="I525" s="133">
        <v>9.65</v>
      </c>
    </row>
    <row r="526" spans="1:9">
      <c r="A526" s="123">
        <v>29049919</v>
      </c>
      <c r="B526" s="124" t="s">
        <v>200</v>
      </c>
      <c r="C526" s="125"/>
      <c r="D526" s="138">
        <v>6.6</v>
      </c>
      <c r="E526" s="138">
        <v>6.6</v>
      </c>
      <c r="F526" s="133">
        <v>0</v>
      </c>
      <c r="G526" s="133">
        <v>0</v>
      </c>
      <c r="H526" s="133">
        <v>2.1</v>
      </c>
      <c r="I526" s="133">
        <v>9.65</v>
      </c>
    </row>
    <row r="527" spans="1:9">
      <c r="A527" s="123">
        <v>29049990</v>
      </c>
      <c r="B527" s="124" t="s">
        <v>200</v>
      </c>
      <c r="C527" s="125"/>
      <c r="D527" s="138">
        <v>1.1420999999999999</v>
      </c>
      <c r="E527" s="138">
        <v>1.1702999999999999</v>
      </c>
      <c r="F527" s="133">
        <v>0</v>
      </c>
      <c r="G527" s="133">
        <v>0</v>
      </c>
      <c r="H527" s="133">
        <v>2.1</v>
      </c>
      <c r="I527" s="133">
        <v>9.65</v>
      </c>
    </row>
    <row r="528" spans="1:9">
      <c r="A528" s="123">
        <v>29051210</v>
      </c>
      <c r="B528" s="124" t="s">
        <v>627</v>
      </c>
      <c r="C528" s="125"/>
      <c r="D528" s="138">
        <v>1.1627000000000001</v>
      </c>
      <c r="E528" s="138">
        <v>1.222</v>
      </c>
      <c r="F528" s="133">
        <v>10.8</v>
      </c>
      <c r="G528" s="133">
        <v>0</v>
      </c>
      <c r="H528" s="133">
        <v>2.1</v>
      </c>
      <c r="I528" s="133">
        <v>9.65</v>
      </c>
    </row>
    <row r="529" spans="1:9" ht="27">
      <c r="A529" s="123">
        <v>29051220</v>
      </c>
      <c r="B529" s="124" t="s">
        <v>628</v>
      </c>
      <c r="C529" s="125"/>
      <c r="D529" s="138">
        <v>1.1859</v>
      </c>
      <c r="E529" s="138">
        <v>1.2508999999999999</v>
      </c>
      <c r="F529" s="133">
        <v>10.8</v>
      </c>
      <c r="G529" s="133">
        <v>0</v>
      </c>
      <c r="H529" s="133">
        <v>2.1</v>
      </c>
      <c r="I529" s="133">
        <v>9.65</v>
      </c>
    </row>
    <row r="530" spans="1:9">
      <c r="A530" s="123">
        <v>29051300</v>
      </c>
      <c r="B530" s="126" t="s">
        <v>629</v>
      </c>
      <c r="C530" s="125"/>
      <c r="D530" s="138">
        <v>17.436399999999999</v>
      </c>
      <c r="E530" s="138">
        <v>11.041600000000001</v>
      </c>
      <c r="F530" s="133">
        <v>20</v>
      </c>
      <c r="G530" s="133">
        <v>0</v>
      </c>
      <c r="H530" s="133">
        <v>2.1</v>
      </c>
      <c r="I530" s="133">
        <v>9.65</v>
      </c>
    </row>
    <row r="531" spans="1:9">
      <c r="A531" s="123">
        <v>29051410</v>
      </c>
      <c r="B531" s="124" t="s">
        <v>630</v>
      </c>
      <c r="C531" s="125"/>
      <c r="D531" s="138">
        <v>1.4748000000000001</v>
      </c>
      <c r="E531" s="138">
        <v>1.6007</v>
      </c>
      <c r="F531" s="133">
        <v>10.8</v>
      </c>
      <c r="G531" s="133">
        <v>0</v>
      </c>
      <c r="H531" s="133">
        <v>2.1</v>
      </c>
      <c r="I531" s="133">
        <v>9.65</v>
      </c>
    </row>
    <row r="532" spans="1:9">
      <c r="A532" s="123">
        <v>29051420</v>
      </c>
      <c r="B532" s="124" t="s">
        <v>631</v>
      </c>
      <c r="C532" s="125"/>
      <c r="D532" s="136">
        <v>7.9958</v>
      </c>
      <c r="E532" s="136">
        <v>8.1245999999999992</v>
      </c>
      <c r="F532" s="133">
        <v>10.8</v>
      </c>
      <c r="G532" s="133">
        <v>0</v>
      </c>
      <c r="H532" s="133">
        <v>2.1</v>
      </c>
      <c r="I532" s="133">
        <v>9.65</v>
      </c>
    </row>
    <row r="533" spans="1:9">
      <c r="A533" s="123">
        <v>29051600</v>
      </c>
      <c r="B533" s="124" t="s">
        <v>632</v>
      </c>
      <c r="C533" s="125"/>
      <c r="D533" s="138">
        <v>2.0081000000000002</v>
      </c>
      <c r="E533" s="138">
        <v>2.4133</v>
      </c>
      <c r="F533" s="133">
        <v>0</v>
      </c>
      <c r="G533" s="133">
        <v>0</v>
      </c>
      <c r="H533" s="133">
        <v>2.1</v>
      </c>
      <c r="I533" s="133">
        <v>9.65</v>
      </c>
    </row>
    <row r="534" spans="1:9">
      <c r="A534" s="123">
        <v>29051710</v>
      </c>
      <c r="B534" s="124" t="s">
        <v>633</v>
      </c>
      <c r="C534" s="125"/>
      <c r="D534" s="138">
        <v>2.2799999999999998</v>
      </c>
      <c r="E534" s="138">
        <v>2.2799999999999998</v>
      </c>
      <c r="F534" s="133">
        <v>10.8</v>
      </c>
      <c r="G534" s="133">
        <v>0</v>
      </c>
      <c r="H534" s="133">
        <v>2.1</v>
      </c>
      <c r="I534" s="133">
        <v>9.65</v>
      </c>
    </row>
    <row r="535" spans="1:9">
      <c r="A535" s="123">
        <v>29051720</v>
      </c>
      <c r="B535" s="124" t="s">
        <v>634</v>
      </c>
      <c r="C535" s="125"/>
      <c r="D535" s="138">
        <v>4.78</v>
      </c>
      <c r="E535" s="138">
        <v>4.78</v>
      </c>
      <c r="F535" s="133">
        <v>0</v>
      </c>
      <c r="G535" s="133">
        <v>0</v>
      </c>
      <c r="H535" s="133">
        <v>2.1</v>
      </c>
      <c r="I535" s="133">
        <v>9.65</v>
      </c>
    </row>
    <row r="536" spans="1:9">
      <c r="A536" s="123">
        <v>29051911</v>
      </c>
      <c r="B536" s="124" t="s">
        <v>635</v>
      </c>
      <c r="C536" s="125"/>
      <c r="D536" s="138">
        <v>6.3662000000000001</v>
      </c>
      <c r="E536" s="138">
        <v>6.9702999999999999</v>
      </c>
      <c r="F536" s="133">
        <v>0</v>
      </c>
      <c r="G536" s="133">
        <v>0</v>
      </c>
      <c r="H536" s="133">
        <v>2.1</v>
      </c>
      <c r="I536" s="133">
        <v>9.65</v>
      </c>
    </row>
    <row r="537" spans="1:9">
      <c r="A537" s="123">
        <v>29051919</v>
      </c>
      <c r="B537" s="124" t="s">
        <v>636</v>
      </c>
      <c r="C537" s="125"/>
      <c r="D537" s="138">
        <v>3.09</v>
      </c>
      <c r="E537" s="138">
        <v>3.7490999999999999</v>
      </c>
      <c r="F537" s="133">
        <v>0</v>
      </c>
      <c r="G537" s="133">
        <v>0</v>
      </c>
      <c r="H537" s="133">
        <v>2.1</v>
      </c>
      <c r="I537" s="133">
        <v>9.65</v>
      </c>
    </row>
    <row r="538" spans="1:9">
      <c r="A538" s="123">
        <v>29051922</v>
      </c>
      <c r="B538" s="124" t="s">
        <v>637</v>
      </c>
      <c r="C538" s="125"/>
      <c r="D538" s="138">
        <v>8.5451999999999995</v>
      </c>
      <c r="E538" s="138">
        <v>8.8292999999999999</v>
      </c>
      <c r="F538" s="133">
        <v>0</v>
      </c>
      <c r="G538" s="133">
        <v>0</v>
      </c>
      <c r="H538" s="133">
        <v>2.1</v>
      </c>
      <c r="I538" s="133">
        <v>9.65</v>
      </c>
    </row>
    <row r="539" spans="1:9">
      <c r="A539" s="123">
        <v>29051994</v>
      </c>
      <c r="B539" s="124" t="s">
        <v>638</v>
      </c>
      <c r="C539" s="125"/>
      <c r="D539" s="138">
        <v>4.5616000000000003</v>
      </c>
      <c r="E539" s="138">
        <v>4.5804</v>
      </c>
      <c r="F539" s="133">
        <v>10.8</v>
      </c>
      <c r="G539" s="133">
        <v>0</v>
      </c>
      <c r="H539" s="133">
        <v>2.1</v>
      </c>
      <c r="I539" s="133">
        <v>9.65</v>
      </c>
    </row>
    <row r="540" spans="1:9" ht="27">
      <c r="A540" s="123">
        <v>29051996</v>
      </c>
      <c r="B540" s="124" t="s">
        <v>639</v>
      </c>
      <c r="C540" s="125"/>
      <c r="D540" s="138">
        <v>1.3602000000000001</v>
      </c>
      <c r="E540" s="138">
        <v>2.6981999999999999</v>
      </c>
      <c r="F540" s="133">
        <v>0</v>
      </c>
      <c r="G540" s="133">
        <v>0</v>
      </c>
      <c r="H540" s="133">
        <v>2.1</v>
      </c>
      <c r="I540" s="133">
        <v>9.65</v>
      </c>
    </row>
    <row r="541" spans="1:9">
      <c r="A541" s="123">
        <v>29051999</v>
      </c>
      <c r="B541" s="124" t="s">
        <v>200</v>
      </c>
      <c r="C541" s="125"/>
      <c r="D541" s="138">
        <v>8.0871999999999993</v>
      </c>
      <c r="E541" s="138">
        <v>8.7126000000000001</v>
      </c>
      <c r="F541" s="133">
        <v>0</v>
      </c>
      <c r="G541" s="133">
        <v>0</v>
      </c>
      <c r="H541" s="133">
        <v>2.1</v>
      </c>
      <c r="I541" s="133">
        <v>9.65</v>
      </c>
    </row>
    <row r="542" spans="1:9">
      <c r="A542" s="123">
        <v>29052210</v>
      </c>
      <c r="B542" s="124" t="s">
        <v>640</v>
      </c>
      <c r="C542" s="125"/>
      <c r="D542" s="138">
        <v>7.9573</v>
      </c>
      <c r="E542" s="138">
        <v>8.5624000000000002</v>
      </c>
      <c r="F542" s="133">
        <v>0</v>
      </c>
      <c r="G542" s="133">
        <v>0</v>
      </c>
      <c r="H542" s="133">
        <v>2.1</v>
      </c>
      <c r="I542" s="133">
        <v>9.65</v>
      </c>
    </row>
    <row r="543" spans="1:9">
      <c r="A543" s="123">
        <v>29052220</v>
      </c>
      <c r="B543" s="124" t="s">
        <v>641</v>
      </c>
      <c r="C543" s="125"/>
      <c r="D543" s="138">
        <v>6.6018999999999997</v>
      </c>
      <c r="E543" s="138">
        <v>6.9417</v>
      </c>
      <c r="F543" s="133">
        <v>0</v>
      </c>
      <c r="G543" s="133">
        <v>0</v>
      </c>
      <c r="H543" s="133">
        <v>2.1</v>
      </c>
      <c r="I543" s="133">
        <v>9.65</v>
      </c>
    </row>
    <row r="544" spans="1:9">
      <c r="A544" s="123">
        <v>29052230</v>
      </c>
      <c r="B544" s="124" t="s">
        <v>642</v>
      </c>
      <c r="C544" s="125"/>
      <c r="D544" s="136">
        <v>7.3491999999999997</v>
      </c>
      <c r="E544" s="136">
        <v>9.9085999999999999</v>
      </c>
      <c r="F544" s="133">
        <v>10.8</v>
      </c>
      <c r="G544" s="133">
        <v>0</v>
      </c>
      <c r="H544" s="133">
        <v>2.1</v>
      </c>
      <c r="I544" s="133">
        <v>9.65</v>
      </c>
    </row>
    <row r="545" spans="1:9">
      <c r="A545" s="123">
        <v>29052290</v>
      </c>
      <c r="B545" s="124" t="s">
        <v>643</v>
      </c>
      <c r="C545" s="125"/>
      <c r="D545" s="136">
        <v>23.971900000000002</v>
      </c>
      <c r="E545" s="136">
        <v>29.100899999999999</v>
      </c>
      <c r="F545" s="133">
        <v>0</v>
      </c>
      <c r="G545" s="133">
        <v>0</v>
      </c>
      <c r="H545" s="133">
        <v>2.1</v>
      </c>
      <c r="I545" s="133">
        <v>9.65</v>
      </c>
    </row>
    <row r="546" spans="1:9">
      <c r="A546" s="123">
        <v>29052990</v>
      </c>
      <c r="B546" s="124" t="s">
        <v>644</v>
      </c>
      <c r="C546" s="125"/>
      <c r="D546" s="138">
        <v>0.61450000000000005</v>
      </c>
      <c r="E546" s="138">
        <v>0.70699999999999996</v>
      </c>
      <c r="F546" s="133">
        <v>10.8</v>
      </c>
      <c r="G546" s="133">
        <v>0</v>
      </c>
      <c r="H546" s="133">
        <v>2.1</v>
      </c>
      <c r="I546" s="133">
        <v>9.65</v>
      </c>
    </row>
    <row r="547" spans="1:9">
      <c r="A547" s="123">
        <v>29053100</v>
      </c>
      <c r="B547" s="124" t="s">
        <v>645</v>
      </c>
      <c r="C547" s="125"/>
      <c r="D547" s="138">
        <v>1.1264000000000001</v>
      </c>
      <c r="E547" s="138">
        <v>1.2422</v>
      </c>
      <c r="F547" s="133">
        <v>10.8</v>
      </c>
      <c r="G547" s="133">
        <v>0</v>
      </c>
      <c r="H547" s="133">
        <v>2.1</v>
      </c>
      <c r="I547" s="133">
        <v>9.65</v>
      </c>
    </row>
    <row r="548" spans="1:9">
      <c r="A548" s="123">
        <v>29053200</v>
      </c>
      <c r="B548" s="124" t="s">
        <v>646</v>
      </c>
      <c r="C548" s="125"/>
      <c r="D548" s="136">
        <v>1.1586000000000001</v>
      </c>
      <c r="E548" s="136">
        <v>2.5781000000000001</v>
      </c>
      <c r="F548" s="133">
        <v>0</v>
      </c>
      <c r="G548" s="133">
        <v>0</v>
      </c>
      <c r="H548" s="142" t="s">
        <v>121</v>
      </c>
      <c r="I548" s="142" t="s">
        <v>121</v>
      </c>
    </row>
    <row r="549" spans="1:9">
      <c r="A549" s="123">
        <v>29053990</v>
      </c>
      <c r="B549" s="124" t="s">
        <v>647</v>
      </c>
      <c r="C549" s="125"/>
      <c r="D549" s="138">
        <v>1.2559</v>
      </c>
      <c r="E549" s="138">
        <v>1.3408</v>
      </c>
      <c r="F549" s="133">
        <v>0</v>
      </c>
      <c r="G549" s="133">
        <v>0</v>
      </c>
      <c r="H549" s="133">
        <v>2.1</v>
      </c>
      <c r="I549" s="133">
        <v>9.65</v>
      </c>
    </row>
    <row r="550" spans="1:9">
      <c r="A550" s="123">
        <v>29054100</v>
      </c>
      <c r="B550" s="124" t="s">
        <v>648</v>
      </c>
      <c r="C550" s="125"/>
      <c r="D550" s="138">
        <v>1.1173999999999999</v>
      </c>
      <c r="E550" s="138">
        <v>1.2444999999999999</v>
      </c>
      <c r="F550" s="133">
        <v>0</v>
      </c>
      <c r="G550" s="133">
        <v>0</v>
      </c>
      <c r="H550" s="133">
        <v>2.1</v>
      </c>
      <c r="I550" s="133">
        <v>9.65</v>
      </c>
    </row>
    <row r="551" spans="1:9" ht="27">
      <c r="A551" s="123">
        <v>29054200</v>
      </c>
      <c r="B551" s="124" t="s">
        <v>649</v>
      </c>
      <c r="C551" s="125"/>
      <c r="D551" s="138">
        <v>2.9407999999999999</v>
      </c>
      <c r="E551" s="138">
        <v>3.2273999999999998</v>
      </c>
      <c r="F551" s="133">
        <v>12.6</v>
      </c>
      <c r="G551" s="133">
        <v>0</v>
      </c>
      <c r="H551" s="133">
        <v>2.1</v>
      </c>
      <c r="I551" s="133">
        <v>9.65</v>
      </c>
    </row>
    <row r="552" spans="1:9">
      <c r="A552" s="123">
        <v>29054300</v>
      </c>
      <c r="B552" s="124" t="s">
        <v>650</v>
      </c>
      <c r="C552" s="125"/>
      <c r="D552" s="138">
        <v>0.50180000000000002</v>
      </c>
      <c r="E552" s="138">
        <v>0.72960000000000003</v>
      </c>
      <c r="F552" s="133">
        <v>12.6</v>
      </c>
      <c r="G552" s="133">
        <v>0</v>
      </c>
      <c r="H552" s="133">
        <v>2.1</v>
      </c>
      <c r="I552" s="133">
        <v>9.65</v>
      </c>
    </row>
    <row r="553" spans="1:9">
      <c r="A553" s="123">
        <v>29054400</v>
      </c>
      <c r="B553" s="124" t="s">
        <v>651</v>
      </c>
      <c r="C553" s="125"/>
      <c r="D553" s="138">
        <v>1.2051000000000001</v>
      </c>
      <c r="E553" s="138">
        <v>1.911</v>
      </c>
      <c r="F553" s="133">
        <v>9</v>
      </c>
      <c r="G553" s="133">
        <v>0</v>
      </c>
      <c r="H553" s="133">
        <v>2.1</v>
      </c>
      <c r="I553" s="133">
        <v>9.65</v>
      </c>
    </row>
    <row r="554" spans="1:9">
      <c r="A554" s="123">
        <v>29054500</v>
      </c>
      <c r="B554" s="124" t="s">
        <v>652</v>
      </c>
      <c r="C554" s="125"/>
      <c r="D554" s="136">
        <v>1.42</v>
      </c>
      <c r="E554" s="136">
        <v>2.6615000000000002</v>
      </c>
      <c r="F554" s="133">
        <v>0</v>
      </c>
      <c r="G554" s="133">
        <v>0</v>
      </c>
      <c r="H554" s="133">
        <v>2.1</v>
      </c>
      <c r="I554" s="133">
        <v>9.65</v>
      </c>
    </row>
    <row r="555" spans="1:9">
      <c r="A555" s="123">
        <v>29054900</v>
      </c>
      <c r="B555" s="124" t="s">
        <v>653</v>
      </c>
      <c r="C555" s="125"/>
      <c r="D555" s="138">
        <v>5.4059999999999997</v>
      </c>
      <c r="E555" s="138">
        <v>5.4298000000000002</v>
      </c>
      <c r="F555" s="133">
        <v>0</v>
      </c>
      <c r="G555" s="133">
        <v>0</v>
      </c>
      <c r="H555" s="133">
        <v>2.1</v>
      </c>
      <c r="I555" s="133">
        <v>9.65</v>
      </c>
    </row>
    <row r="556" spans="1:9">
      <c r="A556" s="123">
        <v>29055910</v>
      </c>
      <c r="B556" s="124" t="s">
        <v>654</v>
      </c>
      <c r="C556" s="125"/>
      <c r="D556" s="136">
        <v>4.4363000000000001</v>
      </c>
      <c r="E556" s="136">
        <v>11.1409</v>
      </c>
      <c r="F556" s="133">
        <v>0</v>
      </c>
      <c r="G556" s="133">
        <v>0</v>
      </c>
      <c r="H556" s="133">
        <v>2.1</v>
      </c>
      <c r="I556" s="133">
        <v>9.65</v>
      </c>
    </row>
    <row r="557" spans="1:9">
      <c r="A557" s="123">
        <v>29055990</v>
      </c>
      <c r="B557" s="124" t="s">
        <v>655</v>
      </c>
      <c r="C557" s="125"/>
      <c r="D557" s="138">
        <v>13.178800000000001</v>
      </c>
      <c r="E557" s="138">
        <v>15.338800000000001</v>
      </c>
      <c r="F557" s="133">
        <v>10.8</v>
      </c>
      <c r="G557" s="133">
        <v>0</v>
      </c>
      <c r="H557" s="133">
        <v>2.1</v>
      </c>
      <c r="I557" s="133">
        <v>9.65</v>
      </c>
    </row>
    <row r="558" spans="1:9">
      <c r="A558" s="123">
        <v>29061100</v>
      </c>
      <c r="B558" s="124" t="s">
        <v>656</v>
      </c>
      <c r="C558" s="125"/>
      <c r="D558" s="138">
        <v>7.9446000000000003</v>
      </c>
      <c r="E558" s="138">
        <v>13.8521</v>
      </c>
      <c r="F558" s="133">
        <v>0</v>
      </c>
      <c r="G558" s="133">
        <v>0</v>
      </c>
      <c r="H558" s="133">
        <v>2.1</v>
      </c>
      <c r="I558" s="133">
        <v>9.65</v>
      </c>
    </row>
    <row r="559" spans="1:9">
      <c r="A559" s="123">
        <v>29061300</v>
      </c>
      <c r="B559" s="124" t="s">
        <v>657</v>
      </c>
      <c r="C559" s="125"/>
      <c r="D559" s="138">
        <v>5.99</v>
      </c>
      <c r="E559" s="138">
        <v>13.977499999999999</v>
      </c>
      <c r="F559" s="133">
        <v>0</v>
      </c>
      <c r="G559" s="133">
        <v>0</v>
      </c>
      <c r="H559" s="133">
        <v>2.1</v>
      </c>
      <c r="I559" s="133">
        <v>9.65</v>
      </c>
    </row>
    <row r="560" spans="1:9">
      <c r="A560" s="123">
        <v>29061920</v>
      </c>
      <c r="B560" s="124" t="s">
        <v>658</v>
      </c>
      <c r="C560" s="125"/>
      <c r="D560" s="138">
        <v>11.2536</v>
      </c>
      <c r="E560" s="138">
        <v>12.3758</v>
      </c>
      <c r="F560" s="133">
        <v>0</v>
      </c>
      <c r="G560" s="133">
        <v>0</v>
      </c>
      <c r="H560" s="133">
        <v>2.1</v>
      </c>
      <c r="I560" s="133">
        <v>9.65</v>
      </c>
    </row>
    <row r="561" spans="1:9" ht="27">
      <c r="A561" s="123">
        <v>29061940</v>
      </c>
      <c r="B561" s="124" t="s">
        <v>659</v>
      </c>
      <c r="C561" s="125"/>
      <c r="D561" s="138">
        <v>5.7914000000000003</v>
      </c>
      <c r="E561" s="138">
        <v>6.157</v>
      </c>
      <c r="F561" s="133">
        <v>10.8</v>
      </c>
      <c r="G561" s="133">
        <v>0</v>
      </c>
      <c r="H561" s="133">
        <v>2.1</v>
      </c>
      <c r="I561" s="133">
        <v>9.65</v>
      </c>
    </row>
    <row r="562" spans="1:9">
      <c r="A562" s="123">
        <v>29061950</v>
      </c>
      <c r="B562" s="124" t="s">
        <v>660</v>
      </c>
      <c r="C562" s="125"/>
      <c r="D562" s="136">
        <v>13.9457</v>
      </c>
      <c r="E562" s="136">
        <v>20.2727</v>
      </c>
      <c r="F562" s="133">
        <v>0</v>
      </c>
      <c r="G562" s="133">
        <v>0</v>
      </c>
      <c r="H562" s="142" t="s">
        <v>121</v>
      </c>
      <c r="I562" s="142" t="s">
        <v>121</v>
      </c>
    </row>
    <row r="563" spans="1:9">
      <c r="A563" s="123">
        <v>29061990</v>
      </c>
      <c r="B563" s="124" t="s">
        <v>661</v>
      </c>
      <c r="C563" s="125"/>
      <c r="D563" s="138">
        <v>1.7609999999999999</v>
      </c>
      <c r="E563" s="138">
        <v>1.9259999999999999</v>
      </c>
      <c r="F563" s="133">
        <v>0</v>
      </c>
      <c r="G563" s="133">
        <v>0</v>
      </c>
      <c r="H563" s="133">
        <v>2.1</v>
      </c>
      <c r="I563" s="133">
        <v>9.65</v>
      </c>
    </row>
    <row r="564" spans="1:9">
      <c r="A564" s="123">
        <v>29062100</v>
      </c>
      <c r="B564" s="124" t="s">
        <v>662</v>
      </c>
      <c r="C564" s="125"/>
      <c r="D564" s="138">
        <v>3.0190999999999999</v>
      </c>
      <c r="E564" s="138">
        <v>3.1943000000000001</v>
      </c>
      <c r="F564" s="133">
        <v>0</v>
      </c>
      <c r="G564" s="133">
        <v>0</v>
      </c>
      <c r="H564" s="133">
        <v>2.1</v>
      </c>
      <c r="I564" s="133">
        <v>9.65</v>
      </c>
    </row>
    <row r="565" spans="1:9">
      <c r="A565" s="123">
        <v>29062910</v>
      </c>
      <c r="B565" s="124" t="s">
        <v>663</v>
      </c>
      <c r="C565" s="125"/>
      <c r="D565" s="138">
        <v>3.0312999999999999</v>
      </c>
      <c r="E565" s="138">
        <v>3.0312999999999999</v>
      </c>
      <c r="F565" s="133">
        <v>0</v>
      </c>
      <c r="G565" s="133">
        <v>0</v>
      </c>
      <c r="H565" s="133">
        <v>2.1</v>
      </c>
      <c r="I565" s="133">
        <v>9.65</v>
      </c>
    </row>
    <row r="566" spans="1:9">
      <c r="A566" s="123">
        <v>29062920</v>
      </c>
      <c r="B566" s="124" t="s">
        <v>664</v>
      </c>
      <c r="C566" s="125"/>
      <c r="D566" s="138">
        <v>7.5716000000000001</v>
      </c>
      <c r="E566" s="138">
        <v>8.4960000000000004</v>
      </c>
      <c r="F566" s="133">
        <v>0</v>
      </c>
      <c r="G566" s="133">
        <v>0</v>
      </c>
      <c r="H566" s="133">
        <v>2.1</v>
      </c>
      <c r="I566" s="133">
        <v>9.65</v>
      </c>
    </row>
    <row r="567" spans="1:9" ht="27">
      <c r="A567" s="123">
        <v>29062990</v>
      </c>
      <c r="B567" s="124" t="s">
        <v>665</v>
      </c>
      <c r="C567" s="125"/>
      <c r="D567" s="136">
        <v>1.1930000000000001</v>
      </c>
      <c r="E567" s="136">
        <v>1.2724</v>
      </c>
      <c r="F567" s="133">
        <v>12.6</v>
      </c>
      <c r="G567" s="133">
        <v>0</v>
      </c>
      <c r="H567" s="133">
        <v>2.1</v>
      </c>
      <c r="I567" s="133">
        <v>9.65</v>
      </c>
    </row>
    <row r="568" spans="1:9">
      <c r="A568" s="123">
        <v>29071100</v>
      </c>
      <c r="B568" s="124" t="s">
        <v>666</v>
      </c>
      <c r="C568" s="125"/>
      <c r="D568" s="138">
        <v>4.9627999999999997</v>
      </c>
      <c r="E568" s="138">
        <v>4.8120000000000003</v>
      </c>
      <c r="F568" s="133">
        <v>0</v>
      </c>
      <c r="G568" s="133">
        <v>0</v>
      </c>
      <c r="H568" s="133">
        <v>2.1</v>
      </c>
      <c r="I568" s="133">
        <v>9.65</v>
      </c>
    </row>
    <row r="569" spans="1:9">
      <c r="A569" s="123">
        <v>29071200</v>
      </c>
      <c r="B569" s="124" t="s">
        <v>667</v>
      </c>
      <c r="C569" s="125"/>
      <c r="D569" s="136">
        <v>2.5505</v>
      </c>
      <c r="E569" s="136">
        <v>2.5691000000000002</v>
      </c>
      <c r="F569" s="133">
        <v>9</v>
      </c>
      <c r="G569" s="133">
        <v>0</v>
      </c>
      <c r="H569" s="133">
        <v>2.1</v>
      </c>
      <c r="I569" s="133">
        <v>9.65</v>
      </c>
    </row>
    <row r="570" spans="1:9">
      <c r="A570" s="123">
        <v>29071300</v>
      </c>
      <c r="B570" s="126" t="s">
        <v>668</v>
      </c>
      <c r="C570" s="125"/>
      <c r="D570" s="138">
        <v>1.8163</v>
      </c>
      <c r="E570" s="138">
        <v>1.8459000000000001</v>
      </c>
      <c r="F570" s="133">
        <v>0</v>
      </c>
      <c r="G570" s="133">
        <v>0</v>
      </c>
      <c r="H570" s="133">
        <v>2.1</v>
      </c>
      <c r="I570" s="133">
        <v>9.65</v>
      </c>
    </row>
    <row r="571" spans="1:9">
      <c r="A571" s="123">
        <v>29071510</v>
      </c>
      <c r="B571" s="124" t="s">
        <v>669</v>
      </c>
      <c r="C571" s="125"/>
      <c r="D571" s="138">
        <v>4.7706</v>
      </c>
      <c r="E571" s="138">
        <v>6.2972999999999999</v>
      </c>
      <c r="F571" s="133">
        <v>0</v>
      </c>
      <c r="G571" s="133">
        <v>0</v>
      </c>
      <c r="H571" s="133">
        <v>2.1</v>
      </c>
      <c r="I571" s="133">
        <v>9.65</v>
      </c>
    </row>
    <row r="572" spans="1:9">
      <c r="A572" s="123">
        <v>29071590</v>
      </c>
      <c r="B572" s="124" t="s">
        <v>670</v>
      </c>
      <c r="C572" s="125"/>
      <c r="D572" s="138">
        <v>3.2395</v>
      </c>
      <c r="E572" s="138">
        <v>3.5914999999999999</v>
      </c>
      <c r="F572" s="133">
        <v>0</v>
      </c>
      <c r="G572" s="133">
        <v>0</v>
      </c>
      <c r="H572" s="133">
        <v>2.1</v>
      </c>
      <c r="I572" s="133">
        <v>9.65</v>
      </c>
    </row>
    <row r="573" spans="1:9">
      <c r="A573" s="123">
        <v>29071910</v>
      </c>
      <c r="B573" s="124" t="s">
        <v>671</v>
      </c>
      <c r="C573" s="125"/>
      <c r="D573" s="138">
        <v>7.0517000000000003</v>
      </c>
      <c r="E573" s="138">
        <v>7.0517000000000003</v>
      </c>
      <c r="F573" s="133">
        <v>0</v>
      </c>
      <c r="G573" s="133">
        <v>0</v>
      </c>
      <c r="H573" s="133">
        <v>2.1</v>
      </c>
      <c r="I573" s="133">
        <v>9.65</v>
      </c>
    </row>
    <row r="574" spans="1:9">
      <c r="A574" s="123">
        <v>29071920</v>
      </c>
      <c r="B574" s="124" t="s">
        <v>672</v>
      </c>
      <c r="C574" s="125"/>
      <c r="D574" s="138">
        <v>1.67</v>
      </c>
      <c r="E574" s="138">
        <v>1.7668999999999999</v>
      </c>
      <c r="F574" s="133">
        <v>0</v>
      </c>
      <c r="G574" s="133">
        <v>0</v>
      </c>
      <c r="H574" s="133">
        <v>2.1</v>
      </c>
      <c r="I574" s="133">
        <v>9.65</v>
      </c>
    </row>
    <row r="575" spans="1:9">
      <c r="A575" s="123">
        <v>29071930</v>
      </c>
      <c r="B575" s="124" t="s">
        <v>673</v>
      </c>
      <c r="C575" s="125"/>
      <c r="D575" s="138">
        <v>3.4712000000000001</v>
      </c>
      <c r="E575" s="138">
        <v>3.8849999999999998</v>
      </c>
      <c r="F575" s="133">
        <v>0</v>
      </c>
      <c r="G575" s="133">
        <v>0</v>
      </c>
      <c r="H575" s="142" t="s">
        <v>121</v>
      </c>
      <c r="I575" s="142" t="s">
        <v>121</v>
      </c>
    </row>
    <row r="576" spans="1:9">
      <c r="A576" s="123">
        <v>29071990</v>
      </c>
      <c r="B576" s="124" t="s">
        <v>674</v>
      </c>
      <c r="C576" s="125"/>
      <c r="D576" s="138">
        <v>7.2629999999999999</v>
      </c>
      <c r="E576" s="138">
        <v>8.1996000000000002</v>
      </c>
      <c r="F576" s="133">
        <v>0</v>
      </c>
      <c r="G576" s="133">
        <v>0</v>
      </c>
      <c r="H576" s="133">
        <v>2.1</v>
      </c>
      <c r="I576" s="133">
        <v>9.65</v>
      </c>
    </row>
    <row r="577" spans="1:9">
      <c r="A577" s="123">
        <v>29072100</v>
      </c>
      <c r="B577" s="124" t="s">
        <v>675</v>
      </c>
      <c r="C577" s="125"/>
      <c r="D577" s="138">
        <v>7</v>
      </c>
      <c r="E577" s="138">
        <v>7</v>
      </c>
      <c r="F577" s="133">
        <v>0</v>
      </c>
      <c r="G577" s="133">
        <v>0</v>
      </c>
      <c r="H577" s="133">
        <v>2.1</v>
      </c>
      <c r="I577" s="133">
        <v>9.65</v>
      </c>
    </row>
    <row r="578" spans="1:9" ht="27">
      <c r="A578" s="123">
        <v>29072200</v>
      </c>
      <c r="B578" s="124" t="s">
        <v>676</v>
      </c>
      <c r="C578" s="125"/>
      <c r="D578" s="136">
        <v>1.5222</v>
      </c>
      <c r="E578" s="136">
        <v>1.5222</v>
      </c>
      <c r="F578" s="133">
        <v>10.8</v>
      </c>
      <c r="G578" s="133">
        <v>0</v>
      </c>
      <c r="H578" s="133">
        <v>2.1</v>
      </c>
      <c r="I578" s="133">
        <v>9.65</v>
      </c>
    </row>
    <row r="579" spans="1:9">
      <c r="A579" s="123">
        <v>29072300</v>
      </c>
      <c r="B579" s="124" t="s">
        <v>677</v>
      </c>
      <c r="C579" s="125"/>
      <c r="D579" s="138">
        <v>14.7</v>
      </c>
      <c r="E579" s="138">
        <v>19.9376</v>
      </c>
      <c r="F579" s="133">
        <v>0</v>
      </c>
      <c r="G579" s="133">
        <v>0</v>
      </c>
      <c r="H579" s="142" t="s">
        <v>121</v>
      </c>
      <c r="I579" s="142" t="s">
        <v>121</v>
      </c>
    </row>
    <row r="580" spans="1:9">
      <c r="A580" s="123">
        <v>29072900</v>
      </c>
      <c r="B580" s="124" t="s">
        <v>678</v>
      </c>
      <c r="C580" s="125"/>
      <c r="D580" s="138">
        <v>11.5999</v>
      </c>
      <c r="E580" s="138">
        <v>12.086</v>
      </c>
      <c r="F580" s="133">
        <v>0</v>
      </c>
      <c r="G580" s="133">
        <v>0</v>
      </c>
      <c r="H580" s="133">
        <v>2.1</v>
      </c>
      <c r="I580" s="133">
        <v>9.65</v>
      </c>
    </row>
    <row r="581" spans="1:9">
      <c r="A581" s="123">
        <v>29081911</v>
      </c>
      <c r="B581" s="124" t="s">
        <v>679</v>
      </c>
      <c r="C581" s="125"/>
      <c r="D581" s="136">
        <v>44.148000000000003</v>
      </c>
      <c r="E581" s="136">
        <v>44.148000000000003</v>
      </c>
      <c r="F581" s="133">
        <v>0</v>
      </c>
      <c r="G581" s="133">
        <v>0</v>
      </c>
      <c r="H581" s="133">
        <v>2.1</v>
      </c>
      <c r="I581" s="133">
        <v>9.65</v>
      </c>
    </row>
    <row r="582" spans="1:9">
      <c r="A582" s="123">
        <v>29081919</v>
      </c>
      <c r="B582" s="124" t="s">
        <v>680</v>
      </c>
      <c r="C582" s="125"/>
      <c r="D582" s="138">
        <v>5.8472999999999997</v>
      </c>
      <c r="E582" s="138">
        <v>5.8472999999999997</v>
      </c>
      <c r="F582" s="133">
        <v>0</v>
      </c>
      <c r="G582" s="133">
        <v>0</v>
      </c>
      <c r="H582" s="133">
        <v>2.1</v>
      </c>
      <c r="I582" s="133">
        <v>9.65</v>
      </c>
    </row>
    <row r="583" spans="1:9">
      <c r="A583" s="123">
        <v>29081921</v>
      </c>
      <c r="B583" s="124" t="s">
        <v>681</v>
      </c>
      <c r="C583" s="125"/>
      <c r="D583" s="136">
        <v>5.5156999999999998</v>
      </c>
      <c r="E583" s="136">
        <v>5.9048999999999996</v>
      </c>
      <c r="F583" s="133">
        <v>0</v>
      </c>
      <c r="G583" s="133">
        <v>0</v>
      </c>
      <c r="H583" s="142" t="s">
        <v>121</v>
      </c>
      <c r="I583" s="142" t="s">
        <v>121</v>
      </c>
    </row>
    <row r="584" spans="1:9">
      <c r="A584" s="123">
        <v>29089990</v>
      </c>
      <c r="B584" s="124" t="s">
        <v>682</v>
      </c>
      <c r="C584" s="125"/>
      <c r="D584" s="138">
        <v>3.5289999999999999</v>
      </c>
      <c r="E584" s="138">
        <v>8.7072000000000003</v>
      </c>
      <c r="F584" s="133">
        <v>10.8</v>
      </c>
      <c r="G584" s="133">
        <v>0</v>
      </c>
      <c r="H584" s="133">
        <v>2.1</v>
      </c>
      <c r="I584" s="133">
        <v>9.65</v>
      </c>
    </row>
    <row r="585" spans="1:9" ht="27">
      <c r="A585" s="123">
        <v>29091910</v>
      </c>
      <c r="B585" s="124" t="s">
        <v>683</v>
      </c>
      <c r="C585" s="125"/>
      <c r="D585" s="138">
        <v>70.026899999999998</v>
      </c>
      <c r="E585" s="138">
        <v>70.089600000000004</v>
      </c>
      <c r="F585" s="133">
        <v>12.6</v>
      </c>
      <c r="G585" s="133">
        <v>0</v>
      </c>
      <c r="H585" s="142" t="s">
        <v>121</v>
      </c>
      <c r="I585" s="142" t="s">
        <v>121</v>
      </c>
    </row>
    <row r="586" spans="1:9">
      <c r="A586" s="123">
        <v>29091920</v>
      </c>
      <c r="B586" s="124" t="s">
        <v>684</v>
      </c>
      <c r="C586" s="125"/>
      <c r="D586" s="138">
        <v>0.98619999999999997</v>
      </c>
      <c r="E586" s="138">
        <v>3.2122999999999999</v>
      </c>
      <c r="F586" s="133">
        <v>0</v>
      </c>
      <c r="G586" s="133">
        <v>0</v>
      </c>
      <c r="H586" s="142" t="s">
        <v>121</v>
      </c>
      <c r="I586" s="142" t="s">
        <v>121</v>
      </c>
    </row>
    <row r="587" spans="1:9" ht="27">
      <c r="A587" s="123">
        <v>29091990</v>
      </c>
      <c r="B587" s="124" t="s">
        <v>685</v>
      </c>
      <c r="C587" s="125"/>
      <c r="D587" s="136">
        <v>19.540299999999998</v>
      </c>
      <c r="E587" s="136">
        <v>22.186900000000001</v>
      </c>
      <c r="F587" s="133">
        <v>0</v>
      </c>
      <c r="G587" s="133">
        <v>0</v>
      </c>
      <c r="H587" s="142" t="s">
        <v>121</v>
      </c>
      <c r="I587" s="142" t="s">
        <v>121</v>
      </c>
    </row>
    <row r="588" spans="1:9">
      <c r="A588" s="123">
        <v>29092000</v>
      </c>
      <c r="B588" s="124" t="s">
        <v>686</v>
      </c>
      <c r="C588" s="125"/>
      <c r="D588" s="138">
        <v>8.9542000000000002</v>
      </c>
      <c r="E588" s="138">
        <v>9.6873000000000005</v>
      </c>
      <c r="F588" s="133">
        <v>0</v>
      </c>
      <c r="G588" s="133">
        <v>0</v>
      </c>
      <c r="H588" s="133">
        <v>2.1</v>
      </c>
      <c r="I588" s="133">
        <v>9.65</v>
      </c>
    </row>
    <row r="589" spans="1:9">
      <c r="A589" s="123">
        <v>29093011</v>
      </c>
      <c r="B589" s="124" t="s">
        <v>687</v>
      </c>
      <c r="C589" s="125"/>
      <c r="D589" s="138">
        <v>2.0057999999999998</v>
      </c>
      <c r="E589" s="138">
        <v>3.9548000000000001</v>
      </c>
      <c r="F589" s="133">
        <v>0</v>
      </c>
      <c r="G589" s="133">
        <v>0</v>
      </c>
      <c r="H589" s="133">
        <v>2.1</v>
      </c>
      <c r="I589" s="133">
        <v>9.65</v>
      </c>
    </row>
    <row r="590" spans="1:9">
      <c r="A590" s="123">
        <v>29093012</v>
      </c>
      <c r="B590" s="124" t="s">
        <v>688</v>
      </c>
      <c r="C590" s="125"/>
      <c r="D590" s="138">
        <v>1.6148</v>
      </c>
      <c r="E590" s="138">
        <v>1.6148</v>
      </c>
      <c r="F590" s="133">
        <v>0</v>
      </c>
      <c r="G590" s="133">
        <v>0</v>
      </c>
      <c r="H590" s="133">
        <v>2.1</v>
      </c>
      <c r="I590" s="133">
        <v>9.65</v>
      </c>
    </row>
    <row r="591" spans="1:9">
      <c r="A591" s="123">
        <v>29093013</v>
      </c>
      <c r="B591" s="124" t="s">
        <v>689</v>
      </c>
      <c r="C591" s="125"/>
      <c r="D591" s="138">
        <v>17.96</v>
      </c>
      <c r="E591" s="138">
        <v>32.8431</v>
      </c>
      <c r="F591" s="133">
        <v>0</v>
      </c>
      <c r="G591" s="133">
        <v>0</v>
      </c>
      <c r="H591" s="133">
        <v>2.1</v>
      </c>
      <c r="I591" s="133">
        <v>9.65</v>
      </c>
    </row>
    <row r="592" spans="1:9">
      <c r="A592" s="123">
        <v>29093014</v>
      </c>
      <c r="B592" s="124" t="s">
        <v>690</v>
      </c>
      <c r="C592" s="125"/>
      <c r="D592" s="138">
        <v>3.5823999999999998</v>
      </c>
      <c r="E592" s="138">
        <v>5.0007999999999999</v>
      </c>
      <c r="F592" s="133">
        <v>0</v>
      </c>
      <c r="G592" s="133">
        <v>0</v>
      </c>
      <c r="H592" s="133">
        <v>2.1</v>
      </c>
      <c r="I592" s="133">
        <v>9.65</v>
      </c>
    </row>
    <row r="593" spans="1:9">
      <c r="A593" s="123">
        <v>29093019</v>
      </c>
      <c r="B593" s="124" t="s">
        <v>691</v>
      </c>
      <c r="C593" s="125"/>
      <c r="D593" s="136">
        <v>4.1681999999999997</v>
      </c>
      <c r="E593" s="136">
        <v>5.2647000000000004</v>
      </c>
      <c r="F593" s="133">
        <v>0</v>
      </c>
      <c r="G593" s="133">
        <v>0</v>
      </c>
      <c r="H593" s="142" t="s">
        <v>121</v>
      </c>
      <c r="I593" s="142" t="s">
        <v>121</v>
      </c>
    </row>
    <row r="594" spans="1:9">
      <c r="A594" s="123">
        <v>29093029</v>
      </c>
      <c r="B594" s="124" t="s">
        <v>692</v>
      </c>
      <c r="C594" s="125"/>
      <c r="D594" s="138">
        <v>0.70209999999999995</v>
      </c>
      <c r="E594" s="138">
        <v>0.76700000000000002</v>
      </c>
      <c r="F594" s="133">
        <v>12.6</v>
      </c>
      <c r="G594" s="133">
        <v>0</v>
      </c>
      <c r="H594" s="133">
        <v>2.1</v>
      </c>
      <c r="I594" s="133">
        <v>9.65</v>
      </c>
    </row>
    <row r="595" spans="1:9">
      <c r="A595" s="123">
        <v>29094100</v>
      </c>
      <c r="B595" s="124" t="s">
        <v>693</v>
      </c>
      <c r="C595" s="125"/>
      <c r="D595" s="136">
        <v>1.3258000000000001</v>
      </c>
      <c r="E595" s="136">
        <v>1.425</v>
      </c>
      <c r="F595" s="133">
        <v>12.6</v>
      </c>
      <c r="G595" s="133">
        <v>0</v>
      </c>
      <c r="H595" s="133">
        <v>2.1</v>
      </c>
      <c r="I595" s="133">
        <v>9.65</v>
      </c>
    </row>
    <row r="596" spans="1:9">
      <c r="A596" s="123">
        <v>29094310</v>
      </c>
      <c r="B596" s="124" t="s">
        <v>694</v>
      </c>
      <c r="C596" s="125"/>
      <c r="D596" s="136">
        <v>1.4135</v>
      </c>
      <c r="E596" s="136">
        <v>1.4981</v>
      </c>
      <c r="F596" s="133">
        <v>12.6</v>
      </c>
      <c r="G596" s="133">
        <v>0</v>
      </c>
      <c r="H596" s="133">
        <v>2.1</v>
      </c>
      <c r="I596" s="133">
        <v>9.65</v>
      </c>
    </row>
    <row r="597" spans="1:9">
      <c r="A597" s="123">
        <v>29094320</v>
      </c>
      <c r="B597" s="124" t="s">
        <v>695</v>
      </c>
      <c r="C597" s="125"/>
      <c r="D597" s="138">
        <v>1.3422000000000001</v>
      </c>
      <c r="E597" s="138">
        <v>1.4625999999999999</v>
      </c>
      <c r="F597" s="133">
        <v>12.6</v>
      </c>
      <c r="G597" s="133">
        <v>0</v>
      </c>
      <c r="H597" s="133">
        <v>2.1</v>
      </c>
      <c r="I597" s="133">
        <v>9.65</v>
      </c>
    </row>
    <row r="598" spans="1:9">
      <c r="A598" s="123">
        <v>29094411</v>
      </c>
      <c r="B598" s="124" t="s">
        <v>696</v>
      </c>
      <c r="C598" s="125"/>
      <c r="D598" s="136">
        <v>1.3903000000000001</v>
      </c>
      <c r="E598" s="136">
        <v>1.5251999999999999</v>
      </c>
      <c r="F598" s="133">
        <v>12.6</v>
      </c>
      <c r="G598" s="133">
        <v>0</v>
      </c>
      <c r="H598" s="133">
        <v>2.1</v>
      </c>
      <c r="I598" s="133">
        <v>9.65</v>
      </c>
    </row>
    <row r="599" spans="1:9">
      <c r="A599" s="123">
        <v>29094419</v>
      </c>
      <c r="B599" s="124" t="s">
        <v>697</v>
      </c>
      <c r="C599" s="125"/>
      <c r="D599" s="138">
        <v>1.8902000000000001</v>
      </c>
      <c r="E599" s="138">
        <v>1.9195</v>
      </c>
      <c r="F599" s="133">
        <v>12.6</v>
      </c>
      <c r="G599" s="133">
        <v>0</v>
      </c>
      <c r="H599" s="133">
        <v>2.1</v>
      </c>
      <c r="I599" s="133">
        <v>9.65</v>
      </c>
    </row>
    <row r="600" spans="1:9">
      <c r="A600" s="123">
        <v>29094421</v>
      </c>
      <c r="B600" s="124" t="s">
        <v>698</v>
      </c>
      <c r="C600" s="125"/>
      <c r="D600" s="138">
        <v>14.466900000000001</v>
      </c>
      <c r="E600" s="138">
        <v>14.9217</v>
      </c>
      <c r="F600" s="133">
        <v>0</v>
      </c>
      <c r="G600" s="133">
        <v>0</v>
      </c>
      <c r="H600" s="133">
        <v>0</v>
      </c>
      <c r="I600" s="133">
        <v>0</v>
      </c>
    </row>
    <row r="601" spans="1:9">
      <c r="A601" s="123">
        <v>29094910</v>
      </c>
      <c r="B601" s="124" t="s">
        <v>699</v>
      </c>
      <c r="C601" s="125"/>
      <c r="D601" s="138">
        <v>1.3345</v>
      </c>
      <c r="E601" s="138">
        <v>1.3345</v>
      </c>
      <c r="F601" s="133">
        <v>12.6</v>
      </c>
      <c r="G601" s="133">
        <v>0</v>
      </c>
      <c r="H601" s="133">
        <v>2.1</v>
      </c>
      <c r="I601" s="133">
        <v>9.65</v>
      </c>
    </row>
    <row r="602" spans="1:9">
      <c r="A602" s="123">
        <v>29094921</v>
      </c>
      <c r="B602" s="124" t="s">
        <v>700</v>
      </c>
      <c r="C602" s="125"/>
      <c r="D602" s="138">
        <v>4.8701999999999996</v>
      </c>
      <c r="E602" s="138">
        <v>4.8701999999999996</v>
      </c>
      <c r="F602" s="133">
        <v>12.6</v>
      </c>
      <c r="G602" s="133">
        <v>0</v>
      </c>
      <c r="H602" s="133">
        <v>2.1</v>
      </c>
      <c r="I602" s="133">
        <v>9.65</v>
      </c>
    </row>
    <row r="603" spans="1:9">
      <c r="A603" s="123">
        <v>29094922</v>
      </c>
      <c r="B603" s="124" t="s">
        <v>701</v>
      </c>
      <c r="C603" s="125"/>
      <c r="D603" s="138">
        <v>3.9935999999999998</v>
      </c>
      <c r="E603" s="138">
        <v>3.6796000000000002</v>
      </c>
      <c r="F603" s="133">
        <v>0</v>
      </c>
      <c r="G603" s="133">
        <v>0</v>
      </c>
      <c r="H603" s="133">
        <v>2.1</v>
      </c>
      <c r="I603" s="133">
        <v>9.65</v>
      </c>
    </row>
    <row r="604" spans="1:9" ht="27">
      <c r="A604" s="123">
        <v>29094929</v>
      </c>
      <c r="B604" s="124" t="s">
        <v>702</v>
      </c>
      <c r="C604" s="125"/>
      <c r="D604" s="138">
        <v>1.31</v>
      </c>
      <c r="E604" s="138">
        <v>1.5752999999999999</v>
      </c>
      <c r="F604" s="133">
        <v>12.6</v>
      </c>
      <c r="G604" s="133">
        <v>0</v>
      </c>
      <c r="H604" s="133">
        <v>2.1</v>
      </c>
      <c r="I604" s="133">
        <v>9.65</v>
      </c>
    </row>
    <row r="605" spans="1:9">
      <c r="A605" s="123">
        <v>29094931</v>
      </c>
      <c r="B605" s="124" t="s">
        <v>703</v>
      </c>
      <c r="C605" s="125"/>
      <c r="D605" s="136">
        <v>1.2322</v>
      </c>
      <c r="E605" s="136">
        <v>1.6780999999999999</v>
      </c>
      <c r="F605" s="133">
        <v>12.6</v>
      </c>
      <c r="G605" s="133">
        <v>0</v>
      </c>
      <c r="H605" s="133">
        <v>2.1</v>
      </c>
      <c r="I605" s="133">
        <v>9.65</v>
      </c>
    </row>
    <row r="606" spans="1:9">
      <c r="A606" s="123">
        <v>29094932</v>
      </c>
      <c r="B606" s="124" t="s">
        <v>704</v>
      </c>
      <c r="C606" s="125"/>
      <c r="D606" s="136">
        <v>1.2648999999999999</v>
      </c>
      <c r="E606" s="136">
        <v>2.3321000000000001</v>
      </c>
      <c r="F606" s="133">
        <v>0</v>
      </c>
      <c r="G606" s="133">
        <v>0</v>
      </c>
      <c r="H606" s="142" t="s">
        <v>121</v>
      </c>
      <c r="I606" s="142" t="s">
        <v>121</v>
      </c>
    </row>
    <row r="607" spans="1:9">
      <c r="A607" s="123">
        <v>29094990</v>
      </c>
      <c r="B607" s="124" t="s">
        <v>705</v>
      </c>
      <c r="C607" s="125"/>
      <c r="D607" s="138">
        <v>18.748000000000001</v>
      </c>
      <c r="E607" s="138">
        <v>19.441400000000002</v>
      </c>
      <c r="F607" s="133">
        <v>0</v>
      </c>
      <c r="G607" s="133">
        <v>0</v>
      </c>
      <c r="H607" s="133">
        <v>2.1</v>
      </c>
      <c r="I607" s="133">
        <v>9.65</v>
      </c>
    </row>
    <row r="608" spans="1:9">
      <c r="A608" s="123">
        <v>29095011</v>
      </c>
      <c r="B608" s="124" t="s">
        <v>706</v>
      </c>
      <c r="C608" s="125"/>
      <c r="D608" s="138">
        <v>19.850300000000001</v>
      </c>
      <c r="E608" s="138">
        <v>19.850300000000001</v>
      </c>
      <c r="F608" s="133">
        <v>0</v>
      </c>
      <c r="G608" s="133">
        <v>0</v>
      </c>
      <c r="H608" s="133">
        <v>2.1</v>
      </c>
      <c r="I608" s="133">
        <v>9.65</v>
      </c>
    </row>
    <row r="609" spans="1:9">
      <c r="A609" s="123">
        <v>29095012</v>
      </c>
      <c r="B609" s="124" t="s">
        <v>707</v>
      </c>
      <c r="C609" s="125"/>
      <c r="D609" s="138">
        <v>9.8656000000000006</v>
      </c>
      <c r="E609" s="138">
        <v>14.7273</v>
      </c>
      <c r="F609" s="133">
        <v>0</v>
      </c>
      <c r="G609" s="133">
        <v>0</v>
      </c>
      <c r="H609" s="133">
        <v>2.1</v>
      </c>
      <c r="I609" s="133">
        <v>9.65</v>
      </c>
    </row>
    <row r="610" spans="1:9">
      <c r="A610" s="123">
        <v>29095019</v>
      </c>
      <c r="B610" s="124" t="s">
        <v>708</v>
      </c>
      <c r="C610" s="125"/>
      <c r="D610" s="136">
        <v>11.449400000000001</v>
      </c>
      <c r="E610" s="136">
        <v>12.1494</v>
      </c>
      <c r="F610" s="133">
        <v>0</v>
      </c>
      <c r="G610" s="133">
        <v>0</v>
      </c>
      <c r="H610" s="142" t="s">
        <v>121</v>
      </c>
      <c r="I610" s="142" t="s">
        <v>121</v>
      </c>
    </row>
    <row r="611" spans="1:9" ht="27">
      <c r="A611" s="123">
        <v>29095090</v>
      </c>
      <c r="B611" s="124" t="s">
        <v>709</v>
      </c>
      <c r="C611" s="125"/>
      <c r="D611" s="138">
        <v>2.9159999999999999</v>
      </c>
      <c r="E611" s="138">
        <v>2.9575</v>
      </c>
      <c r="F611" s="133">
        <v>10.8</v>
      </c>
      <c r="G611" s="133">
        <v>0</v>
      </c>
      <c r="H611" s="133">
        <v>2.1</v>
      </c>
      <c r="I611" s="133">
        <v>9.65</v>
      </c>
    </row>
    <row r="612" spans="1:9" ht="27">
      <c r="A612" s="123">
        <v>29096019</v>
      </c>
      <c r="B612" s="124" t="s">
        <v>710</v>
      </c>
      <c r="C612" s="125"/>
      <c r="D612" s="138">
        <v>1.9540999999999999</v>
      </c>
      <c r="E612" s="138">
        <v>3.5586000000000002</v>
      </c>
      <c r="F612" s="133">
        <v>10.8</v>
      </c>
      <c r="G612" s="133">
        <v>0</v>
      </c>
      <c r="H612" s="133">
        <v>2.1</v>
      </c>
      <c r="I612" s="133">
        <v>9.65</v>
      </c>
    </row>
    <row r="613" spans="1:9">
      <c r="A613" s="123">
        <v>29096090</v>
      </c>
      <c r="B613" s="124" t="s">
        <v>200</v>
      </c>
      <c r="C613" s="125"/>
      <c r="D613" s="138">
        <v>1.3344</v>
      </c>
      <c r="E613" s="138">
        <v>1.4081999999999999</v>
      </c>
      <c r="F613" s="133">
        <v>0</v>
      </c>
      <c r="G613" s="133">
        <v>0</v>
      </c>
      <c r="H613" s="133">
        <v>2.1</v>
      </c>
      <c r="I613" s="133">
        <v>9.65</v>
      </c>
    </row>
    <row r="614" spans="1:9" ht="27">
      <c r="A614" s="123">
        <v>29103000</v>
      </c>
      <c r="B614" s="124" t="s">
        <v>711</v>
      </c>
      <c r="C614" s="125"/>
      <c r="D614" s="136">
        <v>1.9509000000000001</v>
      </c>
      <c r="E614" s="136">
        <v>3.1263999999999998</v>
      </c>
      <c r="F614" s="133">
        <v>0</v>
      </c>
      <c r="G614" s="133">
        <v>0</v>
      </c>
      <c r="H614" s="133">
        <v>2.1</v>
      </c>
      <c r="I614" s="133">
        <v>9.65</v>
      </c>
    </row>
    <row r="615" spans="1:9">
      <c r="A615" s="123">
        <v>29109090</v>
      </c>
      <c r="B615" s="124" t="s">
        <v>712</v>
      </c>
      <c r="C615" s="125"/>
      <c r="D615" s="138">
        <v>9.3686000000000007</v>
      </c>
      <c r="E615" s="138">
        <v>21.6311</v>
      </c>
      <c r="F615" s="133">
        <v>0</v>
      </c>
      <c r="G615" s="133">
        <v>0</v>
      </c>
      <c r="H615" s="133">
        <v>2.1</v>
      </c>
      <c r="I615" s="133">
        <v>9.65</v>
      </c>
    </row>
    <row r="616" spans="1:9" ht="27">
      <c r="A616" s="123">
        <v>29110090</v>
      </c>
      <c r="B616" s="124" t="s">
        <v>713</v>
      </c>
      <c r="C616" s="125"/>
      <c r="D616" s="138">
        <v>0.61370000000000002</v>
      </c>
      <c r="E616" s="138">
        <v>0.68330000000000002</v>
      </c>
      <c r="F616" s="133">
        <v>0</v>
      </c>
      <c r="G616" s="133">
        <v>0</v>
      </c>
      <c r="H616" s="133">
        <v>2.1</v>
      </c>
      <c r="I616" s="133">
        <v>9.65</v>
      </c>
    </row>
    <row r="617" spans="1:9">
      <c r="A617" s="123">
        <v>29121911</v>
      </c>
      <c r="B617" s="124" t="s">
        <v>714</v>
      </c>
      <c r="C617" s="125"/>
      <c r="D617" s="138">
        <v>1.7202</v>
      </c>
      <c r="E617" s="138">
        <v>1.9826999999999999</v>
      </c>
      <c r="F617" s="133">
        <v>0</v>
      </c>
      <c r="G617" s="133">
        <v>0</v>
      </c>
      <c r="H617" s="133">
        <v>2.1</v>
      </c>
      <c r="I617" s="133">
        <v>9.65</v>
      </c>
    </row>
    <row r="618" spans="1:9">
      <c r="A618" s="123">
        <v>29121912</v>
      </c>
      <c r="B618" s="124" t="s">
        <v>715</v>
      </c>
      <c r="C618" s="125"/>
      <c r="D618" s="138">
        <v>16.8</v>
      </c>
      <c r="E618" s="138">
        <v>16.8</v>
      </c>
      <c r="F618" s="133">
        <v>0</v>
      </c>
      <c r="G618" s="133">
        <v>0</v>
      </c>
      <c r="H618" s="133">
        <v>2.1</v>
      </c>
      <c r="I618" s="133">
        <v>9.65</v>
      </c>
    </row>
    <row r="619" spans="1:9">
      <c r="A619" s="123">
        <v>29121919</v>
      </c>
      <c r="B619" s="124" t="s">
        <v>716</v>
      </c>
      <c r="C619" s="125"/>
      <c r="D619" s="138">
        <v>7.0704000000000002</v>
      </c>
      <c r="E619" s="138">
        <v>12.3414</v>
      </c>
      <c r="F619" s="133">
        <v>0</v>
      </c>
      <c r="G619" s="133">
        <v>0</v>
      </c>
      <c r="H619" s="133">
        <v>2.1</v>
      </c>
      <c r="I619" s="133">
        <v>9.65</v>
      </c>
    </row>
    <row r="620" spans="1:9">
      <c r="A620" s="123">
        <v>29121921</v>
      </c>
      <c r="B620" s="124" t="s">
        <v>717</v>
      </c>
      <c r="C620" s="125"/>
      <c r="D620" s="138">
        <v>21.3</v>
      </c>
      <c r="E620" s="138">
        <v>21.3</v>
      </c>
      <c r="F620" s="133">
        <v>10.8</v>
      </c>
      <c r="G620" s="133">
        <v>0</v>
      </c>
      <c r="H620" s="133">
        <v>2.1</v>
      </c>
      <c r="I620" s="133">
        <v>9.65</v>
      </c>
    </row>
    <row r="621" spans="1:9">
      <c r="A621" s="123">
        <v>29121922</v>
      </c>
      <c r="B621" s="124" t="s">
        <v>718</v>
      </c>
      <c r="C621" s="125"/>
      <c r="D621" s="138">
        <v>51.47</v>
      </c>
      <c r="E621" s="138">
        <v>52.987099999999998</v>
      </c>
      <c r="F621" s="133">
        <v>0</v>
      </c>
      <c r="G621" s="133">
        <v>0</v>
      </c>
      <c r="H621" s="133">
        <v>2.1</v>
      </c>
      <c r="I621" s="133">
        <v>9.65</v>
      </c>
    </row>
    <row r="622" spans="1:9" ht="27">
      <c r="A622" s="123">
        <v>29121923</v>
      </c>
      <c r="B622" s="124" t="s">
        <v>719</v>
      </c>
      <c r="C622" s="125"/>
      <c r="D622" s="136">
        <v>21.4253</v>
      </c>
      <c r="E622" s="136">
        <v>28.175899999999999</v>
      </c>
      <c r="F622" s="133">
        <v>0</v>
      </c>
      <c r="G622" s="133">
        <v>0</v>
      </c>
      <c r="H622" s="133">
        <v>2.1</v>
      </c>
      <c r="I622" s="133">
        <v>9.65</v>
      </c>
    </row>
    <row r="623" spans="1:9">
      <c r="A623" s="123">
        <v>29121929</v>
      </c>
      <c r="B623" s="124" t="s">
        <v>720</v>
      </c>
      <c r="C623" s="125"/>
      <c r="D623" s="138">
        <v>4.9549000000000003</v>
      </c>
      <c r="E623" s="138">
        <v>2.1122999999999998</v>
      </c>
      <c r="F623" s="133">
        <v>0</v>
      </c>
      <c r="G623" s="133">
        <v>0</v>
      </c>
      <c r="H623" s="133">
        <v>2.1</v>
      </c>
      <c r="I623" s="133">
        <v>9.65</v>
      </c>
    </row>
    <row r="624" spans="1:9" ht="27">
      <c r="A624" s="123">
        <v>29121999</v>
      </c>
      <c r="B624" s="124" t="s">
        <v>721</v>
      </c>
      <c r="C624" s="125"/>
      <c r="D624" s="138">
        <v>2.1391</v>
      </c>
      <c r="E624" s="138">
        <v>2.1160999999999999</v>
      </c>
      <c r="F624" s="133">
        <v>0</v>
      </c>
      <c r="G624" s="133">
        <v>0</v>
      </c>
      <c r="H624" s="133">
        <v>2.1</v>
      </c>
      <c r="I624" s="133">
        <v>9.65</v>
      </c>
    </row>
    <row r="625" spans="1:9">
      <c r="A625" s="123">
        <v>29122100</v>
      </c>
      <c r="B625" s="126" t="s">
        <v>722</v>
      </c>
      <c r="C625" s="125"/>
      <c r="D625" s="138">
        <v>5.45</v>
      </c>
      <c r="E625" s="138">
        <v>9.5318000000000005</v>
      </c>
      <c r="F625" s="133">
        <v>0</v>
      </c>
      <c r="G625" s="133">
        <v>0</v>
      </c>
      <c r="H625" s="133">
        <v>2.1</v>
      </c>
      <c r="I625" s="133">
        <v>9.65</v>
      </c>
    </row>
    <row r="626" spans="1:9" ht="27">
      <c r="A626" s="123">
        <v>29122990</v>
      </c>
      <c r="B626" s="124" t="s">
        <v>723</v>
      </c>
      <c r="C626" s="125"/>
      <c r="D626" s="136">
        <v>8.4054000000000002</v>
      </c>
      <c r="E626" s="136">
        <v>10.9002</v>
      </c>
      <c r="F626" s="133">
        <v>0</v>
      </c>
      <c r="G626" s="133">
        <v>0</v>
      </c>
      <c r="H626" s="133">
        <v>2.1</v>
      </c>
      <c r="I626" s="133">
        <v>9.65</v>
      </c>
    </row>
    <row r="627" spans="1:9">
      <c r="A627" s="123">
        <v>29124100</v>
      </c>
      <c r="B627" s="124" t="s">
        <v>724</v>
      </c>
      <c r="C627" s="125"/>
      <c r="D627" s="138">
        <v>8.8611000000000004</v>
      </c>
      <c r="E627" s="138">
        <v>9.8667999999999996</v>
      </c>
      <c r="F627" s="133">
        <v>0</v>
      </c>
      <c r="G627" s="133">
        <v>0</v>
      </c>
      <c r="H627" s="133">
        <v>2.1</v>
      </c>
      <c r="I627" s="133">
        <v>9.65</v>
      </c>
    </row>
    <row r="628" spans="1:9" ht="27">
      <c r="A628" s="123">
        <v>29124200</v>
      </c>
      <c r="B628" s="124" t="s">
        <v>725</v>
      </c>
      <c r="C628" s="125"/>
      <c r="D628" s="138">
        <v>17.648</v>
      </c>
      <c r="E628" s="138">
        <v>19.555499999999999</v>
      </c>
      <c r="F628" s="133">
        <v>0</v>
      </c>
      <c r="G628" s="133">
        <v>0</v>
      </c>
      <c r="H628" s="133">
        <v>2.1</v>
      </c>
      <c r="I628" s="133">
        <v>9.65</v>
      </c>
    </row>
    <row r="629" spans="1:9">
      <c r="A629" s="123">
        <v>29124941</v>
      </c>
      <c r="B629" s="124" t="s">
        <v>726</v>
      </c>
      <c r="C629" s="125"/>
      <c r="D629" s="138">
        <v>13.8239</v>
      </c>
      <c r="E629" s="138">
        <v>14.5871</v>
      </c>
      <c r="F629" s="133">
        <v>0</v>
      </c>
      <c r="G629" s="133">
        <v>0</v>
      </c>
      <c r="H629" s="133">
        <v>2.1</v>
      </c>
      <c r="I629" s="133">
        <v>9.65</v>
      </c>
    </row>
    <row r="630" spans="1:9">
      <c r="A630" s="123">
        <v>29124949</v>
      </c>
      <c r="B630" s="124" t="s">
        <v>727</v>
      </c>
      <c r="C630" s="125"/>
      <c r="D630" s="138">
        <v>10.199999999999999</v>
      </c>
      <c r="E630" s="138">
        <v>12.8047</v>
      </c>
      <c r="F630" s="133">
        <v>0</v>
      </c>
      <c r="G630" s="133">
        <v>0</v>
      </c>
      <c r="H630" s="133">
        <v>2.1</v>
      </c>
      <c r="I630" s="133">
        <v>9.65</v>
      </c>
    </row>
    <row r="631" spans="1:9" ht="27">
      <c r="A631" s="123">
        <v>29124990</v>
      </c>
      <c r="B631" s="124" t="s">
        <v>728</v>
      </c>
      <c r="C631" s="125"/>
      <c r="D631" s="138">
        <v>0.83</v>
      </c>
      <c r="E631" s="138">
        <v>0.83</v>
      </c>
      <c r="F631" s="133">
        <v>0</v>
      </c>
      <c r="G631" s="133">
        <v>0</v>
      </c>
      <c r="H631" s="133">
        <v>2.1</v>
      </c>
      <c r="I631" s="133">
        <v>9.65</v>
      </c>
    </row>
    <row r="632" spans="1:9">
      <c r="A632" s="123">
        <v>29126000</v>
      </c>
      <c r="B632" s="124" t="s">
        <v>729</v>
      </c>
      <c r="C632" s="125"/>
      <c r="D632" s="136">
        <v>3.2427999999999999</v>
      </c>
      <c r="E632" s="136">
        <v>4.5824999999999996</v>
      </c>
      <c r="F632" s="133">
        <v>0</v>
      </c>
      <c r="G632" s="133">
        <v>0</v>
      </c>
      <c r="H632" s="133">
        <v>2.1</v>
      </c>
      <c r="I632" s="133">
        <v>9.65</v>
      </c>
    </row>
    <row r="633" spans="1:9">
      <c r="A633" s="123">
        <v>29130090</v>
      </c>
      <c r="B633" s="124" t="s">
        <v>730</v>
      </c>
      <c r="C633" s="125"/>
      <c r="D633" s="138">
        <v>1.0137</v>
      </c>
      <c r="E633" s="138">
        <v>1.1163000000000001</v>
      </c>
      <c r="F633" s="133">
        <v>10.8</v>
      </c>
      <c r="G633" s="133">
        <v>0</v>
      </c>
      <c r="H633" s="133">
        <v>2.1</v>
      </c>
      <c r="I633" s="133">
        <v>9.65</v>
      </c>
    </row>
    <row r="634" spans="1:9" ht="27">
      <c r="A634" s="123">
        <v>29141100</v>
      </c>
      <c r="B634" s="124" t="s">
        <v>731</v>
      </c>
      <c r="C634" s="125"/>
      <c r="D634" s="138">
        <v>1.0374000000000001</v>
      </c>
      <c r="E634" s="138">
        <v>1.1624000000000001</v>
      </c>
      <c r="F634" s="133">
        <v>20</v>
      </c>
      <c r="G634" s="133">
        <v>0</v>
      </c>
      <c r="H634" s="133">
        <v>2.1</v>
      </c>
      <c r="I634" s="133">
        <v>9.65</v>
      </c>
    </row>
    <row r="635" spans="1:9">
      <c r="A635" s="123">
        <v>29141200</v>
      </c>
      <c r="B635" s="124" t="s">
        <v>732</v>
      </c>
      <c r="C635" s="125"/>
      <c r="D635" s="138">
        <v>1.8948</v>
      </c>
      <c r="E635" s="138">
        <v>1.8948</v>
      </c>
      <c r="F635" s="133">
        <v>10.8</v>
      </c>
      <c r="G635" s="133">
        <v>0</v>
      </c>
      <c r="H635" s="133">
        <v>2.1</v>
      </c>
      <c r="I635" s="133">
        <v>9.65</v>
      </c>
    </row>
    <row r="636" spans="1:9" ht="27">
      <c r="A636" s="123">
        <v>29141300</v>
      </c>
      <c r="B636" s="124" t="s">
        <v>733</v>
      </c>
      <c r="C636" s="125"/>
      <c r="D636" s="138">
        <v>2.4117000000000002</v>
      </c>
      <c r="E636" s="138">
        <v>2.5878000000000001</v>
      </c>
      <c r="F636" s="133">
        <v>0</v>
      </c>
      <c r="G636" s="133">
        <v>0</v>
      </c>
      <c r="H636" s="133">
        <v>2.1</v>
      </c>
      <c r="I636" s="133">
        <v>9.65</v>
      </c>
    </row>
    <row r="637" spans="1:9">
      <c r="A637" s="123">
        <v>29141921</v>
      </c>
      <c r="B637" s="124" t="s">
        <v>734</v>
      </c>
      <c r="C637" s="125"/>
      <c r="D637" s="138">
        <v>6.8730000000000002</v>
      </c>
      <c r="E637" s="138">
        <v>8.1448999999999998</v>
      </c>
      <c r="F637" s="133">
        <v>10.8</v>
      </c>
      <c r="G637" s="133">
        <v>0</v>
      </c>
      <c r="H637" s="133">
        <v>2.1</v>
      </c>
      <c r="I637" s="133">
        <v>9.65</v>
      </c>
    </row>
    <row r="638" spans="1:9">
      <c r="A638" s="123">
        <v>29141923</v>
      </c>
      <c r="B638" s="124" t="s">
        <v>735</v>
      </c>
      <c r="C638" s="125"/>
      <c r="D638" s="138">
        <v>21.225999999999999</v>
      </c>
      <c r="E638" s="138">
        <v>22.360199999999999</v>
      </c>
      <c r="F638" s="133">
        <v>10.8</v>
      </c>
      <c r="G638" s="133">
        <v>0</v>
      </c>
      <c r="H638" s="133">
        <v>2.1</v>
      </c>
      <c r="I638" s="133">
        <v>9.65</v>
      </c>
    </row>
    <row r="639" spans="1:9">
      <c r="A639" s="123">
        <v>29141929</v>
      </c>
      <c r="B639" s="124" t="s">
        <v>736</v>
      </c>
      <c r="C639" s="125"/>
      <c r="D639" s="138">
        <v>2.9386000000000001</v>
      </c>
      <c r="E639" s="138">
        <v>3.4653</v>
      </c>
      <c r="F639" s="133">
        <v>0</v>
      </c>
      <c r="G639" s="133">
        <v>0</v>
      </c>
      <c r="H639" s="133">
        <v>2.1</v>
      </c>
      <c r="I639" s="133">
        <v>9.65</v>
      </c>
    </row>
    <row r="640" spans="1:9">
      <c r="A640" s="123">
        <v>29141930</v>
      </c>
      <c r="B640" s="124" t="s">
        <v>737</v>
      </c>
      <c r="C640" s="125"/>
      <c r="D640" s="138">
        <v>8.4221000000000004</v>
      </c>
      <c r="E640" s="138">
        <v>8.4530999999999992</v>
      </c>
      <c r="F640" s="133">
        <v>0</v>
      </c>
      <c r="G640" s="133">
        <v>0</v>
      </c>
      <c r="H640" s="133">
        <v>2.1</v>
      </c>
      <c r="I640" s="133">
        <v>9.65</v>
      </c>
    </row>
    <row r="641" spans="1:9">
      <c r="A641" s="123">
        <v>29141950</v>
      </c>
      <c r="B641" s="124" t="s">
        <v>738</v>
      </c>
      <c r="C641" s="125"/>
      <c r="D641" s="138">
        <v>10.017799999999999</v>
      </c>
      <c r="E641" s="138">
        <v>35.024999999999999</v>
      </c>
      <c r="F641" s="133">
        <v>10.8</v>
      </c>
      <c r="G641" s="133">
        <v>0</v>
      </c>
      <c r="H641" s="133">
        <v>2.1</v>
      </c>
      <c r="I641" s="133">
        <v>9.65</v>
      </c>
    </row>
    <row r="642" spans="1:9" ht="27">
      <c r="A642" s="123">
        <v>29141990</v>
      </c>
      <c r="B642" s="124" t="s">
        <v>739</v>
      </c>
      <c r="C642" s="125"/>
      <c r="D642" s="138">
        <v>1.3204</v>
      </c>
      <c r="E642" s="138">
        <v>1.3949</v>
      </c>
      <c r="F642" s="133">
        <v>0</v>
      </c>
      <c r="G642" s="133">
        <v>0</v>
      </c>
      <c r="H642" s="133">
        <v>2.1</v>
      </c>
      <c r="I642" s="133">
        <v>9.65</v>
      </c>
    </row>
    <row r="643" spans="1:9">
      <c r="A643" s="123">
        <v>29142210</v>
      </c>
      <c r="B643" s="124" t="s">
        <v>740</v>
      </c>
      <c r="C643" s="125"/>
      <c r="D643" s="138">
        <v>10.8683</v>
      </c>
      <c r="E643" s="138">
        <v>14.186400000000001</v>
      </c>
      <c r="F643" s="133">
        <v>0</v>
      </c>
      <c r="G643" s="133">
        <v>0</v>
      </c>
      <c r="H643" s="133">
        <v>2.1</v>
      </c>
      <c r="I643" s="133">
        <v>9.65</v>
      </c>
    </row>
    <row r="644" spans="1:9">
      <c r="A644" s="123">
        <v>29142310</v>
      </c>
      <c r="B644" s="124" t="s">
        <v>741</v>
      </c>
      <c r="C644" s="125"/>
      <c r="D644" s="138">
        <v>8.9710000000000001</v>
      </c>
      <c r="E644" s="138">
        <v>16.1584</v>
      </c>
      <c r="F644" s="133">
        <v>0</v>
      </c>
      <c r="G644" s="133">
        <v>0</v>
      </c>
      <c r="H644" s="133">
        <v>2.1</v>
      </c>
      <c r="I644" s="133">
        <v>9.65</v>
      </c>
    </row>
    <row r="645" spans="1:9">
      <c r="A645" s="123">
        <v>29142320</v>
      </c>
      <c r="B645" s="124" t="s">
        <v>742</v>
      </c>
      <c r="C645" s="125"/>
      <c r="D645" s="138">
        <v>8.65</v>
      </c>
      <c r="E645" s="138">
        <v>10.251300000000001</v>
      </c>
      <c r="F645" s="133">
        <v>0</v>
      </c>
      <c r="G645" s="133">
        <v>0</v>
      </c>
      <c r="H645" s="133">
        <v>2.1</v>
      </c>
      <c r="I645" s="133">
        <v>9.65</v>
      </c>
    </row>
    <row r="646" spans="1:9">
      <c r="A646" s="123">
        <v>29142910</v>
      </c>
      <c r="B646" s="124" t="s">
        <v>743</v>
      </c>
      <c r="C646" s="125"/>
      <c r="D646" s="136">
        <v>5.5401999999999996</v>
      </c>
      <c r="E646" s="136">
        <v>7.7629999999999999</v>
      </c>
      <c r="F646" s="133">
        <v>0</v>
      </c>
      <c r="G646" s="133">
        <v>0</v>
      </c>
      <c r="H646" s="133">
        <v>2.1</v>
      </c>
      <c r="I646" s="133">
        <v>9.65</v>
      </c>
    </row>
    <row r="647" spans="1:9">
      <c r="A647" s="123">
        <v>29142990</v>
      </c>
      <c r="B647" s="124" t="s">
        <v>744</v>
      </c>
      <c r="C647" s="125"/>
      <c r="D647" s="138">
        <v>2.0522999999999998</v>
      </c>
      <c r="E647" s="138">
        <v>2.2808000000000002</v>
      </c>
      <c r="F647" s="133">
        <v>10.8</v>
      </c>
      <c r="G647" s="133">
        <v>0</v>
      </c>
      <c r="H647" s="133">
        <v>2.1</v>
      </c>
      <c r="I647" s="133">
        <v>9.65</v>
      </c>
    </row>
    <row r="648" spans="1:9">
      <c r="A648" s="123">
        <v>29143910</v>
      </c>
      <c r="B648" s="124" t="s">
        <v>745</v>
      </c>
      <c r="C648" s="125"/>
      <c r="D648" s="136">
        <v>2.2170000000000001</v>
      </c>
      <c r="E648" s="136">
        <v>7.0060000000000002</v>
      </c>
      <c r="F648" s="133">
        <v>0</v>
      </c>
      <c r="G648" s="133">
        <v>0</v>
      </c>
      <c r="H648" s="133">
        <v>2.1</v>
      </c>
      <c r="I648" s="133">
        <v>9.65</v>
      </c>
    </row>
    <row r="649" spans="1:9">
      <c r="A649" s="123">
        <v>29143990</v>
      </c>
      <c r="B649" s="124" t="s">
        <v>746</v>
      </c>
      <c r="C649" s="125"/>
      <c r="D649" s="138">
        <v>1.3716999999999999</v>
      </c>
      <c r="E649" s="138">
        <v>1.4587000000000001</v>
      </c>
      <c r="F649" s="133">
        <v>10.8</v>
      </c>
      <c r="G649" s="133">
        <v>0</v>
      </c>
      <c r="H649" s="133">
        <v>2.1</v>
      </c>
      <c r="I649" s="133">
        <v>9.65</v>
      </c>
    </row>
    <row r="650" spans="1:9">
      <c r="A650" s="123">
        <v>29144010</v>
      </c>
      <c r="B650" s="124" t="s">
        <v>747</v>
      </c>
      <c r="C650" s="125"/>
      <c r="D650" s="138">
        <v>2.8</v>
      </c>
      <c r="E650" s="138">
        <v>3.1913999999999998</v>
      </c>
      <c r="F650" s="133">
        <v>0</v>
      </c>
      <c r="G650" s="133">
        <v>0</v>
      </c>
      <c r="H650" s="133">
        <v>2.1</v>
      </c>
      <c r="I650" s="133">
        <v>9.65</v>
      </c>
    </row>
    <row r="651" spans="1:9">
      <c r="A651" s="123">
        <v>29144091</v>
      </c>
      <c r="B651" s="124" t="s">
        <v>748</v>
      </c>
      <c r="C651" s="125"/>
      <c r="D651" s="136">
        <v>3.2768999999999999</v>
      </c>
      <c r="E651" s="136">
        <v>3.9533999999999998</v>
      </c>
      <c r="F651" s="133">
        <v>0</v>
      </c>
      <c r="G651" s="133">
        <v>0</v>
      </c>
      <c r="H651" s="142" t="s">
        <v>121</v>
      </c>
      <c r="I651" s="142" t="s">
        <v>121</v>
      </c>
    </row>
    <row r="652" spans="1:9">
      <c r="A652" s="123">
        <v>29144099</v>
      </c>
      <c r="B652" s="124" t="s">
        <v>749</v>
      </c>
      <c r="C652" s="125"/>
      <c r="D652" s="138">
        <v>7.9676999999999998</v>
      </c>
      <c r="E652" s="138">
        <v>15.652900000000001</v>
      </c>
      <c r="F652" s="133">
        <v>0</v>
      </c>
      <c r="G652" s="133">
        <v>0</v>
      </c>
      <c r="H652" s="142" t="s">
        <v>121</v>
      </c>
      <c r="I652" s="142" t="s">
        <v>121</v>
      </c>
    </row>
    <row r="653" spans="1:9" ht="27">
      <c r="A653" s="123">
        <v>29145090</v>
      </c>
      <c r="B653" s="124" t="s">
        <v>750</v>
      </c>
      <c r="C653" s="125"/>
      <c r="D653" s="138">
        <v>3.5905999999999998</v>
      </c>
      <c r="E653" s="138">
        <v>4.2877999999999998</v>
      </c>
      <c r="F653" s="133">
        <v>0</v>
      </c>
      <c r="G653" s="133">
        <v>0</v>
      </c>
      <c r="H653" s="133">
        <v>2.1</v>
      </c>
      <c r="I653" s="133">
        <v>9.65</v>
      </c>
    </row>
    <row r="654" spans="1:9">
      <c r="A654" s="123">
        <v>29146100</v>
      </c>
      <c r="B654" s="124" t="s">
        <v>751</v>
      </c>
      <c r="C654" s="125"/>
      <c r="D654" s="138">
        <v>170.8</v>
      </c>
      <c r="E654" s="138">
        <v>190.91669999999999</v>
      </c>
      <c r="F654" s="133">
        <v>0</v>
      </c>
      <c r="G654" s="133">
        <v>0</v>
      </c>
      <c r="H654" s="142" t="s">
        <v>121</v>
      </c>
      <c r="I654" s="142" t="s">
        <v>121</v>
      </c>
    </row>
    <row r="655" spans="1:9">
      <c r="A655" s="123">
        <v>29146200</v>
      </c>
      <c r="B655" s="126" t="s">
        <v>752</v>
      </c>
      <c r="C655" s="125"/>
      <c r="D655" s="138">
        <v>4.1791</v>
      </c>
      <c r="E655" s="138">
        <v>7.3967999999999998</v>
      </c>
      <c r="F655" s="133">
        <v>0</v>
      </c>
      <c r="G655" s="133">
        <v>0</v>
      </c>
      <c r="H655" s="142" t="s">
        <v>121</v>
      </c>
      <c r="I655" s="142" t="s">
        <v>121</v>
      </c>
    </row>
    <row r="656" spans="1:9">
      <c r="A656" s="123">
        <v>29146990</v>
      </c>
      <c r="B656" s="124" t="s">
        <v>753</v>
      </c>
      <c r="C656" s="125"/>
      <c r="D656" s="138">
        <v>5.0011999999999999</v>
      </c>
      <c r="E656" s="138">
        <v>7.1231999999999998</v>
      </c>
      <c r="F656" s="133">
        <v>0</v>
      </c>
      <c r="G656" s="133">
        <v>0</v>
      </c>
      <c r="H656" s="133">
        <v>2.1</v>
      </c>
      <c r="I656" s="133">
        <v>9.65</v>
      </c>
    </row>
    <row r="657" spans="1:9">
      <c r="A657" s="123">
        <v>29147919</v>
      </c>
      <c r="B657" s="124" t="s">
        <v>200</v>
      </c>
      <c r="C657" s="125"/>
      <c r="D657" s="138">
        <v>9.1584000000000003</v>
      </c>
      <c r="E657" s="138">
        <v>9.2876999999999992</v>
      </c>
      <c r="F657" s="133">
        <v>7.2</v>
      </c>
      <c r="G657" s="133">
        <v>0</v>
      </c>
      <c r="H657" s="133">
        <v>0</v>
      </c>
      <c r="I657" s="133">
        <v>0</v>
      </c>
    </row>
    <row r="658" spans="1:9">
      <c r="A658" s="123">
        <v>29147921</v>
      </c>
      <c r="B658" s="124" t="s">
        <v>754</v>
      </c>
      <c r="C658" s="125"/>
      <c r="D658" s="136">
        <v>33.368299999999998</v>
      </c>
      <c r="E658" s="136">
        <v>33.454099999999997</v>
      </c>
      <c r="F658" s="133">
        <v>0</v>
      </c>
      <c r="G658" s="133">
        <v>0</v>
      </c>
      <c r="H658" s="133">
        <v>2.1</v>
      </c>
      <c r="I658" s="133">
        <v>9.65</v>
      </c>
    </row>
    <row r="659" spans="1:9">
      <c r="A659" s="123">
        <v>29147922</v>
      </c>
      <c r="B659" s="124" t="s">
        <v>755</v>
      </c>
      <c r="C659" s="125"/>
      <c r="D659" s="138">
        <v>17.993400000000001</v>
      </c>
      <c r="E659" s="138">
        <v>17.993400000000001</v>
      </c>
      <c r="F659" s="133">
        <v>0</v>
      </c>
      <c r="G659" s="133">
        <v>0</v>
      </c>
      <c r="H659" s="133">
        <v>2.1</v>
      </c>
      <c r="I659" s="133">
        <v>9.65</v>
      </c>
    </row>
    <row r="660" spans="1:9">
      <c r="A660" s="123">
        <v>29147929</v>
      </c>
      <c r="B660" s="124" t="s">
        <v>200</v>
      </c>
      <c r="C660" s="125"/>
      <c r="D660" s="138">
        <v>10.382</v>
      </c>
      <c r="E660" s="138">
        <v>13.180400000000001</v>
      </c>
      <c r="F660" s="133">
        <v>0</v>
      </c>
      <c r="G660" s="133">
        <v>0</v>
      </c>
      <c r="H660" s="133">
        <v>2.1</v>
      </c>
      <c r="I660" s="133">
        <v>9.65</v>
      </c>
    </row>
    <row r="661" spans="1:9">
      <c r="A661" s="123">
        <v>29147990</v>
      </c>
      <c r="B661" s="124" t="s">
        <v>200</v>
      </c>
      <c r="C661" s="125"/>
      <c r="D661" s="138">
        <v>0.53590000000000004</v>
      </c>
      <c r="E661" s="138">
        <v>0.62419999999999998</v>
      </c>
      <c r="F661" s="133">
        <v>0</v>
      </c>
      <c r="G661" s="133">
        <v>0</v>
      </c>
      <c r="H661" s="133">
        <v>2.1</v>
      </c>
      <c r="I661" s="133">
        <v>9.65</v>
      </c>
    </row>
    <row r="662" spans="1:9">
      <c r="A662" s="123">
        <v>29151100</v>
      </c>
      <c r="B662" s="124" t="s">
        <v>756</v>
      </c>
      <c r="C662" s="125"/>
      <c r="D662" s="138">
        <v>0.36420000000000002</v>
      </c>
      <c r="E662" s="138">
        <v>0.443</v>
      </c>
      <c r="F662" s="133">
        <v>0</v>
      </c>
      <c r="G662" s="133">
        <v>0</v>
      </c>
      <c r="H662" s="133">
        <v>2.1</v>
      </c>
      <c r="I662" s="133">
        <v>9.65</v>
      </c>
    </row>
    <row r="663" spans="1:9">
      <c r="A663" s="123">
        <v>29151210</v>
      </c>
      <c r="B663" s="124" t="s">
        <v>757</v>
      </c>
      <c r="C663" s="125"/>
      <c r="D663" s="138">
        <v>0.54769999999999996</v>
      </c>
      <c r="E663" s="138">
        <v>0.61019999999999996</v>
      </c>
      <c r="F663" s="133">
        <v>0</v>
      </c>
      <c r="G663" s="133">
        <v>0</v>
      </c>
      <c r="H663" s="133">
        <v>2.1</v>
      </c>
      <c r="I663" s="133">
        <v>9.65</v>
      </c>
    </row>
    <row r="664" spans="1:9" ht="27">
      <c r="A664" s="123">
        <v>29151290</v>
      </c>
      <c r="B664" s="124" t="s">
        <v>758</v>
      </c>
      <c r="C664" s="125"/>
      <c r="D664" s="138">
        <v>45.7</v>
      </c>
      <c r="E664" s="138">
        <v>45.7</v>
      </c>
      <c r="F664" s="133">
        <v>10.8</v>
      </c>
      <c r="G664" s="133">
        <v>0</v>
      </c>
      <c r="H664" s="133">
        <v>2.1</v>
      </c>
      <c r="I664" s="133">
        <v>9.65</v>
      </c>
    </row>
    <row r="665" spans="1:9" ht="27">
      <c r="A665" s="123">
        <v>29151310</v>
      </c>
      <c r="B665" s="124" t="s">
        <v>759</v>
      </c>
      <c r="C665" s="125"/>
      <c r="D665" s="138">
        <v>3.3167</v>
      </c>
      <c r="E665" s="138">
        <v>3.0586000000000002</v>
      </c>
      <c r="F665" s="133">
        <v>0</v>
      </c>
      <c r="G665" s="133">
        <v>0</v>
      </c>
      <c r="H665" s="133">
        <v>2.1</v>
      </c>
      <c r="I665" s="133">
        <v>9.65</v>
      </c>
    </row>
    <row r="666" spans="1:9">
      <c r="A666" s="123">
        <v>29151390</v>
      </c>
      <c r="B666" s="124" t="s">
        <v>760</v>
      </c>
      <c r="C666" s="125"/>
      <c r="D666" s="138">
        <v>0.50460000000000005</v>
      </c>
      <c r="E666" s="138">
        <v>0.58050000000000002</v>
      </c>
      <c r="F666" s="133">
        <v>2</v>
      </c>
      <c r="G666" s="133">
        <v>0</v>
      </c>
      <c r="H666" s="133">
        <v>2.1</v>
      </c>
      <c r="I666" s="133">
        <v>9.65</v>
      </c>
    </row>
    <row r="667" spans="1:9">
      <c r="A667" s="123">
        <v>29152100</v>
      </c>
      <c r="B667" s="124" t="s">
        <v>761</v>
      </c>
      <c r="C667" s="125"/>
      <c r="D667" s="138">
        <v>0.41420000000000001</v>
      </c>
      <c r="E667" s="138">
        <v>0.54969999999999997</v>
      </c>
      <c r="F667" s="133">
        <v>10.8</v>
      </c>
      <c r="G667" s="133">
        <v>0</v>
      </c>
      <c r="H667" s="133">
        <v>2.1</v>
      </c>
      <c r="I667" s="133">
        <v>9.65</v>
      </c>
    </row>
    <row r="668" spans="1:9">
      <c r="A668" s="123">
        <v>29152910</v>
      </c>
      <c r="B668" s="124" t="s">
        <v>762</v>
      </c>
      <c r="C668" s="125"/>
      <c r="D668" s="138">
        <v>0.78480000000000005</v>
      </c>
      <c r="E668" s="138">
        <v>1.3915</v>
      </c>
      <c r="F668" s="133">
        <v>10.8</v>
      </c>
      <c r="G668" s="133">
        <v>0</v>
      </c>
      <c r="H668" s="133">
        <v>2.1</v>
      </c>
      <c r="I668" s="133">
        <v>9.65</v>
      </c>
    </row>
    <row r="669" spans="1:9">
      <c r="A669" s="123">
        <v>29152990</v>
      </c>
      <c r="B669" s="124" t="s">
        <v>763</v>
      </c>
      <c r="C669" s="125"/>
      <c r="D669" s="138">
        <v>1.1156999999999999</v>
      </c>
      <c r="E669" s="138">
        <v>1.1678999999999999</v>
      </c>
      <c r="F669" s="133">
        <v>20</v>
      </c>
      <c r="G669" s="133">
        <v>0</v>
      </c>
      <c r="H669" s="133">
        <v>2.1</v>
      </c>
      <c r="I669" s="133">
        <v>9.65</v>
      </c>
    </row>
    <row r="670" spans="1:9">
      <c r="A670" s="123">
        <v>29153100</v>
      </c>
      <c r="B670" s="124" t="s">
        <v>764</v>
      </c>
      <c r="C670" s="125"/>
      <c r="D670" s="138">
        <v>0.82450000000000001</v>
      </c>
      <c r="E670" s="138">
        <v>0.99370000000000003</v>
      </c>
      <c r="F670" s="133">
        <v>0</v>
      </c>
      <c r="G670" s="133">
        <v>0</v>
      </c>
      <c r="H670" s="133">
        <v>2.1</v>
      </c>
      <c r="I670" s="133">
        <v>9.65</v>
      </c>
    </row>
    <row r="671" spans="1:9">
      <c r="A671" s="123">
        <v>29153200</v>
      </c>
      <c r="B671" s="124" t="s">
        <v>765</v>
      </c>
      <c r="C671" s="125"/>
      <c r="D671" s="138">
        <v>1.1226</v>
      </c>
      <c r="E671" s="138">
        <v>1.2583</v>
      </c>
      <c r="F671" s="133">
        <v>20</v>
      </c>
      <c r="G671" s="133">
        <v>0</v>
      </c>
      <c r="H671" s="133">
        <v>2.1</v>
      </c>
      <c r="I671" s="133">
        <v>9.65</v>
      </c>
    </row>
    <row r="672" spans="1:9">
      <c r="A672" s="123">
        <v>29153300</v>
      </c>
      <c r="B672" s="126" t="s">
        <v>766</v>
      </c>
      <c r="C672" s="125"/>
      <c r="D672" s="138">
        <v>10.0311</v>
      </c>
      <c r="E672" s="138">
        <v>10.2636</v>
      </c>
      <c r="F672" s="133">
        <v>0</v>
      </c>
      <c r="G672" s="133">
        <v>0</v>
      </c>
      <c r="H672" s="133">
        <v>2.1</v>
      </c>
      <c r="I672" s="133">
        <v>9.65</v>
      </c>
    </row>
    <row r="673" spans="1:9">
      <c r="A673" s="123">
        <v>29153910</v>
      </c>
      <c r="B673" s="124" t="s">
        <v>767</v>
      </c>
      <c r="C673" s="125"/>
      <c r="D673" s="138">
        <v>1.1235999999999999</v>
      </c>
      <c r="E673" s="138">
        <v>1.3873</v>
      </c>
      <c r="F673" s="133">
        <v>10.8</v>
      </c>
      <c r="G673" s="133">
        <v>0</v>
      </c>
      <c r="H673" s="133">
        <v>0</v>
      </c>
      <c r="I673" s="133">
        <v>0</v>
      </c>
    </row>
    <row r="674" spans="1:9">
      <c r="A674" s="123">
        <v>29153921</v>
      </c>
      <c r="B674" s="124" t="s">
        <v>768</v>
      </c>
      <c r="C674" s="125"/>
      <c r="D674" s="138">
        <v>1.3660000000000001</v>
      </c>
      <c r="E674" s="138">
        <v>2.1036999999999999</v>
      </c>
      <c r="F674" s="133">
        <v>10.8</v>
      </c>
      <c r="G674" s="133">
        <v>0</v>
      </c>
      <c r="H674" s="133">
        <v>2.1</v>
      </c>
      <c r="I674" s="133">
        <v>9.65</v>
      </c>
    </row>
    <row r="675" spans="1:9">
      <c r="A675" s="123">
        <v>29153929</v>
      </c>
      <c r="B675" s="124" t="s">
        <v>769</v>
      </c>
      <c r="C675" s="125"/>
      <c r="D675" s="138">
        <v>1.0750999999999999</v>
      </c>
      <c r="E675" s="138">
        <v>1.1644000000000001</v>
      </c>
      <c r="F675" s="133">
        <v>10.8</v>
      </c>
      <c r="G675" s="133">
        <v>0</v>
      </c>
      <c r="H675" s="133">
        <v>2.1</v>
      </c>
      <c r="I675" s="133">
        <v>9.65</v>
      </c>
    </row>
    <row r="676" spans="1:9">
      <c r="A676" s="123">
        <v>29153931</v>
      </c>
      <c r="B676" s="124" t="s">
        <v>770</v>
      </c>
      <c r="C676" s="125"/>
      <c r="D676" s="138">
        <v>1.343</v>
      </c>
      <c r="E676" s="138">
        <v>1.4124000000000001</v>
      </c>
      <c r="F676" s="133">
        <v>10.8</v>
      </c>
      <c r="G676" s="133">
        <v>0</v>
      </c>
      <c r="H676" s="133">
        <v>2.1</v>
      </c>
      <c r="I676" s="133">
        <v>9.65</v>
      </c>
    </row>
    <row r="677" spans="1:9">
      <c r="A677" s="123">
        <v>29153932</v>
      </c>
      <c r="B677" s="124" t="s">
        <v>771</v>
      </c>
      <c r="C677" s="125"/>
      <c r="D677" s="136">
        <v>0.77629999999999999</v>
      </c>
      <c r="E677" s="136">
        <v>1.0833999999999999</v>
      </c>
      <c r="F677" s="133">
        <v>20</v>
      </c>
      <c r="G677" s="133">
        <v>0</v>
      </c>
      <c r="H677" s="133">
        <v>2.1</v>
      </c>
      <c r="I677" s="133">
        <v>9.65</v>
      </c>
    </row>
    <row r="678" spans="1:9">
      <c r="A678" s="123">
        <v>29153939</v>
      </c>
      <c r="B678" s="124" t="s">
        <v>772</v>
      </c>
      <c r="C678" s="125"/>
      <c r="D678" s="138">
        <v>44.250999999999998</v>
      </c>
      <c r="E678" s="138">
        <v>52.034500000000001</v>
      </c>
      <c r="F678" s="133">
        <v>0</v>
      </c>
      <c r="G678" s="133">
        <v>0</v>
      </c>
      <c r="H678" s="133">
        <v>2.1</v>
      </c>
      <c r="I678" s="133">
        <v>9.65</v>
      </c>
    </row>
    <row r="679" spans="1:9">
      <c r="A679" s="123">
        <v>29153942</v>
      </c>
      <c r="B679" s="124" t="s">
        <v>773</v>
      </c>
      <c r="C679" s="125"/>
      <c r="D679" s="138">
        <v>2.4712999999999998</v>
      </c>
      <c r="E679" s="138">
        <v>2.4712999999999998</v>
      </c>
      <c r="F679" s="133">
        <v>0</v>
      </c>
      <c r="G679" s="133">
        <v>0</v>
      </c>
      <c r="H679" s="133">
        <v>2.1</v>
      </c>
      <c r="I679" s="133">
        <v>9.65</v>
      </c>
    </row>
    <row r="680" spans="1:9">
      <c r="A680" s="123">
        <v>29153951</v>
      </c>
      <c r="B680" s="124" t="s">
        <v>774</v>
      </c>
      <c r="C680" s="125"/>
      <c r="D680" s="136">
        <v>4.6527000000000003</v>
      </c>
      <c r="E680" s="136">
        <v>4.6700999999999997</v>
      </c>
      <c r="F680" s="133">
        <v>0</v>
      </c>
      <c r="G680" s="133">
        <v>0</v>
      </c>
      <c r="H680" s="133">
        <v>2.1</v>
      </c>
      <c r="I680" s="133">
        <v>9.65</v>
      </c>
    </row>
    <row r="681" spans="1:9">
      <c r="A681" s="123">
        <v>29153961</v>
      </c>
      <c r="B681" s="124" t="s">
        <v>775</v>
      </c>
      <c r="C681" s="125"/>
      <c r="D681" s="136">
        <v>4.2450999999999999</v>
      </c>
      <c r="E681" s="136">
        <v>4.4482999999999997</v>
      </c>
      <c r="F681" s="133">
        <v>0</v>
      </c>
      <c r="G681" s="133">
        <v>0</v>
      </c>
      <c r="H681" s="133">
        <v>2.1</v>
      </c>
      <c r="I681" s="133">
        <v>9.65</v>
      </c>
    </row>
    <row r="682" spans="1:9">
      <c r="A682" s="123">
        <v>29153962</v>
      </c>
      <c r="B682" s="124" t="s">
        <v>776</v>
      </c>
      <c r="C682" s="125"/>
      <c r="D682" s="138">
        <v>1.2988</v>
      </c>
      <c r="E682" s="138">
        <v>1.2988</v>
      </c>
      <c r="F682" s="133">
        <v>0</v>
      </c>
      <c r="G682" s="133">
        <v>0</v>
      </c>
      <c r="H682" s="133">
        <v>2.1</v>
      </c>
      <c r="I682" s="133">
        <v>9.65</v>
      </c>
    </row>
    <row r="683" spans="1:9">
      <c r="A683" s="123">
        <v>29153963</v>
      </c>
      <c r="B683" s="124" t="s">
        <v>777</v>
      </c>
      <c r="C683" s="125"/>
      <c r="D683" s="138">
        <v>2.7688000000000001</v>
      </c>
      <c r="E683" s="138">
        <v>2.8532000000000002</v>
      </c>
      <c r="F683" s="133">
        <v>0</v>
      </c>
      <c r="G683" s="133">
        <v>0</v>
      </c>
      <c r="H683" s="133">
        <v>2.1</v>
      </c>
      <c r="I683" s="133">
        <v>9.65</v>
      </c>
    </row>
    <row r="684" spans="1:9">
      <c r="A684" s="123">
        <v>29153991</v>
      </c>
      <c r="B684" s="124" t="s">
        <v>778</v>
      </c>
      <c r="C684" s="125"/>
      <c r="D684" s="138">
        <v>2.9072</v>
      </c>
      <c r="E684" s="138">
        <v>3.7751000000000001</v>
      </c>
      <c r="F684" s="133">
        <v>0</v>
      </c>
      <c r="G684" s="133">
        <v>0</v>
      </c>
      <c r="H684" s="133">
        <v>2.1</v>
      </c>
      <c r="I684" s="133">
        <v>9.65</v>
      </c>
    </row>
    <row r="685" spans="1:9">
      <c r="A685" s="123">
        <v>29153992</v>
      </c>
      <c r="B685" s="124" t="s">
        <v>779</v>
      </c>
      <c r="C685" s="125"/>
      <c r="D685" s="138">
        <v>6.2191000000000001</v>
      </c>
      <c r="E685" s="138">
        <v>6.4558999999999997</v>
      </c>
      <c r="F685" s="133">
        <v>0</v>
      </c>
      <c r="G685" s="133">
        <v>0</v>
      </c>
      <c r="H685" s="133">
        <v>2.1</v>
      </c>
      <c r="I685" s="133">
        <v>9.65</v>
      </c>
    </row>
    <row r="686" spans="1:9" ht="27">
      <c r="A686" s="123">
        <v>29153993</v>
      </c>
      <c r="B686" s="124" t="s">
        <v>780</v>
      </c>
      <c r="C686" s="125"/>
      <c r="D686" s="138">
        <v>1.3602000000000001</v>
      </c>
      <c r="E686" s="138">
        <v>2.0537000000000001</v>
      </c>
      <c r="F686" s="133">
        <v>10.8</v>
      </c>
      <c r="G686" s="133">
        <v>0</v>
      </c>
      <c r="H686" s="133">
        <v>2.1</v>
      </c>
      <c r="I686" s="133">
        <v>9.65</v>
      </c>
    </row>
    <row r="687" spans="1:9">
      <c r="A687" s="123">
        <v>29153999</v>
      </c>
      <c r="B687" s="124" t="s">
        <v>781</v>
      </c>
      <c r="C687" s="125"/>
      <c r="D687" s="138">
        <v>0.52270000000000005</v>
      </c>
      <c r="E687" s="138">
        <v>0.64559999999999995</v>
      </c>
      <c r="F687" s="133">
        <v>0</v>
      </c>
      <c r="G687" s="133">
        <v>0</v>
      </c>
      <c r="H687" s="133">
        <v>2.1</v>
      </c>
      <c r="I687" s="133">
        <v>9.65</v>
      </c>
    </row>
    <row r="688" spans="1:9" ht="27">
      <c r="A688" s="123">
        <v>29154010</v>
      </c>
      <c r="B688" s="124" t="s">
        <v>782</v>
      </c>
      <c r="C688" s="125"/>
      <c r="D688" s="138">
        <v>1.0658000000000001</v>
      </c>
      <c r="E688" s="138">
        <v>1.0658000000000001</v>
      </c>
      <c r="F688" s="133">
        <v>0</v>
      </c>
      <c r="G688" s="133">
        <v>0</v>
      </c>
      <c r="H688" s="133">
        <v>2.1</v>
      </c>
      <c r="I688" s="133">
        <v>9.65</v>
      </c>
    </row>
    <row r="689" spans="1:9">
      <c r="A689" s="123">
        <v>29154020</v>
      </c>
      <c r="B689" s="124" t="s">
        <v>783</v>
      </c>
      <c r="C689" s="125"/>
      <c r="D689" s="138">
        <v>0.88449999999999995</v>
      </c>
      <c r="E689" s="138">
        <v>1.1102000000000001</v>
      </c>
      <c r="F689" s="133">
        <v>0</v>
      </c>
      <c r="G689" s="133">
        <v>0</v>
      </c>
      <c r="H689" s="133">
        <v>2.1</v>
      </c>
      <c r="I689" s="133">
        <v>9.65</v>
      </c>
    </row>
    <row r="690" spans="1:9">
      <c r="A690" s="123">
        <v>29155010</v>
      </c>
      <c r="B690" s="124" t="s">
        <v>784</v>
      </c>
      <c r="C690" s="125"/>
      <c r="D690" s="138">
        <v>0.82989999999999997</v>
      </c>
      <c r="E690" s="138">
        <v>0.96409999999999996</v>
      </c>
      <c r="F690" s="133">
        <v>10.8</v>
      </c>
      <c r="G690" s="133">
        <v>0</v>
      </c>
      <c r="H690" s="142" t="s">
        <v>121</v>
      </c>
      <c r="I690" s="142" t="s">
        <v>121</v>
      </c>
    </row>
    <row r="691" spans="1:9">
      <c r="A691" s="123">
        <v>29155020</v>
      </c>
      <c r="B691" s="124" t="s">
        <v>785</v>
      </c>
      <c r="C691" s="125"/>
      <c r="D691" s="138">
        <v>2.4003999999999999</v>
      </c>
      <c r="E691" s="138">
        <v>3.7084000000000001</v>
      </c>
      <c r="F691" s="133">
        <v>0</v>
      </c>
      <c r="G691" s="133">
        <v>0</v>
      </c>
      <c r="H691" s="133">
        <v>2.1</v>
      </c>
      <c r="I691" s="133">
        <v>9.65</v>
      </c>
    </row>
    <row r="692" spans="1:9">
      <c r="A692" s="123">
        <v>29155030</v>
      </c>
      <c r="B692" s="124" t="s">
        <v>786</v>
      </c>
      <c r="C692" s="125"/>
      <c r="D692" s="138">
        <v>1.8431999999999999</v>
      </c>
      <c r="E692" s="138">
        <v>2.3357000000000001</v>
      </c>
      <c r="F692" s="133">
        <v>0</v>
      </c>
      <c r="G692" s="133">
        <v>0</v>
      </c>
      <c r="H692" s="133">
        <v>2.1</v>
      </c>
      <c r="I692" s="133">
        <v>9.65</v>
      </c>
    </row>
    <row r="693" spans="1:9">
      <c r="A693" s="123">
        <v>29156011</v>
      </c>
      <c r="B693" s="124" t="s">
        <v>787</v>
      </c>
      <c r="C693" s="125"/>
      <c r="D693" s="138">
        <v>2.4110999999999998</v>
      </c>
      <c r="E693" s="138">
        <v>2.6661999999999999</v>
      </c>
      <c r="F693" s="133">
        <v>0</v>
      </c>
      <c r="G693" s="133">
        <v>0</v>
      </c>
      <c r="H693" s="133">
        <v>2.1</v>
      </c>
      <c r="I693" s="133">
        <v>9.65</v>
      </c>
    </row>
    <row r="694" spans="1:9">
      <c r="A694" s="123">
        <v>29156012</v>
      </c>
      <c r="B694" s="124" t="s">
        <v>788</v>
      </c>
      <c r="C694" s="125"/>
      <c r="D694" s="138">
        <v>1.9542999999999999</v>
      </c>
      <c r="E694" s="138">
        <v>2.7471000000000001</v>
      </c>
      <c r="F694" s="133">
        <v>0</v>
      </c>
      <c r="G694" s="133">
        <v>0</v>
      </c>
      <c r="H694" s="133">
        <v>2.1</v>
      </c>
      <c r="I694" s="133">
        <v>9.65</v>
      </c>
    </row>
    <row r="695" spans="1:9" ht="27">
      <c r="A695" s="123">
        <v>29156019</v>
      </c>
      <c r="B695" s="124" t="s">
        <v>789</v>
      </c>
      <c r="C695" s="125"/>
      <c r="D695" s="136">
        <v>6.3</v>
      </c>
      <c r="E695" s="136">
        <v>6.1326999999999998</v>
      </c>
      <c r="F695" s="133">
        <v>0</v>
      </c>
      <c r="G695" s="133">
        <v>0</v>
      </c>
      <c r="H695" s="142" t="s">
        <v>121</v>
      </c>
      <c r="I695" s="142" t="s">
        <v>121</v>
      </c>
    </row>
    <row r="696" spans="1:9">
      <c r="A696" s="123">
        <v>29156029</v>
      </c>
      <c r="B696" s="124" t="s">
        <v>790</v>
      </c>
      <c r="C696" s="125"/>
      <c r="D696" s="138">
        <v>16.2</v>
      </c>
      <c r="E696" s="138">
        <v>16.2</v>
      </c>
      <c r="F696" s="133">
        <v>0</v>
      </c>
      <c r="G696" s="133">
        <v>0</v>
      </c>
      <c r="H696" s="133">
        <v>2.1</v>
      </c>
      <c r="I696" s="133">
        <v>9.65</v>
      </c>
    </row>
    <row r="697" spans="1:9">
      <c r="A697" s="123">
        <v>29157011</v>
      </c>
      <c r="B697" s="124" t="s">
        <v>791</v>
      </c>
      <c r="C697" s="125"/>
      <c r="D697" s="138">
        <v>2.3616000000000001</v>
      </c>
      <c r="E697" s="138">
        <v>2.4588000000000001</v>
      </c>
      <c r="F697" s="133">
        <v>10.8</v>
      </c>
      <c r="G697" s="133">
        <v>0</v>
      </c>
      <c r="H697" s="133">
        <v>2.1</v>
      </c>
      <c r="I697" s="133">
        <v>9.65</v>
      </c>
    </row>
    <row r="698" spans="1:9">
      <c r="A698" s="123">
        <v>29157019</v>
      </c>
      <c r="B698" s="124" t="s">
        <v>792</v>
      </c>
      <c r="C698" s="125"/>
      <c r="D698" s="138">
        <v>1.514</v>
      </c>
      <c r="E698" s="138">
        <v>1.5980000000000001</v>
      </c>
      <c r="F698" s="133">
        <v>10.8</v>
      </c>
      <c r="G698" s="133">
        <v>0</v>
      </c>
      <c r="H698" s="133">
        <v>2.1</v>
      </c>
      <c r="I698" s="133">
        <v>9.65</v>
      </c>
    </row>
    <row r="699" spans="1:9">
      <c r="A699" s="123">
        <v>29157031</v>
      </c>
      <c r="B699" s="124" t="s">
        <v>793</v>
      </c>
      <c r="C699" s="125"/>
      <c r="D699" s="138">
        <v>1.0974999999999999</v>
      </c>
      <c r="E699" s="138">
        <v>1.5548999999999999</v>
      </c>
      <c r="F699" s="133">
        <v>10.8</v>
      </c>
      <c r="G699" s="133">
        <v>0</v>
      </c>
      <c r="H699" s="133">
        <v>2.1</v>
      </c>
      <c r="I699" s="133">
        <v>9.65</v>
      </c>
    </row>
    <row r="700" spans="1:9">
      <c r="A700" s="123">
        <v>29157039</v>
      </c>
      <c r="B700" s="124" t="s">
        <v>794</v>
      </c>
      <c r="C700" s="125"/>
      <c r="D700" s="138">
        <v>1.0772999999999999</v>
      </c>
      <c r="E700" s="138">
        <v>1.2347999999999999</v>
      </c>
      <c r="F700" s="133">
        <v>10.8</v>
      </c>
      <c r="G700" s="133">
        <v>0</v>
      </c>
      <c r="H700" s="133">
        <v>2.1</v>
      </c>
      <c r="I700" s="133">
        <v>9.65</v>
      </c>
    </row>
    <row r="701" spans="1:9">
      <c r="A701" s="123">
        <v>29157040</v>
      </c>
      <c r="B701" s="124" t="s">
        <v>795</v>
      </c>
      <c r="C701" s="125"/>
      <c r="D701" s="138">
        <v>3.2309000000000001</v>
      </c>
      <c r="E701" s="138">
        <v>3.3029999999999999</v>
      </c>
      <c r="F701" s="133">
        <v>0</v>
      </c>
      <c r="G701" s="133">
        <v>0</v>
      </c>
      <c r="H701" s="133">
        <v>2.1</v>
      </c>
      <c r="I701" s="133">
        <v>9.65</v>
      </c>
    </row>
    <row r="702" spans="1:9">
      <c r="A702" s="123">
        <v>29159010</v>
      </c>
      <c r="B702" s="124" t="s">
        <v>796</v>
      </c>
      <c r="C702" s="125"/>
      <c r="D702" s="138">
        <v>12.209899999999999</v>
      </c>
      <c r="E702" s="138">
        <v>12.7308</v>
      </c>
      <c r="F702" s="133">
        <v>10.8</v>
      </c>
      <c r="G702" s="133">
        <v>0</v>
      </c>
      <c r="H702" s="133">
        <v>2.1</v>
      </c>
      <c r="I702" s="133">
        <v>9.65</v>
      </c>
    </row>
    <row r="703" spans="1:9">
      <c r="A703" s="123">
        <v>29159022</v>
      </c>
      <c r="B703" s="124" t="s">
        <v>797</v>
      </c>
      <c r="C703" s="125"/>
      <c r="D703" s="138">
        <v>2.9194</v>
      </c>
      <c r="E703" s="138">
        <v>3.004</v>
      </c>
      <c r="F703" s="133">
        <v>0</v>
      </c>
      <c r="G703" s="133">
        <v>0</v>
      </c>
      <c r="H703" s="133">
        <v>2.1</v>
      </c>
      <c r="I703" s="133">
        <v>9.65</v>
      </c>
    </row>
    <row r="704" spans="1:9">
      <c r="A704" s="123">
        <v>29159024</v>
      </c>
      <c r="B704" s="124" t="s">
        <v>798</v>
      </c>
      <c r="C704" s="125"/>
      <c r="D704" s="136">
        <v>14.5741</v>
      </c>
      <c r="E704" s="136">
        <v>16.0047</v>
      </c>
      <c r="F704" s="133">
        <v>0</v>
      </c>
      <c r="G704" s="133">
        <v>0</v>
      </c>
      <c r="H704" s="133">
        <v>2.1</v>
      </c>
      <c r="I704" s="133">
        <v>9.65</v>
      </c>
    </row>
    <row r="705" spans="1:9">
      <c r="A705" s="123">
        <v>29159029</v>
      </c>
      <c r="B705" s="124" t="s">
        <v>799</v>
      </c>
      <c r="C705" s="125"/>
      <c r="D705" s="138">
        <v>9.4878999999999998</v>
      </c>
      <c r="E705" s="138">
        <v>13.9358</v>
      </c>
      <c r="F705" s="133">
        <v>0</v>
      </c>
      <c r="G705" s="133">
        <v>0</v>
      </c>
      <c r="H705" s="133">
        <v>2.1</v>
      </c>
      <c r="I705" s="133">
        <v>9.65</v>
      </c>
    </row>
    <row r="706" spans="1:9">
      <c r="A706" s="123">
        <v>29159032</v>
      </c>
      <c r="B706" s="124" t="s">
        <v>800</v>
      </c>
      <c r="C706" s="125"/>
      <c r="D706" s="138">
        <v>4.4340000000000002</v>
      </c>
      <c r="E706" s="138">
        <v>4.4340000000000002</v>
      </c>
      <c r="F706" s="133">
        <v>10.8</v>
      </c>
      <c r="G706" s="133">
        <v>0</v>
      </c>
      <c r="H706" s="133">
        <v>2.1</v>
      </c>
      <c r="I706" s="133">
        <v>9.65</v>
      </c>
    </row>
    <row r="707" spans="1:9">
      <c r="A707" s="123">
        <v>29159033</v>
      </c>
      <c r="B707" s="124" t="s">
        <v>801</v>
      </c>
      <c r="C707" s="125"/>
      <c r="D707" s="138">
        <v>6.7079000000000004</v>
      </c>
      <c r="E707" s="138">
        <v>7.3574000000000002</v>
      </c>
      <c r="F707" s="133">
        <v>0</v>
      </c>
      <c r="G707" s="133">
        <v>0</v>
      </c>
      <c r="H707" s="133">
        <v>2.1</v>
      </c>
      <c r="I707" s="133">
        <v>9.65</v>
      </c>
    </row>
    <row r="708" spans="1:9" ht="27">
      <c r="A708" s="123">
        <v>29159039</v>
      </c>
      <c r="B708" s="124" t="s">
        <v>802</v>
      </c>
      <c r="C708" s="125"/>
      <c r="D708" s="138">
        <v>3.8862999999999999</v>
      </c>
      <c r="E708" s="138">
        <v>3.8862999999999999</v>
      </c>
      <c r="F708" s="133">
        <v>10.8</v>
      </c>
      <c r="G708" s="133">
        <v>0</v>
      </c>
      <c r="H708" s="133">
        <v>2.1</v>
      </c>
      <c r="I708" s="133">
        <v>9.65</v>
      </c>
    </row>
    <row r="709" spans="1:9">
      <c r="A709" s="123">
        <v>29159049</v>
      </c>
      <c r="B709" s="124" t="s">
        <v>200</v>
      </c>
      <c r="C709" s="125"/>
      <c r="D709" s="138">
        <v>3.6711</v>
      </c>
      <c r="E709" s="138">
        <v>4.4744999999999999</v>
      </c>
      <c r="F709" s="133">
        <v>0</v>
      </c>
      <c r="G709" s="133">
        <v>0</v>
      </c>
      <c r="H709" s="142" t="s">
        <v>121</v>
      </c>
      <c r="I709" s="142" t="s">
        <v>121</v>
      </c>
    </row>
    <row r="710" spans="1:9" ht="27">
      <c r="A710" s="123">
        <v>29159090</v>
      </c>
      <c r="B710" s="124" t="s">
        <v>803</v>
      </c>
      <c r="C710" s="125"/>
      <c r="D710" s="138">
        <v>0.84030000000000005</v>
      </c>
      <c r="E710" s="138">
        <v>0.92549999999999999</v>
      </c>
      <c r="F710" s="133">
        <v>6</v>
      </c>
      <c r="G710" s="133">
        <v>0</v>
      </c>
      <c r="H710" s="133">
        <v>2.1</v>
      </c>
      <c r="I710" s="133">
        <v>9.65</v>
      </c>
    </row>
    <row r="711" spans="1:9">
      <c r="A711" s="123">
        <v>29161110</v>
      </c>
      <c r="B711" s="124" t="s">
        <v>804</v>
      </c>
      <c r="C711" s="125"/>
      <c r="D711" s="138">
        <v>1.1776</v>
      </c>
      <c r="E711" s="138">
        <v>1.2483</v>
      </c>
      <c r="F711" s="133">
        <v>10.8</v>
      </c>
      <c r="G711" s="133">
        <v>0</v>
      </c>
      <c r="H711" s="133">
        <v>2.1</v>
      </c>
      <c r="I711" s="133">
        <v>9.65</v>
      </c>
    </row>
    <row r="712" spans="1:9">
      <c r="A712" s="123">
        <v>29161210</v>
      </c>
      <c r="B712" s="124" t="s">
        <v>805</v>
      </c>
      <c r="C712" s="125"/>
      <c r="D712" s="138">
        <v>1.1755</v>
      </c>
      <c r="E712" s="138">
        <v>1.3263</v>
      </c>
      <c r="F712" s="133">
        <v>0</v>
      </c>
      <c r="G712" s="133">
        <v>0</v>
      </c>
      <c r="H712" s="133">
        <v>2.1</v>
      </c>
      <c r="I712" s="133">
        <v>9.65</v>
      </c>
    </row>
    <row r="713" spans="1:9">
      <c r="A713" s="123">
        <v>29161220</v>
      </c>
      <c r="B713" s="124" t="s">
        <v>806</v>
      </c>
      <c r="C713" s="125"/>
      <c r="D713" s="138">
        <v>1.2029000000000001</v>
      </c>
      <c r="E713" s="138">
        <v>1.3076000000000001</v>
      </c>
      <c r="F713" s="133">
        <v>10.8</v>
      </c>
      <c r="G713" s="133">
        <v>0</v>
      </c>
      <c r="H713" s="133">
        <v>2.1</v>
      </c>
      <c r="I713" s="133">
        <v>9.65</v>
      </c>
    </row>
    <row r="714" spans="1:9">
      <c r="A714" s="123">
        <v>29161230</v>
      </c>
      <c r="B714" s="124" t="s">
        <v>807</v>
      </c>
      <c r="C714" s="125"/>
      <c r="D714" s="136">
        <v>1.5326</v>
      </c>
      <c r="E714" s="136">
        <v>1.6880999999999999</v>
      </c>
      <c r="F714" s="133">
        <v>10.8</v>
      </c>
      <c r="G714" s="133">
        <v>0</v>
      </c>
      <c r="H714" s="133">
        <v>2.1</v>
      </c>
      <c r="I714" s="133">
        <v>9.65</v>
      </c>
    </row>
    <row r="715" spans="1:9">
      <c r="A715" s="123">
        <v>29161240</v>
      </c>
      <c r="B715" s="124" t="s">
        <v>808</v>
      </c>
      <c r="C715" s="125"/>
      <c r="D715" s="138">
        <v>1.6294999999999999</v>
      </c>
      <c r="E715" s="138">
        <v>2.3014999999999999</v>
      </c>
      <c r="F715" s="133">
        <v>0</v>
      </c>
      <c r="G715" s="133">
        <v>0</v>
      </c>
      <c r="H715" s="133">
        <v>2.1</v>
      </c>
      <c r="I715" s="133">
        <v>9.65</v>
      </c>
    </row>
    <row r="716" spans="1:9">
      <c r="A716" s="123">
        <v>29161290</v>
      </c>
      <c r="B716" s="124" t="s">
        <v>809</v>
      </c>
      <c r="C716" s="125"/>
      <c r="D716" s="138">
        <v>2.0032999999999999</v>
      </c>
      <c r="E716" s="138">
        <v>2.1629</v>
      </c>
      <c r="F716" s="133">
        <v>0</v>
      </c>
      <c r="G716" s="133">
        <v>0</v>
      </c>
      <c r="H716" s="133">
        <v>2.1</v>
      </c>
      <c r="I716" s="133">
        <v>9.65</v>
      </c>
    </row>
    <row r="717" spans="1:9">
      <c r="A717" s="123">
        <v>29161310</v>
      </c>
      <c r="B717" s="124" t="s">
        <v>810</v>
      </c>
      <c r="C717" s="125"/>
      <c r="D717" s="138">
        <v>5.8806000000000003</v>
      </c>
      <c r="E717" s="138">
        <v>6.7793000000000001</v>
      </c>
      <c r="F717" s="133">
        <v>0</v>
      </c>
      <c r="G717" s="133">
        <v>0</v>
      </c>
      <c r="H717" s="133">
        <v>2.1</v>
      </c>
      <c r="I717" s="133">
        <v>9.65</v>
      </c>
    </row>
    <row r="718" spans="1:9">
      <c r="A718" s="123">
        <v>29161320</v>
      </c>
      <c r="B718" s="124" t="s">
        <v>811</v>
      </c>
      <c r="C718" s="125"/>
      <c r="D718" s="138">
        <v>1.4858</v>
      </c>
      <c r="E718" s="138">
        <v>1.6811</v>
      </c>
      <c r="F718" s="133">
        <v>20</v>
      </c>
      <c r="G718" s="133">
        <v>0</v>
      </c>
      <c r="H718" s="133">
        <v>2.1</v>
      </c>
      <c r="I718" s="133">
        <v>9.65</v>
      </c>
    </row>
    <row r="719" spans="1:9" ht="27">
      <c r="A719" s="123">
        <v>29161410</v>
      </c>
      <c r="B719" s="124" t="s">
        <v>812</v>
      </c>
      <c r="C719" s="125"/>
      <c r="D719" s="138">
        <v>1.9897</v>
      </c>
      <c r="E719" s="138">
        <v>2.0964999999999998</v>
      </c>
      <c r="F719" s="133">
        <v>0</v>
      </c>
      <c r="G719" s="133">
        <v>0</v>
      </c>
      <c r="H719" s="133">
        <v>2.1</v>
      </c>
      <c r="I719" s="133">
        <v>9.65</v>
      </c>
    </row>
    <row r="720" spans="1:9">
      <c r="A720" s="123">
        <v>29161430</v>
      </c>
      <c r="B720" s="124" t="s">
        <v>813</v>
      </c>
      <c r="C720" s="125"/>
      <c r="D720" s="138">
        <v>2.0049000000000001</v>
      </c>
      <c r="E720" s="138">
        <v>2.7330000000000001</v>
      </c>
      <c r="F720" s="133">
        <v>0</v>
      </c>
      <c r="G720" s="133">
        <v>0</v>
      </c>
      <c r="H720" s="133">
        <v>2.1</v>
      </c>
      <c r="I720" s="133">
        <v>9.65</v>
      </c>
    </row>
    <row r="721" spans="1:9" ht="27">
      <c r="A721" s="123">
        <v>29161490</v>
      </c>
      <c r="B721" s="124" t="s">
        <v>814</v>
      </c>
      <c r="C721" s="125"/>
      <c r="D721" s="138">
        <v>1.4832000000000001</v>
      </c>
      <c r="E721" s="138">
        <v>1.8228</v>
      </c>
      <c r="F721" s="133">
        <v>10.8</v>
      </c>
      <c r="G721" s="133">
        <v>0</v>
      </c>
      <c r="H721" s="133">
        <v>2.1</v>
      </c>
      <c r="I721" s="133">
        <v>9.65</v>
      </c>
    </row>
    <row r="722" spans="1:9">
      <c r="A722" s="123">
        <v>29161519</v>
      </c>
      <c r="B722" s="124" t="s">
        <v>815</v>
      </c>
      <c r="C722" s="125"/>
      <c r="D722" s="138">
        <v>2.2012</v>
      </c>
      <c r="E722" s="138">
        <v>2.431</v>
      </c>
      <c r="F722" s="133">
        <v>10.8</v>
      </c>
      <c r="G722" s="133">
        <v>0</v>
      </c>
      <c r="H722" s="133">
        <v>2.1</v>
      </c>
      <c r="I722" s="133">
        <v>9.65</v>
      </c>
    </row>
    <row r="723" spans="1:9" ht="27">
      <c r="A723" s="123">
        <v>29161911</v>
      </c>
      <c r="B723" s="124" t="s">
        <v>816</v>
      </c>
      <c r="C723" s="125"/>
      <c r="D723" s="138">
        <v>2.7989999999999999</v>
      </c>
      <c r="E723" s="138">
        <v>3.347</v>
      </c>
      <c r="F723" s="133">
        <v>0</v>
      </c>
      <c r="G723" s="133">
        <v>0</v>
      </c>
      <c r="H723" s="133">
        <v>2.1</v>
      </c>
      <c r="I723" s="133">
        <v>9.65</v>
      </c>
    </row>
    <row r="724" spans="1:9">
      <c r="A724" s="123">
        <v>29161919</v>
      </c>
      <c r="B724" s="124" t="s">
        <v>817</v>
      </c>
      <c r="C724" s="125"/>
      <c r="D724" s="138">
        <v>74.837999999999994</v>
      </c>
      <c r="E724" s="138">
        <v>144.29490000000001</v>
      </c>
      <c r="F724" s="133">
        <v>0</v>
      </c>
      <c r="G724" s="133">
        <v>0</v>
      </c>
      <c r="H724" s="142" t="s">
        <v>121</v>
      </c>
      <c r="I724" s="142" t="s">
        <v>121</v>
      </c>
    </row>
    <row r="725" spans="1:9" ht="27">
      <c r="A725" s="123">
        <v>29161990</v>
      </c>
      <c r="B725" s="124" t="s">
        <v>818</v>
      </c>
      <c r="C725" s="125"/>
      <c r="D725" s="138">
        <v>39.884700000000002</v>
      </c>
      <c r="E725" s="138">
        <v>41.452300000000001</v>
      </c>
      <c r="F725" s="133">
        <v>0</v>
      </c>
      <c r="G725" s="133">
        <v>0</v>
      </c>
      <c r="H725" s="133">
        <v>2.1</v>
      </c>
      <c r="I725" s="133">
        <v>9.65</v>
      </c>
    </row>
    <row r="726" spans="1:9">
      <c r="A726" s="123">
        <v>29162013</v>
      </c>
      <c r="B726" s="124" t="s">
        <v>819</v>
      </c>
      <c r="C726" s="125"/>
      <c r="D726" s="138">
        <v>20.221299999999999</v>
      </c>
      <c r="E726" s="138">
        <v>20.666499999999999</v>
      </c>
      <c r="F726" s="133">
        <v>10.8</v>
      </c>
      <c r="G726" s="133">
        <v>0</v>
      </c>
      <c r="H726" s="133">
        <v>2.1</v>
      </c>
      <c r="I726" s="133">
        <v>9.65</v>
      </c>
    </row>
    <row r="727" spans="1:9">
      <c r="A727" s="123">
        <v>29162014</v>
      </c>
      <c r="B727" s="124" t="s">
        <v>820</v>
      </c>
      <c r="C727" s="125"/>
      <c r="D727" s="138">
        <v>21.178699999999999</v>
      </c>
      <c r="E727" s="138">
        <v>83.779600000000002</v>
      </c>
      <c r="F727" s="133">
        <v>0</v>
      </c>
      <c r="G727" s="133">
        <v>0</v>
      </c>
      <c r="H727" s="133">
        <v>2.1</v>
      </c>
      <c r="I727" s="133">
        <v>9.65</v>
      </c>
    </row>
    <row r="728" spans="1:9">
      <c r="A728" s="123">
        <v>29162015</v>
      </c>
      <c r="B728" s="124" t="s">
        <v>821</v>
      </c>
      <c r="C728" s="125"/>
      <c r="D728" s="136">
        <v>62.2761</v>
      </c>
      <c r="E728" s="136">
        <v>144.08109999999999</v>
      </c>
      <c r="F728" s="133">
        <v>0</v>
      </c>
      <c r="G728" s="133">
        <v>0</v>
      </c>
      <c r="H728" s="133">
        <v>2.1</v>
      </c>
      <c r="I728" s="133">
        <v>9.65</v>
      </c>
    </row>
    <row r="729" spans="1:9">
      <c r="A729" s="123">
        <v>29162019</v>
      </c>
      <c r="B729" s="124" t="s">
        <v>822</v>
      </c>
      <c r="C729" s="125"/>
      <c r="D729" s="136">
        <v>7.7172000000000001</v>
      </c>
      <c r="E729" s="136">
        <v>20.589500000000001</v>
      </c>
      <c r="F729" s="133">
        <v>0</v>
      </c>
      <c r="G729" s="133">
        <v>0</v>
      </c>
      <c r="H729" s="133">
        <v>2.1</v>
      </c>
      <c r="I729" s="133">
        <v>9.65</v>
      </c>
    </row>
    <row r="730" spans="1:9">
      <c r="A730" s="123">
        <v>29162090</v>
      </c>
      <c r="B730" s="124" t="s">
        <v>823</v>
      </c>
      <c r="C730" s="125"/>
      <c r="D730" s="138">
        <v>0.97409999999999997</v>
      </c>
      <c r="E730" s="138">
        <v>1.0679000000000001</v>
      </c>
      <c r="F730" s="133">
        <v>10.8</v>
      </c>
      <c r="G730" s="133">
        <v>0</v>
      </c>
      <c r="H730" s="133">
        <v>2.1</v>
      </c>
      <c r="I730" s="133">
        <v>9.65</v>
      </c>
    </row>
    <row r="731" spans="1:9">
      <c r="A731" s="123">
        <v>29163110</v>
      </c>
      <c r="B731" s="124" t="s">
        <v>824</v>
      </c>
      <c r="C731" s="125"/>
      <c r="D731" s="138">
        <v>1.1268</v>
      </c>
      <c r="E731" s="138">
        <v>1.2326999999999999</v>
      </c>
      <c r="F731" s="133">
        <v>10.8</v>
      </c>
      <c r="G731" s="133">
        <v>0</v>
      </c>
      <c r="H731" s="133">
        <v>2.1</v>
      </c>
      <c r="I731" s="133">
        <v>9.65</v>
      </c>
    </row>
    <row r="732" spans="1:9">
      <c r="A732" s="123">
        <v>29163121</v>
      </c>
      <c r="B732" s="124" t="s">
        <v>825</v>
      </c>
      <c r="C732" s="125"/>
      <c r="D732" s="138">
        <v>7.1558000000000002</v>
      </c>
      <c r="E732" s="138">
        <v>7.1558000000000002</v>
      </c>
      <c r="F732" s="133">
        <v>10.8</v>
      </c>
      <c r="G732" s="133">
        <v>0</v>
      </c>
      <c r="H732" s="133">
        <v>2.1</v>
      </c>
      <c r="I732" s="133">
        <v>9.65</v>
      </c>
    </row>
    <row r="733" spans="1:9" ht="27">
      <c r="A733" s="123">
        <v>29163122</v>
      </c>
      <c r="B733" s="124" t="s">
        <v>826</v>
      </c>
      <c r="C733" s="125"/>
      <c r="D733" s="138">
        <v>49.610500000000002</v>
      </c>
      <c r="E733" s="138">
        <v>3.9355000000000002</v>
      </c>
      <c r="F733" s="133">
        <v>10.8</v>
      </c>
      <c r="G733" s="133">
        <v>0</v>
      </c>
      <c r="H733" s="133">
        <v>2.1</v>
      </c>
      <c r="I733" s="133">
        <v>9.65</v>
      </c>
    </row>
    <row r="734" spans="1:9">
      <c r="A734" s="123">
        <v>29163131</v>
      </c>
      <c r="B734" s="124" t="s">
        <v>827</v>
      </c>
      <c r="C734" s="125"/>
      <c r="D734" s="138">
        <v>1.9068000000000001</v>
      </c>
      <c r="E734" s="138">
        <v>2.3239999999999998</v>
      </c>
      <c r="F734" s="133">
        <v>10.8</v>
      </c>
      <c r="G734" s="133">
        <v>0</v>
      </c>
      <c r="H734" s="133">
        <v>2.1</v>
      </c>
      <c r="I734" s="133">
        <v>9.65</v>
      </c>
    </row>
    <row r="735" spans="1:9" ht="27">
      <c r="A735" s="123">
        <v>29163132</v>
      </c>
      <c r="B735" s="124" t="s">
        <v>828</v>
      </c>
      <c r="C735" s="125"/>
      <c r="D735" s="138">
        <v>2.3818000000000001</v>
      </c>
      <c r="E735" s="138">
        <v>4.6562999999999999</v>
      </c>
      <c r="F735" s="133">
        <v>0</v>
      </c>
      <c r="G735" s="133">
        <v>0</v>
      </c>
      <c r="H735" s="133">
        <v>2.1</v>
      </c>
      <c r="I735" s="133">
        <v>9.65</v>
      </c>
    </row>
    <row r="736" spans="1:9">
      <c r="A736" s="123">
        <v>29163139</v>
      </c>
      <c r="B736" s="124" t="s">
        <v>829</v>
      </c>
      <c r="C736" s="125"/>
      <c r="D736" s="138">
        <v>2.0042</v>
      </c>
      <c r="E736" s="138">
        <v>2.0042</v>
      </c>
      <c r="F736" s="133">
        <v>10.8</v>
      </c>
      <c r="G736" s="133">
        <v>0</v>
      </c>
      <c r="H736" s="133">
        <v>2.1</v>
      </c>
      <c r="I736" s="133">
        <v>9.65</v>
      </c>
    </row>
    <row r="737" spans="1:9" ht="27">
      <c r="A737" s="123">
        <v>29163210</v>
      </c>
      <c r="B737" s="124" t="s">
        <v>830</v>
      </c>
      <c r="C737" s="125"/>
      <c r="D737" s="138">
        <v>1.3883000000000001</v>
      </c>
      <c r="E737" s="138">
        <v>1.5694999999999999</v>
      </c>
      <c r="F737" s="133">
        <v>0</v>
      </c>
      <c r="G737" s="133">
        <v>0</v>
      </c>
      <c r="H737" s="133">
        <v>2.1</v>
      </c>
      <c r="I737" s="133">
        <v>9.65</v>
      </c>
    </row>
    <row r="738" spans="1:9">
      <c r="A738" s="123">
        <v>29163220</v>
      </c>
      <c r="B738" s="124" t="s">
        <v>831</v>
      </c>
      <c r="C738" s="125"/>
      <c r="D738" s="138">
        <v>9.6244999999999994</v>
      </c>
      <c r="E738" s="138">
        <v>10.460699999999999</v>
      </c>
      <c r="F738" s="133">
        <v>0</v>
      </c>
      <c r="G738" s="133">
        <v>0</v>
      </c>
      <c r="H738" s="133">
        <v>0</v>
      </c>
      <c r="I738" s="133">
        <v>0</v>
      </c>
    </row>
    <row r="739" spans="1:9">
      <c r="A739" s="123">
        <v>29163920</v>
      </c>
      <c r="B739" s="124" t="s">
        <v>832</v>
      </c>
      <c r="C739" s="125"/>
      <c r="D739" s="136">
        <v>3.1985000000000001</v>
      </c>
      <c r="E739" s="136">
        <v>4.8773</v>
      </c>
      <c r="F739" s="133">
        <v>0</v>
      </c>
      <c r="G739" s="133">
        <v>0</v>
      </c>
      <c r="H739" s="142" t="s">
        <v>121</v>
      </c>
      <c r="I739" s="142" t="s">
        <v>121</v>
      </c>
    </row>
    <row r="740" spans="1:9">
      <c r="A740" s="123">
        <v>29163990</v>
      </c>
      <c r="B740" s="124" t="s">
        <v>833</v>
      </c>
      <c r="C740" s="125"/>
      <c r="D740" s="138">
        <v>0.46839999999999998</v>
      </c>
      <c r="E740" s="138">
        <v>0.51919999999999999</v>
      </c>
      <c r="F740" s="133">
        <v>0</v>
      </c>
      <c r="G740" s="133">
        <v>0</v>
      </c>
      <c r="H740" s="133">
        <v>2.1</v>
      </c>
      <c r="I740" s="133">
        <v>9.65</v>
      </c>
    </row>
    <row r="741" spans="1:9">
      <c r="A741" s="123">
        <v>29171110</v>
      </c>
      <c r="B741" s="124" t="s">
        <v>834</v>
      </c>
      <c r="C741" s="125"/>
      <c r="D741" s="138">
        <v>2.8466999999999998</v>
      </c>
      <c r="E741" s="138">
        <v>2.9167000000000001</v>
      </c>
      <c r="F741" s="133">
        <v>0</v>
      </c>
      <c r="G741" s="133">
        <v>0</v>
      </c>
      <c r="H741" s="133">
        <v>2.1</v>
      </c>
      <c r="I741" s="133">
        <v>9.65</v>
      </c>
    </row>
    <row r="742" spans="1:9">
      <c r="A742" s="123">
        <v>29171120</v>
      </c>
      <c r="B742" s="124" t="s">
        <v>835</v>
      </c>
      <c r="C742" s="125"/>
      <c r="D742" s="138">
        <v>1.1200000000000001</v>
      </c>
      <c r="E742" s="138">
        <v>1.2110000000000001</v>
      </c>
      <c r="F742" s="133">
        <v>20</v>
      </c>
      <c r="G742" s="133">
        <v>0</v>
      </c>
      <c r="H742" s="133">
        <v>2.1</v>
      </c>
      <c r="I742" s="133">
        <v>9.65</v>
      </c>
    </row>
    <row r="743" spans="1:9">
      <c r="A743" s="123">
        <v>29171210</v>
      </c>
      <c r="B743" s="124" t="s">
        <v>836</v>
      </c>
      <c r="C743" s="125"/>
      <c r="D743" s="138">
        <v>1.7517</v>
      </c>
      <c r="E743" s="138">
        <v>1.7453000000000001</v>
      </c>
      <c r="F743" s="133">
        <v>10.8</v>
      </c>
      <c r="G743" s="133">
        <v>0</v>
      </c>
      <c r="H743" s="133">
        <v>2.1</v>
      </c>
      <c r="I743" s="133">
        <v>9.65</v>
      </c>
    </row>
    <row r="744" spans="1:9" ht="27">
      <c r="A744" s="123">
        <v>29171220</v>
      </c>
      <c r="B744" s="124" t="s">
        <v>837</v>
      </c>
      <c r="C744" s="125"/>
      <c r="D744" s="138">
        <v>13.041499999999999</v>
      </c>
      <c r="E744" s="138">
        <v>36.8688</v>
      </c>
      <c r="F744" s="133">
        <v>0</v>
      </c>
      <c r="G744" s="133">
        <v>0</v>
      </c>
      <c r="H744" s="142" t="s">
        <v>121</v>
      </c>
      <c r="I744" s="142" t="s">
        <v>121</v>
      </c>
    </row>
    <row r="745" spans="1:9">
      <c r="A745" s="123">
        <v>29171310</v>
      </c>
      <c r="B745" s="124" t="s">
        <v>838</v>
      </c>
      <c r="C745" s="125"/>
      <c r="D745" s="138">
        <v>3.4746000000000001</v>
      </c>
      <c r="E745" s="138">
        <v>3.8473000000000002</v>
      </c>
      <c r="F745" s="133">
        <v>0</v>
      </c>
      <c r="G745" s="133">
        <v>0</v>
      </c>
      <c r="H745" s="133">
        <v>2.1</v>
      </c>
      <c r="I745" s="133">
        <v>9.65</v>
      </c>
    </row>
    <row r="746" spans="1:9">
      <c r="A746" s="123">
        <v>29171321</v>
      </c>
      <c r="B746" s="124" t="s">
        <v>839</v>
      </c>
      <c r="C746" s="125"/>
      <c r="D746" s="136">
        <v>37.5929</v>
      </c>
      <c r="E746" s="136">
        <v>37.655200000000001</v>
      </c>
      <c r="F746" s="133">
        <v>0</v>
      </c>
      <c r="G746" s="133">
        <v>0</v>
      </c>
      <c r="H746" s="133">
        <v>2.1</v>
      </c>
      <c r="I746" s="133">
        <v>9.65</v>
      </c>
    </row>
    <row r="747" spans="1:9">
      <c r="A747" s="123">
        <v>29171329</v>
      </c>
      <c r="B747" s="124" t="s">
        <v>840</v>
      </c>
      <c r="C747" s="125"/>
      <c r="D747" s="138">
        <v>0.84860000000000002</v>
      </c>
      <c r="E747" s="138">
        <v>0.92259999999999998</v>
      </c>
      <c r="F747" s="133">
        <v>20</v>
      </c>
      <c r="G747" s="133">
        <v>0</v>
      </c>
      <c r="H747" s="133">
        <v>2.1</v>
      </c>
      <c r="I747" s="133">
        <v>9.65</v>
      </c>
    </row>
    <row r="748" spans="1:9">
      <c r="A748" s="123">
        <v>29171400</v>
      </c>
      <c r="B748" s="126" t="s">
        <v>841</v>
      </c>
      <c r="C748" s="125"/>
      <c r="D748" s="138">
        <v>19.768699999999999</v>
      </c>
      <c r="E748" s="138">
        <v>19.768699999999999</v>
      </c>
      <c r="F748" s="133">
        <v>10.8</v>
      </c>
      <c r="G748" s="133">
        <v>0</v>
      </c>
      <c r="H748" s="142" t="s">
        <v>121</v>
      </c>
      <c r="I748" s="142" t="s">
        <v>121</v>
      </c>
    </row>
    <row r="749" spans="1:9" ht="27">
      <c r="A749" s="123">
        <v>29171910</v>
      </c>
      <c r="B749" s="124" t="s">
        <v>842</v>
      </c>
      <c r="C749" s="125"/>
      <c r="D749" s="138">
        <v>4.2492000000000001</v>
      </c>
      <c r="E749" s="138">
        <v>5.7801</v>
      </c>
      <c r="F749" s="133">
        <v>10.8</v>
      </c>
      <c r="G749" s="133">
        <v>0</v>
      </c>
      <c r="H749" s="133">
        <v>2.1</v>
      </c>
      <c r="I749" s="133">
        <v>9.65</v>
      </c>
    </row>
    <row r="750" spans="1:9">
      <c r="A750" s="123">
        <v>29171922</v>
      </c>
      <c r="B750" s="124" t="s">
        <v>843</v>
      </c>
      <c r="C750" s="125"/>
      <c r="D750" s="138">
        <v>0.9486</v>
      </c>
      <c r="E750" s="138">
        <v>1.1774</v>
      </c>
      <c r="F750" s="133">
        <v>20</v>
      </c>
      <c r="G750" s="133">
        <v>0</v>
      </c>
      <c r="H750" s="142" t="s">
        <v>121</v>
      </c>
      <c r="I750" s="142" t="s">
        <v>121</v>
      </c>
    </row>
    <row r="751" spans="1:9" ht="27">
      <c r="A751" s="123">
        <v>29171930</v>
      </c>
      <c r="B751" s="124" t="s">
        <v>844</v>
      </c>
      <c r="C751" s="125"/>
      <c r="D751" s="136">
        <v>1.9862</v>
      </c>
      <c r="E751" s="136">
        <v>2.4371999999999998</v>
      </c>
      <c r="F751" s="133">
        <v>0</v>
      </c>
      <c r="G751" s="133">
        <v>0</v>
      </c>
      <c r="H751" s="142" t="s">
        <v>121</v>
      </c>
      <c r="I751" s="142" t="s">
        <v>121</v>
      </c>
    </row>
    <row r="752" spans="1:9">
      <c r="A752" s="123">
        <v>29171990</v>
      </c>
      <c r="B752" s="124" t="s">
        <v>845</v>
      </c>
      <c r="C752" s="125"/>
      <c r="D752" s="138">
        <v>1.6543000000000001</v>
      </c>
      <c r="E752" s="138">
        <v>2.5750999999999999</v>
      </c>
      <c r="F752" s="133">
        <v>0</v>
      </c>
      <c r="G752" s="133">
        <v>0</v>
      </c>
      <c r="H752" s="133">
        <v>2.1</v>
      </c>
      <c r="I752" s="133">
        <v>9.65</v>
      </c>
    </row>
    <row r="753" spans="1:9" ht="27">
      <c r="A753" s="123">
        <v>29172000</v>
      </c>
      <c r="B753" s="126" t="s">
        <v>846</v>
      </c>
      <c r="C753" s="125"/>
      <c r="D753" s="138">
        <v>1.3006</v>
      </c>
      <c r="E753" s="138">
        <v>1.3848</v>
      </c>
      <c r="F753" s="133">
        <v>20</v>
      </c>
      <c r="G753" s="133">
        <v>0</v>
      </c>
      <c r="H753" s="133">
        <v>2.1</v>
      </c>
      <c r="I753" s="133">
        <v>9.65</v>
      </c>
    </row>
    <row r="754" spans="1:9">
      <c r="A754" s="123">
        <v>29173200</v>
      </c>
      <c r="B754" s="124" t="s">
        <v>847</v>
      </c>
      <c r="C754" s="125"/>
      <c r="D754" s="138">
        <v>1.4020999999999999</v>
      </c>
      <c r="E754" s="138">
        <v>1.4819</v>
      </c>
      <c r="F754" s="133">
        <v>20</v>
      </c>
      <c r="G754" s="133">
        <v>0</v>
      </c>
      <c r="H754" s="133">
        <v>2.1</v>
      </c>
      <c r="I754" s="133">
        <v>9.65</v>
      </c>
    </row>
    <row r="755" spans="1:9" ht="27">
      <c r="A755" s="123">
        <v>29173300</v>
      </c>
      <c r="B755" s="124" t="s">
        <v>848</v>
      </c>
      <c r="C755" s="125"/>
      <c r="D755" s="138">
        <v>1.1593</v>
      </c>
      <c r="E755" s="138">
        <v>1.3895999999999999</v>
      </c>
      <c r="F755" s="133">
        <v>10.8</v>
      </c>
      <c r="G755" s="133">
        <v>0</v>
      </c>
      <c r="H755" s="133">
        <v>2.1</v>
      </c>
      <c r="I755" s="133">
        <v>9.65</v>
      </c>
    </row>
    <row r="756" spans="1:9">
      <c r="A756" s="123">
        <v>29173400</v>
      </c>
      <c r="B756" s="124" t="s">
        <v>849</v>
      </c>
      <c r="C756" s="125"/>
      <c r="D756" s="138">
        <v>0.99350000000000005</v>
      </c>
      <c r="E756" s="138">
        <v>1.0542</v>
      </c>
      <c r="F756" s="133">
        <v>10.8</v>
      </c>
      <c r="G756" s="133">
        <v>0</v>
      </c>
      <c r="H756" s="133">
        <v>2.1</v>
      </c>
      <c r="I756" s="133">
        <v>9.65</v>
      </c>
    </row>
    <row r="757" spans="1:9">
      <c r="A757" s="123">
        <v>29173500</v>
      </c>
      <c r="B757" s="124" t="s">
        <v>850</v>
      </c>
      <c r="C757" s="125"/>
      <c r="D757" s="138">
        <v>0.7631</v>
      </c>
      <c r="E757" s="138">
        <v>0.83389999999999997</v>
      </c>
      <c r="F757" s="133">
        <v>10.8</v>
      </c>
      <c r="G757" s="133">
        <v>0</v>
      </c>
      <c r="H757" s="133">
        <v>2.1</v>
      </c>
      <c r="I757" s="133">
        <v>9.65</v>
      </c>
    </row>
    <row r="758" spans="1:9">
      <c r="A758" s="123">
        <v>29173600</v>
      </c>
      <c r="B758" s="124" t="s">
        <v>851</v>
      </c>
      <c r="C758" s="125"/>
      <c r="D758" s="138">
        <v>1.2072000000000001</v>
      </c>
      <c r="E758" s="138">
        <v>1.2484999999999999</v>
      </c>
      <c r="F758" s="133">
        <v>0</v>
      </c>
      <c r="G758" s="133">
        <v>0</v>
      </c>
      <c r="H758" s="133">
        <v>2.1</v>
      </c>
      <c r="I758" s="133">
        <v>9.65</v>
      </c>
    </row>
    <row r="759" spans="1:9">
      <c r="A759" s="123">
        <v>29173919</v>
      </c>
      <c r="B759" s="124" t="s">
        <v>852</v>
      </c>
      <c r="C759" s="125"/>
      <c r="D759" s="136">
        <v>1.4182999999999999</v>
      </c>
      <c r="E759" s="136">
        <v>1.5689</v>
      </c>
      <c r="F759" s="133">
        <v>10.8</v>
      </c>
      <c r="G759" s="133">
        <v>0</v>
      </c>
      <c r="H759" s="133">
        <v>2.1</v>
      </c>
      <c r="I759" s="133">
        <v>9.65</v>
      </c>
    </row>
    <row r="760" spans="1:9">
      <c r="A760" s="123">
        <v>29173931</v>
      </c>
      <c r="B760" s="124" t="s">
        <v>853</v>
      </c>
      <c r="C760" s="125"/>
      <c r="D760" s="138">
        <v>1.331</v>
      </c>
      <c r="E760" s="138">
        <v>1.4244000000000001</v>
      </c>
      <c r="F760" s="133">
        <v>0</v>
      </c>
      <c r="G760" s="133">
        <v>0</v>
      </c>
      <c r="H760" s="133">
        <v>2.1</v>
      </c>
      <c r="I760" s="133">
        <v>9.65</v>
      </c>
    </row>
    <row r="761" spans="1:9">
      <c r="A761" s="123">
        <v>29173939</v>
      </c>
      <c r="B761" s="124" t="s">
        <v>854</v>
      </c>
      <c r="C761" s="125"/>
      <c r="D761" s="138">
        <v>2.6947000000000001</v>
      </c>
      <c r="E761" s="138">
        <v>2.6947000000000001</v>
      </c>
      <c r="F761" s="133">
        <v>5.4</v>
      </c>
      <c r="G761" s="133">
        <v>0</v>
      </c>
      <c r="H761" s="133">
        <v>2.1</v>
      </c>
      <c r="I761" s="133">
        <v>9.65</v>
      </c>
    </row>
    <row r="762" spans="1:9">
      <c r="A762" s="123">
        <v>29173940</v>
      </c>
      <c r="B762" s="124" t="s">
        <v>855</v>
      </c>
      <c r="C762" s="125"/>
      <c r="D762" s="136">
        <v>1.776</v>
      </c>
      <c r="E762" s="136">
        <v>1.8607</v>
      </c>
      <c r="F762" s="133">
        <v>0</v>
      </c>
      <c r="G762" s="133">
        <v>0</v>
      </c>
      <c r="H762" s="133">
        <v>2.1</v>
      </c>
      <c r="I762" s="133">
        <v>9.65</v>
      </c>
    </row>
    <row r="763" spans="1:9">
      <c r="A763" s="123">
        <v>29173950</v>
      </c>
      <c r="B763" s="124" t="s">
        <v>856</v>
      </c>
      <c r="C763" s="125"/>
      <c r="D763" s="136">
        <v>4.4713000000000003</v>
      </c>
      <c r="E763" s="136">
        <v>5.5191999999999997</v>
      </c>
      <c r="F763" s="133">
        <v>0</v>
      </c>
      <c r="G763" s="133">
        <v>0</v>
      </c>
      <c r="H763" s="133">
        <v>2.1</v>
      </c>
      <c r="I763" s="133">
        <v>9.65</v>
      </c>
    </row>
    <row r="764" spans="1:9">
      <c r="A764" s="123">
        <v>29173990</v>
      </c>
      <c r="B764" s="124" t="s">
        <v>857</v>
      </c>
      <c r="C764" s="125"/>
      <c r="D764" s="138">
        <v>0.98980000000000001</v>
      </c>
      <c r="E764" s="138">
        <v>1.1193</v>
      </c>
      <c r="F764" s="133">
        <v>10.8</v>
      </c>
      <c r="G764" s="133">
        <v>0</v>
      </c>
      <c r="H764" s="142" t="s">
        <v>121</v>
      </c>
      <c r="I764" s="142" t="s">
        <v>121</v>
      </c>
    </row>
    <row r="765" spans="1:9">
      <c r="A765" s="123">
        <v>29181100</v>
      </c>
      <c r="B765" s="124" t="s">
        <v>858</v>
      </c>
      <c r="C765" s="125"/>
      <c r="D765" s="138">
        <v>1.6227</v>
      </c>
      <c r="E765" s="138">
        <v>1.9895</v>
      </c>
      <c r="F765" s="133">
        <v>10.8</v>
      </c>
      <c r="G765" s="133">
        <v>0</v>
      </c>
      <c r="H765" s="133">
        <v>2.1</v>
      </c>
      <c r="I765" s="133">
        <v>9.65</v>
      </c>
    </row>
    <row r="766" spans="1:9">
      <c r="A766" s="123">
        <v>29181200</v>
      </c>
      <c r="B766" s="124" t="s">
        <v>859</v>
      </c>
      <c r="C766" s="125"/>
      <c r="D766" s="138">
        <v>1.3607</v>
      </c>
      <c r="E766" s="138">
        <v>1.4194</v>
      </c>
      <c r="F766" s="133">
        <v>10.8</v>
      </c>
      <c r="G766" s="133">
        <v>0</v>
      </c>
      <c r="H766" s="133">
        <v>2.1</v>
      </c>
      <c r="I766" s="133">
        <v>9.65</v>
      </c>
    </row>
    <row r="767" spans="1:9">
      <c r="A767" s="123">
        <v>29181400</v>
      </c>
      <c r="B767" s="124" t="s">
        <v>860</v>
      </c>
      <c r="C767" s="125"/>
      <c r="D767" s="138">
        <v>1.4594</v>
      </c>
      <c r="E767" s="138">
        <v>1.7251000000000001</v>
      </c>
      <c r="F767" s="133">
        <v>10.8</v>
      </c>
      <c r="G767" s="133">
        <v>0</v>
      </c>
      <c r="H767" s="142" t="s">
        <v>121</v>
      </c>
      <c r="I767" s="142" t="s">
        <v>121</v>
      </c>
    </row>
    <row r="768" spans="1:9">
      <c r="A768" s="123">
        <v>29181500</v>
      </c>
      <c r="B768" s="124" t="s">
        <v>861</v>
      </c>
      <c r="C768" s="125"/>
      <c r="D768" s="138">
        <v>2.5196999999999998</v>
      </c>
      <c r="E768" s="138">
        <v>4.1722999999999999</v>
      </c>
      <c r="F768" s="133">
        <v>0</v>
      </c>
      <c r="G768" s="133">
        <v>0</v>
      </c>
      <c r="H768" s="133">
        <v>0</v>
      </c>
      <c r="I768" s="133">
        <v>0</v>
      </c>
    </row>
    <row r="769" spans="1:9">
      <c r="A769" s="123">
        <v>29181610</v>
      </c>
      <c r="B769" s="124" t="s">
        <v>862</v>
      </c>
      <c r="C769" s="125"/>
      <c r="D769" s="138">
        <v>0.53</v>
      </c>
      <c r="E769" s="138">
        <v>0.57950000000000002</v>
      </c>
      <c r="F769" s="133">
        <v>10.8</v>
      </c>
      <c r="G769" s="133">
        <v>0</v>
      </c>
      <c r="H769" s="133">
        <v>2.1</v>
      </c>
      <c r="I769" s="133">
        <v>9.65</v>
      </c>
    </row>
    <row r="770" spans="1:9">
      <c r="A770" s="123">
        <v>29181690</v>
      </c>
      <c r="B770" s="124" t="s">
        <v>863</v>
      </c>
      <c r="C770" s="125"/>
      <c r="D770" s="138">
        <v>138.80000000000001</v>
      </c>
      <c r="E770" s="138">
        <v>145.32390000000001</v>
      </c>
      <c r="F770" s="133">
        <v>0</v>
      </c>
      <c r="G770" s="133">
        <v>0</v>
      </c>
      <c r="H770" s="133">
        <v>0</v>
      </c>
      <c r="I770" s="133">
        <v>0</v>
      </c>
    </row>
    <row r="771" spans="1:9">
      <c r="A771" s="123">
        <v>29181921</v>
      </c>
      <c r="B771" s="124" t="s">
        <v>864</v>
      </c>
      <c r="C771" s="125"/>
      <c r="D771" s="136">
        <v>2.8435999999999999</v>
      </c>
      <c r="E771" s="136">
        <v>11.484299999999999</v>
      </c>
      <c r="F771" s="133">
        <v>0</v>
      </c>
      <c r="G771" s="133">
        <v>0</v>
      </c>
      <c r="H771" s="133">
        <v>2.1</v>
      </c>
      <c r="I771" s="133">
        <v>9.65</v>
      </c>
    </row>
    <row r="772" spans="1:9">
      <c r="A772" s="123">
        <v>29181929</v>
      </c>
      <c r="B772" s="124" t="s">
        <v>865</v>
      </c>
      <c r="C772" s="125"/>
      <c r="D772" s="138">
        <v>3.04</v>
      </c>
      <c r="E772" s="138">
        <v>3.04</v>
      </c>
      <c r="F772" s="133">
        <v>10.8</v>
      </c>
      <c r="G772" s="133">
        <v>0</v>
      </c>
      <c r="H772" s="133">
        <v>2.1</v>
      </c>
      <c r="I772" s="133">
        <v>9.65</v>
      </c>
    </row>
    <row r="773" spans="1:9" ht="27">
      <c r="A773" s="123">
        <v>29181930</v>
      </c>
      <c r="B773" s="124" t="s">
        <v>866</v>
      </c>
      <c r="C773" s="125"/>
      <c r="D773" s="138">
        <v>1.4460999999999999</v>
      </c>
      <c r="E773" s="138">
        <v>2.5630999999999999</v>
      </c>
      <c r="F773" s="133">
        <v>0</v>
      </c>
      <c r="G773" s="133">
        <v>0</v>
      </c>
      <c r="H773" s="142" t="s">
        <v>121</v>
      </c>
      <c r="I773" s="142" t="s">
        <v>121</v>
      </c>
    </row>
    <row r="774" spans="1:9">
      <c r="A774" s="123">
        <v>29181990</v>
      </c>
      <c r="B774" s="124" t="s">
        <v>867</v>
      </c>
      <c r="C774" s="125"/>
      <c r="D774" s="138">
        <v>1.5345</v>
      </c>
      <c r="E774" s="138">
        <v>2.8090999999999999</v>
      </c>
      <c r="F774" s="133">
        <v>7</v>
      </c>
      <c r="G774" s="133">
        <v>0</v>
      </c>
      <c r="H774" s="133">
        <v>2.1</v>
      </c>
      <c r="I774" s="133">
        <v>9.65</v>
      </c>
    </row>
    <row r="775" spans="1:9">
      <c r="A775" s="123">
        <v>29182110</v>
      </c>
      <c r="B775" s="124" t="s">
        <v>868</v>
      </c>
      <c r="C775" s="125"/>
      <c r="D775" s="138">
        <v>2.9449999999999998</v>
      </c>
      <c r="E775" s="138">
        <v>3.8576999999999999</v>
      </c>
      <c r="F775" s="133">
        <v>10.8</v>
      </c>
      <c r="G775" s="133">
        <v>0</v>
      </c>
      <c r="H775" s="142" t="s">
        <v>121</v>
      </c>
      <c r="I775" s="142" t="s">
        <v>121</v>
      </c>
    </row>
    <row r="776" spans="1:9">
      <c r="A776" s="123">
        <v>29182120</v>
      </c>
      <c r="B776" s="124" t="s">
        <v>869</v>
      </c>
      <c r="C776" s="125"/>
      <c r="D776" s="138">
        <v>3.2097000000000002</v>
      </c>
      <c r="E776" s="138">
        <v>4.0312999999999999</v>
      </c>
      <c r="F776" s="133">
        <v>10.8</v>
      </c>
      <c r="G776" s="133">
        <v>0</v>
      </c>
      <c r="H776" s="133">
        <v>0</v>
      </c>
      <c r="I776" s="133">
        <v>0</v>
      </c>
    </row>
    <row r="777" spans="1:9">
      <c r="A777" s="123">
        <v>29182211</v>
      </c>
      <c r="B777" s="124" t="s">
        <v>870</v>
      </c>
      <c r="C777" s="125"/>
      <c r="D777" s="136">
        <v>3.05</v>
      </c>
      <c r="E777" s="136">
        <v>3.05</v>
      </c>
      <c r="F777" s="133">
        <v>0</v>
      </c>
      <c r="G777" s="133">
        <v>0</v>
      </c>
      <c r="H777" s="133">
        <v>2.1</v>
      </c>
      <c r="I777" s="133">
        <v>9.65</v>
      </c>
    </row>
    <row r="778" spans="1:9">
      <c r="A778" s="123">
        <v>29182219</v>
      </c>
      <c r="B778" s="124" t="s">
        <v>871</v>
      </c>
      <c r="C778" s="125"/>
      <c r="D778" s="138">
        <v>5.9645000000000001</v>
      </c>
      <c r="E778" s="138">
        <v>5.9645000000000001</v>
      </c>
      <c r="F778" s="133">
        <v>0</v>
      </c>
      <c r="G778" s="133">
        <v>0</v>
      </c>
      <c r="H778" s="133">
        <v>2.1</v>
      </c>
      <c r="I778" s="133">
        <v>9.65</v>
      </c>
    </row>
    <row r="779" spans="1:9">
      <c r="A779" s="123">
        <v>29182220</v>
      </c>
      <c r="B779" s="124" t="s">
        <v>872</v>
      </c>
      <c r="C779" s="125"/>
      <c r="D779" s="136">
        <v>2.8593000000000002</v>
      </c>
      <c r="E779" s="136">
        <v>5.8990999999999998</v>
      </c>
      <c r="F779" s="133">
        <v>10.8</v>
      </c>
      <c r="G779" s="133">
        <v>0</v>
      </c>
      <c r="H779" s="142" t="s">
        <v>121</v>
      </c>
      <c r="I779" s="142" t="s">
        <v>121</v>
      </c>
    </row>
    <row r="780" spans="1:9">
      <c r="A780" s="123">
        <v>29182300</v>
      </c>
      <c r="B780" s="124" t="s">
        <v>873</v>
      </c>
      <c r="C780" s="125"/>
      <c r="D780" s="138">
        <v>5.1599000000000004</v>
      </c>
      <c r="E780" s="138">
        <v>5.3605</v>
      </c>
      <c r="F780" s="133">
        <v>10.8</v>
      </c>
      <c r="G780" s="133">
        <v>0</v>
      </c>
      <c r="H780" s="133">
        <v>2.1</v>
      </c>
      <c r="I780" s="133">
        <v>9.65</v>
      </c>
    </row>
    <row r="781" spans="1:9">
      <c r="A781" s="123">
        <v>29182922</v>
      </c>
      <c r="B781" s="124" t="s">
        <v>874</v>
      </c>
      <c r="C781" s="125"/>
      <c r="D781" s="138">
        <v>5.7476000000000003</v>
      </c>
      <c r="E781" s="138">
        <v>6.4417999999999997</v>
      </c>
      <c r="F781" s="133">
        <v>10.8</v>
      </c>
      <c r="G781" s="133">
        <v>0</v>
      </c>
      <c r="H781" s="133">
        <v>2.1</v>
      </c>
      <c r="I781" s="133">
        <v>9.65</v>
      </c>
    </row>
    <row r="782" spans="1:9">
      <c r="A782" s="123">
        <v>29182923</v>
      </c>
      <c r="B782" s="124" t="s">
        <v>875</v>
      </c>
      <c r="C782" s="125"/>
      <c r="D782" s="136">
        <v>3.7130999999999998</v>
      </c>
      <c r="E782" s="136">
        <v>4.0570000000000004</v>
      </c>
      <c r="F782" s="133">
        <v>0</v>
      </c>
      <c r="G782" s="133">
        <v>0</v>
      </c>
      <c r="H782" s="133">
        <v>2.1</v>
      </c>
      <c r="I782" s="133">
        <v>9.65</v>
      </c>
    </row>
    <row r="783" spans="1:9">
      <c r="A783" s="123">
        <v>29182929</v>
      </c>
      <c r="B783" s="124" t="s">
        <v>876</v>
      </c>
      <c r="C783" s="125"/>
      <c r="D783" s="138">
        <v>11.6</v>
      </c>
      <c r="E783" s="138">
        <v>11.6675</v>
      </c>
      <c r="F783" s="133">
        <v>0</v>
      </c>
      <c r="G783" s="133">
        <v>0</v>
      </c>
      <c r="H783" s="133">
        <v>2.1</v>
      </c>
      <c r="I783" s="133">
        <v>9.65</v>
      </c>
    </row>
    <row r="784" spans="1:9">
      <c r="A784" s="123">
        <v>29182930</v>
      </c>
      <c r="B784" s="124" t="s">
        <v>877</v>
      </c>
      <c r="C784" s="125"/>
      <c r="D784" s="136">
        <v>2.75</v>
      </c>
      <c r="E784" s="136">
        <v>3.6707999999999998</v>
      </c>
      <c r="F784" s="133">
        <v>0</v>
      </c>
      <c r="G784" s="133">
        <v>0</v>
      </c>
      <c r="H784" s="133">
        <v>2.1</v>
      </c>
      <c r="I784" s="133">
        <v>9.65</v>
      </c>
    </row>
    <row r="785" spans="1:9">
      <c r="A785" s="123">
        <v>29182940</v>
      </c>
      <c r="B785" s="124" t="s">
        <v>878</v>
      </c>
      <c r="C785" s="125"/>
      <c r="D785" s="136">
        <v>2.6269999999999998</v>
      </c>
      <c r="E785" s="136">
        <v>3.0112999999999999</v>
      </c>
      <c r="F785" s="133">
        <v>0</v>
      </c>
      <c r="G785" s="133">
        <v>0</v>
      </c>
      <c r="H785" s="133">
        <v>2.1</v>
      </c>
      <c r="I785" s="133">
        <v>9.65</v>
      </c>
    </row>
    <row r="786" spans="1:9">
      <c r="A786" s="123">
        <v>29182950</v>
      </c>
      <c r="B786" s="124" t="s">
        <v>879</v>
      </c>
      <c r="C786" s="125"/>
      <c r="D786" s="136">
        <v>2.9</v>
      </c>
      <c r="E786" s="136">
        <v>5.9085000000000001</v>
      </c>
      <c r="F786" s="133">
        <v>0</v>
      </c>
      <c r="G786" s="133">
        <v>0</v>
      </c>
      <c r="H786" s="142" t="s">
        <v>121</v>
      </c>
      <c r="I786" s="142" t="s">
        <v>121</v>
      </c>
    </row>
    <row r="787" spans="1:9">
      <c r="A787" s="123">
        <v>29182990</v>
      </c>
      <c r="B787" s="124" t="s">
        <v>880</v>
      </c>
      <c r="C787" s="125"/>
      <c r="D787" s="138">
        <v>84.27</v>
      </c>
      <c r="E787" s="138">
        <v>100.0401</v>
      </c>
      <c r="F787" s="133">
        <v>0</v>
      </c>
      <c r="G787" s="133">
        <v>0</v>
      </c>
      <c r="H787" s="133">
        <v>0</v>
      </c>
      <c r="I787" s="133">
        <v>0</v>
      </c>
    </row>
    <row r="788" spans="1:9">
      <c r="A788" s="123">
        <v>29183010</v>
      </c>
      <c r="B788" s="124" t="s">
        <v>881</v>
      </c>
      <c r="C788" s="125"/>
      <c r="D788" s="138">
        <v>1.1153</v>
      </c>
      <c r="E788" s="138">
        <v>1.2062999999999999</v>
      </c>
      <c r="F788" s="133">
        <v>0</v>
      </c>
      <c r="G788" s="133">
        <v>0</v>
      </c>
      <c r="H788" s="133">
        <v>2.1</v>
      </c>
      <c r="I788" s="133">
        <v>9.65</v>
      </c>
    </row>
    <row r="789" spans="1:9" ht="27">
      <c r="A789" s="123">
        <v>29183039</v>
      </c>
      <c r="B789" s="124" t="s">
        <v>882</v>
      </c>
      <c r="C789" s="125"/>
      <c r="D789" s="136">
        <v>1.0670999999999999</v>
      </c>
      <c r="E789" s="136">
        <v>3.1682999999999999</v>
      </c>
      <c r="F789" s="133">
        <v>0</v>
      </c>
      <c r="G789" s="133">
        <v>0</v>
      </c>
      <c r="H789" s="142" t="s">
        <v>121</v>
      </c>
      <c r="I789" s="142" t="s">
        <v>121</v>
      </c>
    </row>
    <row r="790" spans="1:9">
      <c r="A790" s="123">
        <v>29183090</v>
      </c>
      <c r="B790" s="124" t="s">
        <v>883</v>
      </c>
      <c r="C790" s="125"/>
      <c r="D790" s="138">
        <v>9.5914999999999999</v>
      </c>
      <c r="E790" s="138">
        <v>10.216699999999999</v>
      </c>
      <c r="F790" s="133">
        <v>0</v>
      </c>
      <c r="G790" s="133">
        <v>0</v>
      </c>
      <c r="H790" s="133">
        <v>2.1</v>
      </c>
      <c r="I790" s="133">
        <v>9.65</v>
      </c>
    </row>
    <row r="791" spans="1:9" ht="27">
      <c r="A791" s="123">
        <v>29189911</v>
      </c>
      <c r="B791" s="124" t="s">
        <v>884</v>
      </c>
      <c r="C791" s="125"/>
      <c r="D791" s="136">
        <v>1.7442</v>
      </c>
      <c r="E791" s="136">
        <v>1.8078000000000001</v>
      </c>
      <c r="F791" s="133">
        <v>12.6</v>
      </c>
      <c r="G791" s="133">
        <v>0</v>
      </c>
      <c r="H791" s="133">
        <v>2.1</v>
      </c>
      <c r="I791" s="133">
        <v>9.65</v>
      </c>
    </row>
    <row r="792" spans="1:9">
      <c r="A792" s="123">
        <v>29189912</v>
      </c>
      <c r="B792" s="124" t="s">
        <v>885</v>
      </c>
      <c r="C792" s="125"/>
      <c r="D792" s="138">
        <v>5.8323999999999998</v>
      </c>
      <c r="E792" s="138">
        <v>6.2007000000000003</v>
      </c>
      <c r="F792" s="133">
        <v>0</v>
      </c>
      <c r="G792" s="133">
        <v>0</v>
      </c>
      <c r="H792" s="133">
        <v>2.1</v>
      </c>
      <c r="I792" s="133">
        <v>9.65</v>
      </c>
    </row>
    <row r="793" spans="1:9" ht="27">
      <c r="A793" s="123">
        <v>29189919</v>
      </c>
      <c r="B793" s="124" t="s">
        <v>886</v>
      </c>
      <c r="C793" s="125"/>
      <c r="D793" s="136">
        <v>5.7081999999999997</v>
      </c>
      <c r="E793" s="136">
        <v>22.4054</v>
      </c>
      <c r="F793" s="133">
        <v>0</v>
      </c>
      <c r="G793" s="133">
        <v>0</v>
      </c>
      <c r="H793" s="142" t="s">
        <v>121</v>
      </c>
      <c r="I793" s="142" t="s">
        <v>121</v>
      </c>
    </row>
    <row r="794" spans="1:9">
      <c r="A794" s="123">
        <v>29189999</v>
      </c>
      <c r="B794" s="124" t="s">
        <v>887</v>
      </c>
      <c r="C794" s="125"/>
      <c r="D794" s="138">
        <v>2.7484999999999999</v>
      </c>
      <c r="E794" s="138">
        <v>2.8046000000000002</v>
      </c>
      <c r="F794" s="133">
        <v>0</v>
      </c>
      <c r="G794" s="133">
        <v>0</v>
      </c>
      <c r="H794" s="133">
        <v>2.1</v>
      </c>
      <c r="I794" s="133">
        <v>9.65</v>
      </c>
    </row>
    <row r="795" spans="1:9" ht="27">
      <c r="A795" s="123">
        <v>29199010</v>
      </c>
      <c r="B795" s="124" t="s">
        <v>888</v>
      </c>
      <c r="C795" s="125"/>
      <c r="D795" s="138">
        <v>2.9788000000000001</v>
      </c>
      <c r="E795" s="138">
        <v>3.4011999999999998</v>
      </c>
      <c r="F795" s="133">
        <v>10.8</v>
      </c>
      <c r="G795" s="133">
        <v>0</v>
      </c>
      <c r="H795" s="133">
        <v>2.1</v>
      </c>
      <c r="I795" s="133">
        <v>9.65</v>
      </c>
    </row>
    <row r="796" spans="1:9">
      <c r="A796" s="123">
        <v>29199040</v>
      </c>
      <c r="B796" s="124" t="s">
        <v>889</v>
      </c>
      <c r="C796" s="125"/>
      <c r="D796" s="138">
        <v>26.772400000000001</v>
      </c>
      <c r="E796" s="138">
        <v>26.990600000000001</v>
      </c>
      <c r="F796" s="133">
        <v>0</v>
      </c>
      <c r="G796" s="133">
        <v>0</v>
      </c>
      <c r="H796" s="133">
        <v>2.1</v>
      </c>
      <c r="I796" s="133">
        <v>9.65</v>
      </c>
    </row>
    <row r="797" spans="1:9">
      <c r="A797" s="123">
        <v>29199060</v>
      </c>
      <c r="B797" s="124" t="s">
        <v>890</v>
      </c>
      <c r="C797" s="125"/>
      <c r="D797" s="138">
        <v>1.2132000000000001</v>
      </c>
      <c r="E797" s="138">
        <v>1.9171</v>
      </c>
      <c r="F797" s="133">
        <v>0</v>
      </c>
      <c r="G797" s="133">
        <v>0</v>
      </c>
      <c r="H797" s="142" t="s">
        <v>121</v>
      </c>
      <c r="I797" s="142" t="s">
        <v>121</v>
      </c>
    </row>
    <row r="798" spans="1:9" ht="27">
      <c r="A798" s="123">
        <v>29199090</v>
      </c>
      <c r="B798" s="124" t="s">
        <v>891</v>
      </c>
      <c r="C798" s="125"/>
      <c r="D798" s="136">
        <v>1.4530000000000001</v>
      </c>
      <c r="E798" s="136">
        <v>1.9770000000000001</v>
      </c>
      <c r="F798" s="133">
        <v>0</v>
      </c>
      <c r="G798" s="133">
        <v>0</v>
      </c>
      <c r="H798" s="133">
        <v>2.1</v>
      </c>
      <c r="I798" s="133">
        <v>9.65</v>
      </c>
    </row>
    <row r="799" spans="1:9">
      <c r="A799" s="123">
        <v>29201990</v>
      </c>
      <c r="B799" s="124" t="s">
        <v>892</v>
      </c>
      <c r="C799" s="125"/>
      <c r="D799" s="138">
        <v>2.6714000000000002</v>
      </c>
      <c r="E799" s="138">
        <v>2.7273000000000001</v>
      </c>
      <c r="F799" s="133">
        <v>10.8</v>
      </c>
      <c r="G799" s="133">
        <v>0</v>
      </c>
      <c r="H799" s="133">
        <v>2.1</v>
      </c>
      <c r="I799" s="133">
        <v>9.65</v>
      </c>
    </row>
    <row r="800" spans="1:9" ht="27">
      <c r="A800" s="123">
        <v>29202910</v>
      </c>
      <c r="B800" s="124" t="s">
        <v>893</v>
      </c>
      <c r="C800" s="125"/>
      <c r="D800" s="138">
        <v>49.881999999999998</v>
      </c>
      <c r="E800" s="138">
        <v>49.881999999999998</v>
      </c>
      <c r="F800" s="133">
        <v>0</v>
      </c>
      <c r="G800" s="133">
        <v>0</v>
      </c>
      <c r="H800" s="133">
        <v>2.1</v>
      </c>
      <c r="I800" s="133">
        <v>9.65</v>
      </c>
    </row>
    <row r="801" spans="1:9">
      <c r="A801" s="123">
        <v>29202940</v>
      </c>
      <c r="B801" s="124" t="s">
        <v>894</v>
      </c>
      <c r="C801" s="125"/>
      <c r="D801" s="138">
        <v>2.35</v>
      </c>
      <c r="E801" s="138">
        <v>3.4426000000000001</v>
      </c>
      <c r="F801" s="133">
        <v>0</v>
      </c>
      <c r="G801" s="133">
        <v>0</v>
      </c>
      <c r="H801" s="133">
        <v>2.1</v>
      </c>
      <c r="I801" s="133">
        <v>9.65</v>
      </c>
    </row>
    <row r="802" spans="1:9">
      <c r="A802" s="123">
        <v>29202950</v>
      </c>
      <c r="B802" s="124" t="s">
        <v>895</v>
      </c>
      <c r="C802" s="125"/>
      <c r="D802" s="138">
        <v>2.7930999999999999</v>
      </c>
      <c r="E802" s="138">
        <v>3.2444999999999999</v>
      </c>
      <c r="F802" s="133">
        <v>0</v>
      </c>
      <c r="G802" s="133">
        <v>0</v>
      </c>
      <c r="H802" s="133">
        <v>2.1</v>
      </c>
      <c r="I802" s="133">
        <v>9.65</v>
      </c>
    </row>
    <row r="803" spans="1:9">
      <c r="A803" s="123">
        <v>29202990</v>
      </c>
      <c r="B803" s="124" t="s">
        <v>200</v>
      </c>
      <c r="C803" s="125"/>
      <c r="D803" s="136">
        <v>1.0934999999999999</v>
      </c>
      <c r="E803" s="136">
        <v>1.7031000000000001</v>
      </c>
      <c r="F803" s="133">
        <v>0</v>
      </c>
      <c r="G803" s="133">
        <v>0</v>
      </c>
      <c r="H803" s="133">
        <v>2.1</v>
      </c>
      <c r="I803" s="133">
        <v>9.65</v>
      </c>
    </row>
    <row r="804" spans="1:9">
      <c r="A804" s="123">
        <v>29209039</v>
      </c>
      <c r="B804" s="124" t="s">
        <v>896</v>
      </c>
      <c r="C804" s="125"/>
      <c r="D804" s="138">
        <v>2.83</v>
      </c>
      <c r="E804" s="138">
        <v>2.83</v>
      </c>
      <c r="F804" s="133">
        <v>0</v>
      </c>
      <c r="G804" s="133">
        <v>0</v>
      </c>
      <c r="H804" s="133">
        <v>2.1</v>
      </c>
      <c r="I804" s="133">
        <v>9.65</v>
      </c>
    </row>
    <row r="805" spans="1:9" ht="27">
      <c r="A805" s="123">
        <v>29209041</v>
      </c>
      <c r="B805" s="124" t="s">
        <v>897</v>
      </c>
      <c r="C805" s="125"/>
      <c r="D805" s="136">
        <v>2.46</v>
      </c>
      <c r="E805" s="136">
        <v>2.46</v>
      </c>
      <c r="F805" s="133">
        <v>0</v>
      </c>
      <c r="G805" s="133">
        <v>0</v>
      </c>
      <c r="H805" s="133">
        <v>2.1</v>
      </c>
      <c r="I805" s="133">
        <v>9.65</v>
      </c>
    </row>
    <row r="806" spans="1:9">
      <c r="A806" s="123">
        <v>29209049</v>
      </c>
      <c r="B806" s="124" t="s">
        <v>898</v>
      </c>
      <c r="C806" s="125"/>
      <c r="D806" s="138">
        <v>1.5767</v>
      </c>
      <c r="E806" s="138">
        <v>2.2669000000000001</v>
      </c>
      <c r="F806" s="133">
        <v>10.8</v>
      </c>
      <c r="G806" s="133">
        <v>0</v>
      </c>
      <c r="H806" s="133">
        <v>2.1</v>
      </c>
      <c r="I806" s="133">
        <v>9.65</v>
      </c>
    </row>
    <row r="807" spans="1:9">
      <c r="A807" s="123">
        <v>29209051</v>
      </c>
      <c r="B807" s="124" t="s">
        <v>899</v>
      </c>
      <c r="C807" s="125"/>
      <c r="D807" s="136">
        <v>24</v>
      </c>
      <c r="E807" s="136">
        <v>24</v>
      </c>
      <c r="F807" s="133">
        <v>0</v>
      </c>
      <c r="G807" s="133">
        <v>0</v>
      </c>
      <c r="H807" s="133">
        <v>2.1</v>
      </c>
      <c r="I807" s="133">
        <v>9.65</v>
      </c>
    </row>
    <row r="808" spans="1:9">
      <c r="A808" s="123">
        <v>29209059</v>
      </c>
      <c r="B808" s="124" t="s">
        <v>900</v>
      </c>
      <c r="C808" s="125"/>
      <c r="D808" s="136">
        <v>0.67069999999999996</v>
      </c>
      <c r="E808" s="136">
        <v>1.1393</v>
      </c>
      <c r="F808" s="133">
        <v>0</v>
      </c>
      <c r="G808" s="133">
        <v>0</v>
      </c>
      <c r="H808" s="133">
        <v>2.1</v>
      </c>
      <c r="I808" s="133">
        <v>9.65</v>
      </c>
    </row>
    <row r="809" spans="1:9">
      <c r="A809" s="123">
        <v>29209090</v>
      </c>
      <c r="B809" s="124" t="s">
        <v>901</v>
      </c>
      <c r="C809" s="125"/>
      <c r="D809" s="138">
        <v>27.01</v>
      </c>
      <c r="E809" s="138">
        <v>84.871399999999994</v>
      </c>
      <c r="F809" s="133">
        <v>0</v>
      </c>
      <c r="G809" s="133">
        <v>0</v>
      </c>
      <c r="H809" s="133">
        <v>2.1</v>
      </c>
      <c r="I809" s="133">
        <v>9.65</v>
      </c>
    </row>
    <row r="810" spans="1:9">
      <c r="A810" s="123">
        <v>29211112</v>
      </c>
      <c r="B810" s="124" t="s">
        <v>902</v>
      </c>
      <c r="C810" s="125"/>
      <c r="D810" s="138">
        <v>2.73</v>
      </c>
      <c r="E810" s="138">
        <v>3.3233000000000001</v>
      </c>
      <c r="F810" s="133">
        <v>0</v>
      </c>
      <c r="G810" s="133">
        <v>0</v>
      </c>
      <c r="H810" s="133">
        <v>2.1</v>
      </c>
      <c r="I810" s="133">
        <v>9.65</v>
      </c>
    </row>
    <row r="811" spans="1:9">
      <c r="A811" s="123">
        <v>29211129</v>
      </c>
      <c r="B811" s="124" t="s">
        <v>903</v>
      </c>
      <c r="C811" s="125"/>
      <c r="D811" s="138">
        <v>12</v>
      </c>
      <c r="E811" s="138">
        <v>12</v>
      </c>
      <c r="F811" s="133">
        <v>0</v>
      </c>
      <c r="G811" s="133">
        <v>0</v>
      </c>
      <c r="H811" s="133">
        <v>2.1</v>
      </c>
      <c r="I811" s="133">
        <v>9.65</v>
      </c>
    </row>
    <row r="812" spans="1:9">
      <c r="A812" s="123">
        <v>29211139</v>
      </c>
      <c r="B812" s="124" t="s">
        <v>904</v>
      </c>
      <c r="C812" s="125"/>
      <c r="D812" s="138">
        <v>2.9538000000000002</v>
      </c>
      <c r="E812" s="138">
        <v>2.9538000000000002</v>
      </c>
      <c r="F812" s="133">
        <v>0</v>
      </c>
      <c r="G812" s="133">
        <v>0</v>
      </c>
      <c r="H812" s="133">
        <v>2.1</v>
      </c>
      <c r="I812" s="133">
        <v>9.65</v>
      </c>
    </row>
    <row r="813" spans="1:9">
      <c r="A813" s="123">
        <v>29211911</v>
      </c>
      <c r="B813" s="124" t="s">
        <v>905</v>
      </c>
      <c r="C813" s="125"/>
      <c r="D813" s="138">
        <v>1.9291</v>
      </c>
      <c r="E813" s="138">
        <v>2.1985000000000001</v>
      </c>
      <c r="F813" s="133">
        <v>0</v>
      </c>
      <c r="G813" s="133">
        <v>0</v>
      </c>
      <c r="H813" s="133">
        <v>2.1</v>
      </c>
      <c r="I813" s="133">
        <v>9.65</v>
      </c>
    </row>
    <row r="814" spans="1:9">
      <c r="A814" s="123">
        <v>29211912</v>
      </c>
      <c r="B814" s="124" t="s">
        <v>906</v>
      </c>
      <c r="C814" s="125"/>
      <c r="D814" s="138">
        <v>2.0356000000000001</v>
      </c>
      <c r="E814" s="138">
        <v>2.0562</v>
      </c>
      <c r="F814" s="133">
        <v>0</v>
      </c>
      <c r="G814" s="133">
        <v>0</v>
      </c>
      <c r="H814" s="133">
        <v>2.1</v>
      </c>
      <c r="I814" s="133">
        <v>9.65</v>
      </c>
    </row>
    <row r="815" spans="1:9">
      <c r="A815" s="123">
        <v>29211915</v>
      </c>
      <c r="B815" s="124" t="s">
        <v>907</v>
      </c>
      <c r="C815" s="125"/>
      <c r="D815" s="138">
        <v>1.8412999999999999</v>
      </c>
      <c r="E815" s="138">
        <v>3.323</v>
      </c>
      <c r="F815" s="133">
        <v>0</v>
      </c>
      <c r="G815" s="133">
        <v>0</v>
      </c>
      <c r="H815" s="142" t="s">
        <v>121</v>
      </c>
      <c r="I815" s="142" t="s">
        <v>121</v>
      </c>
    </row>
    <row r="816" spans="1:9" ht="27">
      <c r="A816" s="123">
        <v>29211919</v>
      </c>
      <c r="B816" s="124" t="s">
        <v>908</v>
      </c>
      <c r="C816" s="125"/>
      <c r="D816" s="138">
        <v>2.1501999999999999</v>
      </c>
      <c r="E816" s="138">
        <v>2.1501999999999999</v>
      </c>
      <c r="F816" s="133">
        <v>0</v>
      </c>
      <c r="G816" s="133">
        <v>0</v>
      </c>
      <c r="H816" s="133">
        <v>2.1</v>
      </c>
      <c r="I816" s="133">
        <v>9.65</v>
      </c>
    </row>
    <row r="817" spans="1:9">
      <c r="A817" s="123">
        <v>29211922</v>
      </c>
      <c r="B817" s="124" t="s">
        <v>909</v>
      </c>
      <c r="C817" s="125"/>
      <c r="D817" s="138">
        <v>1.7578</v>
      </c>
      <c r="E817" s="138">
        <v>1.8229</v>
      </c>
      <c r="F817" s="133">
        <v>0</v>
      </c>
      <c r="G817" s="133">
        <v>0</v>
      </c>
      <c r="H817" s="133">
        <v>2.1</v>
      </c>
      <c r="I817" s="133">
        <v>9.65</v>
      </c>
    </row>
    <row r="818" spans="1:9" ht="27">
      <c r="A818" s="123">
        <v>29211923</v>
      </c>
      <c r="B818" s="124" t="s">
        <v>910</v>
      </c>
      <c r="C818" s="125"/>
      <c r="D818" s="138">
        <v>4.7188999999999997</v>
      </c>
      <c r="E818" s="138">
        <v>5.2507000000000001</v>
      </c>
      <c r="F818" s="133">
        <v>0</v>
      </c>
      <c r="G818" s="133">
        <v>0</v>
      </c>
      <c r="H818" s="133">
        <v>2.1</v>
      </c>
      <c r="I818" s="133">
        <v>9.65</v>
      </c>
    </row>
    <row r="819" spans="1:9">
      <c r="A819" s="123">
        <v>29211941</v>
      </c>
      <c r="B819" s="124" t="s">
        <v>911</v>
      </c>
      <c r="C819" s="125"/>
      <c r="D819" s="136">
        <v>2.8765000000000001</v>
      </c>
      <c r="E819" s="136">
        <v>2.968</v>
      </c>
      <c r="F819" s="133">
        <v>0</v>
      </c>
      <c r="G819" s="133">
        <v>0</v>
      </c>
      <c r="H819" s="133">
        <v>2.1</v>
      </c>
      <c r="I819" s="133">
        <v>9.65</v>
      </c>
    </row>
    <row r="820" spans="1:9">
      <c r="A820" s="123">
        <v>29211949</v>
      </c>
      <c r="B820" s="124" t="s">
        <v>912</v>
      </c>
      <c r="C820" s="125"/>
      <c r="D820" s="138">
        <v>1.8023</v>
      </c>
      <c r="E820" s="138">
        <v>2.2078000000000002</v>
      </c>
      <c r="F820" s="133">
        <v>0</v>
      </c>
      <c r="G820" s="133">
        <v>0</v>
      </c>
      <c r="H820" s="142" t="s">
        <v>121</v>
      </c>
      <c r="I820" s="142" t="s">
        <v>121</v>
      </c>
    </row>
    <row r="821" spans="1:9" ht="27">
      <c r="A821" s="123">
        <v>29211999</v>
      </c>
      <c r="B821" s="124" t="s">
        <v>913</v>
      </c>
      <c r="C821" s="125"/>
      <c r="D821" s="138">
        <v>2.3285</v>
      </c>
      <c r="E821" s="138">
        <v>3.5708000000000002</v>
      </c>
      <c r="F821" s="133">
        <v>0</v>
      </c>
      <c r="G821" s="133">
        <v>0</v>
      </c>
      <c r="H821" s="133">
        <v>2.1</v>
      </c>
      <c r="I821" s="133">
        <v>9.65</v>
      </c>
    </row>
    <row r="822" spans="1:9">
      <c r="A822" s="123">
        <v>29212100</v>
      </c>
      <c r="B822" s="124" t="s">
        <v>914</v>
      </c>
      <c r="C822" s="125"/>
      <c r="D822" s="138">
        <v>8.3983000000000008</v>
      </c>
      <c r="E822" s="138">
        <v>5.1143999999999998</v>
      </c>
      <c r="F822" s="133">
        <v>20</v>
      </c>
      <c r="G822" s="133">
        <v>0</v>
      </c>
      <c r="H822" s="133">
        <v>2.1</v>
      </c>
      <c r="I822" s="133">
        <v>9.65</v>
      </c>
    </row>
    <row r="823" spans="1:9" ht="27">
      <c r="A823" s="123">
        <v>29212200</v>
      </c>
      <c r="B823" s="124" t="s">
        <v>915</v>
      </c>
      <c r="C823" s="125"/>
      <c r="D823" s="138">
        <v>7.2346000000000004</v>
      </c>
      <c r="E823" s="138">
        <v>7.2346000000000004</v>
      </c>
      <c r="F823" s="133">
        <v>0</v>
      </c>
      <c r="G823" s="133">
        <v>0</v>
      </c>
      <c r="H823" s="133">
        <v>2.1</v>
      </c>
      <c r="I823" s="133">
        <v>9.65</v>
      </c>
    </row>
    <row r="824" spans="1:9">
      <c r="A824" s="123">
        <v>29212920</v>
      </c>
      <c r="B824" s="124" t="s">
        <v>916</v>
      </c>
      <c r="C824" s="125"/>
      <c r="D824" s="138">
        <v>2.2757999999999998</v>
      </c>
      <c r="E824" s="138">
        <v>3.3485</v>
      </c>
      <c r="F824" s="133">
        <v>0</v>
      </c>
      <c r="G824" s="133">
        <v>0</v>
      </c>
      <c r="H824" s="142" t="s">
        <v>121</v>
      </c>
      <c r="I824" s="142" t="s">
        <v>121</v>
      </c>
    </row>
    <row r="825" spans="1:9" ht="27">
      <c r="A825" s="123">
        <v>29212990</v>
      </c>
      <c r="B825" s="124" t="s">
        <v>917</v>
      </c>
      <c r="C825" s="125"/>
      <c r="D825" s="138">
        <v>1.8858999999999999</v>
      </c>
      <c r="E825" s="138">
        <v>1.9461999999999999</v>
      </c>
      <c r="F825" s="133">
        <v>12.6</v>
      </c>
      <c r="G825" s="133">
        <v>0</v>
      </c>
      <c r="H825" s="133">
        <v>2.1</v>
      </c>
      <c r="I825" s="133">
        <v>9.65</v>
      </c>
    </row>
    <row r="826" spans="1:9">
      <c r="A826" s="123">
        <v>29213011</v>
      </c>
      <c r="B826" s="124" t="s">
        <v>918</v>
      </c>
      <c r="C826" s="125"/>
      <c r="D826" s="138">
        <v>1.9825999999999999</v>
      </c>
      <c r="E826" s="138">
        <v>2.3527</v>
      </c>
      <c r="F826" s="133">
        <v>10.8</v>
      </c>
      <c r="G826" s="133">
        <v>0</v>
      </c>
      <c r="H826" s="133">
        <v>2.1</v>
      </c>
      <c r="I826" s="133">
        <v>9.65</v>
      </c>
    </row>
    <row r="827" spans="1:9">
      <c r="A827" s="123">
        <v>29213012</v>
      </c>
      <c r="B827" s="124" t="s">
        <v>919</v>
      </c>
      <c r="C827" s="125"/>
      <c r="D827" s="136">
        <v>1.9748000000000001</v>
      </c>
      <c r="E827" s="136">
        <v>2.0518000000000001</v>
      </c>
      <c r="F827" s="133">
        <v>0</v>
      </c>
      <c r="G827" s="133">
        <v>0</v>
      </c>
      <c r="H827" s="133">
        <v>2.1</v>
      </c>
      <c r="I827" s="133">
        <v>9.65</v>
      </c>
    </row>
    <row r="828" spans="1:9">
      <c r="A828" s="123">
        <v>29213019</v>
      </c>
      <c r="B828" s="124" t="s">
        <v>920</v>
      </c>
      <c r="C828" s="125"/>
      <c r="D828" s="136">
        <v>2.1419000000000001</v>
      </c>
      <c r="E828" s="136">
        <v>4.6824000000000003</v>
      </c>
      <c r="F828" s="133">
        <v>0</v>
      </c>
      <c r="G828" s="133">
        <v>0</v>
      </c>
      <c r="H828" s="142" t="s">
        <v>121</v>
      </c>
      <c r="I828" s="142" t="s">
        <v>121</v>
      </c>
    </row>
    <row r="829" spans="1:9">
      <c r="A829" s="123">
        <v>29213090</v>
      </c>
      <c r="B829" s="124" t="s">
        <v>921</v>
      </c>
      <c r="C829" s="125"/>
      <c r="D829" s="138">
        <v>1.6348</v>
      </c>
      <c r="E829" s="138">
        <v>1.7323</v>
      </c>
      <c r="F829" s="133">
        <v>10.8</v>
      </c>
      <c r="G829" s="133">
        <v>0</v>
      </c>
      <c r="H829" s="133">
        <v>2.1</v>
      </c>
      <c r="I829" s="133">
        <v>9.65</v>
      </c>
    </row>
    <row r="830" spans="1:9">
      <c r="A830" s="123">
        <v>29214100</v>
      </c>
      <c r="B830" s="124" t="s">
        <v>922</v>
      </c>
      <c r="C830" s="125"/>
      <c r="D830" s="138">
        <v>1.2423999999999999</v>
      </c>
      <c r="E830" s="138">
        <v>1.3380000000000001</v>
      </c>
      <c r="F830" s="133">
        <v>0</v>
      </c>
      <c r="G830" s="133">
        <v>0</v>
      </c>
      <c r="H830" s="133">
        <v>2.1</v>
      </c>
      <c r="I830" s="133">
        <v>9.65</v>
      </c>
    </row>
    <row r="831" spans="1:9">
      <c r="A831" s="123">
        <v>29214211</v>
      </c>
      <c r="B831" s="124" t="s">
        <v>923</v>
      </c>
      <c r="C831" s="125"/>
      <c r="D831" s="138">
        <v>2.4514</v>
      </c>
      <c r="E831" s="138">
        <v>2.4529000000000001</v>
      </c>
      <c r="F831" s="133">
        <v>0</v>
      </c>
      <c r="G831" s="133">
        <v>0</v>
      </c>
      <c r="H831" s="133">
        <v>2.1</v>
      </c>
      <c r="I831" s="133">
        <v>9.65</v>
      </c>
    </row>
    <row r="832" spans="1:9" ht="27">
      <c r="A832" s="123">
        <v>29214219</v>
      </c>
      <c r="B832" s="124" t="s">
        <v>924</v>
      </c>
      <c r="C832" s="125"/>
      <c r="D832" s="136">
        <v>2.4767999999999999</v>
      </c>
      <c r="E832" s="136">
        <v>2.6120999999999999</v>
      </c>
      <c r="F832" s="133">
        <v>0</v>
      </c>
      <c r="G832" s="133">
        <v>0</v>
      </c>
      <c r="H832" s="142" t="s">
        <v>121</v>
      </c>
      <c r="I832" s="142" t="s">
        <v>121</v>
      </c>
    </row>
    <row r="833" spans="1:9">
      <c r="A833" s="123">
        <v>29214229</v>
      </c>
      <c r="B833" s="124" t="s">
        <v>925</v>
      </c>
      <c r="C833" s="125"/>
      <c r="D833" s="138">
        <v>2.7307000000000001</v>
      </c>
      <c r="E833" s="138">
        <v>2.8233000000000001</v>
      </c>
      <c r="F833" s="133">
        <v>0</v>
      </c>
      <c r="G833" s="133">
        <v>0</v>
      </c>
      <c r="H833" s="133">
        <v>2.1</v>
      </c>
      <c r="I833" s="133">
        <v>9.65</v>
      </c>
    </row>
    <row r="834" spans="1:9" ht="27">
      <c r="A834" s="123">
        <v>29214239</v>
      </c>
      <c r="B834" s="124" t="s">
        <v>926</v>
      </c>
      <c r="C834" s="125"/>
      <c r="D834" s="136">
        <v>2.1377999999999999</v>
      </c>
      <c r="E834" s="136">
        <v>2.3439000000000001</v>
      </c>
      <c r="F834" s="133">
        <v>0</v>
      </c>
      <c r="G834" s="133">
        <v>0</v>
      </c>
      <c r="H834" s="133">
        <v>2.1</v>
      </c>
      <c r="I834" s="133">
        <v>9.65</v>
      </c>
    </row>
    <row r="835" spans="1:9">
      <c r="A835" s="123">
        <v>29214290</v>
      </c>
      <c r="B835" s="124" t="s">
        <v>927</v>
      </c>
      <c r="C835" s="125"/>
      <c r="D835" s="138">
        <v>8.0446000000000009</v>
      </c>
      <c r="E835" s="138">
        <v>8.1517999999999997</v>
      </c>
      <c r="F835" s="133">
        <v>0</v>
      </c>
      <c r="G835" s="133">
        <v>0</v>
      </c>
      <c r="H835" s="133">
        <v>2.1</v>
      </c>
      <c r="I835" s="133">
        <v>9.65</v>
      </c>
    </row>
    <row r="836" spans="1:9" ht="27">
      <c r="A836" s="123">
        <v>29214500</v>
      </c>
      <c r="B836" s="124" t="s">
        <v>928</v>
      </c>
      <c r="C836" s="125"/>
      <c r="D836" s="138">
        <v>3.8645999999999998</v>
      </c>
      <c r="E836" s="138">
        <v>3.8792</v>
      </c>
      <c r="F836" s="133">
        <v>0</v>
      </c>
      <c r="G836" s="133">
        <v>0</v>
      </c>
      <c r="H836" s="133">
        <v>2.1</v>
      </c>
      <c r="I836" s="133">
        <v>9.65</v>
      </c>
    </row>
    <row r="837" spans="1:9">
      <c r="A837" s="123">
        <v>29214921</v>
      </c>
      <c r="B837" s="124" t="s">
        <v>929</v>
      </c>
      <c r="C837" s="125"/>
      <c r="D837" s="138">
        <v>6.3</v>
      </c>
      <c r="E837" s="138">
        <v>6.3</v>
      </c>
      <c r="F837" s="133">
        <v>0</v>
      </c>
      <c r="G837" s="133">
        <v>0</v>
      </c>
      <c r="H837" s="133">
        <v>2.1</v>
      </c>
      <c r="I837" s="133">
        <v>9.65</v>
      </c>
    </row>
    <row r="838" spans="1:9" ht="27">
      <c r="A838" s="123">
        <v>29214929</v>
      </c>
      <c r="B838" s="124" t="s">
        <v>930</v>
      </c>
      <c r="C838" s="125"/>
      <c r="D838" s="136">
        <v>3.032</v>
      </c>
      <c r="E838" s="136">
        <v>23.732700000000001</v>
      </c>
      <c r="F838" s="133">
        <v>0</v>
      </c>
      <c r="G838" s="133">
        <v>0</v>
      </c>
      <c r="H838" s="142" t="s">
        <v>121</v>
      </c>
      <c r="I838" s="142" t="s">
        <v>121</v>
      </c>
    </row>
    <row r="839" spans="1:9">
      <c r="A839" s="123">
        <v>29214990</v>
      </c>
      <c r="B839" s="124" t="s">
        <v>931</v>
      </c>
      <c r="C839" s="125"/>
      <c r="D839" s="138">
        <v>3.5223</v>
      </c>
      <c r="E839" s="138">
        <v>3.5223</v>
      </c>
      <c r="F839" s="133">
        <v>0</v>
      </c>
      <c r="G839" s="133">
        <v>0</v>
      </c>
      <c r="H839" s="133">
        <v>2.1</v>
      </c>
      <c r="I839" s="133">
        <v>9.65</v>
      </c>
    </row>
    <row r="840" spans="1:9" ht="27">
      <c r="A840" s="123">
        <v>29215111</v>
      </c>
      <c r="B840" s="124" t="s">
        <v>932</v>
      </c>
      <c r="C840" s="125"/>
      <c r="D840" s="138">
        <v>6.8761999999999999</v>
      </c>
      <c r="E840" s="138">
        <v>13.229799999999999</v>
      </c>
      <c r="F840" s="133">
        <v>0</v>
      </c>
      <c r="G840" s="133">
        <v>0</v>
      </c>
      <c r="H840" s="133">
        <v>2.1</v>
      </c>
      <c r="I840" s="133">
        <v>9.65</v>
      </c>
    </row>
    <row r="841" spans="1:9">
      <c r="A841" s="123">
        <v>29215119</v>
      </c>
      <c r="B841" s="124" t="s">
        <v>933</v>
      </c>
      <c r="C841" s="125"/>
      <c r="D841" s="138">
        <v>17.1191</v>
      </c>
      <c r="E841" s="138">
        <v>9.7857000000000003</v>
      </c>
      <c r="F841" s="133">
        <v>0</v>
      </c>
      <c r="G841" s="133">
        <v>0</v>
      </c>
      <c r="H841" s="133">
        <v>2.1</v>
      </c>
      <c r="I841" s="133">
        <v>9.65</v>
      </c>
    </row>
    <row r="842" spans="1:9" ht="27">
      <c r="A842" s="123">
        <v>29215120</v>
      </c>
      <c r="B842" s="124" t="s">
        <v>934</v>
      </c>
      <c r="C842" s="125"/>
      <c r="D842" s="138">
        <v>5.2519</v>
      </c>
      <c r="E842" s="138">
        <v>5.2519</v>
      </c>
      <c r="F842" s="133">
        <v>10.8</v>
      </c>
      <c r="G842" s="133">
        <v>0</v>
      </c>
      <c r="H842" s="133">
        <v>2.1</v>
      </c>
      <c r="I842" s="133">
        <v>9.65</v>
      </c>
    </row>
    <row r="843" spans="1:9">
      <c r="A843" s="123">
        <v>29215131</v>
      </c>
      <c r="B843" s="124" t="s">
        <v>935</v>
      </c>
      <c r="C843" s="125"/>
      <c r="D843" s="138">
        <v>3.1852999999999998</v>
      </c>
      <c r="E843" s="138">
        <v>3.9134000000000002</v>
      </c>
      <c r="F843" s="133">
        <v>0</v>
      </c>
      <c r="G843" s="133">
        <v>0</v>
      </c>
      <c r="H843" s="133">
        <v>2.1</v>
      </c>
      <c r="I843" s="133">
        <v>9.65</v>
      </c>
    </row>
    <row r="844" spans="1:9" ht="27">
      <c r="A844" s="123">
        <v>29215132</v>
      </c>
      <c r="B844" s="124" t="s">
        <v>936</v>
      </c>
      <c r="C844" s="125"/>
      <c r="D844" s="138">
        <v>2.5891999999999999</v>
      </c>
      <c r="E844" s="138">
        <v>2.9895999999999998</v>
      </c>
      <c r="F844" s="133">
        <v>0</v>
      </c>
      <c r="G844" s="133">
        <v>0</v>
      </c>
      <c r="H844" s="133">
        <v>2.1</v>
      </c>
      <c r="I844" s="133">
        <v>9.65</v>
      </c>
    </row>
    <row r="845" spans="1:9">
      <c r="A845" s="123">
        <v>29215133</v>
      </c>
      <c r="B845" s="124" t="s">
        <v>937</v>
      </c>
      <c r="C845" s="125"/>
      <c r="D845" s="138">
        <v>91.593999999999994</v>
      </c>
      <c r="E845" s="138">
        <v>91.593999999999994</v>
      </c>
      <c r="F845" s="133">
        <v>0</v>
      </c>
      <c r="G845" s="133">
        <v>0</v>
      </c>
      <c r="H845" s="133">
        <v>2.1</v>
      </c>
      <c r="I845" s="133">
        <v>9.65</v>
      </c>
    </row>
    <row r="846" spans="1:9" ht="27">
      <c r="A846" s="123">
        <v>29215139</v>
      </c>
      <c r="B846" s="124" t="s">
        <v>938</v>
      </c>
      <c r="C846" s="125"/>
      <c r="D846" s="138">
        <v>4.7031000000000001</v>
      </c>
      <c r="E846" s="138">
        <v>7.2462999999999997</v>
      </c>
      <c r="F846" s="133">
        <v>0</v>
      </c>
      <c r="G846" s="133">
        <v>0</v>
      </c>
      <c r="H846" s="133">
        <v>2.1</v>
      </c>
      <c r="I846" s="133">
        <v>9.65</v>
      </c>
    </row>
    <row r="847" spans="1:9">
      <c r="A847" s="123">
        <v>29215190</v>
      </c>
      <c r="B847" s="124" t="s">
        <v>939</v>
      </c>
      <c r="C847" s="125"/>
      <c r="D847" s="138">
        <v>2.3089</v>
      </c>
      <c r="E847" s="138">
        <v>2.3089</v>
      </c>
      <c r="F847" s="133">
        <v>0</v>
      </c>
      <c r="G847" s="133">
        <v>0</v>
      </c>
      <c r="H847" s="133">
        <v>2.1</v>
      </c>
      <c r="I847" s="133">
        <v>9.65</v>
      </c>
    </row>
    <row r="848" spans="1:9">
      <c r="A848" s="123">
        <v>29215911</v>
      </c>
      <c r="B848" s="124" t="s">
        <v>940</v>
      </c>
      <c r="C848" s="125"/>
      <c r="D848" s="136">
        <v>3.43</v>
      </c>
      <c r="E848" s="136">
        <v>3.9628000000000001</v>
      </c>
      <c r="F848" s="133">
        <v>10.8</v>
      </c>
      <c r="G848" s="133">
        <v>0</v>
      </c>
      <c r="H848" s="133">
        <v>2.1</v>
      </c>
      <c r="I848" s="133">
        <v>9.65</v>
      </c>
    </row>
    <row r="849" spans="1:9">
      <c r="A849" s="123">
        <v>29215921</v>
      </c>
      <c r="B849" s="124" t="s">
        <v>941</v>
      </c>
      <c r="C849" s="125"/>
      <c r="D849" s="138">
        <v>2.855</v>
      </c>
      <c r="E849" s="138">
        <v>2.855</v>
      </c>
      <c r="F849" s="133">
        <v>0</v>
      </c>
      <c r="G849" s="133">
        <v>0</v>
      </c>
      <c r="H849" s="133">
        <v>2.1</v>
      </c>
      <c r="I849" s="133">
        <v>9.65</v>
      </c>
    </row>
    <row r="850" spans="1:9" ht="27">
      <c r="A850" s="123">
        <v>29215929</v>
      </c>
      <c r="B850" s="124" t="s">
        <v>942</v>
      </c>
      <c r="C850" s="125"/>
      <c r="D850" s="136">
        <v>2.6930000000000001</v>
      </c>
      <c r="E850" s="136">
        <v>3.4384999999999999</v>
      </c>
      <c r="F850" s="133">
        <v>0</v>
      </c>
      <c r="G850" s="133">
        <v>0</v>
      </c>
      <c r="H850" s="142" t="s">
        <v>121</v>
      </c>
      <c r="I850" s="142" t="s">
        <v>121</v>
      </c>
    </row>
    <row r="851" spans="1:9">
      <c r="A851" s="123">
        <v>29215990</v>
      </c>
      <c r="B851" s="124" t="s">
        <v>943</v>
      </c>
      <c r="C851" s="125"/>
      <c r="D851" s="138">
        <v>1.1576</v>
      </c>
      <c r="E851" s="138">
        <v>1.2955000000000001</v>
      </c>
      <c r="F851" s="133">
        <v>20</v>
      </c>
      <c r="G851" s="133">
        <v>0</v>
      </c>
      <c r="H851" s="133">
        <v>2.1</v>
      </c>
      <c r="I851" s="133">
        <v>9.65</v>
      </c>
    </row>
    <row r="852" spans="1:9" ht="27">
      <c r="A852" s="123">
        <v>29221100</v>
      </c>
      <c r="B852" s="124" t="s">
        <v>944</v>
      </c>
      <c r="C852" s="125"/>
      <c r="D852" s="138">
        <v>1.1374</v>
      </c>
      <c r="E852" s="138">
        <v>1.2464</v>
      </c>
      <c r="F852" s="133">
        <v>12.6</v>
      </c>
      <c r="G852" s="133">
        <v>0</v>
      </c>
      <c r="H852" s="133">
        <v>2.1</v>
      </c>
      <c r="I852" s="133">
        <v>9.65</v>
      </c>
    </row>
    <row r="853" spans="1:9">
      <c r="A853" s="123">
        <v>29221200</v>
      </c>
      <c r="B853" s="124" t="s">
        <v>945</v>
      </c>
      <c r="C853" s="125"/>
      <c r="D853" s="138">
        <v>3.2793000000000001</v>
      </c>
      <c r="E853" s="138">
        <v>3.5055000000000001</v>
      </c>
      <c r="F853" s="133">
        <v>0</v>
      </c>
      <c r="G853" s="133">
        <v>0</v>
      </c>
      <c r="H853" s="133">
        <v>2.1</v>
      </c>
      <c r="I853" s="133">
        <v>9.65</v>
      </c>
    </row>
    <row r="854" spans="1:9">
      <c r="A854" s="123">
        <v>29221911</v>
      </c>
      <c r="B854" s="124" t="s">
        <v>946</v>
      </c>
      <c r="C854" s="125"/>
      <c r="D854" s="136">
        <v>1.0501</v>
      </c>
      <c r="E854" s="136">
        <v>1.1369</v>
      </c>
      <c r="F854" s="133">
        <v>0</v>
      </c>
      <c r="G854" s="133">
        <v>0</v>
      </c>
      <c r="H854" s="142" t="s">
        <v>121</v>
      </c>
      <c r="I854" s="142" t="s">
        <v>121</v>
      </c>
    </row>
    <row r="855" spans="1:9">
      <c r="A855" s="123">
        <v>29221919</v>
      </c>
      <c r="B855" s="124" t="s">
        <v>947</v>
      </c>
      <c r="C855" s="125"/>
      <c r="D855" s="138">
        <v>51.298499999999997</v>
      </c>
      <c r="E855" s="138">
        <v>51.298499999999997</v>
      </c>
      <c r="F855" s="133">
        <v>0</v>
      </c>
      <c r="G855" s="133">
        <v>0</v>
      </c>
      <c r="H855" s="142" t="s">
        <v>121</v>
      </c>
      <c r="I855" s="142" t="s">
        <v>121</v>
      </c>
    </row>
    <row r="856" spans="1:9">
      <c r="A856" s="123">
        <v>29221929</v>
      </c>
      <c r="B856" s="124" t="s">
        <v>948</v>
      </c>
      <c r="C856" s="125"/>
      <c r="D856" s="138">
        <v>73.032499999999999</v>
      </c>
      <c r="E856" s="138">
        <v>73.032499999999999</v>
      </c>
      <c r="F856" s="133">
        <v>0</v>
      </c>
      <c r="G856" s="133">
        <v>0</v>
      </c>
      <c r="H856" s="133">
        <v>0</v>
      </c>
      <c r="I856" s="133">
        <v>0</v>
      </c>
    </row>
    <row r="857" spans="1:9">
      <c r="A857" s="123">
        <v>29221931</v>
      </c>
      <c r="B857" s="124" t="s">
        <v>949</v>
      </c>
      <c r="C857" s="125"/>
      <c r="D857" s="136">
        <v>2.1202000000000001</v>
      </c>
      <c r="E857" s="136">
        <v>2.3106</v>
      </c>
      <c r="F857" s="133">
        <v>0</v>
      </c>
      <c r="G857" s="133">
        <v>0</v>
      </c>
      <c r="H857" s="133">
        <v>2.1</v>
      </c>
      <c r="I857" s="133">
        <v>9.65</v>
      </c>
    </row>
    <row r="858" spans="1:9">
      <c r="A858" s="123">
        <v>29221951</v>
      </c>
      <c r="B858" s="124" t="s">
        <v>950</v>
      </c>
      <c r="C858" s="125"/>
      <c r="D858" s="138">
        <v>360.44470000000001</v>
      </c>
      <c r="E858" s="138">
        <v>360.47640000000001</v>
      </c>
      <c r="F858" s="133">
        <v>12.6</v>
      </c>
      <c r="G858" s="133">
        <v>0</v>
      </c>
      <c r="H858" s="133">
        <v>2.1</v>
      </c>
      <c r="I858" s="133">
        <v>9.65</v>
      </c>
    </row>
    <row r="859" spans="1:9">
      <c r="A859" s="123">
        <v>29221995</v>
      </c>
      <c r="B859" s="124" t="s">
        <v>951</v>
      </c>
      <c r="C859" s="125"/>
      <c r="D859" s="138">
        <v>38.358899999999998</v>
      </c>
      <c r="E859" s="138">
        <v>39.310499999999998</v>
      </c>
      <c r="F859" s="133">
        <v>10.8</v>
      </c>
      <c r="G859" s="133">
        <v>0</v>
      </c>
      <c r="H859" s="133">
        <v>2.1</v>
      </c>
      <c r="I859" s="133">
        <v>9.65</v>
      </c>
    </row>
    <row r="860" spans="1:9">
      <c r="A860" s="123">
        <v>29221996</v>
      </c>
      <c r="B860" s="124" t="s">
        <v>952</v>
      </c>
      <c r="C860" s="125"/>
      <c r="D860" s="138">
        <v>5.8895</v>
      </c>
      <c r="E860" s="138">
        <v>12.283200000000001</v>
      </c>
      <c r="F860" s="133">
        <v>0</v>
      </c>
      <c r="G860" s="133">
        <v>0</v>
      </c>
      <c r="H860" s="142" t="s">
        <v>121</v>
      </c>
      <c r="I860" s="142" t="s">
        <v>121</v>
      </c>
    </row>
    <row r="861" spans="1:9" ht="27">
      <c r="A861" s="123">
        <v>29221999</v>
      </c>
      <c r="B861" s="124" t="s">
        <v>953</v>
      </c>
      <c r="C861" s="125"/>
      <c r="D861" s="136">
        <v>1.6</v>
      </c>
      <c r="E861" s="136">
        <v>2.8965000000000001</v>
      </c>
      <c r="F861" s="133">
        <v>0</v>
      </c>
      <c r="G861" s="133">
        <v>0</v>
      </c>
      <c r="H861" s="133">
        <v>2.1</v>
      </c>
      <c r="I861" s="133">
        <v>9.65</v>
      </c>
    </row>
    <row r="862" spans="1:9">
      <c r="A862" s="123">
        <v>29222100</v>
      </c>
      <c r="B862" s="126" t="s">
        <v>954</v>
      </c>
      <c r="C862" s="125"/>
      <c r="D862" s="138">
        <v>8.7926000000000002</v>
      </c>
      <c r="E862" s="138">
        <v>11.069699999999999</v>
      </c>
      <c r="F862" s="133">
        <v>0</v>
      </c>
      <c r="G862" s="133">
        <v>0</v>
      </c>
      <c r="H862" s="133">
        <v>2.1</v>
      </c>
      <c r="I862" s="133">
        <v>9.65</v>
      </c>
    </row>
    <row r="863" spans="1:9" ht="27">
      <c r="A863" s="123">
        <v>29222911</v>
      </c>
      <c r="B863" s="124" t="s">
        <v>955</v>
      </c>
      <c r="C863" s="125"/>
      <c r="D863" s="136">
        <v>2.1833999999999998</v>
      </c>
      <c r="E863" s="136">
        <v>4.9602000000000004</v>
      </c>
      <c r="F863" s="133">
        <v>0</v>
      </c>
      <c r="G863" s="133">
        <v>0</v>
      </c>
      <c r="H863" s="133">
        <v>2.1</v>
      </c>
      <c r="I863" s="133">
        <v>9.65</v>
      </c>
    </row>
    <row r="864" spans="1:9">
      <c r="A864" s="123">
        <v>29222919</v>
      </c>
      <c r="B864" s="124" t="s">
        <v>956</v>
      </c>
      <c r="C864" s="125"/>
      <c r="D864" s="138">
        <v>9.1349999999999998</v>
      </c>
      <c r="E864" s="138">
        <v>9.4749999999999996</v>
      </c>
      <c r="F864" s="133">
        <v>0</v>
      </c>
      <c r="G864" s="133">
        <v>0</v>
      </c>
      <c r="H864" s="133">
        <v>2.1</v>
      </c>
      <c r="I864" s="133">
        <v>9.65</v>
      </c>
    </row>
    <row r="865" spans="1:9" ht="27">
      <c r="A865" s="123">
        <v>29222920</v>
      </c>
      <c r="B865" s="124" t="s">
        <v>957</v>
      </c>
      <c r="C865" s="125"/>
      <c r="D865" s="136">
        <v>1.9069</v>
      </c>
      <c r="E865" s="136">
        <v>4.6917999999999997</v>
      </c>
      <c r="F865" s="133">
        <v>0</v>
      </c>
      <c r="G865" s="133">
        <v>0</v>
      </c>
      <c r="H865" s="142" t="s">
        <v>121</v>
      </c>
      <c r="I865" s="142" t="s">
        <v>121</v>
      </c>
    </row>
    <row r="866" spans="1:9">
      <c r="A866" s="123">
        <v>29222990</v>
      </c>
      <c r="B866" s="124" t="s">
        <v>958</v>
      </c>
      <c r="C866" s="125"/>
      <c r="D866" s="138">
        <v>5.8</v>
      </c>
      <c r="E866" s="138">
        <v>5.8</v>
      </c>
      <c r="F866" s="133">
        <v>0</v>
      </c>
      <c r="G866" s="133">
        <v>0</v>
      </c>
      <c r="H866" s="133">
        <v>2.1</v>
      </c>
      <c r="I866" s="133">
        <v>9.65</v>
      </c>
    </row>
    <row r="867" spans="1:9" ht="27">
      <c r="A867" s="123">
        <v>29223910</v>
      </c>
      <c r="B867" s="124" t="s">
        <v>959</v>
      </c>
      <c r="C867" s="125"/>
      <c r="D867" s="138">
        <v>14.72</v>
      </c>
      <c r="E867" s="138">
        <v>119.89109999999999</v>
      </c>
      <c r="F867" s="133">
        <v>0</v>
      </c>
      <c r="G867" s="133">
        <v>0</v>
      </c>
      <c r="H867" s="142" t="s">
        <v>121</v>
      </c>
      <c r="I867" s="142" t="s">
        <v>121</v>
      </c>
    </row>
    <row r="868" spans="1:9">
      <c r="A868" s="123">
        <v>29223990</v>
      </c>
      <c r="B868" s="124" t="s">
        <v>960</v>
      </c>
      <c r="C868" s="125"/>
      <c r="D868" s="138">
        <v>1.1706000000000001</v>
      </c>
      <c r="E868" s="138">
        <v>1.3636999999999999</v>
      </c>
      <c r="F868" s="133">
        <v>10.8</v>
      </c>
      <c r="G868" s="133">
        <v>0</v>
      </c>
      <c r="H868" s="133">
        <v>2.1</v>
      </c>
      <c r="I868" s="133">
        <v>9.65</v>
      </c>
    </row>
    <row r="869" spans="1:9">
      <c r="A869" s="123">
        <v>29224110</v>
      </c>
      <c r="B869" s="124" t="s">
        <v>961</v>
      </c>
      <c r="C869" s="125"/>
      <c r="D869" s="138">
        <v>1.1299999999999999</v>
      </c>
      <c r="E869" s="138">
        <v>1.2501</v>
      </c>
      <c r="F869" s="133">
        <v>10.8</v>
      </c>
      <c r="G869" s="133">
        <v>0</v>
      </c>
      <c r="H869" s="133">
        <v>2.1</v>
      </c>
      <c r="I869" s="133">
        <v>9.65</v>
      </c>
    </row>
    <row r="870" spans="1:9">
      <c r="A870" s="123">
        <v>29224190</v>
      </c>
      <c r="B870" s="124" t="s">
        <v>962</v>
      </c>
      <c r="C870" s="125"/>
      <c r="D870" s="138">
        <v>2.0388000000000002</v>
      </c>
      <c r="E870" s="138">
        <v>2.4634999999999998</v>
      </c>
      <c r="F870" s="133">
        <v>0</v>
      </c>
      <c r="G870" s="133">
        <v>0</v>
      </c>
      <c r="H870" s="133">
        <v>2.1</v>
      </c>
      <c r="I870" s="133">
        <v>9.65</v>
      </c>
    </row>
    <row r="871" spans="1:9">
      <c r="A871" s="123">
        <v>29224210</v>
      </c>
      <c r="B871" s="124" t="s">
        <v>963</v>
      </c>
      <c r="C871" s="125"/>
      <c r="D871" s="138">
        <v>0.84650000000000003</v>
      </c>
      <c r="E871" s="138">
        <v>1.0813999999999999</v>
      </c>
      <c r="F871" s="133">
        <v>7.2</v>
      </c>
      <c r="G871" s="133">
        <v>0</v>
      </c>
      <c r="H871" s="133">
        <v>2.1</v>
      </c>
      <c r="I871" s="133">
        <v>9.65</v>
      </c>
    </row>
    <row r="872" spans="1:9">
      <c r="A872" s="123">
        <v>29224220</v>
      </c>
      <c r="B872" s="124" t="s">
        <v>964</v>
      </c>
      <c r="C872" s="125"/>
      <c r="D872" s="138">
        <v>1.7310000000000001</v>
      </c>
      <c r="E872" s="138">
        <v>2.9626000000000001</v>
      </c>
      <c r="F872" s="133">
        <v>0</v>
      </c>
      <c r="G872" s="133">
        <v>0</v>
      </c>
      <c r="H872" s="133">
        <v>2.1</v>
      </c>
      <c r="I872" s="133">
        <v>9.65</v>
      </c>
    </row>
    <row r="873" spans="1:9">
      <c r="A873" s="123">
        <v>29224910</v>
      </c>
      <c r="B873" s="124" t="s">
        <v>965</v>
      </c>
      <c r="C873" s="125"/>
      <c r="D873" s="138">
        <v>0.99470000000000003</v>
      </c>
      <c r="E873" s="138">
        <v>2.0162</v>
      </c>
      <c r="F873" s="133">
        <v>10.8</v>
      </c>
      <c r="G873" s="133">
        <v>0</v>
      </c>
      <c r="H873" s="133">
        <v>2.1</v>
      </c>
      <c r="I873" s="133">
        <v>9.65</v>
      </c>
    </row>
    <row r="874" spans="1:9" ht="27">
      <c r="A874" s="123">
        <v>29224920</v>
      </c>
      <c r="B874" s="124" t="s">
        <v>966</v>
      </c>
      <c r="C874" s="125"/>
      <c r="D874" s="138">
        <v>0.95</v>
      </c>
      <c r="E874" s="138">
        <v>1.2358</v>
      </c>
      <c r="F874" s="133">
        <v>10.8</v>
      </c>
      <c r="G874" s="133">
        <v>0</v>
      </c>
      <c r="H874" s="133">
        <v>2.1</v>
      </c>
      <c r="I874" s="133">
        <v>9.65</v>
      </c>
    </row>
    <row r="875" spans="1:9">
      <c r="A875" s="123">
        <v>29224940</v>
      </c>
      <c r="B875" s="124" t="s">
        <v>967</v>
      </c>
      <c r="C875" s="125"/>
      <c r="D875" s="136">
        <v>12.5</v>
      </c>
      <c r="E875" s="136">
        <v>7.8034999999999997</v>
      </c>
      <c r="F875" s="133">
        <v>0</v>
      </c>
      <c r="G875" s="133">
        <v>0</v>
      </c>
      <c r="H875" s="133">
        <v>2.1</v>
      </c>
      <c r="I875" s="133">
        <v>9.65</v>
      </c>
    </row>
    <row r="876" spans="1:9">
      <c r="A876" s="123">
        <v>29224959</v>
      </c>
      <c r="B876" s="124" t="s">
        <v>968</v>
      </c>
      <c r="C876" s="125"/>
      <c r="D876" s="138">
        <v>15.371499999999999</v>
      </c>
      <c r="E876" s="138">
        <v>15.7705</v>
      </c>
      <c r="F876" s="133">
        <v>12.6</v>
      </c>
      <c r="G876" s="133">
        <v>0</v>
      </c>
      <c r="H876" s="133">
        <v>0</v>
      </c>
      <c r="I876" s="133">
        <v>0</v>
      </c>
    </row>
    <row r="877" spans="1:9">
      <c r="A877" s="123">
        <v>29224961</v>
      </c>
      <c r="B877" s="124" t="s">
        <v>969</v>
      </c>
      <c r="C877" s="125"/>
      <c r="D877" s="138">
        <v>29.2636</v>
      </c>
      <c r="E877" s="138">
        <v>29.761500000000002</v>
      </c>
      <c r="F877" s="133">
        <v>12.6</v>
      </c>
      <c r="G877" s="133">
        <v>0</v>
      </c>
      <c r="H877" s="133">
        <v>0</v>
      </c>
      <c r="I877" s="133">
        <v>0</v>
      </c>
    </row>
    <row r="878" spans="1:9">
      <c r="A878" s="123">
        <v>29224964</v>
      </c>
      <c r="B878" s="124" t="s">
        <v>970</v>
      </c>
      <c r="C878" s="125"/>
      <c r="D878" s="136">
        <v>2.0634999999999999</v>
      </c>
      <c r="E878" s="136">
        <v>3.492</v>
      </c>
      <c r="F878" s="133">
        <v>0</v>
      </c>
      <c r="G878" s="133">
        <v>0</v>
      </c>
      <c r="H878" s="142" t="s">
        <v>121</v>
      </c>
      <c r="I878" s="142" t="s">
        <v>121</v>
      </c>
    </row>
    <row r="879" spans="1:9">
      <c r="A879" s="123">
        <v>29224990</v>
      </c>
      <c r="B879" s="124" t="s">
        <v>971</v>
      </c>
      <c r="C879" s="125"/>
      <c r="D879" s="138">
        <v>2.218</v>
      </c>
      <c r="E879" s="138">
        <v>2.2366000000000001</v>
      </c>
      <c r="F879" s="133">
        <v>0</v>
      </c>
      <c r="G879" s="133">
        <v>0</v>
      </c>
      <c r="H879" s="142" t="s">
        <v>121</v>
      </c>
      <c r="I879" s="142" t="s">
        <v>121</v>
      </c>
    </row>
    <row r="880" spans="1:9" ht="27">
      <c r="A880" s="123">
        <v>29225019</v>
      </c>
      <c r="B880" s="124" t="s">
        <v>972</v>
      </c>
      <c r="C880" s="125"/>
      <c r="D880" s="138">
        <v>74.000900000000001</v>
      </c>
      <c r="E880" s="138">
        <v>74.374300000000005</v>
      </c>
      <c r="F880" s="133">
        <v>0</v>
      </c>
      <c r="G880" s="133">
        <v>0</v>
      </c>
      <c r="H880" s="133">
        <v>0</v>
      </c>
      <c r="I880" s="133">
        <v>0</v>
      </c>
    </row>
    <row r="881" spans="1:9">
      <c r="A881" s="123">
        <v>29225032</v>
      </c>
      <c r="B881" s="124" t="s">
        <v>973</v>
      </c>
      <c r="C881" s="125"/>
      <c r="D881" s="138">
        <v>6.63</v>
      </c>
      <c r="E881" s="138">
        <v>7.2199</v>
      </c>
      <c r="F881" s="133">
        <v>0</v>
      </c>
      <c r="G881" s="133">
        <v>0</v>
      </c>
      <c r="H881" s="142" t="s">
        <v>121</v>
      </c>
      <c r="I881" s="142" t="s">
        <v>121</v>
      </c>
    </row>
    <row r="882" spans="1:9">
      <c r="A882" s="123">
        <v>29225039</v>
      </c>
      <c r="B882" s="124" t="s">
        <v>974</v>
      </c>
      <c r="C882" s="125"/>
      <c r="D882" s="138">
        <v>1.35</v>
      </c>
      <c r="E882" s="138">
        <v>1.5912999999999999</v>
      </c>
      <c r="F882" s="133">
        <v>10.8</v>
      </c>
      <c r="G882" s="133">
        <v>0</v>
      </c>
      <c r="H882" s="142" t="s">
        <v>121</v>
      </c>
      <c r="I882" s="142" t="s">
        <v>121</v>
      </c>
    </row>
    <row r="883" spans="1:9">
      <c r="A883" s="123">
        <v>29225099</v>
      </c>
      <c r="B883" s="124" t="s">
        <v>975</v>
      </c>
      <c r="C883" s="125"/>
      <c r="D883" s="138">
        <v>0.68300000000000005</v>
      </c>
      <c r="E883" s="138">
        <v>0.76980000000000004</v>
      </c>
      <c r="F883" s="133">
        <v>0</v>
      </c>
      <c r="G883" s="133">
        <v>0</v>
      </c>
      <c r="H883" s="142" t="s">
        <v>121</v>
      </c>
      <c r="I883" s="142" t="s">
        <v>121</v>
      </c>
    </row>
    <row r="884" spans="1:9">
      <c r="A884" s="123">
        <v>29231000</v>
      </c>
      <c r="B884" s="124" t="s">
        <v>976</v>
      </c>
      <c r="C884" s="125"/>
      <c r="D884" s="138">
        <v>30</v>
      </c>
      <c r="E884" s="138">
        <v>68.278499999999994</v>
      </c>
      <c r="F884" s="133">
        <v>10.8</v>
      </c>
      <c r="G884" s="133">
        <v>0</v>
      </c>
      <c r="H884" s="142" t="s">
        <v>121</v>
      </c>
      <c r="I884" s="142" t="s">
        <v>121</v>
      </c>
    </row>
    <row r="885" spans="1:9">
      <c r="A885" s="123">
        <v>29232000</v>
      </c>
      <c r="B885" s="124" t="s">
        <v>977</v>
      </c>
      <c r="C885" s="125"/>
      <c r="D885" s="138">
        <v>1.0859000000000001</v>
      </c>
      <c r="E885" s="138">
        <v>1.3066</v>
      </c>
      <c r="F885" s="133">
        <v>10.8</v>
      </c>
      <c r="G885" s="133">
        <v>0</v>
      </c>
      <c r="H885" s="142" t="s">
        <v>121</v>
      </c>
      <c r="I885" s="142" t="s">
        <v>121</v>
      </c>
    </row>
    <row r="886" spans="1:9">
      <c r="A886" s="123">
        <v>29239010</v>
      </c>
      <c r="B886" s="124" t="s">
        <v>978</v>
      </c>
      <c r="C886" s="125"/>
      <c r="D886" s="138">
        <v>6.9391999999999996</v>
      </c>
      <c r="E886" s="138">
        <v>6.9391999999999996</v>
      </c>
      <c r="F886" s="133">
        <v>0</v>
      </c>
      <c r="G886" s="133">
        <v>0</v>
      </c>
      <c r="H886" s="142" t="s">
        <v>121</v>
      </c>
      <c r="I886" s="142" t="s">
        <v>121</v>
      </c>
    </row>
    <row r="887" spans="1:9" ht="27">
      <c r="A887" s="123">
        <v>29239020</v>
      </c>
      <c r="B887" s="124" t="s">
        <v>979</v>
      </c>
      <c r="C887" s="125"/>
      <c r="D887" s="138">
        <v>1.54</v>
      </c>
      <c r="E887" s="138">
        <v>1.54</v>
      </c>
      <c r="F887" s="133">
        <v>0</v>
      </c>
      <c r="G887" s="133">
        <v>0</v>
      </c>
      <c r="H887" s="133">
        <v>2.1</v>
      </c>
      <c r="I887" s="133">
        <v>9.65</v>
      </c>
    </row>
    <row r="888" spans="1:9">
      <c r="A888" s="123">
        <v>29239030</v>
      </c>
      <c r="B888" s="124" t="s">
        <v>980</v>
      </c>
      <c r="C888" s="125"/>
      <c r="D888" s="138">
        <v>15.4602</v>
      </c>
      <c r="E888" s="138">
        <v>16.072800000000001</v>
      </c>
      <c r="F888" s="133">
        <v>10.8</v>
      </c>
      <c r="G888" s="133">
        <v>0</v>
      </c>
      <c r="H888" s="133">
        <v>2.1</v>
      </c>
      <c r="I888" s="133">
        <v>9.65</v>
      </c>
    </row>
    <row r="889" spans="1:9" ht="27">
      <c r="A889" s="123">
        <v>29239040</v>
      </c>
      <c r="B889" s="124" t="s">
        <v>981</v>
      </c>
      <c r="C889" s="125"/>
      <c r="D889" s="136">
        <v>1.421</v>
      </c>
      <c r="E889" s="136">
        <v>1.7000999999999999</v>
      </c>
      <c r="F889" s="133">
        <v>10.8</v>
      </c>
      <c r="G889" s="133">
        <v>0</v>
      </c>
      <c r="H889" s="142" t="s">
        <v>121</v>
      </c>
      <c r="I889" s="142" t="s">
        <v>121</v>
      </c>
    </row>
    <row r="890" spans="1:9">
      <c r="A890" s="123">
        <v>29239050</v>
      </c>
      <c r="B890" s="124" t="s">
        <v>982</v>
      </c>
      <c r="C890" s="125"/>
      <c r="D890" s="138">
        <v>1.1551</v>
      </c>
      <c r="E890" s="138">
        <v>1.9655</v>
      </c>
      <c r="F890" s="133">
        <v>0</v>
      </c>
      <c r="G890" s="133">
        <v>0</v>
      </c>
      <c r="H890" s="142" t="s">
        <v>121</v>
      </c>
      <c r="I890" s="142" t="s">
        <v>121</v>
      </c>
    </row>
    <row r="891" spans="1:9" ht="27">
      <c r="A891" s="123">
        <v>29239090</v>
      </c>
      <c r="B891" s="124" t="s">
        <v>983</v>
      </c>
      <c r="C891" s="125"/>
      <c r="D891" s="138">
        <v>8.9625000000000004</v>
      </c>
      <c r="E891" s="138">
        <v>8.9625000000000004</v>
      </c>
      <c r="F891" s="133">
        <v>0</v>
      </c>
      <c r="G891" s="133">
        <v>0</v>
      </c>
      <c r="H891" s="133">
        <v>2.1</v>
      </c>
      <c r="I891" s="133">
        <v>9.65</v>
      </c>
    </row>
    <row r="892" spans="1:9">
      <c r="A892" s="123">
        <v>29241919</v>
      </c>
      <c r="B892" s="124" t="s">
        <v>984</v>
      </c>
      <c r="C892" s="125"/>
      <c r="D892" s="138">
        <v>0.75619999999999998</v>
      </c>
      <c r="E892" s="138">
        <v>1.0011000000000001</v>
      </c>
      <c r="F892" s="133">
        <v>0</v>
      </c>
      <c r="G892" s="133">
        <v>0</v>
      </c>
      <c r="H892" s="133">
        <v>2.1</v>
      </c>
      <c r="I892" s="133">
        <v>9.65</v>
      </c>
    </row>
    <row r="893" spans="1:9">
      <c r="A893" s="123">
        <v>29241922</v>
      </c>
      <c r="B893" s="124" t="s">
        <v>985</v>
      </c>
      <c r="C893" s="125"/>
      <c r="D893" s="136">
        <v>0.84260000000000002</v>
      </c>
      <c r="E893" s="136">
        <v>0.98519999999999996</v>
      </c>
      <c r="F893" s="133">
        <v>0</v>
      </c>
      <c r="G893" s="133">
        <v>0</v>
      </c>
      <c r="H893" s="142" t="s">
        <v>121</v>
      </c>
      <c r="I893" s="142" t="s">
        <v>121</v>
      </c>
    </row>
    <row r="894" spans="1:9">
      <c r="A894" s="123">
        <v>29241929</v>
      </c>
      <c r="B894" s="124" t="s">
        <v>986</v>
      </c>
      <c r="C894" s="125"/>
      <c r="D894" s="138">
        <v>0.66700000000000004</v>
      </c>
      <c r="E894" s="138">
        <v>0.79290000000000005</v>
      </c>
      <c r="F894" s="133">
        <v>0</v>
      </c>
      <c r="G894" s="133">
        <v>0</v>
      </c>
      <c r="H894" s="133">
        <v>2.1</v>
      </c>
      <c r="I894" s="133">
        <v>9.65</v>
      </c>
    </row>
    <row r="895" spans="1:9">
      <c r="A895" s="123">
        <v>29241931</v>
      </c>
      <c r="B895" s="124" t="s">
        <v>987</v>
      </c>
      <c r="C895" s="125"/>
      <c r="D895" s="138">
        <v>3.2406000000000001</v>
      </c>
      <c r="E895" s="138">
        <v>3.2406000000000001</v>
      </c>
      <c r="F895" s="133">
        <v>0</v>
      </c>
      <c r="G895" s="133">
        <v>0</v>
      </c>
      <c r="H895" s="133">
        <v>2.1</v>
      </c>
      <c r="I895" s="133">
        <v>9.65</v>
      </c>
    </row>
    <row r="896" spans="1:9">
      <c r="A896" s="123">
        <v>29241932</v>
      </c>
      <c r="B896" s="124" t="s">
        <v>988</v>
      </c>
      <c r="C896" s="125"/>
      <c r="D896" s="138">
        <v>0.7571</v>
      </c>
      <c r="E896" s="138">
        <v>4.3392999999999997</v>
      </c>
      <c r="F896" s="133">
        <v>0</v>
      </c>
      <c r="G896" s="133">
        <v>0</v>
      </c>
      <c r="H896" s="133">
        <v>2.1</v>
      </c>
      <c r="I896" s="133">
        <v>9.65</v>
      </c>
    </row>
    <row r="897" spans="1:9">
      <c r="A897" s="123">
        <v>29241939</v>
      </c>
      <c r="B897" s="124" t="s">
        <v>989</v>
      </c>
      <c r="C897" s="125"/>
      <c r="D897" s="138">
        <v>1.7045999999999999</v>
      </c>
      <c r="E897" s="138">
        <v>1.7897000000000001</v>
      </c>
      <c r="F897" s="133">
        <v>12.6</v>
      </c>
      <c r="G897" s="133">
        <v>0</v>
      </c>
      <c r="H897" s="133">
        <v>2.1</v>
      </c>
      <c r="I897" s="133">
        <v>9.65</v>
      </c>
    </row>
    <row r="898" spans="1:9" ht="27">
      <c r="A898" s="123">
        <v>29241993</v>
      </c>
      <c r="B898" s="124" t="s">
        <v>990</v>
      </c>
      <c r="C898" s="125"/>
      <c r="D898" s="136">
        <v>2.6412</v>
      </c>
      <c r="E898" s="136">
        <v>6.3566000000000003</v>
      </c>
      <c r="F898" s="133">
        <v>0</v>
      </c>
      <c r="G898" s="133">
        <v>0</v>
      </c>
      <c r="H898" s="142" t="s">
        <v>121</v>
      </c>
      <c r="I898" s="142" t="s">
        <v>121</v>
      </c>
    </row>
    <row r="899" spans="1:9">
      <c r="A899" s="123">
        <v>29241999</v>
      </c>
      <c r="B899" s="124" t="s">
        <v>991</v>
      </c>
      <c r="C899" s="125"/>
      <c r="D899" s="138">
        <v>4.82</v>
      </c>
      <c r="E899" s="138">
        <v>5.0312000000000001</v>
      </c>
      <c r="F899" s="133">
        <v>12.6</v>
      </c>
      <c r="G899" s="133">
        <v>0</v>
      </c>
      <c r="H899" s="133">
        <v>2.1</v>
      </c>
      <c r="I899" s="133">
        <v>9.65</v>
      </c>
    </row>
    <row r="900" spans="1:9">
      <c r="A900" s="123">
        <v>29242120</v>
      </c>
      <c r="B900" s="124" t="s">
        <v>992</v>
      </c>
      <c r="C900" s="125"/>
      <c r="D900" s="138">
        <v>2.0583999999999998</v>
      </c>
      <c r="E900" s="138">
        <v>6.5740999999999996</v>
      </c>
      <c r="F900" s="133">
        <v>0</v>
      </c>
      <c r="G900" s="133">
        <v>0</v>
      </c>
      <c r="H900" s="142" t="s">
        <v>121</v>
      </c>
      <c r="I900" s="142" t="s">
        <v>121</v>
      </c>
    </row>
    <row r="901" spans="1:9">
      <c r="A901" s="123">
        <v>29242190</v>
      </c>
      <c r="B901" s="124" t="s">
        <v>993</v>
      </c>
      <c r="C901" s="125"/>
      <c r="D901" s="138">
        <v>4</v>
      </c>
      <c r="E901" s="138">
        <v>6.0891000000000002</v>
      </c>
      <c r="F901" s="133">
        <v>12.6</v>
      </c>
      <c r="G901" s="133">
        <v>0</v>
      </c>
      <c r="H901" s="133">
        <v>0</v>
      </c>
      <c r="I901" s="133">
        <v>0</v>
      </c>
    </row>
    <row r="902" spans="1:9">
      <c r="A902" s="123">
        <v>29242913</v>
      </c>
      <c r="B902" s="124" t="s">
        <v>994</v>
      </c>
      <c r="C902" s="125"/>
      <c r="D902" s="138">
        <v>2.3250000000000002</v>
      </c>
      <c r="E902" s="138">
        <v>2.8477999999999999</v>
      </c>
      <c r="F902" s="133">
        <v>0</v>
      </c>
      <c r="G902" s="133">
        <v>0</v>
      </c>
      <c r="H902" s="133">
        <v>2.1</v>
      </c>
      <c r="I902" s="133">
        <v>9.65</v>
      </c>
    </row>
    <row r="903" spans="1:9">
      <c r="A903" s="123">
        <v>29242919</v>
      </c>
      <c r="B903" s="124" t="s">
        <v>995</v>
      </c>
      <c r="C903" s="125"/>
      <c r="D903" s="136">
        <v>3.6522999999999999</v>
      </c>
      <c r="E903" s="136">
        <v>4.3653000000000004</v>
      </c>
      <c r="F903" s="133">
        <v>0</v>
      </c>
      <c r="G903" s="133">
        <v>0</v>
      </c>
      <c r="H903" s="133">
        <v>2.1</v>
      </c>
      <c r="I903" s="133">
        <v>9.65</v>
      </c>
    </row>
    <row r="904" spans="1:9">
      <c r="A904" s="123">
        <v>29242920</v>
      </c>
      <c r="B904" s="124" t="s">
        <v>996</v>
      </c>
      <c r="C904" s="125"/>
      <c r="D904" s="138">
        <v>8.5327000000000002</v>
      </c>
      <c r="E904" s="138">
        <v>8.5594999999999999</v>
      </c>
      <c r="F904" s="133">
        <v>0</v>
      </c>
      <c r="G904" s="133">
        <v>0</v>
      </c>
      <c r="H904" s="133">
        <v>2.1</v>
      </c>
      <c r="I904" s="133">
        <v>9.65</v>
      </c>
    </row>
    <row r="905" spans="1:9">
      <c r="A905" s="123">
        <v>29242931</v>
      </c>
      <c r="B905" s="124" t="s">
        <v>997</v>
      </c>
      <c r="C905" s="125"/>
      <c r="D905" s="138">
        <v>25.491900000000001</v>
      </c>
      <c r="E905" s="138">
        <v>27.95</v>
      </c>
      <c r="F905" s="133">
        <v>0</v>
      </c>
      <c r="G905" s="133">
        <v>0</v>
      </c>
      <c r="H905" s="133">
        <v>2.1</v>
      </c>
      <c r="I905" s="133">
        <v>9.65</v>
      </c>
    </row>
    <row r="906" spans="1:9">
      <c r="A906" s="123">
        <v>29242932</v>
      </c>
      <c r="B906" s="124" t="s">
        <v>998</v>
      </c>
      <c r="C906" s="125"/>
      <c r="D906" s="138">
        <v>5.4745999999999997</v>
      </c>
      <c r="E906" s="138">
        <v>5.4768999999999997</v>
      </c>
      <c r="F906" s="133">
        <v>0</v>
      </c>
      <c r="G906" s="133">
        <v>0</v>
      </c>
      <c r="H906" s="142" t="s">
        <v>121</v>
      </c>
      <c r="I906" s="142" t="s">
        <v>121</v>
      </c>
    </row>
    <row r="907" spans="1:9">
      <c r="A907" s="123">
        <v>29242949</v>
      </c>
      <c r="B907" s="124" t="s">
        <v>999</v>
      </c>
      <c r="C907" s="125"/>
      <c r="D907" s="138">
        <v>103.68</v>
      </c>
      <c r="E907" s="138">
        <v>106.6541</v>
      </c>
      <c r="F907" s="133">
        <v>12.6</v>
      </c>
      <c r="G907" s="133">
        <v>0</v>
      </c>
      <c r="H907" s="133">
        <v>0</v>
      </c>
      <c r="I907" s="133">
        <v>0</v>
      </c>
    </row>
    <row r="908" spans="1:9">
      <c r="A908" s="123">
        <v>29242962</v>
      </c>
      <c r="B908" s="124" t="s">
        <v>1000</v>
      </c>
      <c r="C908" s="125"/>
      <c r="D908" s="138">
        <v>9.2799999999999994</v>
      </c>
      <c r="E908" s="138">
        <v>10.748699999999999</v>
      </c>
      <c r="F908" s="133">
        <v>0</v>
      </c>
      <c r="G908" s="133">
        <v>0</v>
      </c>
      <c r="H908" s="133">
        <v>2.1</v>
      </c>
      <c r="I908" s="133">
        <v>9.65</v>
      </c>
    </row>
    <row r="909" spans="1:9">
      <c r="A909" s="123">
        <v>29242991</v>
      </c>
      <c r="B909" s="124" t="s">
        <v>1001</v>
      </c>
      <c r="C909" s="125"/>
      <c r="D909" s="138">
        <v>14.574299999999999</v>
      </c>
      <c r="E909" s="138">
        <v>15.312900000000001</v>
      </c>
      <c r="F909" s="133">
        <v>0</v>
      </c>
      <c r="G909" s="133">
        <v>0</v>
      </c>
      <c r="H909" s="133">
        <v>2.1</v>
      </c>
      <c r="I909" s="133">
        <v>9.65</v>
      </c>
    </row>
    <row r="910" spans="1:9">
      <c r="A910" s="123">
        <v>29242992</v>
      </c>
      <c r="B910" s="124" t="s">
        <v>1002</v>
      </c>
      <c r="C910" s="125"/>
      <c r="D910" s="138">
        <v>23.492799999999999</v>
      </c>
      <c r="E910" s="138">
        <v>23.492799999999999</v>
      </c>
      <c r="F910" s="133">
        <v>0</v>
      </c>
      <c r="G910" s="133">
        <v>0</v>
      </c>
      <c r="H910" s="133">
        <v>2.1</v>
      </c>
      <c r="I910" s="133">
        <v>9.65</v>
      </c>
    </row>
    <row r="911" spans="1:9">
      <c r="A911" s="123">
        <v>29242994</v>
      </c>
      <c r="B911" s="124" t="s">
        <v>1003</v>
      </c>
      <c r="C911" s="125"/>
      <c r="D911" s="138">
        <v>30.2211</v>
      </c>
      <c r="E911" s="138">
        <v>30.2211</v>
      </c>
      <c r="F911" s="133">
        <v>0</v>
      </c>
      <c r="G911" s="133">
        <v>0</v>
      </c>
      <c r="H911" s="133">
        <v>2.1</v>
      </c>
      <c r="I911" s="133">
        <v>9.65</v>
      </c>
    </row>
    <row r="912" spans="1:9">
      <c r="A912" s="123">
        <v>29242995</v>
      </c>
      <c r="B912" s="124" t="s">
        <v>1004</v>
      </c>
      <c r="C912" s="125"/>
      <c r="D912" s="136">
        <v>5.6444000000000001</v>
      </c>
      <c r="E912" s="136">
        <v>9.1997999999999998</v>
      </c>
      <c r="F912" s="133">
        <v>0</v>
      </c>
      <c r="G912" s="133">
        <v>0</v>
      </c>
      <c r="H912" s="142" t="s">
        <v>121</v>
      </c>
      <c r="I912" s="142" t="s">
        <v>121</v>
      </c>
    </row>
    <row r="913" spans="1:9">
      <c r="A913" s="123">
        <v>29242999</v>
      </c>
      <c r="B913" s="124" t="s">
        <v>1005</v>
      </c>
      <c r="C913" s="125"/>
      <c r="D913" s="138">
        <v>4.7</v>
      </c>
      <c r="E913" s="138">
        <v>6.5210999999999997</v>
      </c>
      <c r="F913" s="133">
        <v>12.6</v>
      </c>
      <c r="G913" s="133">
        <v>0</v>
      </c>
      <c r="H913" s="133">
        <v>2.1</v>
      </c>
      <c r="I913" s="133">
        <v>9.65</v>
      </c>
    </row>
    <row r="914" spans="1:9" ht="27">
      <c r="A914" s="123">
        <v>29251100</v>
      </c>
      <c r="B914" s="124" t="s">
        <v>1006</v>
      </c>
      <c r="C914" s="125"/>
      <c r="D914" s="138">
        <v>4.16</v>
      </c>
      <c r="E914" s="138">
        <v>7.5690999999999997</v>
      </c>
      <c r="F914" s="133">
        <v>0</v>
      </c>
      <c r="G914" s="133">
        <v>0</v>
      </c>
      <c r="H914" s="142" t="s">
        <v>121</v>
      </c>
      <c r="I914" s="142" t="s">
        <v>121</v>
      </c>
    </row>
    <row r="915" spans="1:9">
      <c r="A915" s="123">
        <v>29251990</v>
      </c>
      <c r="B915" s="124" t="s">
        <v>1007</v>
      </c>
      <c r="C915" s="125"/>
      <c r="D915" s="138">
        <v>5.3</v>
      </c>
      <c r="E915" s="138">
        <v>6.5768000000000004</v>
      </c>
      <c r="F915" s="133">
        <v>0</v>
      </c>
      <c r="G915" s="133">
        <v>0</v>
      </c>
      <c r="H915" s="133">
        <v>0</v>
      </c>
      <c r="I915" s="133">
        <v>0</v>
      </c>
    </row>
    <row r="916" spans="1:9">
      <c r="A916" s="123">
        <v>29252911</v>
      </c>
      <c r="B916" s="124" t="s">
        <v>1008</v>
      </c>
      <c r="C916" s="125"/>
      <c r="D916" s="138">
        <v>4.8056999999999999</v>
      </c>
      <c r="E916" s="138">
        <v>5.9981</v>
      </c>
      <c r="F916" s="133">
        <v>0</v>
      </c>
      <c r="G916" s="133">
        <v>0</v>
      </c>
      <c r="H916" s="142" t="s">
        <v>121</v>
      </c>
      <c r="I916" s="142" t="s">
        <v>121</v>
      </c>
    </row>
    <row r="917" spans="1:9" ht="27">
      <c r="A917" s="123">
        <v>29252919</v>
      </c>
      <c r="B917" s="124" t="s">
        <v>1009</v>
      </c>
      <c r="C917" s="125"/>
      <c r="D917" s="138">
        <v>3.3921000000000001</v>
      </c>
      <c r="E917" s="138">
        <v>3.5682999999999998</v>
      </c>
      <c r="F917" s="133">
        <v>0</v>
      </c>
      <c r="G917" s="133">
        <v>0</v>
      </c>
      <c r="H917" s="133">
        <v>2.1</v>
      </c>
      <c r="I917" s="133">
        <v>9.65</v>
      </c>
    </row>
    <row r="918" spans="1:9">
      <c r="A918" s="123">
        <v>29252921</v>
      </c>
      <c r="B918" s="124" t="s">
        <v>1010</v>
      </c>
      <c r="C918" s="125"/>
      <c r="D918" s="138">
        <v>3.5089000000000001</v>
      </c>
      <c r="E918" s="138">
        <v>3.9497</v>
      </c>
      <c r="F918" s="133">
        <v>0</v>
      </c>
      <c r="G918" s="133">
        <v>0</v>
      </c>
      <c r="H918" s="133">
        <v>2.1</v>
      </c>
      <c r="I918" s="133">
        <v>9.65</v>
      </c>
    </row>
    <row r="919" spans="1:9">
      <c r="A919" s="123">
        <v>29252922</v>
      </c>
      <c r="B919" s="124" t="s">
        <v>1011</v>
      </c>
      <c r="C919" s="125"/>
      <c r="D919" s="138">
        <v>3.8475999999999999</v>
      </c>
      <c r="E919" s="138">
        <v>4.0251999999999999</v>
      </c>
      <c r="F919" s="133">
        <v>10.8</v>
      </c>
      <c r="G919" s="133">
        <v>0</v>
      </c>
      <c r="H919" s="133">
        <v>2.1</v>
      </c>
      <c r="I919" s="133">
        <v>9.65</v>
      </c>
    </row>
    <row r="920" spans="1:9">
      <c r="A920" s="123">
        <v>29252923</v>
      </c>
      <c r="B920" s="124" t="s">
        <v>1012</v>
      </c>
      <c r="C920" s="125"/>
      <c r="D920" s="136">
        <v>4.2423999999999999</v>
      </c>
      <c r="E920" s="136">
        <v>5.7972999999999999</v>
      </c>
      <c r="F920" s="133">
        <v>0</v>
      </c>
      <c r="G920" s="133">
        <v>0</v>
      </c>
      <c r="H920" s="142" t="s">
        <v>121</v>
      </c>
      <c r="I920" s="142" t="s">
        <v>121</v>
      </c>
    </row>
    <row r="921" spans="1:9">
      <c r="A921" s="123">
        <v>29252929</v>
      </c>
      <c r="B921" s="124" t="s">
        <v>1013</v>
      </c>
      <c r="C921" s="125"/>
      <c r="D921" s="138">
        <v>15.92</v>
      </c>
      <c r="E921" s="138">
        <v>15.776899999999999</v>
      </c>
      <c r="F921" s="133">
        <v>10.8</v>
      </c>
      <c r="G921" s="133">
        <v>0</v>
      </c>
      <c r="H921" s="133">
        <v>2.1</v>
      </c>
      <c r="I921" s="133">
        <v>9.65</v>
      </c>
    </row>
    <row r="922" spans="1:9">
      <c r="A922" s="123">
        <v>29252930</v>
      </c>
      <c r="B922" s="124" t="s">
        <v>1014</v>
      </c>
      <c r="C922" s="125"/>
      <c r="D922" s="138">
        <v>17.47</v>
      </c>
      <c r="E922" s="138">
        <v>17.47</v>
      </c>
      <c r="F922" s="133">
        <v>0</v>
      </c>
      <c r="G922" s="133">
        <v>0</v>
      </c>
      <c r="H922" s="133">
        <v>2.1</v>
      </c>
      <c r="I922" s="133">
        <v>9.65</v>
      </c>
    </row>
    <row r="923" spans="1:9" ht="27">
      <c r="A923" s="123">
        <v>29252950</v>
      </c>
      <c r="B923" s="124" t="s">
        <v>1015</v>
      </c>
      <c r="C923" s="125"/>
      <c r="D923" s="138">
        <v>4.2480000000000002</v>
      </c>
      <c r="E923" s="138">
        <v>6.6738</v>
      </c>
      <c r="F923" s="133">
        <v>0</v>
      </c>
      <c r="G923" s="133">
        <v>0</v>
      </c>
      <c r="H923" s="142" t="s">
        <v>121</v>
      </c>
      <c r="I923" s="142" t="s">
        <v>121</v>
      </c>
    </row>
    <row r="924" spans="1:9">
      <c r="A924" s="123">
        <v>29252990</v>
      </c>
      <c r="B924" s="124" t="s">
        <v>1016</v>
      </c>
      <c r="C924" s="125"/>
      <c r="D924" s="138">
        <v>1.4228000000000001</v>
      </c>
      <c r="E924" s="138">
        <v>1.4990000000000001</v>
      </c>
      <c r="F924" s="133">
        <v>0</v>
      </c>
      <c r="G924" s="133">
        <v>0</v>
      </c>
      <c r="H924" s="133">
        <v>2.1</v>
      </c>
      <c r="I924" s="133">
        <v>9.65</v>
      </c>
    </row>
    <row r="925" spans="1:9">
      <c r="A925" s="123">
        <v>29261000</v>
      </c>
      <c r="B925" s="124" t="s">
        <v>1017</v>
      </c>
      <c r="C925" s="125"/>
      <c r="D925" s="138">
        <v>1.5072000000000001</v>
      </c>
      <c r="E925" s="138">
        <v>1.6460999999999999</v>
      </c>
      <c r="F925" s="133">
        <v>0</v>
      </c>
      <c r="G925" s="133">
        <v>0</v>
      </c>
      <c r="H925" s="133">
        <v>2.1</v>
      </c>
      <c r="I925" s="133">
        <v>9.65</v>
      </c>
    </row>
    <row r="926" spans="1:9">
      <c r="A926" s="123">
        <v>29262000</v>
      </c>
      <c r="B926" s="124" t="s">
        <v>1018</v>
      </c>
      <c r="C926" s="125"/>
      <c r="D926" s="138">
        <v>7.1402999999999999</v>
      </c>
      <c r="E926" s="138">
        <v>17.014600000000002</v>
      </c>
      <c r="F926" s="133">
        <v>0</v>
      </c>
      <c r="G926" s="133">
        <v>0</v>
      </c>
      <c r="H926" s="133">
        <v>2.1</v>
      </c>
      <c r="I926" s="133">
        <v>9.65</v>
      </c>
    </row>
    <row r="927" spans="1:9">
      <c r="A927" s="123">
        <v>29269019</v>
      </c>
      <c r="B927" s="124" t="s">
        <v>1019</v>
      </c>
      <c r="C927" s="125"/>
      <c r="D927" s="138">
        <v>41.889600000000002</v>
      </c>
      <c r="E927" s="138">
        <v>41.4465</v>
      </c>
      <c r="F927" s="133">
        <v>0</v>
      </c>
      <c r="G927" s="133">
        <v>0</v>
      </c>
      <c r="H927" s="133">
        <v>2.1</v>
      </c>
      <c r="I927" s="133">
        <v>9.65</v>
      </c>
    </row>
    <row r="928" spans="1:9">
      <c r="A928" s="123">
        <v>29269022</v>
      </c>
      <c r="B928" s="124" t="s">
        <v>1020</v>
      </c>
      <c r="C928" s="125"/>
      <c r="D928" s="138">
        <v>9.4971999999999994</v>
      </c>
      <c r="E928" s="138">
        <v>11.47</v>
      </c>
      <c r="F928" s="133">
        <v>12.6</v>
      </c>
      <c r="G928" s="133">
        <v>0</v>
      </c>
      <c r="H928" s="133">
        <v>2.1</v>
      </c>
      <c r="I928" s="133">
        <v>9.65</v>
      </c>
    </row>
    <row r="929" spans="1:9">
      <c r="A929" s="123">
        <v>29269023</v>
      </c>
      <c r="B929" s="124" t="s">
        <v>1021</v>
      </c>
      <c r="C929" s="125"/>
      <c r="D929" s="138">
        <v>55.0976</v>
      </c>
      <c r="E929" s="138">
        <v>58.860100000000003</v>
      </c>
      <c r="F929" s="133">
        <v>0</v>
      </c>
      <c r="G929" s="133">
        <v>0</v>
      </c>
      <c r="H929" s="133">
        <v>2.1</v>
      </c>
      <c r="I929" s="133">
        <v>9.65</v>
      </c>
    </row>
    <row r="930" spans="1:9">
      <c r="A930" s="123">
        <v>29269024</v>
      </c>
      <c r="B930" s="124" t="s">
        <v>1022</v>
      </c>
      <c r="C930" s="125"/>
      <c r="D930" s="138">
        <v>17.117000000000001</v>
      </c>
      <c r="E930" s="138">
        <v>17.266500000000001</v>
      </c>
      <c r="F930" s="133">
        <v>0</v>
      </c>
      <c r="G930" s="133">
        <v>0</v>
      </c>
      <c r="H930" s="133">
        <v>2.1</v>
      </c>
      <c r="I930" s="133">
        <v>9.65</v>
      </c>
    </row>
    <row r="931" spans="1:9">
      <c r="A931" s="123">
        <v>29269026</v>
      </c>
      <c r="B931" s="124" t="s">
        <v>1023</v>
      </c>
      <c r="C931" s="125"/>
      <c r="D931" s="136">
        <v>15.7965</v>
      </c>
      <c r="E931" s="136">
        <v>16.0747</v>
      </c>
      <c r="F931" s="133">
        <v>0</v>
      </c>
      <c r="G931" s="133">
        <v>0</v>
      </c>
      <c r="H931" s="133">
        <v>2.1</v>
      </c>
      <c r="I931" s="133">
        <v>9.65</v>
      </c>
    </row>
    <row r="932" spans="1:9">
      <c r="A932" s="123">
        <v>29269029</v>
      </c>
      <c r="B932" s="124" t="s">
        <v>1024</v>
      </c>
      <c r="C932" s="125"/>
      <c r="D932" s="138">
        <v>2.1646999999999998</v>
      </c>
      <c r="E932" s="138">
        <v>2.7019000000000002</v>
      </c>
      <c r="F932" s="133">
        <v>0</v>
      </c>
      <c r="G932" s="133">
        <v>0</v>
      </c>
      <c r="H932" s="133">
        <v>2.1</v>
      </c>
      <c r="I932" s="133">
        <v>9.65</v>
      </c>
    </row>
    <row r="933" spans="1:9">
      <c r="A933" s="123">
        <v>29269095</v>
      </c>
      <c r="B933" s="124" t="s">
        <v>1025</v>
      </c>
      <c r="C933" s="125"/>
      <c r="D933" s="138">
        <v>4.4725000000000001</v>
      </c>
      <c r="E933" s="138">
        <v>6.3238000000000003</v>
      </c>
      <c r="F933" s="133">
        <v>10.8</v>
      </c>
      <c r="G933" s="133">
        <v>0</v>
      </c>
      <c r="H933" s="133">
        <v>2.1</v>
      </c>
      <c r="I933" s="133">
        <v>9.65</v>
      </c>
    </row>
    <row r="934" spans="1:9" ht="27">
      <c r="A934" s="123">
        <v>29269096</v>
      </c>
      <c r="B934" s="124" t="s">
        <v>1026</v>
      </c>
      <c r="C934" s="125"/>
      <c r="D934" s="138">
        <v>2.3386</v>
      </c>
      <c r="E934" s="138">
        <v>8.8924000000000003</v>
      </c>
      <c r="F934" s="133">
        <v>0</v>
      </c>
      <c r="G934" s="133">
        <v>0</v>
      </c>
      <c r="H934" s="142" t="s">
        <v>121</v>
      </c>
      <c r="I934" s="142" t="s">
        <v>121</v>
      </c>
    </row>
    <row r="935" spans="1:9">
      <c r="A935" s="123">
        <v>29269099</v>
      </c>
      <c r="B935" s="124" t="s">
        <v>1027</v>
      </c>
      <c r="C935" s="125"/>
      <c r="D935" s="138">
        <v>2.2429000000000001</v>
      </c>
      <c r="E935" s="138">
        <v>2.6175999999999999</v>
      </c>
      <c r="F935" s="133">
        <v>12.6</v>
      </c>
      <c r="G935" s="133">
        <v>0</v>
      </c>
      <c r="H935" s="133">
        <v>2.1</v>
      </c>
      <c r="I935" s="133">
        <v>9.65</v>
      </c>
    </row>
    <row r="936" spans="1:9">
      <c r="A936" s="123">
        <v>29270021</v>
      </c>
      <c r="B936" s="124" t="s">
        <v>1028</v>
      </c>
      <c r="C936" s="125"/>
      <c r="D936" s="138">
        <v>21.0291</v>
      </c>
      <c r="E936" s="138">
        <v>21.305900000000001</v>
      </c>
      <c r="F936" s="133">
        <v>0</v>
      </c>
      <c r="G936" s="133">
        <v>0</v>
      </c>
      <c r="H936" s="133">
        <v>2.1</v>
      </c>
      <c r="I936" s="133">
        <v>9.65</v>
      </c>
    </row>
    <row r="937" spans="1:9">
      <c r="A937" s="123">
        <v>29270029</v>
      </c>
      <c r="B937" s="124" t="s">
        <v>1029</v>
      </c>
      <c r="C937" s="125"/>
      <c r="D937" s="138">
        <v>1.7678</v>
      </c>
      <c r="E937" s="138">
        <v>2.1985000000000001</v>
      </c>
      <c r="F937" s="133">
        <v>0</v>
      </c>
      <c r="G937" s="133">
        <v>0</v>
      </c>
      <c r="H937" s="133">
        <v>2.1</v>
      </c>
      <c r="I937" s="133">
        <v>9.65</v>
      </c>
    </row>
    <row r="938" spans="1:9">
      <c r="A938" s="123">
        <v>29280011</v>
      </c>
      <c r="B938" s="124" t="s">
        <v>1030</v>
      </c>
      <c r="C938" s="125"/>
      <c r="D938" s="138">
        <v>7.3955000000000002</v>
      </c>
      <c r="E938" s="138">
        <v>7.4339000000000004</v>
      </c>
      <c r="F938" s="133">
        <v>0</v>
      </c>
      <c r="G938" s="133">
        <v>0</v>
      </c>
      <c r="H938" s="133">
        <v>2.1</v>
      </c>
      <c r="I938" s="133">
        <v>9.65</v>
      </c>
    </row>
    <row r="939" spans="1:9" ht="27">
      <c r="A939" s="123">
        <v>29280019</v>
      </c>
      <c r="B939" s="124" t="s">
        <v>1031</v>
      </c>
      <c r="C939" s="125"/>
      <c r="D939" s="138">
        <v>5.9172000000000002</v>
      </c>
      <c r="E939" s="138">
        <v>6.0629999999999997</v>
      </c>
      <c r="F939" s="133">
        <v>0</v>
      </c>
      <c r="G939" s="133">
        <v>0</v>
      </c>
      <c r="H939" s="142" t="s">
        <v>121</v>
      </c>
      <c r="I939" s="142" t="s">
        <v>121</v>
      </c>
    </row>
    <row r="940" spans="1:9">
      <c r="A940" s="123">
        <v>29280090</v>
      </c>
      <c r="B940" s="124" t="s">
        <v>1032</v>
      </c>
      <c r="C940" s="125"/>
      <c r="D940" s="138">
        <v>2.1309999999999998</v>
      </c>
      <c r="E940" s="138">
        <v>2.3155999999999999</v>
      </c>
      <c r="F940" s="133">
        <v>0</v>
      </c>
      <c r="G940" s="133">
        <v>0</v>
      </c>
      <c r="H940" s="133">
        <v>2.1</v>
      </c>
      <c r="I940" s="133">
        <v>9.65</v>
      </c>
    </row>
    <row r="941" spans="1:9">
      <c r="A941" s="123">
        <v>29291010</v>
      </c>
      <c r="B941" s="124" t="s">
        <v>1033</v>
      </c>
      <c r="C941" s="125"/>
      <c r="D941" s="138">
        <v>1.8783000000000001</v>
      </c>
      <c r="E941" s="138">
        <v>1.9718</v>
      </c>
      <c r="F941" s="133">
        <v>2</v>
      </c>
      <c r="G941" s="133">
        <v>0</v>
      </c>
      <c r="H941" s="133">
        <v>2.1</v>
      </c>
      <c r="I941" s="133">
        <v>9.65</v>
      </c>
    </row>
    <row r="942" spans="1:9">
      <c r="A942" s="123">
        <v>29291021</v>
      </c>
      <c r="B942" s="124" t="s">
        <v>1034</v>
      </c>
      <c r="C942" s="125"/>
      <c r="D942" s="136">
        <v>2.37</v>
      </c>
      <c r="E942" s="136">
        <v>2.37</v>
      </c>
      <c r="F942" s="133">
        <v>12.6</v>
      </c>
      <c r="G942" s="133">
        <v>0</v>
      </c>
      <c r="H942" s="133">
        <v>2.1</v>
      </c>
      <c r="I942" s="133">
        <v>9.65</v>
      </c>
    </row>
    <row r="943" spans="1:9">
      <c r="A943" s="123">
        <v>29291029</v>
      </c>
      <c r="B943" s="124" t="s">
        <v>1035</v>
      </c>
      <c r="C943" s="125"/>
      <c r="D943" s="138">
        <v>4.274</v>
      </c>
      <c r="E943" s="138">
        <v>4.3893000000000004</v>
      </c>
      <c r="F943" s="133">
        <v>0</v>
      </c>
      <c r="G943" s="133">
        <v>0</v>
      </c>
      <c r="H943" s="133">
        <v>2.1</v>
      </c>
      <c r="I943" s="133">
        <v>9.65</v>
      </c>
    </row>
    <row r="944" spans="1:9" ht="27">
      <c r="A944" s="123">
        <v>29291030</v>
      </c>
      <c r="B944" s="124" t="s">
        <v>1036</v>
      </c>
      <c r="C944" s="125"/>
      <c r="D944" s="138">
        <v>3.3130999999999999</v>
      </c>
      <c r="E944" s="138">
        <v>4.2784000000000004</v>
      </c>
      <c r="F944" s="133">
        <v>0</v>
      </c>
      <c r="G944" s="133">
        <v>0</v>
      </c>
      <c r="H944" s="133">
        <v>2.1</v>
      </c>
      <c r="I944" s="133">
        <v>9.65</v>
      </c>
    </row>
    <row r="945" spans="1:9">
      <c r="A945" s="123">
        <v>29291090</v>
      </c>
      <c r="B945" s="124" t="s">
        <v>1037</v>
      </c>
      <c r="C945" s="125"/>
      <c r="D945" s="138">
        <v>2.3248000000000002</v>
      </c>
      <c r="E945" s="138">
        <v>2.6570999999999998</v>
      </c>
      <c r="F945" s="133">
        <v>0</v>
      </c>
      <c r="G945" s="133">
        <v>0</v>
      </c>
      <c r="H945" s="133">
        <v>2.1</v>
      </c>
      <c r="I945" s="133">
        <v>9.65</v>
      </c>
    </row>
    <row r="946" spans="1:9" ht="27">
      <c r="A946" s="123">
        <v>29299011</v>
      </c>
      <c r="B946" s="124" t="s">
        <v>1038</v>
      </c>
      <c r="C946" s="125"/>
      <c r="D946" s="136">
        <v>70</v>
      </c>
      <c r="E946" s="136">
        <v>70</v>
      </c>
      <c r="F946" s="133">
        <v>0</v>
      </c>
      <c r="G946" s="133">
        <v>0</v>
      </c>
      <c r="H946" s="133">
        <v>2.1</v>
      </c>
      <c r="I946" s="133">
        <v>9.65</v>
      </c>
    </row>
    <row r="947" spans="1:9">
      <c r="A947" s="123">
        <v>29299019</v>
      </c>
      <c r="B947" s="124" t="s">
        <v>1039</v>
      </c>
      <c r="C947" s="125"/>
      <c r="D947" s="138">
        <v>10.6861</v>
      </c>
      <c r="E947" s="138">
        <v>12.931699999999999</v>
      </c>
      <c r="F947" s="133">
        <v>0</v>
      </c>
      <c r="G947" s="133">
        <v>0</v>
      </c>
      <c r="H947" s="133">
        <v>2.1</v>
      </c>
      <c r="I947" s="133">
        <v>9.65</v>
      </c>
    </row>
    <row r="948" spans="1:9" ht="27">
      <c r="A948" s="123">
        <v>29299090</v>
      </c>
      <c r="B948" s="124" t="s">
        <v>1040</v>
      </c>
      <c r="C948" s="125"/>
      <c r="D948" s="138">
        <v>2.5017</v>
      </c>
      <c r="E948" s="138">
        <v>2.5316000000000001</v>
      </c>
      <c r="F948" s="133">
        <v>0</v>
      </c>
      <c r="G948" s="133">
        <v>0</v>
      </c>
      <c r="H948" s="133">
        <v>2.1</v>
      </c>
      <c r="I948" s="133">
        <v>9.65</v>
      </c>
    </row>
    <row r="949" spans="1:9">
      <c r="A949" s="123">
        <v>29302011</v>
      </c>
      <c r="B949" s="124" t="s">
        <v>1041</v>
      </c>
      <c r="C949" s="125"/>
      <c r="D949" s="138">
        <v>8.7668999999999997</v>
      </c>
      <c r="E949" s="138">
        <v>26.0303</v>
      </c>
      <c r="F949" s="133">
        <v>0</v>
      </c>
      <c r="G949" s="133">
        <v>0</v>
      </c>
      <c r="H949" s="133">
        <v>2.1</v>
      </c>
      <c r="I949" s="133">
        <v>9.65</v>
      </c>
    </row>
    <row r="950" spans="1:9">
      <c r="A950" s="123">
        <v>29302012</v>
      </c>
      <c r="B950" s="124" t="s">
        <v>1042</v>
      </c>
      <c r="C950" s="125"/>
      <c r="D950" s="138">
        <v>13.8048</v>
      </c>
      <c r="E950" s="138">
        <v>13.914999999999999</v>
      </c>
      <c r="F950" s="133">
        <v>0</v>
      </c>
      <c r="G950" s="133">
        <v>0</v>
      </c>
      <c r="H950" s="142" t="s">
        <v>121</v>
      </c>
      <c r="I950" s="142" t="s">
        <v>121</v>
      </c>
    </row>
    <row r="951" spans="1:9">
      <c r="A951" s="123">
        <v>29302019</v>
      </c>
      <c r="B951" s="124" t="s">
        <v>1043</v>
      </c>
      <c r="C951" s="125"/>
      <c r="D951" s="136">
        <v>0.94489999999999996</v>
      </c>
      <c r="E951" s="136">
        <v>2.2065999999999999</v>
      </c>
      <c r="F951" s="133">
        <v>10.8</v>
      </c>
      <c r="G951" s="133">
        <v>0</v>
      </c>
      <c r="H951" s="133">
        <v>2.1</v>
      </c>
      <c r="I951" s="133">
        <v>9.65</v>
      </c>
    </row>
    <row r="952" spans="1:9">
      <c r="A952" s="123">
        <v>29302021</v>
      </c>
      <c r="B952" s="124" t="s">
        <v>1044</v>
      </c>
      <c r="C952" s="125"/>
      <c r="D952" s="138">
        <v>1.9887999999999999</v>
      </c>
      <c r="E952" s="138">
        <v>2.1760000000000002</v>
      </c>
      <c r="F952" s="133">
        <v>10.8</v>
      </c>
      <c r="G952" s="133">
        <v>0</v>
      </c>
      <c r="H952" s="133">
        <v>2.1</v>
      </c>
      <c r="I952" s="133">
        <v>9.65</v>
      </c>
    </row>
    <row r="953" spans="1:9">
      <c r="A953" s="123">
        <v>29302022</v>
      </c>
      <c r="B953" s="124" t="s">
        <v>1045</v>
      </c>
      <c r="C953" s="125"/>
      <c r="D953" s="138">
        <v>2.2898000000000001</v>
      </c>
      <c r="E953" s="138">
        <v>2.4954000000000001</v>
      </c>
      <c r="F953" s="133">
        <v>10.8</v>
      </c>
      <c r="G953" s="133">
        <v>0</v>
      </c>
      <c r="H953" s="133">
        <v>2.1</v>
      </c>
      <c r="I953" s="133">
        <v>9.65</v>
      </c>
    </row>
    <row r="954" spans="1:9">
      <c r="A954" s="123">
        <v>29302023</v>
      </c>
      <c r="B954" s="124" t="s">
        <v>1046</v>
      </c>
      <c r="C954" s="125"/>
      <c r="D954" s="138">
        <v>2.2521</v>
      </c>
      <c r="E954" s="138">
        <v>4.8686999999999996</v>
      </c>
      <c r="F954" s="133">
        <v>0</v>
      </c>
      <c r="G954" s="133">
        <v>0</v>
      </c>
      <c r="H954" s="133">
        <v>2.1</v>
      </c>
      <c r="I954" s="133">
        <v>9.65</v>
      </c>
    </row>
    <row r="955" spans="1:9">
      <c r="A955" s="123">
        <v>29302029</v>
      </c>
      <c r="B955" s="124" t="s">
        <v>1047</v>
      </c>
      <c r="C955" s="125"/>
      <c r="D955" s="136">
        <v>2.8327</v>
      </c>
      <c r="E955" s="136">
        <v>3.5234999999999999</v>
      </c>
      <c r="F955" s="133">
        <v>0</v>
      </c>
      <c r="G955" s="133">
        <v>0</v>
      </c>
      <c r="H955" s="133">
        <v>2.1</v>
      </c>
      <c r="I955" s="133">
        <v>9.65</v>
      </c>
    </row>
    <row r="956" spans="1:9">
      <c r="A956" s="123">
        <v>29303011</v>
      </c>
      <c r="B956" s="124" t="s">
        <v>1048</v>
      </c>
      <c r="C956" s="125"/>
      <c r="D956" s="138">
        <v>1.5662</v>
      </c>
      <c r="E956" s="138">
        <v>1.7830999999999999</v>
      </c>
      <c r="F956" s="133">
        <v>10.8</v>
      </c>
      <c r="G956" s="133">
        <v>0</v>
      </c>
      <c r="H956" s="133">
        <v>2.1</v>
      </c>
      <c r="I956" s="133">
        <v>9.65</v>
      </c>
    </row>
    <row r="957" spans="1:9">
      <c r="A957" s="123">
        <v>29303021</v>
      </c>
      <c r="B957" s="124" t="s">
        <v>1049</v>
      </c>
      <c r="C957" s="125"/>
      <c r="D957" s="136">
        <v>4.2992999999999997</v>
      </c>
      <c r="E957" s="136">
        <v>18.328800000000001</v>
      </c>
      <c r="F957" s="133">
        <v>0</v>
      </c>
      <c r="G957" s="133">
        <v>0</v>
      </c>
      <c r="H957" s="133">
        <v>2.1</v>
      </c>
      <c r="I957" s="133">
        <v>9.65</v>
      </c>
    </row>
    <row r="958" spans="1:9">
      <c r="A958" s="123">
        <v>29303029</v>
      </c>
      <c r="B958" s="124" t="s">
        <v>1050</v>
      </c>
      <c r="C958" s="125"/>
      <c r="D958" s="138">
        <v>3.2587999999999999</v>
      </c>
      <c r="E958" s="138">
        <v>3.9062999999999999</v>
      </c>
      <c r="F958" s="133">
        <v>0</v>
      </c>
      <c r="G958" s="133">
        <v>0</v>
      </c>
      <c r="H958" s="133">
        <v>2.1</v>
      </c>
      <c r="I958" s="133">
        <v>9.65</v>
      </c>
    </row>
    <row r="959" spans="1:9" ht="27">
      <c r="A959" s="123">
        <v>29303090</v>
      </c>
      <c r="B959" s="124" t="s">
        <v>1051</v>
      </c>
      <c r="C959" s="125"/>
      <c r="D959" s="136">
        <v>3.4182000000000001</v>
      </c>
      <c r="E959" s="136">
        <v>3.7048999999999999</v>
      </c>
      <c r="F959" s="133">
        <v>0</v>
      </c>
      <c r="G959" s="133">
        <v>0</v>
      </c>
      <c r="H959" s="142" t="s">
        <v>121</v>
      </c>
      <c r="I959" s="142" t="s">
        <v>121</v>
      </c>
    </row>
    <row r="960" spans="1:9">
      <c r="A960" s="123">
        <v>29304010</v>
      </c>
      <c r="B960" s="124" t="s">
        <v>1052</v>
      </c>
      <c r="C960" s="125"/>
      <c r="D960" s="138">
        <v>1.6907000000000001</v>
      </c>
      <c r="E960" s="138">
        <v>1.7490000000000001</v>
      </c>
      <c r="F960" s="133">
        <v>0</v>
      </c>
      <c r="G960" s="133">
        <v>0</v>
      </c>
      <c r="H960" s="142" t="s">
        <v>121</v>
      </c>
      <c r="I960" s="142" t="s">
        <v>121</v>
      </c>
    </row>
    <row r="961" spans="1:9">
      <c r="A961" s="123">
        <v>29304090</v>
      </c>
      <c r="B961" s="124" t="s">
        <v>1053</v>
      </c>
      <c r="C961" s="125"/>
      <c r="D961" s="138">
        <v>3.7711000000000001</v>
      </c>
      <c r="E961" s="138">
        <v>4.0970000000000004</v>
      </c>
      <c r="F961" s="133">
        <v>0</v>
      </c>
      <c r="G961" s="133">
        <v>0</v>
      </c>
      <c r="H961" s="133">
        <v>2.1</v>
      </c>
      <c r="I961" s="133">
        <v>9.65</v>
      </c>
    </row>
    <row r="962" spans="1:9">
      <c r="A962" s="123">
        <v>29309011</v>
      </c>
      <c r="B962" s="124" t="s">
        <v>1054</v>
      </c>
      <c r="C962" s="125"/>
      <c r="D962" s="138">
        <v>8.7989999999999995</v>
      </c>
      <c r="E962" s="138">
        <v>11.1683</v>
      </c>
      <c r="F962" s="133">
        <v>0</v>
      </c>
      <c r="G962" s="133">
        <v>0</v>
      </c>
      <c r="H962" s="133">
        <v>2.1</v>
      </c>
      <c r="I962" s="133">
        <v>9.65</v>
      </c>
    </row>
    <row r="963" spans="1:9">
      <c r="A963" s="123">
        <v>29309012</v>
      </c>
      <c r="B963" s="124" t="s">
        <v>1055</v>
      </c>
      <c r="C963" s="125"/>
      <c r="D963" s="138">
        <v>8.0471000000000004</v>
      </c>
      <c r="E963" s="138">
        <v>8.6880000000000006</v>
      </c>
      <c r="F963" s="133">
        <v>0</v>
      </c>
      <c r="G963" s="133">
        <v>0</v>
      </c>
      <c r="H963" s="142" t="s">
        <v>121</v>
      </c>
      <c r="I963" s="142" t="s">
        <v>121</v>
      </c>
    </row>
    <row r="964" spans="1:9" ht="27">
      <c r="A964" s="123">
        <v>29309019</v>
      </c>
      <c r="B964" s="124" t="s">
        <v>1056</v>
      </c>
      <c r="C964" s="125"/>
      <c r="D964" s="138">
        <v>1.8793</v>
      </c>
      <c r="E964" s="138">
        <v>1.9738</v>
      </c>
      <c r="F964" s="133">
        <v>0</v>
      </c>
      <c r="G964" s="133">
        <v>0</v>
      </c>
      <c r="H964" s="133">
        <v>2.1</v>
      </c>
      <c r="I964" s="133">
        <v>9.65</v>
      </c>
    </row>
    <row r="965" spans="1:9">
      <c r="A965" s="123">
        <v>29309021</v>
      </c>
      <c r="B965" s="124" t="s">
        <v>1057</v>
      </c>
      <c r="C965" s="125"/>
      <c r="D965" s="138">
        <v>4.8531000000000004</v>
      </c>
      <c r="E965" s="138">
        <v>4.9798999999999998</v>
      </c>
      <c r="F965" s="133">
        <v>0</v>
      </c>
      <c r="G965" s="133">
        <v>0</v>
      </c>
      <c r="H965" s="133">
        <v>2.1</v>
      </c>
      <c r="I965" s="133">
        <v>9.65</v>
      </c>
    </row>
    <row r="966" spans="1:9">
      <c r="A966" s="123">
        <v>29309022</v>
      </c>
      <c r="B966" s="124" t="s">
        <v>1058</v>
      </c>
      <c r="C966" s="125"/>
      <c r="D966" s="138">
        <v>2.3761999999999999</v>
      </c>
      <c r="E966" s="138">
        <v>6.0427</v>
      </c>
      <c r="F966" s="133">
        <v>0</v>
      </c>
      <c r="G966" s="133">
        <v>0</v>
      </c>
      <c r="H966" s="133">
        <v>2.1</v>
      </c>
      <c r="I966" s="133">
        <v>9.65</v>
      </c>
    </row>
    <row r="967" spans="1:9" ht="27">
      <c r="A967" s="123">
        <v>29309029</v>
      </c>
      <c r="B967" s="124" t="s">
        <v>1059</v>
      </c>
      <c r="C967" s="125"/>
      <c r="D967" s="138">
        <v>30.942799999999998</v>
      </c>
      <c r="E967" s="138">
        <v>30.942799999999998</v>
      </c>
      <c r="F967" s="133">
        <v>0</v>
      </c>
      <c r="G967" s="133">
        <v>0</v>
      </c>
      <c r="H967" s="133">
        <v>2.1</v>
      </c>
      <c r="I967" s="133">
        <v>9.65</v>
      </c>
    </row>
    <row r="968" spans="1:9">
      <c r="A968" s="123">
        <v>29309032</v>
      </c>
      <c r="B968" s="124" t="s">
        <v>1060</v>
      </c>
      <c r="C968" s="125"/>
      <c r="D968" s="136">
        <v>1.0731999999999999</v>
      </c>
      <c r="E968" s="136">
        <v>1.208</v>
      </c>
      <c r="F968" s="133">
        <v>0</v>
      </c>
      <c r="G968" s="133">
        <v>0</v>
      </c>
      <c r="H968" s="133">
        <v>2.1</v>
      </c>
      <c r="I968" s="133">
        <v>9.65</v>
      </c>
    </row>
    <row r="969" spans="1:9">
      <c r="A969" s="123">
        <v>29309034</v>
      </c>
      <c r="B969" s="124" t="s">
        <v>1061</v>
      </c>
      <c r="C969" s="125"/>
      <c r="D969" s="138">
        <v>8.8346</v>
      </c>
      <c r="E969" s="138">
        <v>9.1594999999999995</v>
      </c>
      <c r="F969" s="133">
        <v>0</v>
      </c>
      <c r="G969" s="133">
        <v>0</v>
      </c>
      <c r="H969" s="133">
        <v>2.1</v>
      </c>
      <c r="I969" s="133">
        <v>9.65</v>
      </c>
    </row>
    <row r="970" spans="1:9">
      <c r="A970" s="123">
        <v>29309035</v>
      </c>
      <c r="B970" s="124" t="s">
        <v>1062</v>
      </c>
      <c r="C970" s="125"/>
      <c r="D970" s="136">
        <v>3.1172</v>
      </c>
      <c r="E970" s="136">
        <v>11.290699999999999</v>
      </c>
      <c r="F970" s="133">
        <v>0</v>
      </c>
      <c r="G970" s="133">
        <v>0</v>
      </c>
      <c r="H970" s="142" t="s">
        <v>121</v>
      </c>
      <c r="I970" s="142" t="s">
        <v>121</v>
      </c>
    </row>
    <row r="971" spans="1:9">
      <c r="A971" s="123">
        <v>29309039</v>
      </c>
      <c r="B971" s="124" t="s">
        <v>1063</v>
      </c>
      <c r="C971" s="125"/>
      <c r="D971" s="138">
        <v>5.09</v>
      </c>
      <c r="E971" s="138">
        <v>21.617699999999999</v>
      </c>
      <c r="F971" s="133">
        <v>0</v>
      </c>
      <c r="G971" s="133">
        <v>0</v>
      </c>
      <c r="H971" s="133">
        <v>2.1</v>
      </c>
      <c r="I971" s="133">
        <v>9.65</v>
      </c>
    </row>
    <row r="972" spans="1:9" ht="27">
      <c r="A972" s="123">
        <v>29309049</v>
      </c>
      <c r="B972" s="124" t="s">
        <v>1064</v>
      </c>
      <c r="C972" s="125"/>
      <c r="D972" s="136">
        <v>3.7570000000000001</v>
      </c>
      <c r="E972" s="136">
        <v>4.6919000000000004</v>
      </c>
      <c r="F972" s="133">
        <v>0</v>
      </c>
      <c r="G972" s="133">
        <v>0</v>
      </c>
      <c r="H972" s="133">
        <v>2.1</v>
      </c>
      <c r="I972" s="133">
        <v>9.65</v>
      </c>
    </row>
    <row r="973" spans="1:9">
      <c r="A973" s="123">
        <v>29309059</v>
      </c>
      <c r="B973" s="124" t="s">
        <v>1065</v>
      </c>
      <c r="C973" s="125"/>
      <c r="D973" s="138">
        <v>5.7904999999999998</v>
      </c>
      <c r="E973" s="138">
        <v>6.2683</v>
      </c>
      <c r="F973" s="133">
        <v>10.8</v>
      </c>
      <c r="G973" s="133">
        <v>0</v>
      </c>
      <c r="H973" s="133">
        <v>2.1</v>
      </c>
      <c r="I973" s="133">
        <v>9.65</v>
      </c>
    </row>
    <row r="974" spans="1:9">
      <c r="A974" s="123">
        <v>29309061</v>
      </c>
      <c r="B974" s="124" t="s">
        <v>1066</v>
      </c>
      <c r="C974" s="125"/>
      <c r="D974" s="138">
        <v>2.5914999999999999</v>
      </c>
      <c r="E974" s="138">
        <v>11.589600000000001</v>
      </c>
      <c r="F974" s="133">
        <v>0</v>
      </c>
      <c r="G974" s="133">
        <v>0</v>
      </c>
      <c r="H974" s="142" t="s">
        <v>121</v>
      </c>
      <c r="I974" s="142" t="s">
        <v>121</v>
      </c>
    </row>
    <row r="975" spans="1:9">
      <c r="A975" s="123">
        <v>29309079</v>
      </c>
      <c r="B975" s="124" t="s">
        <v>1067</v>
      </c>
      <c r="C975" s="125"/>
      <c r="D975" s="138">
        <v>3.8773</v>
      </c>
      <c r="E975" s="138">
        <v>3.8784000000000001</v>
      </c>
      <c r="F975" s="133">
        <v>0</v>
      </c>
      <c r="G975" s="133">
        <v>0</v>
      </c>
      <c r="H975" s="133">
        <v>2.1</v>
      </c>
      <c r="I975" s="133">
        <v>9.65</v>
      </c>
    </row>
    <row r="976" spans="1:9">
      <c r="A976" s="123">
        <v>29309091</v>
      </c>
      <c r="B976" s="124" t="s">
        <v>1068</v>
      </c>
      <c r="C976" s="125"/>
      <c r="D976" s="138">
        <v>1.65</v>
      </c>
      <c r="E976" s="138">
        <v>2.1652</v>
      </c>
      <c r="F976" s="133">
        <v>10.8</v>
      </c>
      <c r="G976" s="133">
        <v>0</v>
      </c>
      <c r="H976" s="133">
        <v>2.1</v>
      </c>
      <c r="I976" s="133">
        <v>9.65</v>
      </c>
    </row>
    <row r="977" spans="1:9" ht="27">
      <c r="A977" s="123">
        <v>29309098</v>
      </c>
      <c r="B977" s="124" t="s">
        <v>1069</v>
      </c>
      <c r="C977" s="125"/>
      <c r="D977" s="136">
        <v>3.0670999999999999</v>
      </c>
      <c r="E977" s="136">
        <v>5.1767000000000003</v>
      </c>
      <c r="F977" s="133">
        <v>0</v>
      </c>
      <c r="G977" s="133">
        <v>0</v>
      </c>
      <c r="H977" s="142" t="s">
        <v>121</v>
      </c>
      <c r="I977" s="142" t="s">
        <v>121</v>
      </c>
    </row>
    <row r="978" spans="1:9">
      <c r="A978" s="123">
        <v>29309099</v>
      </c>
      <c r="B978" s="124" t="s">
        <v>1070</v>
      </c>
      <c r="C978" s="125"/>
      <c r="D978" s="138">
        <v>0.87229999999999996</v>
      </c>
      <c r="E978" s="138">
        <v>1.7295</v>
      </c>
      <c r="F978" s="133">
        <v>10.8</v>
      </c>
      <c r="G978" s="133">
        <v>0</v>
      </c>
      <c r="H978" s="142" t="s">
        <v>121</v>
      </c>
      <c r="I978" s="142" t="s">
        <v>121</v>
      </c>
    </row>
    <row r="979" spans="1:9" ht="27">
      <c r="A979" s="123">
        <v>29314800</v>
      </c>
      <c r="B979" s="126" t="s">
        <v>1071</v>
      </c>
      <c r="C979" s="125"/>
      <c r="D979" s="136">
        <v>0.86880000000000002</v>
      </c>
      <c r="E979" s="136">
        <v>1.1214999999999999</v>
      </c>
      <c r="F979" s="133">
        <v>10.8</v>
      </c>
      <c r="G979" s="133">
        <v>0</v>
      </c>
      <c r="H979" s="133">
        <v>2.1</v>
      </c>
      <c r="I979" s="133">
        <v>9.65</v>
      </c>
    </row>
    <row r="980" spans="1:9">
      <c r="A980" s="123">
        <v>29314911</v>
      </c>
      <c r="B980" s="124" t="s">
        <v>1072</v>
      </c>
      <c r="C980" s="125"/>
      <c r="D980" s="138">
        <v>1.6981999999999999</v>
      </c>
      <c r="E980" s="138">
        <v>1.7495000000000001</v>
      </c>
      <c r="F980" s="133">
        <v>12.6</v>
      </c>
      <c r="G980" s="133">
        <v>0</v>
      </c>
      <c r="H980" s="133">
        <v>2.1</v>
      </c>
      <c r="I980" s="133">
        <v>9.65</v>
      </c>
    </row>
    <row r="981" spans="1:9">
      <c r="A981" s="123">
        <v>29314913</v>
      </c>
      <c r="B981" s="124" t="s">
        <v>1073</v>
      </c>
      <c r="C981" s="125"/>
      <c r="D981" s="138">
        <v>3.8003999999999998</v>
      </c>
      <c r="E981" s="138">
        <v>3.8649</v>
      </c>
      <c r="F981" s="133">
        <v>3.8</v>
      </c>
      <c r="G981" s="133">
        <v>0</v>
      </c>
      <c r="H981" s="133">
        <v>2.1</v>
      </c>
      <c r="I981" s="133">
        <v>9.65</v>
      </c>
    </row>
    <row r="982" spans="1:9">
      <c r="A982" s="123">
        <v>29314914</v>
      </c>
      <c r="B982" s="124" t="s">
        <v>1074</v>
      </c>
      <c r="C982" s="125"/>
      <c r="D982" s="138">
        <v>7.8727</v>
      </c>
      <c r="E982" s="138">
        <v>8.1981000000000002</v>
      </c>
      <c r="F982" s="133">
        <v>0</v>
      </c>
      <c r="G982" s="133">
        <v>0</v>
      </c>
      <c r="H982" s="133">
        <v>2.1</v>
      </c>
      <c r="I982" s="133">
        <v>9.65</v>
      </c>
    </row>
    <row r="983" spans="1:9">
      <c r="A983" s="123">
        <v>29314915</v>
      </c>
      <c r="B983" s="124" t="s">
        <v>1075</v>
      </c>
      <c r="C983" s="125"/>
      <c r="D983" s="138">
        <v>1.0007999999999999</v>
      </c>
      <c r="E983" s="138">
        <v>1.4038999999999999</v>
      </c>
      <c r="F983" s="133">
        <v>10.8</v>
      </c>
      <c r="G983" s="133">
        <v>0</v>
      </c>
      <c r="H983" s="133">
        <v>2.1</v>
      </c>
      <c r="I983" s="133">
        <v>9.65</v>
      </c>
    </row>
    <row r="984" spans="1:9">
      <c r="A984" s="123">
        <v>29314990</v>
      </c>
      <c r="B984" s="124" t="s">
        <v>200</v>
      </c>
      <c r="C984" s="125"/>
      <c r="D984" s="138">
        <v>2.9655999999999998</v>
      </c>
      <c r="E984" s="138">
        <v>3.6928999999999998</v>
      </c>
      <c r="F984" s="133">
        <v>10.8</v>
      </c>
      <c r="G984" s="133">
        <v>0</v>
      </c>
      <c r="H984" s="133">
        <v>2.1</v>
      </c>
      <c r="I984" s="133">
        <v>9.65</v>
      </c>
    </row>
    <row r="985" spans="1:9">
      <c r="A985" s="123">
        <v>29315400</v>
      </c>
      <c r="B985" s="126" t="s">
        <v>1076</v>
      </c>
      <c r="C985" s="125"/>
      <c r="D985" s="138">
        <v>1.0826</v>
      </c>
      <c r="E985" s="138">
        <v>1.1875</v>
      </c>
      <c r="F985" s="133">
        <v>10.8</v>
      </c>
      <c r="G985" s="133">
        <v>0</v>
      </c>
      <c r="H985" s="142" t="s">
        <v>121</v>
      </c>
      <c r="I985" s="142" t="s">
        <v>121</v>
      </c>
    </row>
    <row r="986" spans="1:9">
      <c r="A986" s="123">
        <v>29315999</v>
      </c>
      <c r="B986" s="124" t="s">
        <v>200</v>
      </c>
      <c r="C986" s="125"/>
      <c r="D986" s="138">
        <v>2.3509000000000002</v>
      </c>
      <c r="E986" s="138">
        <v>3.2942999999999998</v>
      </c>
      <c r="F986" s="133">
        <v>0</v>
      </c>
      <c r="G986" s="133">
        <v>0</v>
      </c>
      <c r="H986" s="133">
        <v>2.1</v>
      </c>
      <c r="I986" s="133">
        <v>9.65</v>
      </c>
    </row>
    <row r="987" spans="1:9">
      <c r="A987" s="123">
        <v>29319029</v>
      </c>
      <c r="B987" s="124" t="s">
        <v>1077</v>
      </c>
      <c r="C987" s="125"/>
      <c r="D987" s="136">
        <v>8.5592000000000006</v>
      </c>
      <c r="E987" s="136">
        <v>8.9873999999999992</v>
      </c>
      <c r="F987" s="133">
        <v>10.8</v>
      </c>
      <c r="G987" s="133">
        <v>0</v>
      </c>
      <c r="H987" s="133">
        <v>2.1</v>
      </c>
      <c r="I987" s="133">
        <v>9.65</v>
      </c>
    </row>
    <row r="988" spans="1:9">
      <c r="A988" s="123">
        <v>29319046</v>
      </c>
      <c r="B988" s="124" t="s">
        <v>1078</v>
      </c>
      <c r="C988" s="125"/>
      <c r="D988" s="136">
        <v>7.0896999999999997</v>
      </c>
      <c r="E988" s="136">
        <v>10.4572</v>
      </c>
      <c r="F988" s="133">
        <v>0</v>
      </c>
      <c r="G988" s="133">
        <v>0</v>
      </c>
      <c r="H988" s="133">
        <v>2.1</v>
      </c>
      <c r="I988" s="133">
        <v>9.65</v>
      </c>
    </row>
    <row r="989" spans="1:9">
      <c r="A989" s="123">
        <v>29319049</v>
      </c>
      <c r="B989" s="124" t="s">
        <v>1079</v>
      </c>
      <c r="C989" s="125"/>
      <c r="D989" s="138">
        <v>33.1355</v>
      </c>
      <c r="E989" s="138">
        <v>33.140599999999999</v>
      </c>
      <c r="F989" s="133">
        <v>0</v>
      </c>
      <c r="G989" s="133">
        <v>0</v>
      </c>
      <c r="H989" s="142" t="s">
        <v>121</v>
      </c>
      <c r="I989" s="142" t="s">
        <v>121</v>
      </c>
    </row>
    <row r="990" spans="1:9">
      <c r="A990" s="123">
        <v>29319059</v>
      </c>
      <c r="B990" s="124" t="s">
        <v>1080</v>
      </c>
      <c r="C990" s="125"/>
      <c r="D990" s="136">
        <v>1.0663</v>
      </c>
      <c r="E990" s="136">
        <v>1.7937000000000001</v>
      </c>
      <c r="F990" s="133">
        <v>0</v>
      </c>
      <c r="G990" s="133">
        <v>0</v>
      </c>
      <c r="H990" s="133">
        <v>2.1</v>
      </c>
      <c r="I990" s="133">
        <v>9.65</v>
      </c>
    </row>
    <row r="991" spans="1:9">
      <c r="A991" s="123">
        <v>29319090</v>
      </c>
      <c r="B991" s="124" t="s">
        <v>1081</v>
      </c>
      <c r="C991" s="125"/>
      <c r="D991" s="138">
        <v>1.7392000000000001</v>
      </c>
      <c r="E991" s="138">
        <v>1.8528</v>
      </c>
      <c r="F991" s="133">
        <v>0</v>
      </c>
      <c r="G991" s="133">
        <v>0</v>
      </c>
      <c r="H991" s="133">
        <v>2.1</v>
      </c>
      <c r="I991" s="133">
        <v>9.65</v>
      </c>
    </row>
    <row r="992" spans="1:9">
      <c r="A992" s="123">
        <v>29321100</v>
      </c>
      <c r="B992" s="126" t="s">
        <v>1082</v>
      </c>
      <c r="C992" s="125"/>
      <c r="D992" s="138">
        <v>1.4319</v>
      </c>
      <c r="E992" s="138">
        <v>1.7629999999999999</v>
      </c>
      <c r="F992" s="133">
        <v>10.8</v>
      </c>
      <c r="G992" s="133">
        <v>0</v>
      </c>
      <c r="H992" s="133">
        <v>2.1</v>
      </c>
      <c r="I992" s="133">
        <v>9.65</v>
      </c>
    </row>
    <row r="993" spans="1:9">
      <c r="A993" s="123">
        <v>29321200</v>
      </c>
      <c r="B993" s="124" t="s">
        <v>1083</v>
      </c>
      <c r="C993" s="125"/>
      <c r="D993" s="138">
        <v>1.1509</v>
      </c>
      <c r="E993" s="138">
        <v>1.2321</v>
      </c>
      <c r="F993" s="133">
        <v>10.8</v>
      </c>
      <c r="G993" s="133">
        <v>0</v>
      </c>
      <c r="H993" s="133">
        <v>2.1</v>
      </c>
      <c r="I993" s="133">
        <v>9.65</v>
      </c>
    </row>
    <row r="994" spans="1:9">
      <c r="A994" s="123">
        <v>29321310</v>
      </c>
      <c r="B994" s="124" t="s">
        <v>1084</v>
      </c>
      <c r="C994" s="125"/>
      <c r="D994" s="138">
        <v>16.161200000000001</v>
      </c>
      <c r="E994" s="138">
        <v>18.685700000000001</v>
      </c>
      <c r="F994" s="133">
        <v>0</v>
      </c>
      <c r="G994" s="133">
        <v>0</v>
      </c>
      <c r="H994" s="142" t="s">
        <v>121</v>
      </c>
      <c r="I994" s="142" t="s">
        <v>121</v>
      </c>
    </row>
    <row r="995" spans="1:9">
      <c r="A995" s="123">
        <v>29321400</v>
      </c>
      <c r="B995" s="126" t="s">
        <v>1085</v>
      </c>
      <c r="C995" s="125"/>
      <c r="D995" s="136">
        <v>38.598799999999997</v>
      </c>
      <c r="E995" s="136">
        <v>48.9084</v>
      </c>
      <c r="F995" s="133">
        <v>0</v>
      </c>
      <c r="G995" s="133">
        <v>0</v>
      </c>
      <c r="H995" s="142" t="s">
        <v>121</v>
      </c>
      <c r="I995" s="142" t="s">
        <v>121</v>
      </c>
    </row>
    <row r="996" spans="1:9">
      <c r="A996" s="123">
        <v>29321990</v>
      </c>
      <c r="B996" s="124" t="s">
        <v>1086</v>
      </c>
      <c r="C996" s="125"/>
      <c r="D996" s="138">
        <v>2.4863</v>
      </c>
      <c r="E996" s="138">
        <v>12.677099999999999</v>
      </c>
      <c r="F996" s="133">
        <v>0</v>
      </c>
      <c r="G996" s="133">
        <v>0</v>
      </c>
      <c r="H996" s="142" t="s">
        <v>121</v>
      </c>
      <c r="I996" s="142" t="s">
        <v>121</v>
      </c>
    </row>
    <row r="997" spans="1:9">
      <c r="A997" s="123">
        <v>29322000</v>
      </c>
      <c r="B997" s="124" t="s">
        <v>1087</v>
      </c>
      <c r="C997" s="125"/>
      <c r="D997" s="138">
        <v>15.931100000000001</v>
      </c>
      <c r="E997" s="138">
        <v>16.917000000000002</v>
      </c>
      <c r="F997" s="133">
        <v>10.8</v>
      </c>
      <c r="G997" s="133">
        <v>0</v>
      </c>
      <c r="H997" s="133">
        <v>2.1</v>
      </c>
      <c r="I997" s="133">
        <v>9.65</v>
      </c>
    </row>
    <row r="998" spans="1:9">
      <c r="A998" s="123">
        <v>29329300</v>
      </c>
      <c r="B998" s="124" t="s">
        <v>1088</v>
      </c>
      <c r="C998" s="125"/>
      <c r="D998" s="138">
        <v>7.1844000000000001</v>
      </c>
      <c r="E998" s="138">
        <v>8.3416999999999994</v>
      </c>
      <c r="F998" s="133">
        <v>10.8</v>
      </c>
      <c r="G998" s="133">
        <v>0</v>
      </c>
      <c r="H998" s="133">
        <v>2.1</v>
      </c>
      <c r="I998" s="133">
        <v>9.65</v>
      </c>
    </row>
    <row r="999" spans="1:9">
      <c r="A999" s="123">
        <v>29329911</v>
      </c>
      <c r="B999" s="124" t="s">
        <v>1089</v>
      </c>
      <c r="C999" s="125"/>
      <c r="D999" s="138">
        <v>145.05000000000001</v>
      </c>
      <c r="E999" s="138">
        <v>145.05000000000001</v>
      </c>
      <c r="F999" s="133">
        <v>12.6</v>
      </c>
      <c r="G999" s="133">
        <v>0</v>
      </c>
      <c r="H999" s="133">
        <v>0</v>
      </c>
      <c r="I999" s="133">
        <v>0</v>
      </c>
    </row>
    <row r="1000" spans="1:9">
      <c r="A1000" s="123">
        <v>29329991</v>
      </c>
      <c r="B1000" s="124" t="s">
        <v>1090</v>
      </c>
      <c r="C1000" s="125"/>
      <c r="D1000" s="138">
        <v>6.21</v>
      </c>
      <c r="E1000" s="138">
        <v>7.4101999999999997</v>
      </c>
      <c r="F1000" s="133">
        <v>0</v>
      </c>
      <c r="G1000" s="133">
        <v>0</v>
      </c>
      <c r="H1000" s="133">
        <v>2.1</v>
      </c>
      <c r="I1000" s="133">
        <v>9.65</v>
      </c>
    </row>
    <row r="1001" spans="1:9" ht="27">
      <c r="A1001" s="123">
        <v>29329992</v>
      </c>
      <c r="B1001" s="124" t="s">
        <v>1091</v>
      </c>
      <c r="C1001" s="125"/>
      <c r="D1001" s="138">
        <v>13.854699999999999</v>
      </c>
      <c r="E1001" s="138">
        <v>14.4178</v>
      </c>
      <c r="F1001" s="133">
        <v>0</v>
      </c>
      <c r="G1001" s="133">
        <v>0</v>
      </c>
      <c r="H1001" s="133">
        <v>2.1</v>
      </c>
      <c r="I1001" s="133">
        <v>9.65</v>
      </c>
    </row>
    <row r="1002" spans="1:9">
      <c r="A1002" s="123">
        <v>29329994</v>
      </c>
      <c r="B1002" s="124" t="s">
        <v>1092</v>
      </c>
      <c r="C1002" s="125"/>
      <c r="D1002" s="138">
        <v>5.0483000000000002</v>
      </c>
      <c r="E1002" s="138">
        <v>12.158899999999999</v>
      </c>
      <c r="F1002" s="133">
        <v>0</v>
      </c>
      <c r="G1002" s="133">
        <v>0</v>
      </c>
      <c r="H1002" s="142" t="s">
        <v>121</v>
      </c>
      <c r="I1002" s="142" t="s">
        <v>121</v>
      </c>
    </row>
    <row r="1003" spans="1:9">
      <c r="A1003" s="123">
        <v>29329999</v>
      </c>
      <c r="B1003" s="124" t="s">
        <v>1093</v>
      </c>
      <c r="C1003" s="125"/>
      <c r="D1003" s="138">
        <v>11.253299999999999</v>
      </c>
      <c r="E1003" s="138">
        <v>13.2074</v>
      </c>
      <c r="F1003" s="133">
        <v>0</v>
      </c>
      <c r="G1003" s="133">
        <v>0</v>
      </c>
      <c r="H1003" s="133">
        <v>0</v>
      </c>
      <c r="I1003" s="133">
        <v>0</v>
      </c>
    </row>
    <row r="1004" spans="1:9">
      <c r="A1004" s="123">
        <v>29331111</v>
      </c>
      <c r="B1004" s="124" t="s">
        <v>1094</v>
      </c>
      <c r="C1004" s="125"/>
      <c r="D1004" s="136">
        <v>12.1898</v>
      </c>
      <c r="E1004" s="136">
        <v>11.548</v>
      </c>
      <c r="F1004" s="133">
        <v>0</v>
      </c>
      <c r="G1004" s="133">
        <v>0</v>
      </c>
      <c r="H1004" s="142" t="s">
        <v>121</v>
      </c>
      <c r="I1004" s="142" t="s">
        <v>121</v>
      </c>
    </row>
    <row r="1005" spans="1:9">
      <c r="A1005" s="123">
        <v>29331190</v>
      </c>
      <c r="B1005" s="124" t="s">
        <v>1095</v>
      </c>
      <c r="C1005" s="125"/>
      <c r="D1005" s="138">
        <v>51.3</v>
      </c>
      <c r="E1005" s="138">
        <v>51.420099999999998</v>
      </c>
      <c r="F1005" s="133">
        <v>0</v>
      </c>
      <c r="G1005" s="133">
        <v>0</v>
      </c>
      <c r="H1005" s="142" t="s">
        <v>121</v>
      </c>
      <c r="I1005" s="142" t="s">
        <v>121</v>
      </c>
    </row>
    <row r="1006" spans="1:9">
      <c r="A1006" s="123">
        <v>29331919</v>
      </c>
      <c r="B1006" s="124" t="s">
        <v>1096</v>
      </c>
      <c r="C1006" s="125"/>
      <c r="D1006" s="136">
        <v>52.189100000000003</v>
      </c>
      <c r="E1006" s="136">
        <v>91.141599999999997</v>
      </c>
      <c r="F1006" s="133">
        <v>0</v>
      </c>
      <c r="G1006" s="133">
        <v>0</v>
      </c>
      <c r="H1006" s="142" t="s">
        <v>121</v>
      </c>
      <c r="I1006" s="142" t="s">
        <v>121</v>
      </c>
    </row>
    <row r="1007" spans="1:9">
      <c r="A1007" s="123">
        <v>29331990</v>
      </c>
      <c r="B1007" s="124" t="s">
        <v>1097</v>
      </c>
      <c r="C1007" s="125"/>
      <c r="D1007" s="138">
        <v>1.7839</v>
      </c>
      <c r="E1007" s="138">
        <v>2.0173999999999999</v>
      </c>
      <c r="F1007" s="133">
        <v>0</v>
      </c>
      <c r="G1007" s="133">
        <v>0</v>
      </c>
      <c r="H1007" s="142" t="s">
        <v>121</v>
      </c>
      <c r="I1007" s="142" t="s">
        <v>121</v>
      </c>
    </row>
    <row r="1008" spans="1:9">
      <c r="A1008" s="123">
        <v>29332190</v>
      </c>
      <c r="B1008" s="124" t="s">
        <v>1098</v>
      </c>
      <c r="C1008" s="125"/>
      <c r="D1008" s="138">
        <v>9.1620000000000008</v>
      </c>
      <c r="E1008" s="138">
        <v>14.042</v>
      </c>
      <c r="F1008" s="133">
        <v>12.6</v>
      </c>
      <c r="G1008" s="133">
        <v>0</v>
      </c>
      <c r="H1008" s="142" t="s">
        <v>121</v>
      </c>
      <c r="I1008" s="142" t="s">
        <v>121</v>
      </c>
    </row>
    <row r="1009" spans="1:9">
      <c r="A1009" s="123">
        <v>29332912</v>
      </c>
      <c r="B1009" s="124" t="s">
        <v>1099</v>
      </c>
      <c r="C1009" s="125"/>
      <c r="D1009" s="138">
        <v>28.227599999999999</v>
      </c>
      <c r="E1009" s="138">
        <v>28.485399999999998</v>
      </c>
      <c r="F1009" s="133">
        <v>12.6</v>
      </c>
      <c r="G1009" s="133">
        <v>0</v>
      </c>
      <c r="H1009" s="133">
        <v>0</v>
      </c>
      <c r="I1009" s="133">
        <v>0</v>
      </c>
    </row>
    <row r="1010" spans="1:9">
      <c r="A1010" s="123">
        <v>29332913</v>
      </c>
      <c r="B1010" s="124" t="s">
        <v>1100</v>
      </c>
      <c r="C1010" s="125"/>
      <c r="D1010" s="138">
        <v>37.519500000000001</v>
      </c>
      <c r="E1010" s="138">
        <v>38.145800000000001</v>
      </c>
      <c r="F1010" s="133">
        <v>0</v>
      </c>
      <c r="G1010" s="133">
        <v>0</v>
      </c>
      <c r="H1010" s="142" t="s">
        <v>121</v>
      </c>
      <c r="I1010" s="142" t="s">
        <v>121</v>
      </c>
    </row>
    <row r="1011" spans="1:9" ht="27">
      <c r="A1011" s="123">
        <v>29332919</v>
      </c>
      <c r="B1011" s="124" t="s">
        <v>1101</v>
      </c>
      <c r="C1011" s="125"/>
      <c r="D1011" s="138">
        <v>49.5</v>
      </c>
      <c r="E1011" s="138">
        <v>49.5</v>
      </c>
      <c r="F1011" s="133">
        <v>12.6</v>
      </c>
      <c r="G1011" s="133">
        <v>0</v>
      </c>
      <c r="H1011" s="133">
        <v>0</v>
      </c>
      <c r="I1011" s="133">
        <v>0</v>
      </c>
    </row>
    <row r="1012" spans="1:9">
      <c r="A1012" s="123">
        <v>29332921</v>
      </c>
      <c r="B1012" s="124" t="s">
        <v>1102</v>
      </c>
      <c r="C1012" s="125"/>
      <c r="D1012" s="138">
        <v>30.452100000000002</v>
      </c>
      <c r="E1012" s="138">
        <v>33.907600000000002</v>
      </c>
      <c r="F1012" s="133">
        <v>12.6</v>
      </c>
      <c r="G1012" s="133">
        <v>0</v>
      </c>
      <c r="H1012" s="133">
        <v>0</v>
      </c>
      <c r="I1012" s="133">
        <v>0</v>
      </c>
    </row>
    <row r="1013" spans="1:9" ht="27">
      <c r="A1013" s="123">
        <v>29332922</v>
      </c>
      <c r="B1013" s="124" t="s">
        <v>1103</v>
      </c>
      <c r="C1013" s="125"/>
      <c r="D1013" s="138">
        <v>50</v>
      </c>
      <c r="E1013" s="138">
        <v>50</v>
      </c>
      <c r="F1013" s="133">
        <v>0</v>
      </c>
      <c r="G1013" s="133">
        <v>0</v>
      </c>
      <c r="H1013" s="133">
        <v>0</v>
      </c>
      <c r="I1013" s="133">
        <v>0</v>
      </c>
    </row>
    <row r="1014" spans="1:9">
      <c r="A1014" s="123">
        <v>29332924</v>
      </c>
      <c r="B1014" s="124" t="s">
        <v>1104</v>
      </c>
      <c r="C1014" s="125"/>
      <c r="D1014" s="138">
        <v>35.982399999999998</v>
      </c>
      <c r="E1014" s="138">
        <v>35.982399999999998</v>
      </c>
      <c r="F1014" s="133">
        <v>0</v>
      </c>
      <c r="G1014" s="133">
        <v>0</v>
      </c>
      <c r="H1014" s="133">
        <v>0</v>
      </c>
      <c r="I1014" s="133">
        <v>0</v>
      </c>
    </row>
    <row r="1015" spans="1:9">
      <c r="A1015" s="123">
        <v>29332925</v>
      </c>
      <c r="B1015" s="124" t="s">
        <v>1105</v>
      </c>
      <c r="C1015" s="125"/>
      <c r="D1015" s="138">
        <v>12.9848</v>
      </c>
      <c r="E1015" s="138">
        <v>14.092499999999999</v>
      </c>
      <c r="F1015" s="133">
        <v>0</v>
      </c>
      <c r="G1015" s="133">
        <v>0</v>
      </c>
      <c r="H1015" s="142" t="s">
        <v>121</v>
      </c>
      <c r="I1015" s="142" t="s">
        <v>121</v>
      </c>
    </row>
    <row r="1016" spans="1:9">
      <c r="A1016" s="123">
        <v>29332929</v>
      </c>
      <c r="B1016" s="124" t="s">
        <v>1106</v>
      </c>
      <c r="C1016" s="125"/>
      <c r="D1016" s="138">
        <v>25.002800000000001</v>
      </c>
      <c r="E1016" s="138">
        <v>25.0029</v>
      </c>
      <c r="F1016" s="133">
        <v>0</v>
      </c>
      <c r="G1016" s="133">
        <v>0</v>
      </c>
      <c r="H1016" s="142" t="s">
        <v>121</v>
      </c>
      <c r="I1016" s="142" t="s">
        <v>121</v>
      </c>
    </row>
    <row r="1017" spans="1:9" ht="27">
      <c r="A1017" s="123">
        <v>29332930</v>
      </c>
      <c r="B1017" s="124" t="s">
        <v>1107</v>
      </c>
      <c r="C1017" s="125"/>
      <c r="D1017" s="138">
        <v>6.2489999999999997</v>
      </c>
      <c r="E1017" s="138">
        <v>8.0760000000000005</v>
      </c>
      <c r="F1017" s="133">
        <v>0</v>
      </c>
      <c r="G1017" s="133">
        <v>0</v>
      </c>
      <c r="H1017" s="142" t="s">
        <v>121</v>
      </c>
      <c r="I1017" s="142" t="s">
        <v>121</v>
      </c>
    </row>
    <row r="1018" spans="1:9">
      <c r="A1018" s="123">
        <v>29332991</v>
      </c>
      <c r="B1018" s="124" t="s">
        <v>1108</v>
      </c>
      <c r="C1018" s="125"/>
      <c r="D1018" s="138">
        <v>27.4133</v>
      </c>
      <c r="E1018" s="138">
        <v>29.3658</v>
      </c>
      <c r="F1018" s="133">
        <v>0</v>
      </c>
      <c r="G1018" s="133">
        <v>0</v>
      </c>
      <c r="H1018" s="142" t="s">
        <v>121</v>
      </c>
      <c r="I1018" s="142" t="s">
        <v>121</v>
      </c>
    </row>
    <row r="1019" spans="1:9">
      <c r="A1019" s="123">
        <v>29332992</v>
      </c>
      <c r="B1019" s="124" t="s">
        <v>1109</v>
      </c>
      <c r="C1019" s="125"/>
      <c r="D1019" s="136">
        <v>4.1119000000000003</v>
      </c>
      <c r="E1019" s="136">
        <v>35.877099999999999</v>
      </c>
      <c r="F1019" s="133">
        <v>0</v>
      </c>
      <c r="G1019" s="133">
        <v>0</v>
      </c>
      <c r="H1019" s="142" t="s">
        <v>121</v>
      </c>
      <c r="I1019" s="142" t="s">
        <v>121</v>
      </c>
    </row>
    <row r="1020" spans="1:9">
      <c r="A1020" s="123">
        <v>29332999</v>
      </c>
      <c r="B1020" s="124" t="s">
        <v>1110</v>
      </c>
      <c r="C1020" s="125"/>
      <c r="D1020" s="138">
        <v>63.5</v>
      </c>
      <c r="E1020" s="138">
        <v>63.5</v>
      </c>
      <c r="F1020" s="133">
        <v>0</v>
      </c>
      <c r="G1020" s="133">
        <v>0</v>
      </c>
      <c r="H1020" s="133">
        <v>2.1</v>
      </c>
      <c r="I1020" s="133">
        <v>9.65</v>
      </c>
    </row>
    <row r="1021" spans="1:9">
      <c r="A1021" s="123">
        <v>29333110</v>
      </c>
      <c r="B1021" s="124" t="s">
        <v>1111</v>
      </c>
      <c r="C1021" s="125"/>
      <c r="D1021" s="138">
        <v>17.546299999999999</v>
      </c>
      <c r="E1021" s="138">
        <v>42.081400000000002</v>
      </c>
      <c r="F1021" s="133">
        <v>0</v>
      </c>
      <c r="G1021" s="133">
        <v>0</v>
      </c>
      <c r="H1021" s="133">
        <v>2.1</v>
      </c>
      <c r="I1021" s="133">
        <v>9.65</v>
      </c>
    </row>
    <row r="1022" spans="1:9">
      <c r="A1022" s="123">
        <v>29333120</v>
      </c>
      <c r="B1022" s="124" t="s">
        <v>1112</v>
      </c>
      <c r="C1022" s="125"/>
      <c r="D1022" s="138">
        <v>7.8952</v>
      </c>
      <c r="E1022" s="138">
        <v>7.9691999999999998</v>
      </c>
      <c r="F1022" s="133">
        <v>0</v>
      </c>
      <c r="G1022" s="133">
        <v>0</v>
      </c>
      <c r="H1022" s="133">
        <v>2.1</v>
      </c>
      <c r="I1022" s="133">
        <v>9.65</v>
      </c>
    </row>
    <row r="1023" spans="1:9">
      <c r="A1023" s="123">
        <v>29333200</v>
      </c>
      <c r="B1023" s="124" t="s">
        <v>1113</v>
      </c>
      <c r="C1023" s="125"/>
      <c r="D1023" s="136">
        <v>22.3567</v>
      </c>
      <c r="E1023" s="136">
        <v>48.420200000000001</v>
      </c>
      <c r="F1023" s="133">
        <v>0</v>
      </c>
      <c r="G1023" s="133">
        <v>0</v>
      </c>
      <c r="H1023" s="142" t="s">
        <v>121</v>
      </c>
      <c r="I1023" s="142" t="s">
        <v>121</v>
      </c>
    </row>
    <row r="1024" spans="1:9">
      <c r="A1024" s="123">
        <v>29333919</v>
      </c>
      <c r="B1024" s="124" t="s">
        <v>1114</v>
      </c>
      <c r="C1024" s="125"/>
      <c r="D1024" s="138">
        <v>12.227499999999999</v>
      </c>
      <c r="E1024" s="138">
        <v>13.3178</v>
      </c>
      <c r="F1024" s="133">
        <v>0</v>
      </c>
      <c r="G1024" s="133">
        <v>0</v>
      </c>
      <c r="H1024" s="133">
        <v>2.1</v>
      </c>
      <c r="I1024" s="133">
        <v>9.65</v>
      </c>
    </row>
    <row r="1025" spans="1:9">
      <c r="A1025" s="123">
        <v>29333921</v>
      </c>
      <c r="B1025" s="124" t="s">
        <v>1115</v>
      </c>
      <c r="C1025" s="125"/>
      <c r="D1025" s="138">
        <v>4.6741000000000001</v>
      </c>
      <c r="E1025" s="138">
        <v>4.8688000000000002</v>
      </c>
      <c r="F1025" s="133">
        <v>0</v>
      </c>
      <c r="G1025" s="133">
        <v>0</v>
      </c>
      <c r="H1025" s="133">
        <v>2.1</v>
      </c>
      <c r="I1025" s="133">
        <v>9.65</v>
      </c>
    </row>
    <row r="1026" spans="1:9">
      <c r="A1026" s="123">
        <v>29333922</v>
      </c>
      <c r="B1026" s="124" t="s">
        <v>1116</v>
      </c>
      <c r="C1026" s="125"/>
      <c r="D1026" s="136">
        <v>5.72</v>
      </c>
      <c r="E1026" s="136">
        <v>26.175999999999998</v>
      </c>
      <c r="F1026" s="133">
        <v>0</v>
      </c>
      <c r="G1026" s="133">
        <v>0</v>
      </c>
      <c r="H1026" s="142" t="s">
        <v>121</v>
      </c>
      <c r="I1026" s="142" t="s">
        <v>121</v>
      </c>
    </row>
    <row r="1027" spans="1:9">
      <c r="A1027" s="123">
        <v>29333929</v>
      </c>
      <c r="B1027" s="124" t="s">
        <v>1117</v>
      </c>
      <c r="C1027" s="125"/>
      <c r="D1027" s="138">
        <v>4.9869000000000003</v>
      </c>
      <c r="E1027" s="138">
        <v>15.716100000000001</v>
      </c>
      <c r="F1027" s="133">
        <v>0</v>
      </c>
      <c r="G1027" s="133">
        <v>0</v>
      </c>
      <c r="H1027" s="142" t="s">
        <v>121</v>
      </c>
      <c r="I1027" s="142" t="s">
        <v>121</v>
      </c>
    </row>
    <row r="1028" spans="1:9">
      <c r="A1028" s="123">
        <v>29333939</v>
      </c>
      <c r="B1028" s="124" t="s">
        <v>200</v>
      </c>
      <c r="C1028" s="125"/>
      <c r="D1028" s="138">
        <v>47.8</v>
      </c>
      <c r="E1028" s="138">
        <v>47.8005</v>
      </c>
      <c r="F1028" s="133">
        <v>10.8</v>
      </c>
      <c r="G1028" s="133">
        <v>0</v>
      </c>
      <c r="H1028" s="133">
        <v>0</v>
      </c>
      <c r="I1028" s="133">
        <v>0</v>
      </c>
    </row>
    <row r="1029" spans="1:9">
      <c r="A1029" s="123">
        <v>29333948</v>
      </c>
      <c r="B1029" s="124" t="s">
        <v>1118</v>
      </c>
      <c r="C1029" s="125"/>
      <c r="D1029" s="136">
        <v>10.7151</v>
      </c>
      <c r="E1029" s="136">
        <v>13.205500000000001</v>
      </c>
      <c r="F1029" s="133">
        <v>0</v>
      </c>
      <c r="G1029" s="133">
        <v>0</v>
      </c>
      <c r="H1029" s="142" t="s">
        <v>121</v>
      </c>
      <c r="I1029" s="142" t="s">
        <v>121</v>
      </c>
    </row>
    <row r="1030" spans="1:9">
      <c r="A1030" s="123">
        <v>29333949</v>
      </c>
      <c r="B1030" s="124" t="s">
        <v>1119</v>
      </c>
      <c r="C1030" s="125"/>
      <c r="D1030" s="138">
        <v>7.5964999999999998</v>
      </c>
      <c r="E1030" s="138">
        <v>11.8972</v>
      </c>
      <c r="F1030" s="133">
        <v>0</v>
      </c>
      <c r="G1030" s="133">
        <v>0</v>
      </c>
      <c r="H1030" s="142" t="s">
        <v>121</v>
      </c>
      <c r="I1030" s="142" t="s">
        <v>121</v>
      </c>
    </row>
    <row r="1031" spans="1:9" ht="27">
      <c r="A1031" s="123">
        <v>29333989</v>
      </c>
      <c r="B1031" s="124" t="s">
        <v>1120</v>
      </c>
      <c r="C1031" s="125"/>
      <c r="D1031" s="136">
        <v>5.3705999999999996</v>
      </c>
      <c r="E1031" s="136">
        <v>65.864999999999995</v>
      </c>
      <c r="F1031" s="133">
        <v>0</v>
      </c>
      <c r="G1031" s="133">
        <v>0</v>
      </c>
      <c r="H1031" s="142" t="s">
        <v>121</v>
      </c>
      <c r="I1031" s="142" t="s">
        <v>121</v>
      </c>
    </row>
    <row r="1032" spans="1:9">
      <c r="A1032" s="123">
        <v>29333999</v>
      </c>
      <c r="B1032" s="124" t="s">
        <v>1121</v>
      </c>
      <c r="C1032" s="125"/>
      <c r="D1032" s="138">
        <v>5.7695999999999996</v>
      </c>
      <c r="E1032" s="138">
        <v>5.9462999999999999</v>
      </c>
      <c r="F1032" s="133">
        <v>0</v>
      </c>
      <c r="G1032" s="133">
        <v>0</v>
      </c>
      <c r="H1032" s="142" t="s">
        <v>121</v>
      </c>
      <c r="I1032" s="142" t="s">
        <v>121</v>
      </c>
    </row>
    <row r="1033" spans="1:9" ht="27">
      <c r="A1033" s="123">
        <v>29334919</v>
      </c>
      <c r="B1033" s="124" t="s">
        <v>1122</v>
      </c>
      <c r="C1033" s="125"/>
      <c r="D1033" s="136">
        <v>5.6977000000000002</v>
      </c>
      <c r="E1033" s="136">
        <v>8.7234999999999996</v>
      </c>
      <c r="F1033" s="133">
        <v>0</v>
      </c>
      <c r="G1033" s="133">
        <v>0</v>
      </c>
      <c r="H1033" s="142" t="s">
        <v>121</v>
      </c>
      <c r="I1033" s="142" t="s">
        <v>121</v>
      </c>
    </row>
    <row r="1034" spans="1:9">
      <c r="A1034" s="123">
        <v>29334990</v>
      </c>
      <c r="B1034" s="124" t="s">
        <v>1123</v>
      </c>
      <c r="C1034" s="125"/>
      <c r="D1034" s="136">
        <v>6.7359</v>
      </c>
      <c r="E1034" s="136">
        <v>6.7359</v>
      </c>
      <c r="F1034" s="133">
        <v>0</v>
      </c>
      <c r="G1034" s="133">
        <v>0</v>
      </c>
      <c r="H1034" s="133">
        <v>2.1</v>
      </c>
      <c r="I1034" s="133">
        <v>9.65</v>
      </c>
    </row>
    <row r="1035" spans="1:9">
      <c r="A1035" s="123">
        <v>29335200</v>
      </c>
      <c r="B1035" s="124" t="s">
        <v>1124</v>
      </c>
      <c r="C1035" s="125"/>
      <c r="D1035" s="138">
        <v>65.0595</v>
      </c>
      <c r="E1035" s="138">
        <v>65.0595</v>
      </c>
      <c r="F1035" s="133">
        <v>12.6</v>
      </c>
      <c r="G1035" s="133">
        <v>0</v>
      </c>
      <c r="H1035" s="142" t="s">
        <v>121</v>
      </c>
      <c r="I1035" s="142" t="s">
        <v>121</v>
      </c>
    </row>
    <row r="1036" spans="1:9">
      <c r="A1036" s="123">
        <v>29335340</v>
      </c>
      <c r="B1036" s="124" t="s">
        <v>1125</v>
      </c>
      <c r="C1036" s="125"/>
      <c r="D1036" s="136">
        <v>201.70670000000001</v>
      </c>
      <c r="E1036" s="136">
        <v>204.83680000000001</v>
      </c>
      <c r="F1036" s="133">
        <v>0</v>
      </c>
      <c r="G1036" s="133">
        <v>0</v>
      </c>
      <c r="H1036" s="142" t="s">
        <v>121</v>
      </c>
      <c r="I1036" s="142" t="s">
        <v>121</v>
      </c>
    </row>
    <row r="1037" spans="1:9">
      <c r="A1037" s="123">
        <v>29335400</v>
      </c>
      <c r="B1037" s="124" t="s">
        <v>1126</v>
      </c>
      <c r="C1037" s="125"/>
      <c r="D1037" s="138">
        <v>62.136400000000002</v>
      </c>
      <c r="E1037" s="138">
        <v>78.863699999999994</v>
      </c>
      <c r="F1037" s="133">
        <v>12.6</v>
      </c>
      <c r="G1037" s="133">
        <v>0</v>
      </c>
      <c r="H1037" s="133">
        <v>0</v>
      </c>
      <c r="I1037" s="133">
        <v>0</v>
      </c>
    </row>
    <row r="1038" spans="1:9">
      <c r="A1038" s="123">
        <v>29335912</v>
      </c>
      <c r="B1038" s="124" t="s">
        <v>1127</v>
      </c>
      <c r="C1038" s="125"/>
      <c r="D1038" s="138">
        <v>26.0732</v>
      </c>
      <c r="E1038" s="138">
        <v>27.617699999999999</v>
      </c>
      <c r="F1038" s="133">
        <v>0</v>
      </c>
      <c r="G1038" s="133">
        <v>0</v>
      </c>
      <c r="H1038" s="142" t="s">
        <v>121</v>
      </c>
      <c r="I1038" s="142" t="s">
        <v>121</v>
      </c>
    </row>
    <row r="1039" spans="1:9" ht="27">
      <c r="A1039" s="123">
        <v>29335913</v>
      </c>
      <c r="B1039" s="124" t="s">
        <v>1128</v>
      </c>
      <c r="C1039" s="125"/>
      <c r="D1039" s="138">
        <v>20.5443</v>
      </c>
      <c r="E1039" s="138">
        <v>22.435199999999998</v>
      </c>
      <c r="F1039" s="133">
        <v>10.8</v>
      </c>
      <c r="G1039" s="133">
        <v>0</v>
      </c>
      <c r="H1039" s="142" t="s">
        <v>121</v>
      </c>
      <c r="I1039" s="142" t="s">
        <v>121</v>
      </c>
    </row>
    <row r="1040" spans="1:9">
      <c r="A1040" s="123">
        <v>29335915</v>
      </c>
      <c r="B1040" s="124" t="s">
        <v>1129</v>
      </c>
      <c r="C1040" s="125"/>
      <c r="D1040" s="138">
        <v>10.912599999999999</v>
      </c>
      <c r="E1040" s="138">
        <v>21.7685</v>
      </c>
      <c r="F1040" s="133">
        <v>0</v>
      </c>
      <c r="G1040" s="133">
        <v>0</v>
      </c>
      <c r="H1040" s="142" t="s">
        <v>121</v>
      </c>
      <c r="I1040" s="142" t="s">
        <v>121</v>
      </c>
    </row>
    <row r="1041" spans="1:9" ht="27">
      <c r="A1041" s="123">
        <v>29335919</v>
      </c>
      <c r="B1041" s="124" t="s">
        <v>1130</v>
      </c>
      <c r="C1041" s="125"/>
      <c r="D1041" s="136">
        <v>398.75420000000003</v>
      </c>
      <c r="E1041" s="136">
        <v>395.75940000000003</v>
      </c>
      <c r="F1041" s="133">
        <v>0</v>
      </c>
      <c r="G1041" s="133">
        <v>0</v>
      </c>
      <c r="H1041" s="142" t="s">
        <v>121</v>
      </c>
      <c r="I1041" s="142" t="s">
        <v>121</v>
      </c>
    </row>
    <row r="1042" spans="1:9">
      <c r="A1042" s="123">
        <v>29335929</v>
      </c>
      <c r="B1042" s="124" t="s">
        <v>1131</v>
      </c>
      <c r="C1042" s="125"/>
      <c r="D1042" s="138">
        <v>7.12</v>
      </c>
      <c r="E1042" s="138">
        <v>7.8726000000000003</v>
      </c>
      <c r="F1042" s="133">
        <v>0</v>
      </c>
      <c r="G1042" s="133">
        <v>0</v>
      </c>
      <c r="H1042" s="133">
        <v>2.1</v>
      </c>
      <c r="I1042" s="133">
        <v>9.65</v>
      </c>
    </row>
    <row r="1043" spans="1:9">
      <c r="A1043" s="123">
        <v>29335932</v>
      </c>
      <c r="B1043" s="124" t="s">
        <v>1132</v>
      </c>
      <c r="C1043" s="125"/>
      <c r="D1043" s="136">
        <v>28.731100000000001</v>
      </c>
      <c r="E1043" s="136">
        <v>30.152000000000001</v>
      </c>
      <c r="F1043" s="133">
        <v>0</v>
      </c>
      <c r="G1043" s="133">
        <v>0</v>
      </c>
      <c r="H1043" s="142" t="s">
        <v>121</v>
      </c>
      <c r="I1043" s="142" t="s">
        <v>121</v>
      </c>
    </row>
    <row r="1044" spans="1:9">
      <c r="A1044" s="123">
        <v>29335939</v>
      </c>
      <c r="B1044" s="124" t="s">
        <v>1133</v>
      </c>
      <c r="C1044" s="125"/>
      <c r="D1044" s="138">
        <v>26.713100000000001</v>
      </c>
      <c r="E1044" s="138">
        <v>27.4956</v>
      </c>
      <c r="F1044" s="133">
        <v>12.6</v>
      </c>
      <c r="G1044" s="133">
        <v>0</v>
      </c>
      <c r="H1044" s="133">
        <v>0</v>
      </c>
      <c r="I1044" s="133">
        <v>0</v>
      </c>
    </row>
    <row r="1045" spans="1:9">
      <c r="A1045" s="123">
        <v>29335941</v>
      </c>
      <c r="B1045" s="124" t="s">
        <v>1134</v>
      </c>
      <c r="C1045" s="125"/>
      <c r="D1045" s="138">
        <v>43.535200000000003</v>
      </c>
      <c r="E1045" s="138">
        <v>59.236199999999997</v>
      </c>
      <c r="F1045" s="133">
        <v>0</v>
      </c>
      <c r="G1045" s="133">
        <v>0</v>
      </c>
      <c r="H1045" s="133">
        <v>0</v>
      </c>
      <c r="I1045" s="133">
        <v>0</v>
      </c>
    </row>
    <row r="1046" spans="1:9">
      <c r="A1046" s="123">
        <v>29335942</v>
      </c>
      <c r="B1046" s="124" t="s">
        <v>1135</v>
      </c>
      <c r="C1046" s="125"/>
      <c r="D1046" s="138">
        <v>8.4362999999999992</v>
      </c>
      <c r="E1046" s="138">
        <v>8.4362999999999992</v>
      </c>
      <c r="F1046" s="133">
        <v>12.6</v>
      </c>
      <c r="G1046" s="133">
        <v>0</v>
      </c>
      <c r="H1046" s="133">
        <v>2.1</v>
      </c>
      <c r="I1046" s="133">
        <v>9.65</v>
      </c>
    </row>
    <row r="1047" spans="1:9">
      <c r="A1047" s="123">
        <v>29335944</v>
      </c>
      <c r="B1047" s="124" t="s">
        <v>1136</v>
      </c>
      <c r="C1047" s="125"/>
      <c r="D1047" s="138">
        <v>20.9635</v>
      </c>
      <c r="E1047" s="138">
        <v>33.648899999999998</v>
      </c>
      <c r="F1047" s="133">
        <v>0</v>
      </c>
      <c r="G1047" s="133">
        <v>0</v>
      </c>
      <c r="H1047" s="142" t="s">
        <v>121</v>
      </c>
      <c r="I1047" s="142" t="s">
        <v>121</v>
      </c>
    </row>
    <row r="1048" spans="1:9">
      <c r="A1048" s="123">
        <v>29335949</v>
      </c>
      <c r="B1048" s="124" t="s">
        <v>1137</v>
      </c>
      <c r="C1048" s="125"/>
      <c r="D1048" s="138">
        <v>79.880799999999994</v>
      </c>
      <c r="E1048" s="138">
        <v>5.8052000000000001</v>
      </c>
      <c r="F1048" s="133">
        <v>0</v>
      </c>
      <c r="G1048" s="133">
        <v>0</v>
      </c>
      <c r="H1048" s="142" t="s">
        <v>121</v>
      </c>
      <c r="I1048" s="142" t="s">
        <v>121</v>
      </c>
    </row>
    <row r="1049" spans="1:9" ht="27">
      <c r="A1049" s="123">
        <v>29335999</v>
      </c>
      <c r="B1049" s="124" t="s">
        <v>1138</v>
      </c>
      <c r="C1049" s="125"/>
      <c r="D1049" s="138">
        <v>0.91700000000000004</v>
      </c>
      <c r="E1049" s="138">
        <v>1.0407</v>
      </c>
      <c r="F1049" s="133">
        <v>0</v>
      </c>
      <c r="G1049" s="133">
        <v>0</v>
      </c>
      <c r="H1049" s="133">
        <v>2.1</v>
      </c>
      <c r="I1049" s="133">
        <v>9.65</v>
      </c>
    </row>
    <row r="1050" spans="1:9">
      <c r="A1050" s="123">
        <v>29336100</v>
      </c>
      <c r="B1050" s="124" t="s">
        <v>1139</v>
      </c>
      <c r="C1050" s="125"/>
      <c r="D1050" s="136">
        <v>1.5034000000000001</v>
      </c>
      <c r="E1050" s="136">
        <v>2.2549000000000001</v>
      </c>
      <c r="F1050" s="133">
        <v>0</v>
      </c>
      <c r="G1050" s="133">
        <v>0</v>
      </c>
      <c r="H1050" s="133">
        <v>2.1</v>
      </c>
      <c r="I1050" s="133">
        <v>9.65</v>
      </c>
    </row>
    <row r="1051" spans="1:9">
      <c r="A1051" s="123">
        <v>29336911</v>
      </c>
      <c r="B1051" s="124" t="s">
        <v>1140</v>
      </c>
      <c r="C1051" s="125"/>
      <c r="D1051" s="138">
        <v>3.3877999999999999</v>
      </c>
      <c r="E1051" s="138">
        <v>3.5356999999999998</v>
      </c>
      <c r="F1051" s="133">
        <v>0</v>
      </c>
      <c r="G1051" s="133">
        <v>0</v>
      </c>
      <c r="H1051" s="133">
        <v>2.1</v>
      </c>
      <c r="I1051" s="133">
        <v>9.65</v>
      </c>
    </row>
    <row r="1052" spans="1:9">
      <c r="A1052" s="123">
        <v>29336913</v>
      </c>
      <c r="B1052" s="124" t="s">
        <v>1141</v>
      </c>
      <c r="C1052" s="125"/>
      <c r="D1052" s="138">
        <v>0.81200000000000006</v>
      </c>
      <c r="E1052" s="138">
        <v>1.1418999999999999</v>
      </c>
      <c r="F1052" s="133">
        <v>0</v>
      </c>
      <c r="G1052" s="133">
        <v>0</v>
      </c>
      <c r="H1052" s="142" t="s">
        <v>121</v>
      </c>
      <c r="I1052" s="142" t="s">
        <v>121</v>
      </c>
    </row>
    <row r="1053" spans="1:9">
      <c r="A1053" s="123">
        <v>29336919</v>
      </c>
      <c r="B1053" s="124" t="s">
        <v>1142</v>
      </c>
      <c r="C1053" s="125"/>
      <c r="D1053" s="138">
        <v>1.6314</v>
      </c>
      <c r="E1053" s="138">
        <v>1.6455</v>
      </c>
      <c r="F1053" s="133">
        <v>12.6</v>
      </c>
      <c r="G1053" s="133">
        <v>0</v>
      </c>
      <c r="H1053" s="133">
        <v>2.1</v>
      </c>
      <c r="I1053" s="133">
        <v>9.65</v>
      </c>
    </row>
    <row r="1054" spans="1:9">
      <c r="A1054" s="123">
        <v>29336921</v>
      </c>
      <c r="B1054" s="124" t="s">
        <v>1143</v>
      </c>
      <c r="C1054" s="125"/>
      <c r="D1054" s="138">
        <v>12.566700000000001</v>
      </c>
      <c r="E1054" s="138">
        <v>13.641</v>
      </c>
      <c r="F1054" s="133">
        <v>0</v>
      </c>
      <c r="G1054" s="133">
        <v>0</v>
      </c>
      <c r="H1054" s="133">
        <v>2.1</v>
      </c>
      <c r="I1054" s="133">
        <v>9.65</v>
      </c>
    </row>
    <row r="1055" spans="1:9">
      <c r="A1055" s="123">
        <v>29336922</v>
      </c>
      <c r="B1055" s="124" t="s">
        <v>1144</v>
      </c>
      <c r="C1055" s="125"/>
      <c r="D1055" s="138">
        <v>11.7578</v>
      </c>
      <c r="E1055" s="138">
        <v>10.303599999999999</v>
      </c>
      <c r="F1055" s="133">
        <v>0</v>
      </c>
      <c r="G1055" s="133">
        <v>0</v>
      </c>
      <c r="H1055" s="133">
        <v>2.1</v>
      </c>
      <c r="I1055" s="133">
        <v>9.65</v>
      </c>
    </row>
    <row r="1056" spans="1:9">
      <c r="A1056" s="123">
        <v>29336923</v>
      </c>
      <c r="B1056" s="124" t="s">
        <v>1145</v>
      </c>
      <c r="C1056" s="125"/>
      <c r="D1056" s="136">
        <v>2.1265999999999998</v>
      </c>
      <c r="E1056" s="136">
        <v>4.5868000000000002</v>
      </c>
      <c r="F1056" s="133">
        <v>0</v>
      </c>
      <c r="G1056" s="133">
        <v>0</v>
      </c>
      <c r="H1056" s="133">
        <v>2.1</v>
      </c>
      <c r="I1056" s="133">
        <v>9.65</v>
      </c>
    </row>
    <row r="1057" spans="1:9">
      <c r="A1057" s="123">
        <v>29336929</v>
      </c>
      <c r="B1057" s="124" t="s">
        <v>1146</v>
      </c>
      <c r="C1057" s="125"/>
      <c r="D1057" s="138">
        <v>4.7285000000000004</v>
      </c>
      <c r="E1057" s="138">
        <v>5.3616000000000001</v>
      </c>
      <c r="F1057" s="133">
        <v>0</v>
      </c>
      <c r="G1057" s="133">
        <v>0</v>
      </c>
      <c r="H1057" s="133">
        <v>2.1</v>
      </c>
      <c r="I1057" s="133">
        <v>9.65</v>
      </c>
    </row>
    <row r="1058" spans="1:9">
      <c r="A1058" s="123">
        <v>29336991</v>
      </c>
      <c r="B1058" s="124" t="s">
        <v>1147</v>
      </c>
      <c r="C1058" s="125"/>
      <c r="D1058" s="138">
        <v>2.0438999999999998</v>
      </c>
      <c r="E1058" s="138">
        <v>4.4055999999999997</v>
      </c>
      <c r="F1058" s="133">
        <v>0</v>
      </c>
      <c r="G1058" s="133">
        <v>0</v>
      </c>
      <c r="H1058" s="142" t="s">
        <v>121</v>
      </c>
      <c r="I1058" s="142" t="s">
        <v>121</v>
      </c>
    </row>
    <row r="1059" spans="1:9" ht="27">
      <c r="A1059" s="123">
        <v>29336999</v>
      </c>
      <c r="B1059" s="124" t="s">
        <v>1148</v>
      </c>
      <c r="C1059" s="125"/>
      <c r="D1059" s="138">
        <v>1.7314000000000001</v>
      </c>
      <c r="E1059" s="138">
        <v>1.7619</v>
      </c>
      <c r="F1059" s="133">
        <v>0</v>
      </c>
      <c r="G1059" s="133">
        <v>0</v>
      </c>
      <c r="H1059" s="133">
        <v>2.1</v>
      </c>
      <c r="I1059" s="133">
        <v>9.65</v>
      </c>
    </row>
    <row r="1060" spans="1:9">
      <c r="A1060" s="123">
        <v>29337100</v>
      </c>
      <c r="B1060" s="126" t="s">
        <v>1149</v>
      </c>
      <c r="C1060" s="125"/>
      <c r="D1060" s="138">
        <v>14.1</v>
      </c>
      <c r="E1060" s="138">
        <v>14.415900000000001</v>
      </c>
      <c r="F1060" s="133">
        <v>0</v>
      </c>
      <c r="G1060" s="133">
        <v>0</v>
      </c>
      <c r="H1060" s="133">
        <v>0</v>
      </c>
      <c r="I1060" s="133">
        <v>0</v>
      </c>
    </row>
    <row r="1061" spans="1:9">
      <c r="A1061" s="123">
        <v>29337910</v>
      </c>
      <c r="B1061" s="124" t="s">
        <v>1150</v>
      </c>
      <c r="C1061" s="125"/>
      <c r="D1061" s="138">
        <v>1.8935999999999999</v>
      </c>
      <c r="E1061" s="138">
        <v>5.6657000000000002</v>
      </c>
      <c r="F1061" s="133">
        <v>0</v>
      </c>
      <c r="G1061" s="133">
        <v>0</v>
      </c>
      <c r="H1061" s="142" t="s">
        <v>121</v>
      </c>
      <c r="I1061" s="142" t="s">
        <v>121</v>
      </c>
    </row>
    <row r="1062" spans="1:9">
      <c r="A1062" s="123">
        <v>29337990</v>
      </c>
      <c r="B1062" s="124" t="s">
        <v>1151</v>
      </c>
      <c r="C1062" s="125"/>
      <c r="D1062" s="136">
        <v>8.6105</v>
      </c>
      <c r="E1062" s="136">
        <v>9.3615999999999993</v>
      </c>
      <c r="F1062" s="133">
        <v>10.8</v>
      </c>
      <c r="G1062" s="133">
        <v>0</v>
      </c>
      <c r="H1062" s="142" t="s">
        <v>121</v>
      </c>
      <c r="I1062" s="142" t="s">
        <v>121</v>
      </c>
    </row>
    <row r="1063" spans="1:9">
      <c r="A1063" s="123">
        <v>29339919</v>
      </c>
      <c r="B1063" s="124" t="s">
        <v>1152</v>
      </c>
      <c r="C1063" s="125"/>
      <c r="D1063" s="138">
        <v>49.597099999999998</v>
      </c>
      <c r="E1063" s="138">
        <v>60.272500000000001</v>
      </c>
      <c r="F1063" s="133">
        <v>0</v>
      </c>
      <c r="G1063" s="133">
        <v>0</v>
      </c>
      <c r="H1063" s="142" t="s">
        <v>121</v>
      </c>
      <c r="I1063" s="142" t="s">
        <v>121</v>
      </c>
    </row>
    <row r="1064" spans="1:9" ht="27">
      <c r="A1064" s="123">
        <v>29339920</v>
      </c>
      <c r="B1064" s="124" t="s">
        <v>1153</v>
      </c>
      <c r="C1064" s="125"/>
      <c r="D1064" s="138">
        <v>58.782600000000002</v>
      </c>
      <c r="E1064" s="138">
        <v>68.1374</v>
      </c>
      <c r="F1064" s="133">
        <v>12.6</v>
      </c>
      <c r="G1064" s="133">
        <v>0</v>
      </c>
      <c r="H1064" s="133">
        <v>0</v>
      </c>
      <c r="I1064" s="133">
        <v>0</v>
      </c>
    </row>
    <row r="1065" spans="1:9">
      <c r="A1065" s="123">
        <v>29339932</v>
      </c>
      <c r="B1065" s="124" t="s">
        <v>1154</v>
      </c>
      <c r="C1065" s="125"/>
      <c r="D1065" s="138">
        <v>134.185</v>
      </c>
      <c r="E1065" s="138">
        <v>135.4966</v>
      </c>
      <c r="F1065" s="133">
        <v>12.6</v>
      </c>
      <c r="G1065" s="133">
        <v>0</v>
      </c>
      <c r="H1065" s="133">
        <v>0</v>
      </c>
      <c r="I1065" s="133">
        <v>0</v>
      </c>
    </row>
    <row r="1066" spans="1:9">
      <c r="A1066" s="123">
        <v>29339946</v>
      </c>
      <c r="B1066" s="124" t="s">
        <v>1155</v>
      </c>
      <c r="C1066" s="125"/>
      <c r="D1066" s="136">
        <v>10.6694</v>
      </c>
      <c r="E1066" s="136">
        <v>23.954799999999999</v>
      </c>
      <c r="F1066" s="133">
        <v>0</v>
      </c>
      <c r="G1066" s="133">
        <v>0</v>
      </c>
      <c r="H1066" s="142" t="s">
        <v>121</v>
      </c>
      <c r="I1066" s="142" t="s">
        <v>121</v>
      </c>
    </row>
    <row r="1067" spans="1:9">
      <c r="A1067" s="123">
        <v>29339949</v>
      </c>
      <c r="B1067" s="124" t="s">
        <v>1156</v>
      </c>
      <c r="C1067" s="125"/>
      <c r="D1067" s="138">
        <v>15.340299999999999</v>
      </c>
      <c r="E1067" s="138">
        <v>19.168600000000001</v>
      </c>
      <c r="F1067" s="133">
        <v>12.6</v>
      </c>
      <c r="G1067" s="133">
        <v>0</v>
      </c>
      <c r="H1067" s="142" t="s">
        <v>121</v>
      </c>
      <c r="I1067" s="142" t="s">
        <v>121</v>
      </c>
    </row>
    <row r="1068" spans="1:9">
      <c r="A1068" s="123">
        <v>29339953</v>
      </c>
      <c r="B1068" s="124" t="s">
        <v>1157</v>
      </c>
      <c r="C1068" s="125"/>
      <c r="D1068" s="138">
        <v>60</v>
      </c>
      <c r="E1068" s="138">
        <v>60</v>
      </c>
      <c r="F1068" s="133">
        <v>12.6</v>
      </c>
      <c r="G1068" s="133">
        <v>0</v>
      </c>
      <c r="H1068" s="133">
        <v>0</v>
      </c>
      <c r="I1068" s="133">
        <v>0</v>
      </c>
    </row>
    <row r="1069" spans="1:9">
      <c r="A1069" s="123">
        <v>29339954</v>
      </c>
      <c r="B1069" s="124" t="s">
        <v>1158</v>
      </c>
      <c r="C1069" s="125"/>
      <c r="D1069" s="138">
        <v>85.76</v>
      </c>
      <c r="E1069" s="138">
        <v>88.3917</v>
      </c>
      <c r="F1069" s="133">
        <v>12.6</v>
      </c>
      <c r="G1069" s="133">
        <v>0</v>
      </c>
      <c r="H1069" s="133">
        <v>2.1</v>
      </c>
      <c r="I1069" s="133">
        <v>9.65</v>
      </c>
    </row>
    <row r="1070" spans="1:9">
      <c r="A1070" s="123">
        <v>29339955</v>
      </c>
      <c r="B1070" s="124" t="s">
        <v>1159</v>
      </c>
      <c r="C1070" s="125"/>
      <c r="D1070" s="138">
        <v>27.936299999999999</v>
      </c>
      <c r="E1070" s="138">
        <v>51.760199999999998</v>
      </c>
      <c r="F1070" s="133">
        <v>12.6</v>
      </c>
      <c r="G1070" s="133">
        <v>0</v>
      </c>
      <c r="H1070" s="133">
        <v>2.1</v>
      </c>
      <c r="I1070" s="133">
        <v>9.65</v>
      </c>
    </row>
    <row r="1071" spans="1:9">
      <c r="A1071" s="123">
        <v>29339956</v>
      </c>
      <c r="B1071" s="124" t="s">
        <v>1160</v>
      </c>
      <c r="C1071" s="125"/>
      <c r="D1071" s="138">
        <v>5.0709</v>
      </c>
      <c r="E1071" s="138">
        <v>11.966799999999999</v>
      </c>
      <c r="F1071" s="133">
        <v>0</v>
      </c>
      <c r="G1071" s="133">
        <v>0</v>
      </c>
      <c r="H1071" s="142" t="s">
        <v>121</v>
      </c>
      <c r="I1071" s="142" t="s">
        <v>121</v>
      </c>
    </row>
    <row r="1072" spans="1:9" ht="27">
      <c r="A1072" s="123">
        <v>29339959</v>
      </c>
      <c r="B1072" s="124" t="s">
        <v>1161</v>
      </c>
      <c r="C1072" s="125"/>
      <c r="D1072" s="138">
        <v>29.104800000000001</v>
      </c>
      <c r="E1072" s="138">
        <v>29.417100000000001</v>
      </c>
      <c r="F1072" s="133">
        <v>0</v>
      </c>
      <c r="G1072" s="133">
        <v>0</v>
      </c>
      <c r="H1072" s="133">
        <v>2.1</v>
      </c>
      <c r="I1072" s="133">
        <v>9.65</v>
      </c>
    </row>
    <row r="1073" spans="1:9">
      <c r="A1073" s="123">
        <v>29339961</v>
      </c>
      <c r="B1073" s="124" t="s">
        <v>1162</v>
      </c>
      <c r="C1073" s="125"/>
      <c r="D1073" s="136">
        <v>3.2456</v>
      </c>
      <c r="E1073" s="136">
        <v>17.314399999999999</v>
      </c>
      <c r="F1073" s="133">
        <v>0</v>
      </c>
      <c r="G1073" s="133">
        <v>0</v>
      </c>
      <c r="H1073" s="142" t="s">
        <v>121</v>
      </c>
      <c r="I1073" s="142" t="s">
        <v>121</v>
      </c>
    </row>
    <row r="1074" spans="1:9">
      <c r="A1074" s="123">
        <v>29339969</v>
      </c>
      <c r="B1074" s="124" t="s">
        <v>1163</v>
      </c>
      <c r="C1074" s="125"/>
      <c r="D1074" s="138">
        <v>4.9992999999999999</v>
      </c>
      <c r="E1074" s="138">
        <v>16.511099999999999</v>
      </c>
      <c r="F1074" s="133">
        <v>0</v>
      </c>
      <c r="G1074" s="133">
        <v>0</v>
      </c>
      <c r="H1074" s="142" t="s">
        <v>121</v>
      </c>
      <c r="I1074" s="142" t="s">
        <v>121</v>
      </c>
    </row>
    <row r="1075" spans="1:9" ht="27">
      <c r="A1075" s="123">
        <v>29339999</v>
      </c>
      <c r="B1075" s="124" t="s">
        <v>1164</v>
      </c>
      <c r="C1075" s="125"/>
      <c r="D1075" s="138">
        <v>53.744</v>
      </c>
      <c r="E1075" s="138">
        <v>55.045000000000002</v>
      </c>
      <c r="F1075" s="133">
        <v>0</v>
      </c>
      <c r="G1075" s="133">
        <v>0</v>
      </c>
      <c r="H1075" s="133">
        <v>0</v>
      </c>
      <c r="I1075" s="133">
        <v>0</v>
      </c>
    </row>
    <row r="1076" spans="1:9">
      <c r="A1076" s="123">
        <v>29341030</v>
      </c>
      <c r="B1076" s="124" t="s">
        <v>1165</v>
      </c>
      <c r="C1076" s="125"/>
      <c r="D1076" s="138">
        <v>9.5434000000000001</v>
      </c>
      <c r="E1076" s="138">
        <v>47.65</v>
      </c>
      <c r="F1076" s="133">
        <v>0</v>
      </c>
      <c r="G1076" s="133">
        <v>0</v>
      </c>
      <c r="H1076" s="142" t="s">
        <v>121</v>
      </c>
      <c r="I1076" s="142" t="s">
        <v>121</v>
      </c>
    </row>
    <row r="1077" spans="1:9" ht="27">
      <c r="A1077" s="123">
        <v>29341090</v>
      </c>
      <c r="B1077" s="124" t="s">
        <v>1166</v>
      </c>
      <c r="C1077" s="125"/>
      <c r="D1077" s="136">
        <v>1.9272</v>
      </c>
      <c r="E1077" s="136">
        <v>3.133</v>
      </c>
      <c r="F1077" s="133">
        <v>12.6</v>
      </c>
      <c r="G1077" s="133">
        <v>0</v>
      </c>
      <c r="H1077" s="133">
        <v>2.1</v>
      </c>
      <c r="I1077" s="133">
        <v>9.65</v>
      </c>
    </row>
    <row r="1078" spans="1:9">
      <c r="A1078" s="123">
        <v>29342010</v>
      </c>
      <c r="B1078" s="124" t="s">
        <v>1167</v>
      </c>
      <c r="C1078" s="125"/>
      <c r="D1078" s="138">
        <v>2.3201999999999998</v>
      </c>
      <c r="E1078" s="138">
        <v>2.6918000000000002</v>
      </c>
      <c r="F1078" s="133">
        <v>12.6</v>
      </c>
      <c r="G1078" s="133">
        <v>0</v>
      </c>
      <c r="H1078" s="133">
        <v>2.1</v>
      </c>
      <c r="I1078" s="133">
        <v>9.65</v>
      </c>
    </row>
    <row r="1079" spans="1:9" ht="27">
      <c r="A1079" s="123">
        <v>29342020</v>
      </c>
      <c r="B1079" s="124" t="s">
        <v>1168</v>
      </c>
      <c r="C1079" s="125"/>
      <c r="D1079" s="138">
        <v>2.7677</v>
      </c>
      <c r="E1079" s="138">
        <v>3.1004</v>
      </c>
      <c r="F1079" s="133">
        <v>0</v>
      </c>
      <c r="G1079" s="133">
        <v>0</v>
      </c>
      <c r="H1079" s="133">
        <v>2.1</v>
      </c>
      <c r="I1079" s="133">
        <v>9.65</v>
      </c>
    </row>
    <row r="1080" spans="1:9">
      <c r="A1080" s="123">
        <v>29342031</v>
      </c>
      <c r="B1080" s="124" t="s">
        <v>1169</v>
      </c>
      <c r="C1080" s="125"/>
      <c r="D1080" s="138">
        <v>2.5324</v>
      </c>
      <c r="E1080" s="138">
        <v>2.8645</v>
      </c>
      <c r="F1080" s="133">
        <v>0</v>
      </c>
      <c r="G1080" s="133">
        <v>0</v>
      </c>
      <c r="H1080" s="133">
        <v>2.1</v>
      </c>
      <c r="I1080" s="133">
        <v>9.65</v>
      </c>
    </row>
    <row r="1081" spans="1:9" ht="27">
      <c r="A1081" s="123">
        <v>29342032</v>
      </c>
      <c r="B1081" s="124" t="s">
        <v>1170</v>
      </c>
      <c r="C1081" s="125"/>
      <c r="D1081" s="136">
        <v>3.2593000000000001</v>
      </c>
      <c r="E1081" s="136">
        <v>3.6554000000000002</v>
      </c>
      <c r="F1081" s="133">
        <v>12.6</v>
      </c>
      <c r="G1081" s="133">
        <v>0</v>
      </c>
      <c r="H1081" s="133">
        <v>2.1</v>
      </c>
      <c r="I1081" s="133">
        <v>9.65</v>
      </c>
    </row>
    <row r="1082" spans="1:9">
      <c r="A1082" s="123">
        <v>29342033</v>
      </c>
      <c r="B1082" s="124" t="s">
        <v>1171</v>
      </c>
      <c r="C1082" s="125"/>
      <c r="D1082" s="138">
        <v>3.1265999999999998</v>
      </c>
      <c r="E1082" s="138">
        <v>3.524</v>
      </c>
      <c r="F1082" s="133">
        <v>12.6</v>
      </c>
      <c r="G1082" s="133">
        <v>0</v>
      </c>
      <c r="H1082" s="133">
        <v>2.1</v>
      </c>
      <c r="I1082" s="133">
        <v>9.65</v>
      </c>
    </row>
    <row r="1083" spans="1:9" ht="27">
      <c r="A1083" s="123">
        <v>29342034</v>
      </c>
      <c r="B1083" s="124" t="s">
        <v>1172</v>
      </c>
      <c r="C1083" s="125"/>
      <c r="D1083" s="136">
        <v>10.3703</v>
      </c>
      <c r="E1083" s="136">
        <v>10.4337</v>
      </c>
      <c r="F1083" s="133">
        <v>12.6</v>
      </c>
      <c r="G1083" s="133">
        <v>0</v>
      </c>
      <c r="H1083" s="133">
        <v>2.1</v>
      </c>
      <c r="I1083" s="133">
        <v>9.65</v>
      </c>
    </row>
    <row r="1084" spans="1:9">
      <c r="A1084" s="123">
        <v>29342039</v>
      </c>
      <c r="B1084" s="124" t="s">
        <v>1173</v>
      </c>
      <c r="C1084" s="125"/>
      <c r="D1084" s="138">
        <v>7.3673999999999999</v>
      </c>
      <c r="E1084" s="138">
        <v>8.1029999999999998</v>
      </c>
      <c r="F1084" s="133">
        <v>0</v>
      </c>
      <c r="G1084" s="133">
        <v>0</v>
      </c>
      <c r="H1084" s="142" t="s">
        <v>121</v>
      </c>
      <c r="I1084" s="142" t="s">
        <v>121</v>
      </c>
    </row>
    <row r="1085" spans="1:9" ht="27">
      <c r="A1085" s="123">
        <v>29342090</v>
      </c>
      <c r="B1085" s="124" t="s">
        <v>1174</v>
      </c>
      <c r="C1085" s="125"/>
      <c r="D1085" s="136">
        <v>19.5001</v>
      </c>
      <c r="E1085" s="136">
        <v>103.7842</v>
      </c>
      <c r="F1085" s="133">
        <v>0</v>
      </c>
      <c r="G1085" s="133">
        <v>0</v>
      </c>
      <c r="H1085" s="142" t="s">
        <v>121</v>
      </c>
      <c r="I1085" s="142" t="s">
        <v>121</v>
      </c>
    </row>
    <row r="1086" spans="1:9">
      <c r="A1086" s="123">
        <v>29343090</v>
      </c>
      <c r="B1086" s="124" t="s">
        <v>1175</v>
      </c>
      <c r="C1086" s="125"/>
      <c r="D1086" s="138">
        <v>2.1326000000000001</v>
      </c>
      <c r="E1086" s="138">
        <v>23.342400000000001</v>
      </c>
      <c r="F1086" s="133">
        <v>0</v>
      </c>
      <c r="G1086" s="133">
        <v>0</v>
      </c>
      <c r="H1086" s="133">
        <v>2.1</v>
      </c>
      <c r="I1086" s="133">
        <v>9.65</v>
      </c>
    </row>
    <row r="1087" spans="1:9" ht="27">
      <c r="A1087" s="123">
        <v>29349911</v>
      </c>
      <c r="B1087" s="124" t="s">
        <v>1176</v>
      </c>
      <c r="C1087" s="125"/>
      <c r="D1087" s="138">
        <v>2.8605999999999998</v>
      </c>
      <c r="E1087" s="138">
        <v>3.1943000000000001</v>
      </c>
      <c r="F1087" s="133">
        <v>12.6</v>
      </c>
      <c r="G1087" s="133">
        <v>0</v>
      </c>
      <c r="H1087" s="133">
        <v>2.1</v>
      </c>
      <c r="I1087" s="133">
        <v>9.65</v>
      </c>
    </row>
    <row r="1088" spans="1:9">
      <c r="A1088" s="123">
        <v>29349915</v>
      </c>
      <c r="B1088" s="124" t="s">
        <v>1177</v>
      </c>
      <c r="C1088" s="125"/>
      <c r="D1088" s="136">
        <v>6.0860000000000003</v>
      </c>
      <c r="E1088" s="136">
        <v>55.054400000000001</v>
      </c>
      <c r="F1088" s="133">
        <v>0</v>
      </c>
      <c r="G1088" s="133">
        <v>0</v>
      </c>
      <c r="H1088" s="142" t="s">
        <v>121</v>
      </c>
      <c r="I1088" s="142" t="s">
        <v>121</v>
      </c>
    </row>
    <row r="1089" spans="1:9">
      <c r="A1089" s="123">
        <v>29349919</v>
      </c>
      <c r="B1089" s="124" t="s">
        <v>1178</v>
      </c>
      <c r="C1089" s="125"/>
      <c r="D1089" s="136">
        <v>82.799099999999996</v>
      </c>
      <c r="E1089" s="136">
        <v>84.091399999999993</v>
      </c>
      <c r="F1089" s="133">
        <v>0</v>
      </c>
      <c r="G1089" s="133">
        <v>0</v>
      </c>
      <c r="H1089" s="142" t="s">
        <v>121</v>
      </c>
      <c r="I1089" s="142" t="s">
        <v>121</v>
      </c>
    </row>
    <row r="1090" spans="1:9">
      <c r="A1090" s="123">
        <v>29349929</v>
      </c>
      <c r="B1090" s="124" t="s">
        <v>1179</v>
      </c>
      <c r="C1090" s="125"/>
      <c r="D1090" s="138">
        <v>11.0237</v>
      </c>
      <c r="E1090" s="138">
        <v>11.184100000000001</v>
      </c>
      <c r="F1090" s="133">
        <v>0</v>
      </c>
      <c r="G1090" s="133">
        <v>0</v>
      </c>
      <c r="H1090" s="133">
        <v>2.1</v>
      </c>
      <c r="I1090" s="133">
        <v>9.65</v>
      </c>
    </row>
    <row r="1091" spans="1:9">
      <c r="A1091" s="123">
        <v>29349935</v>
      </c>
      <c r="B1091" s="124" t="s">
        <v>1180</v>
      </c>
      <c r="C1091" s="125"/>
      <c r="D1091" s="138">
        <v>11.9902</v>
      </c>
      <c r="E1091" s="138">
        <v>32.782899999999998</v>
      </c>
      <c r="F1091" s="133">
        <v>0</v>
      </c>
      <c r="G1091" s="133">
        <v>0</v>
      </c>
      <c r="H1091" s="142" t="s">
        <v>121</v>
      </c>
      <c r="I1091" s="142" t="s">
        <v>121</v>
      </c>
    </row>
    <row r="1092" spans="1:9" ht="27">
      <c r="A1092" s="123">
        <v>29349939</v>
      </c>
      <c r="B1092" s="124" t="s">
        <v>1181</v>
      </c>
      <c r="C1092" s="125"/>
      <c r="D1092" s="138">
        <v>9.6999999999999993</v>
      </c>
      <c r="E1092" s="138">
        <v>22.656600000000001</v>
      </c>
      <c r="F1092" s="133">
        <v>0</v>
      </c>
      <c r="G1092" s="133">
        <v>0</v>
      </c>
      <c r="H1092" s="142" t="s">
        <v>121</v>
      </c>
      <c r="I1092" s="142" t="s">
        <v>121</v>
      </c>
    </row>
    <row r="1093" spans="1:9">
      <c r="A1093" s="123">
        <v>29349949</v>
      </c>
      <c r="B1093" s="124" t="s">
        <v>1182</v>
      </c>
      <c r="C1093" s="125"/>
      <c r="D1093" s="138">
        <v>13.638500000000001</v>
      </c>
      <c r="E1093" s="138">
        <v>14.5266</v>
      </c>
      <c r="F1093" s="133">
        <v>0</v>
      </c>
      <c r="G1093" s="133">
        <v>0</v>
      </c>
      <c r="H1093" s="133">
        <v>2.1</v>
      </c>
      <c r="I1093" s="133">
        <v>9.65</v>
      </c>
    </row>
    <row r="1094" spans="1:9">
      <c r="A1094" s="123">
        <v>29349951</v>
      </c>
      <c r="B1094" s="124" t="s">
        <v>1183</v>
      </c>
      <c r="C1094" s="125"/>
      <c r="D1094" s="138">
        <v>30.546600000000002</v>
      </c>
      <c r="E1094" s="138">
        <v>58.508499999999998</v>
      </c>
      <c r="F1094" s="133">
        <v>0</v>
      </c>
      <c r="G1094" s="133">
        <v>0</v>
      </c>
      <c r="H1094" s="142" t="s">
        <v>121</v>
      </c>
      <c r="I1094" s="142" t="s">
        <v>121</v>
      </c>
    </row>
    <row r="1095" spans="1:9">
      <c r="A1095" s="123">
        <v>29349953</v>
      </c>
      <c r="B1095" s="124" t="s">
        <v>1184</v>
      </c>
      <c r="C1095" s="125"/>
      <c r="D1095" s="138">
        <v>27.92</v>
      </c>
      <c r="E1095" s="138">
        <v>31.159400000000002</v>
      </c>
      <c r="F1095" s="133">
        <v>0</v>
      </c>
      <c r="G1095" s="133">
        <v>0</v>
      </c>
      <c r="H1095" s="142" t="s">
        <v>121</v>
      </c>
      <c r="I1095" s="142" t="s">
        <v>121</v>
      </c>
    </row>
    <row r="1096" spans="1:9" ht="27">
      <c r="A1096" s="123">
        <v>29349969</v>
      </c>
      <c r="B1096" s="124" t="s">
        <v>1185</v>
      </c>
      <c r="C1096" s="125"/>
      <c r="D1096" s="138">
        <v>102.76949999999999</v>
      </c>
      <c r="E1096" s="138">
        <v>104.68049999999999</v>
      </c>
      <c r="F1096" s="133">
        <v>10.8</v>
      </c>
      <c r="G1096" s="133">
        <v>0</v>
      </c>
      <c r="H1096" s="133">
        <v>0</v>
      </c>
      <c r="I1096" s="133">
        <v>0</v>
      </c>
    </row>
    <row r="1097" spans="1:9">
      <c r="A1097" s="123">
        <v>29349993</v>
      </c>
      <c r="B1097" s="124" t="s">
        <v>1186</v>
      </c>
      <c r="C1097" s="125"/>
      <c r="D1097" s="138">
        <v>4.5336999999999996</v>
      </c>
      <c r="E1097" s="138">
        <v>16.8508</v>
      </c>
      <c r="F1097" s="133">
        <v>0</v>
      </c>
      <c r="G1097" s="133">
        <v>0</v>
      </c>
      <c r="H1097" s="142" t="s">
        <v>121</v>
      </c>
      <c r="I1097" s="142" t="s">
        <v>121</v>
      </c>
    </row>
    <row r="1098" spans="1:9">
      <c r="A1098" s="123">
        <v>29349999</v>
      </c>
      <c r="B1098" s="124" t="s">
        <v>1187</v>
      </c>
      <c r="C1098" s="125"/>
      <c r="D1098" s="138">
        <v>19.807500000000001</v>
      </c>
      <c r="E1098" s="138">
        <v>19.8231</v>
      </c>
      <c r="F1098" s="133">
        <v>12.6</v>
      </c>
      <c r="G1098" s="133">
        <v>0</v>
      </c>
      <c r="H1098" s="133">
        <v>0</v>
      </c>
      <c r="I1098" s="133">
        <v>0</v>
      </c>
    </row>
    <row r="1099" spans="1:9">
      <c r="A1099" s="123">
        <v>29359011</v>
      </c>
      <c r="B1099" s="124" t="s">
        <v>1188</v>
      </c>
      <c r="C1099" s="125"/>
      <c r="D1099" s="138">
        <v>83</v>
      </c>
      <c r="E1099" s="138">
        <v>83</v>
      </c>
      <c r="F1099" s="133">
        <v>0</v>
      </c>
      <c r="G1099" s="133">
        <v>0</v>
      </c>
      <c r="H1099" s="133">
        <v>0</v>
      </c>
      <c r="I1099" s="133">
        <v>0</v>
      </c>
    </row>
    <row r="1100" spans="1:9">
      <c r="A1100" s="123">
        <v>29359013</v>
      </c>
      <c r="B1100" s="124" t="s">
        <v>1189</v>
      </c>
      <c r="C1100" s="125"/>
      <c r="D1100" s="138">
        <v>9.3589000000000002</v>
      </c>
      <c r="E1100" s="138">
        <v>9.4271999999999991</v>
      </c>
      <c r="F1100" s="133">
        <v>0</v>
      </c>
      <c r="G1100" s="133">
        <v>0</v>
      </c>
      <c r="H1100" s="133">
        <v>2.1</v>
      </c>
      <c r="I1100" s="133">
        <v>9.65</v>
      </c>
    </row>
    <row r="1101" spans="1:9" ht="27">
      <c r="A1101" s="123">
        <v>29359015</v>
      </c>
      <c r="B1101" s="124" t="s">
        <v>1190</v>
      </c>
      <c r="C1101" s="125"/>
      <c r="D1101" s="138">
        <v>19.040400000000002</v>
      </c>
      <c r="E1101" s="138">
        <v>26.933299999999999</v>
      </c>
      <c r="F1101" s="133">
        <v>0</v>
      </c>
      <c r="G1101" s="133">
        <v>0</v>
      </c>
      <c r="H1101" s="142" t="s">
        <v>121</v>
      </c>
      <c r="I1101" s="142" t="s">
        <v>121</v>
      </c>
    </row>
    <row r="1102" spans="1:9">
      <c r="A1102" s="123">
        <v>29359019</v>
      </c>
      <c r="B1102" s="124" t="s">
        <v>381</v>
      </c>
      <c r="C1102" s="125"/>
      <c r="D1102" s="138">
        <v>32.19</v>
      </c>
      <c r="E1102" s="138">
        <v>32.19</v>
      </c>
      <c r="F1102" s="133">
        <v>12.6</v>
      </c>
      <c r="G1102" s="133">
        <v>0</v>
      </c>
      <c r="H1102" s="133">
        <v>0</v>
      </c>
      <c r="I1102" s="133">
        <v>0</v>
      </c>
    </row>
    <row r="1103" spans="1:9">
      <c r="A1103" s="123">
        <v>29359022</v>
      </c>
      <c r="B1103" s="124" t="s">
        <v>1191</v>
      </c>
      <c r="C1103" s="125"/>
      <c r="D1103" s="138">
        <v>53.322600000000001</v>
      </c>
      <c r="E1103" s="138">
        <v>53.322600000000001</v>
      </c>
      <c r="F1103" s="133">
        <v>10.8</v>
      </c>
      <c r="G1103" s="133">
        <v>0</v>
      </c>
      <c r="H1103" s="133">
        <v>0</v>
      </c>
      <c r="I1103" s="133">
        <v>0</v>
      </c>
    </row>
    <row r="1104" spans="1:9">
      <c r="A1104" s="123">
        <v>29359023</v>
      </c>
      <c r="B1104" s="124" t="s">
        <v>1192</v>
      </c>
      <c r="C1104" s="125"/>
      <c r="D1104" s="138">
        <v>11.788</v>
      </c>
      <c r="E1104" s="138">
        <v>11.9756</v>
      </c>
      <c r="F1104" s="133">
        <v>12.6</v>
      </c>
      <c r="G1104" s="133">
        <v>0</v>
      </c>
      <c r="H1104" s="133">
        <v>0</v>
      </c>
      <c r="I1104" s="133">
        <v>0</v>
      </c>
    </row>
    <row r="1105" spans="1:9">
      <c r="A1105" s="123">
        <v>29359025</v>
      </c>
      <c r="B1105" s="124" t="s">
        <v>1193</v>
      </c>
      <c r="C1105" s="125"/>
      <c r="D1105" s="138">
        <v>22</v>
      </c>
      <c r="E1105" s="138">
        <v>26.0425</v>
      </c>
      <c r="F1105" s="133">
        <v>0</v>
      </c>
      <c r="G1105" s="133">
        <v>0</v>
      </c>
      <c r="H1105" s="142" t="s">
        <v>121</v>
      </c>
      <c r="I1105" s="142" t="s">
        <v>121</v>
      </c>
    </row>
    <row r="1106" spans="1:9">
      <c r="A1106" s="123">
        <v>29359029</v>
      </c>
      <c r="B1106" s="124" t="s">
        <v>381</v>
      </c>
      <c r="C1106" s="125"/>
      <c r="D1106" s="138">
        <v>2.0432000000000001</v>
      </c>
      <c r="E1106" s="138">
        <v>2.4405999999999999</v>
      </c>
      <c r="F1106" s="133">
        <v>12.6</v>
      </c>
      <c r="G1106" s="133">
        <v>0</v>
      </c>
      <c r="H1106" s="133">
        <v>2.1</v>
      </c>
      <c r="I1106" s="133">
        <v>9.65</v>
      </c>
    </row>
    <row r="1107" spans="1:9">
      <c r="A1107" s="123">
        <v>29359093</v>
      </c>
      <c r="B1107" s="124" t="s">
        <v>1194</v>
      </c>
      <c r="C1107" s="125"/>
      <c r="D1107" s="138">
        <v>17.3094</v>
      </c>
      <c r="E1107" s="138">
        <v>35.218699999999998</v>
      </c>
      <c r="F1107" s="133">
        <v>0</v>
      </c>
      <c r="G1107" s="133">
        <v>0</v>
      </c>
      <c r="H1107" s="142" t="s">
        <v>121</v>
      </c>
      <c r="I1107" s="142" t="s">
        <v>121</v>
      </c>
    </row>
    <row r="1108" spans="1:9">
      <c r="A1108" s="123">
        <v>29359099</v>
      </c>
      <c r="B1108" s="124" t="s">
        <v>381</v>
      </c>
      <c r="C1108" s="125"/>
      <c r="D1108" s="138">
        <v>33.299999999999997</v>
      </c>
      <c r="E1108" s="138">
        <v>33.299999999999997</v>
      </c>
      <c r="F1108" s="133">
        <v>0</v>
      </c>
      <c r="G1108" s="133">
        <v>0</v>
      </c>
      <c r="H1108" s="133">
        <v>0</v>
      </c>
      <c r="I1108" s="133">
        <v>0</v>
      </c>
    </row>
    <row r="1109" spans="1:9">
      <c r="A1109" s="123">
        <v>29362111</v>
      </c>
      <c r="B1109" s="124" t="s">
        <v>1195</v>
      </c>
      <c r="C1109" s="125"/>
      <c r="D1109" s="138">
        <v>16.0822</v>
      </c>
      <c r="E1109" s="138">
        <v>17.335799999999999</v>
      </c>
      <c r="F1109" s="133">
        <v>0</v>
      </c>
      <c r="G1109" s="133">
        <v>0</v>
      </c>
      <c r="H1109" s="133">
        <v>0</v>
      </c>
      <c r="I1109" s="133">
        <v>0</v>
      </c>
    </row>
    <row r="1110" spans="1:9">
      <c r="A1110" s="123">
        <v>29362112</v>
      </c>
      <c r="B1110" s="124" t="s">
        <v>1196</v>
      </c>
      <c r="C1110" s="125"/>
      <c r="D1110" s="138">
        <v>17.820799999999998</v>
      </c>
      <c r="E1110" s="138">
        <v>28.2363</v>
      </c>
      <c r="F1110" s="133">
        <v>0</v>
      </c>
      <c r="G1110" s="133">
        <v>0</v>
      </c>
      <c r="H1110" s="133">
        <v>0</v>
      </c>
      <c r="I1110" s="133">
        <v>0</v>
      </c>
    </row>
    <row r="1111" spans="1:9">
      <c r="A1111" s="123">
        <v>29362113</v>
      </c>
      <c r="B1111" s="124" t="s">
        <v>1197</v>
      </c>
      <c r="C1111" s="125"/>
      <c r="D1111" s="138">
        <v>453.15359999999998</v>
      </c>
      <c r="E1111" s="138">
        <v>467.12099999999998</v>
      </c>
      <c r="F1111" s="133">
        <v>0</v>
      </c>
      <c r="G1111" s="133">
        <v>0</v>
      </c>
      <c r="H1111" s="142" t="s">
        <v>121</v>
      </c>
      <c r="I1111" s="142" t="s">
        <v>121</v>
      </c>
    </row>
    <row r="1112" spans="1:9">
      <c r="A1112" s="123">
        <v>29362190</v>
      </c>
      <c r="B1112" s="124" t="s">
        <v>1198</v>
      </c>
      <c r="C1112" s="125"/>
      <c r="D1112" s="138">
        <v>16.7</v>
      </c>
      <c r="E1112" s="138">
        <v>21.591200000000001</v>
      </c>
      <c r="F1112" s="133">
        <v>0</v>
      </c>
      <c r="G1112" s="133">
        <v>0</v>
      </c>
      <c r="H1112" s="133">
        <v>0</v>
      </c>
      <c r="I1112" s="133">
        <v>0</v>
      </c>
    </row>
    <row r="1113" spans="1:9">
      <c r="A1113" s="123">
        <v>29362210</v>
      </c>
      <c r="B1113" s="124" t="s">
        <v>1199</v>
      </c>
      <c r="C1113" s="125"/>
      <c r="D1113" s="138">
        <v>11.151199999999999</v>
      </c>
      <c r="E1113" s="138">
        <v>13.4474</v>
      </c>
      <c r="F1113" s="133">
        <v>0</v>
      </c>
      <c r="G1113" s="133">
        <v>0</v>
      </c>
      <c r="H1113" s="133">
        <v>0</v>
      </c>
      <c r="I1113" s="133">
        <v>0</v>
      </c>
    </row>
    <row r="1114" spans="1:9">
      <c r="A1114" s="123">
        <v>29362220</v>
      </c>
      <c r="B1114" s="124" t="s">
        <v>1200</v>
      </c>
      <c r="C1114" s="125"/>
      <c r="D1114" s="138">
        <v>53.991700000000002</v>
      </c>
      <c r="E1114" s="138">
        <v>79.141300000000001</v>
      </c>
      <c r="F1114" s="133">
        <v>0</v>
      </c>
      <c r="G1114" s="133">
        <v>0</v>
      </c>
      <c r="H1114" s="142" t="s">
        <v>121</v>
      </c>
      <c r="I1114" s="142" t="s">
        <v>121</v>
      </c>
    </row>
    <row r="1115" spans="1:9">
      <c r="A1115" s="123">
        <v>29362290</v>
      </c>
      <c r="B1115" s="124" t="s">
        <v>1201</v>
      </c>
      <c r="C1115" s="125"/>
      <c r="D1115" s="138">
        <v>10.547000000000001</v>
      </c>
      <c r="E1115" s="138">
        <v>12.855399999999999</v>
      </c>
      <c r="F1115" s="133">
        <v>0</v>
      </c>
      <c r="G1115" s="133">
        <v>0</v>
      </c>
      <c r="H1115" s="133">
        <v>0</v>
      </c>
      <c r="I1115" s="133">
        <v>0</v>
      </c>
    </row>
    <row r="1116" spans="1:9">
      <c r="A1116" s="123">
        <v>29362310</v>
      </c>
      <c r="B1116" s="124" t="s">
        <v>1202</v>
      </c>
      <c r="C1116" s="125"/>
      <c r="D1116" s="138">
        <v>111.17829999999999</v>
      </c>
      <c r="E1116" s="138">
        <v>110.12730000000001</v>
      </c>
      <c r="F1116" s="133">
        <v>0</v>
      </c>
      <c r="G1116" s="133">
        <v>0</v>
      </c>
      <c r="H1116" s="133">
        <v>0</v>
      </c>
      <c r="I1116" s="133">
        <v>0</v>
      </c>
    </row>
    <row r="1117" spans="1:9">
      <c r="A1117" s="123">
        <v>29362320</v>
      </c>
      <c r="B1117" s="124" t="s">
        <v>1203</v>
      </c>
      <c r="C1117" s="125"/>
      <c r="D1117" s="138">
        <v>6.9157000000000002</v>
      </c>
      <c r="E1117" s="138">
        <v>10.0311</v>
      </c>
      <c r="F1117" s="133">
        <v>0</v>
      </c>
      <c r="G1117" s="133">
        <v>0</v>
      </c>
      <c r="H1117" s="133">
        <v>0</v>
      </c>
      <c r="I1117" s="133">
        <v>0</v>
      </c>
    </row>
    <row r="1118" spans="1:9">
      <c r="A1118" s="123">
        <v>29362410</v>
      </c>
      <c r="B1118" s="124" t="s">
        <v>1204</v>
      </c>
      <c r="C1118" s="125"/>
      <c r="D1118" s="138">
        <v>11.319699999999999</v>
      </c>
      <c r="E1118" s="138">
        <v>13.222</v>
      </c>
      <c r="F1118" s="133">
        <v>0</v>
      </c>
      <c r="G1118" s="133">
        <v>0</v>
      </c>
      <c r="H1118" s="142" t="s">
        <v>121</v>
      </c>
      <c r="I1118" s="142" t="s">
        <v>121</v>
      </c>
    </row>
    <row r="1119" spans="1:9">
      <c r="A1119" s="123">
        <v>29362490</v>
      </c>
      <c r="B1119" s="124" t="s">
        <v>1205</v>
      </c>
      <c r="C1119" s="125"/>
      <c r="D1119" s="138">
        <v>14.008699999999999</v>
      </c>
      <c r="E1119" s="138">
        <v>14.008699999999999</v>
      </c>
      <c r="F1119" s="133">
        <v>0</v>
      </c>
      <c r="G1119" s="133">
        <v>0</v>
      </c>
      <c r="H1119" s="142" t="s">
        <v>121</v>
      </c>
      <c r="I1119" s="142" t="s">
        <v>121</v>
      </c>
    </row>
    <row r="1120" spans="1:9">
      <c r="A1120" s="123">
        <v>29362510</v>
      </c>
      <c r="B1120" s="124" t="s">
        <v>1206</v>
      </c>
      <c r="C1120" s="125"/>
      <c r="D1120" s="138">
        <v>12.1965</v>
      </c>
      <c r="E1120" s="138">
        <v>15.3644</v>
      </c>
      <c r="F1120" s="133">
        <v>0</v>
      </c>
      <c r="G1120" s="133">
        <v>0</v>
      </c>
      <c r="H1120" s="133">
        <v>0</v>
      </c>
      <c r="I1120" s="133">
        <v>0</v>
      </c>
    </row>
    <row r="1121" spans="1:9" ht="27">
      <c r="A1121" s="123">
        <v>29362520</v>
      </c>
      <c r="B1121" s="124" t="s">
        <v>1207</v>
      </c>
      <c r="C1121" s="125"/>
      <c r="D1121" s="136">
        <v>115.2747</v>
      </c>
      <c r="E1121" s="136">
        <v>137.36250000000001</v>
      </c>
      <c r="F1121" s="133">
        <v>0</v>
      </c>
      <c r="G1121" s="133">
        <v>0</v>
      </c>
      <c r="H1121" s="142" t="s">
        <v>121</v>
      </c>
      <c r="I1121" s="142" t="s">
        <v>121</v>
      </c>
    </row>
    <row r="1122" spans="1:9">
      <c r="A1122" s="123">
        <v>29362590</v>
      </c>
      <c r="B1122" s="124" t="s">
        <v>1208</v>
      </c>
      <c r="C1122" s="125"/>
      <c r="D1122" s="138">
        <v>458.4905</v>
      </c>
      <c r="E1122" s="138">
        <v>1678.1747</v>
      </c>
      <c r="F1122" s="133">
        <v>12.6</v>
      </c>
      <c r="G1122" s="133">
        <v>0</v>
      </c>
      <c r="H1122" s="133">
        <v>0</v>
      </c>
      <c r="I1122" s="133">
        <v>0</v>
      </c>
    </row>
    <row r="1123" spans="1:9" ht="27">
      <c r="A1123" s="123">
        <v>29362610</v>
      </c>
      <c r="B1123" s="124" t="s">
        <v>1209</v>
      </c>
      <c r="C1123" s="125"/>
      <c r="D1123" s="136">
        <v>7250</v>
      </c>
      <c r="E1123" s="136">
        <v>7250</v>
      </c>
      <c r="F1123" s="133">
        <v>0</v>
      </c>
      <c r="G1123" s="133">
        <v>0</v>
      </c>
      <c r="H1123" s="133">
        <v>0</v>
      </c>
      <c r="I1123" s="133">
        <v>0</v>
      </c>
    </row>
    <row r="1124" spans="1:9">
      <c r="A1124" s="123">
        <v>29362620</v>
      </c>
      <c r="B1124" s="124" t="s">
        <v>1210</v>
      </c>
      <c r="C1124" s="125"/>
      <c r="D1124" s="136">
        <v>1265.703</v>
      </c>
      <c r="E1124" s="136">
        <v>1748.1922</v>
      </c>
      <c r="F1124" s="133">
        <v>0</v>
      </c>
      <c r="G1124" s="133">
        <v>0</v>
      </c>
      <c r="H1124" s="133">
        <v>2.1</v>
      </c>
      <c r="I1124" s="133">
        <v>9.65</v>
      </c>
    </row>
    <row r="1125" spans="1:9">
      <c r="A1125" s="123">
        <v>29362690</v>
      </c>
      <c r="B1125" s="124" t="s">
        <v>1211</v>
      </c>
      <c r="C1125" s="125"/>
      <c r="D1125" s="138">
        <v>1.8428</v>
      </c>
      <c r="E1125" s="138">
        <v>2.4026000000000001</v>
      </c>
      <c r="F1125" s="133">
        <v>0</v>
      </c>
      <c r="G1125" s="133">
        <v>0</v>
      </c>
      <c r="H1125" s="133">
        <v>0</v>
      </c>
      <c r="I1125" s="133">
        <v>0</v>
      </c>
    </row>
    <row r="1126" spans="1:9" ht="27">
      <c r="A1126" s="123">
        <v>29362710</v>
      </c>
      <c r="B1126" s="124" t="s">
        <v>1212</v>
      </c>
      <c r="C1126" s="125"/>
      <c r="D1126" s="138">
        <v>2.2031999999999998</v>
      </c>
      <c r="E1126" s="138">
        <v>2.8431999999999999</v>
      </c>
      <c r="F1126" s="133">
        <v>0</v>
      </c>
      <c r="G1126" s="133">
        <v>0</v>
      </c>
      <c r="H1126" s="133">
        <v>0</v>
      </c>
      <c r="I1126" s="133">
        <v>0</v>
      </c>
    </row>
    <row r="1127" spans="1:9">
      <c r="A1127" s="123">
        <v>29362720</v>
      </c>
      <c r="B1127" s="124" t="s">
        <v>1213</v>
      </c>
      <c r="C1127" s="125"/>
      <c r="D1127" s="138">
        <v>1.2992999999999999</v>
      </c>
      <c r="E1127" s="138">
        <v>1.8486</v>
      </c>
      <c r="F1127" s="133">
        <v>0</v>
      </c>
      <c r="G1127" s="133">
        <v>0</v>
      </c>
      <c r="H1127" s="142" t="s">
        <v>121</v>
      </c>
      <c r="I1127" s="142" t="s">
        <v>121</v>
      </c>
    </row>
    <row r="1128" spans="1:9" ht="27">
      <c r="A1128" s="123">
        <v>29362790</v>
      </c>
      <c r="B1128" s="124" t="s">
        <v>1214</v>
      </c>
      <c r="C1128" s="125"/>
      <c r="D1128" s="136">
        <v>11.9864</v>
      </c>
      <c r="E1128" s="136">
        <v>36.376399999999997</v>
      </c>
      <c r="F1128" s="133">
        <v>0</v>
      </c>
      <c r="G1128" s="133">
        <v>0</v>
      </c>
      <c r="H1128" s="133">
        <v>0</v>
      </c>
      <c r="I1128" s="133">
        <v>0</v>
      </c>
    </row>
    <row r="1129" spans="1:9">
      <c r="A1129" s="123">
        <v>29362811</v>
      </c>
      <c r="B1129" s="124" t="s">
        <v>1215</v>
      </c>
      <c r="C1129" s="125"/>
      <c r="D1129" s="138">
        <v>5.3552999999999997</v>
      </c>
      <c r="E1129" s="138">
        <v>7.2651000000000003</v>
      </c>
      <c r="F1129" s="133">
        <v>0</v>
      </c>
      <c r="G1129" s="133">
        <v>0</v>
      </c>
      <c r="H1129" s="133">
        <v>0</v>
      </c>
      <c r="I1129" s="133">
        <v>0</v>
      </c>
    </row>
    <row r="1130" spans="1:9" ht="27">
      <c r="A1130" s="123">
        <v>29362812</v>
      </c>
      <c r="B1130" s="124" t="s">
        <v>1216</v>
      </c>
      <c r="C1130" s="125"/>
      <c r="D1130" s="138">
        <v>14.438000000000001</v>
      </c>
      <c r="E1130" s="138">
        <v>21.916</v>
      </c>
      <c r="F1130" s="133">
        <v>0</v>
      </c>
      <c r="G1130" s="133">
        <v>0</v>
      </c>
      <c r="H1130" s="133">
        <v>2.1</v>
      </c>
      <c r="I1130" s="133">
        <v>9.65</v>
      </c>
    </row>
    <row r="1131" spans="1:9">
      <c r="A1131" s="123">
        <v>29362890</v>
      </c>
      <c r="B1131" s="124" t="s">
        <v>1217</v>
      </c>
      <c r="C1131" s="125"/>
      <c r="D1131" s="138">
        <v>21.886399999999998</v>
      </c>
      <c r="E1131" s="138">
        <v>24.5443</v>
      </c>
      <c r="F1131" s="133">
        <v>0</v>
      </c>
      <c r="G1131" s="133">
        <v>0</v>
      </c>
      <c r="H1131" s="142" t="s">
        <v>121</v>
      </c>
      <c r="I1131" s="142" t="s">
        <v>121</v>
      </c>
    </row>
    <row r="1132" spans="1:9" ht="27">
      <c r="A1132" s="123">
        <v>29362911</v>
      </c>
      <c r="B1132" s="124" t="s">
        <v>1218</v>
      </c>
      <c r="C1132" s="125"/>
      <c r="D1132" s="138">
        <v>278.13499999999999</v>
      </c>
      <c r="E1132" s="138">
        <v>59.059100000000001</v>
      </c>
      <c r="F1132" s="133">
        <v>0</v>
      </c>
      <c r="G1132" s="133">
        <v>0</v>
      </c>
      <c r="H1132" s="142" t="s">
        <v>121</v>
      </c>
      <c r="I1132" s="142" t="s">
        <v>121</v>
      </c>
    </row>
    <row r="1133" spans="1:9">
      <c r="A1133" s="123">
        <v>29362919</v>
      </c>
      <c r="B1133" s="124" t="s">
        <v>1219</v>
      </c>
      <c r="C1133" s="125"/>
      <c r="D1133" s="138">
        <v>7.72</v>
      </c>
      <c r="E1133" s="138">
        <v>11.8607</v>
      </c>
      <c r="F1133" s="133">
        <v>0</v>
      </c>
      <c r="G1133" s="133">
        <v>0</v>
      </c>
      <c r="H1133" s="133">
        <v>0</v>
      </c>
      <c r="I1133" s="133">
        <v>0</v>
      </c>
    </row>
    <row r="1134" spans="1:9" ht="27">
      <c r="A1134" s="123">
        <v>29362921</v>
      </c>
      <c r="B1134" s="124" t="s">
        <v>1220</v>
      </c>
      <c r="C1134" s="125"/>
      <c r="D1134" s="138">
        <v>422</v>
      </c>
      <c r="E1134" s="138">
        <v>422</v>
      </c>
      <c r="F1134" s="133">
        <v>0</v>
      </c>
      <c r="G1134" s="133">
        <v>0</v>
      </c>
      <c r="H1134" s="142" t="s">
        <v>121</v>
      </c>
      <c r="I1134" s="142" t="s">
        <v>121</v>
      </c>
    </row>
    <row r="1135" spans="1:9">
      <c r="A1135" s="123">
        <v>29362929</v>
      </c>
      <c r="B1135" s="124" t="s">
        <v>1221</v>
      </c>
      <c r="C1135" s="125"/>
      <c r="D1135" s="138">
        <v>121.48050000000001</v>
      </c>
      <c r="E1135" s="138">
        <v>147.92850000000001</v>
      </c>
      <c r="F1135" s="133">
        <v>0</v>
      </c>
      <c r="G1135" s="133">
        <v>0</v>
      </c>
      <c r="H1135" s="133">
        <v>0</v>
      </c>
      <c r="I1135" s="133">
        <v>0</v>
      </c>
    </row>
    <row r="1136" spans="1:9" ht="27">
      <c r="A1136" s="123">
        <v>29362931</v>
      </c>
      <c r="B1136" s="124" t="s">
        <v>1222</v>
      </c>
      <c r="C1136" s="125"/>
      <c r="D1136" s="136">
        <v>78.002600000000001</v>
      </c>
      <c r="E1136" s="136">
        <v>297.11919999999998</v>
      </c>
      <c r="F1136" s="133">
        <v>0</v>
      </c>
      <c r="G1136" s="133">
        <v>0</v>
      </c>
      <c r="H1136" s="142" t="s">
        <v>121</v>
      </c>
      <c r="I1136" s="142" t="s">
        <v>121</v>
      </c>
    </row>
    <row r="1137" spans="1:9">
      <c r="A1137" s="123">
        <v>29362940</v>
      </c>
      <c r="B1137" s="124" t="s">
        <v>1223</v>
      </c>
      <c r="C1137" s="125"/>
      <c r="D1137" s="138">
        <v>3.8214000000000001</v>
      </c>
      <c r="E1137" s="138">
        <v>4.1756000000000002</v>
      </c>
      <c r="F1137" s="133">
        <v>0</v>
      </c>
      <c r="G1137" s="133">
        <v>0</v>
      </c>
      <c r="H1137" s="133">
        <v>0</v>
      </c>
      <c r="I1137" s="133">
        <v>0</v>
      </c>
    </row>
    <row r="1138" spans="1:9" ht="27">
      <c r="A1138" s="123">
        <v>29362951</v>
      </c>
      <c r="B1138" s="124" t="s">
        <v>1224</v>
      </c>
      <c r="C1138" s="125"/>
      <c r="D1138" s="138">
        <v>4.4481000000000002</v>
      </c>
      <c r="E1138" s="138">
        <v>9.0515000000000008</v>
      </c>
      <c r="F1138" s="133">
        <v>0</v>
      </c>
      <c r="G1138" s="133">
        <v>0</v>
      </c>
      <c r="H1138" s="133">
        <v>0</v>
      </c>
      <c r="I1138" s="133">
        <v>0</v>
      </c>
    </row>
    <row r="1139" spans="1:9">
      <c r="A1139" s="123">
        <v>29362952</v>
      </c>
      <c r="B1139" s="124" t="s">
        <v>1225</v>
      </c>
      <c r="C1139" s="125"/>
      <c r="D1139" s="138">
        <v>46.374299999999998</v>
      </c>
      <c r="E1139" s="138">
        <v>40.357199999999999</v>
      </c>
      <c r="F1139" s="133">
        <v>12.6</v>
      </c>
      <c r="G1139" s="133">
        <v>0</v>
      </c>
      <c r="H1139" s="142" t="s">
        <v>121</v>
      </c>
      <c r="I1139" s="142" t="s">
        <v>121</v>
      </c>
    </row>
    <row r="1140" spans="1:9">
      <c r="A1140" s="123">
        <v>29362959</v>
      </c>
      <c r="B1140" s="124" t="s">
        <v>1226</v>
      </c>
      <c r="C1140" s="125"/>
      <c r="D1140" s="136">
        <v>471.78019999999998</v>
      </c>
      <c r="E1140" s="136">
        <v>532.33169999999996</v>
      </c>
      <c r="F1140" s="133">
        <v>0</v>
      </c>
      <c r="G1140" s="133">
        <v>0</v>
      </c>
      <c r="H1140" s="133">
        <v>2.1</v>
      </c>
      <c r="I1140" s="133">
        <v>9.65</v>
      </c>
    </row>
    <row r="1141" spans="1:9">
      <c r="A1141" s="123">
        <v>29362990</v>
      </c>
      <c r="B1141" s="124" t="s">
        <v>1227</v>
      </c>
      <c r="C1141" s="125"/>
      <c r="D1141" s="136">
        <v>20.258900000000001</v>
      </c>
      <c r="E1141" s="136">
        <v>20.533999999999999</v>
      </c>
      <c r="F1141" s="133">
        <v>0</v>
      </c>
      <c r="G1141" s="133">
        <v>0</v>
      </c>
      <c r="H1141" s="142" t="s">
        <v>121</v>
      </c>
      <c r="I1141" s="142" t="s">
        <v>121</v>
      </c>
    </row>
    <row r="1142" spans="1:9">
      <c r="A1142" s="123">
        <v>29369000</v>
      </c>
      <c r="B1142" s="124" t="s">
        <v>1228</v>
      </c>
      <c r="C1142" s="125"/>
      <c r="D1142" s="138">
        <v>353.5</v>
      </c>
      <c r="E1142" s="138">
        <v>353.5</v>
      </c>
      <c r="F1142" s="133">
        <v>0</v>
      </c>
      <c r="G1142" s="133">
        <v>0</v>
      </c>
      <c r="H1142" s="133">
        <v>0</v>
      </c>
      <c r="I1142" s="133">
        <v>0</v>
      </c>
    </row>
    <row r="1143" spans="1:9">
      <c r="A1143" s="123">
        <v>29372130</v>
      </c>
      <c r="B1143" s="124" t="s">
        <v>1229</v>
      </c>
      <c r="C1143" s="125"/>
      <c r="D1143" s="138">
        <v>699.99249999999995</v>
      </c>
      <c r="E1143" s="138">
        <v>700.05</v>
      </c>
      <c r="F1143" s="133">
        <v>0</v>
      </c>
      <c r="G1143" s="133">
        <v>0</v>
      </c>
      <c r="H1143" s="142" t="s">
        <v>121</v>
      </c>
      <c r="I1143" s="142" t="s">
        <v>121</v>
      </c>
    </row>
    <row r="1144" spans="1:9">
      <c r="A1144" s="123">
        <v>29372210</v>
      </c>
      <c r="B1144" s="124" t="s">
        <v>1230</v>
      </c>
      <c r="C1144" s="125"/>
      <c r="D1144" s="138">
        <v>1159.4190000000001</v>
      </c>
      <c r="E1144" s="138">
        <v>1038.9907000000001</v>
      </c>
      <c r="F1144" s="133">
        <v>0</v>
      </c>
      <c r="G1144" s="133">
        <v>0</v>
      </c>
      <c r="H1144" s="142" t="s">
        <v>121</v>
      </c>
      <c r="I1144" s="142" t="s">
        <v>121</v>
      </c>
    </row>
    <row r="1145" spans="1:9">
      <c r="A1145" s="123">
        <v>29372290</v>
      </c>
      <c r="B1145" s="124" t="s">
        <v>1231</v>
      </c>
      <c r="C1145" s="125"/>
      <c r="D1145" s="138">
        <v>102.44840000000001</v>
      </c>
      <c r="E1145" s="138">
        <v>159.19489999999999</v>
      </c>
      <c r="F1145" s="133">
        <v>0</v>
      </c>
      <c r="G1145" s="133">
        <v>0</v>
      </c>
      <c r="H1145" s="142" t="s">
        <v>121</v>
      </c>
      <c r="I1145" s="142" t="s">
        <v>121</v>
      </c>
    </row>
    <row r="1146" spans="1:9" ht="27">
      <c r="A1146" s="123">
        <v>29372399</v>
      </c>
      <c r="B1146" s="124" t="s">
        <v>1232</v>
      </c>
      <c r="C1146" s="125"/>
      <c r="D1146" s="138">
        <v>200.5</v>
      </c>
      <c r="E1146" s="138">
        <v>203.2244</v>
      </c>
      <c r="F1146" s="133">
        <v>12.6</v>
      </c>
      <c r="G1146" s="133">
        <v>0</v>
      </c>
      <c r="H1146" s="133">
        <v>0</v>
      </c>
      <c r="I1146" s="133">
        <v>0</v>
      </c>
    </row>
    <row r="1147" spans="1:9">
      <c r="A1147" s="123">
        <v>29372950</v>
      </c>
      <c r="B1147" s="124" t="s">
        <v>1233</v>
      </c>
      <c r="C1147" s="125"/>
      <c r="D1147" s="136">
        <v>152.5</v>
      </c>
      <c r="E1147" s="136">
        <v>167.86920000000001</v>
      </c>
      <c r="F1147" s="133">
        <v>0</v>
      </c>
      <c r="G1147" s="133">
        <v>0</v>
      </c>
      <c r="H1147" s="142" t="s">
        <v>121</v>
      </c>
      <c r="I1147" s="142" t="s">
        <v>121</v>
      </c>
    </row>
    <row r="1148" spans="1:9">
      <c r="A1148" s="123">
        <v>29372990</v>
      </c>
      <c r="B1148" s="124" t="s">
        <v>1234</v>
      </c>
      <c r="C1148" s="125"/>
      <c r="D1148" s="138">
        <v>61.340200000000003</v>
      </c>
      <c r="E1148" s="138">
        <v>84.250500000000002</v>
      </c>
      <c r="F1148" s="133">
        <v>0</v>
      </c>
      <c r="G1148" s="133">
        <v>0</v>
      </c>
      <c r="H1148" s="142" t="s">
        <v>121</v>
      </c>
      <c r="I1148" s="142" t="s">
        <v>121</v>
      </c>
    </row>
    <row r="1149" spans="1:9" ht="27">
      <c r="A1149" s="123">
        <v>29379090</v>
      </c>
      <c r="B1149" s="124" t="s">
        <v>1235</v>
      </c>
      <c r="C1149" s="125"/>
      <c r="D1149" s="138">
        <v>36.691600000000001</v>
      </c>
      <c r="E1149" s="138">
        <v>38.460500000000003</v>
      </c>
      <c r="F1149" s="133">
        <v>10.8</v>
      </c>
      <c r="G1149" s="133">
        <v>0</v>
      </c>
      <c r="H1149" s="142" t="s">
        <v>121</v>
      </c>
      <c r="I1149" s="142" t="s">
        <v>121</v>
      </c>
    </row>
    <row r="1150" spans="1:9">
      <c r="A1150" s="123">
        <v>29381000</v>
      </c>
      <c r="B1150" s="124" t="s">
        <v>1236</v>
      </c>
      <c r="C1150" s="125"/>
      <c r="D1150" s="138">
        <v>12.2506</v>
      </c>
      <c r="E1150" s="138">
        <v>31.907499999999999</v>
      </c>
      <c r="F1150" s="133">
        <v>12.6</v>
      </c>
      <c r="G1150" s="133">
        <v>0</v>
      </c>
      <c r="H1150" s="133">
        <v>2.1</v>
      </c>
      <c r="I1150" s="133">
        <v>9.65</v>
      </c>
    </row>
    <row r="1151" spans="1:9">
      <c r="A1151" s="123">
        <v>29389020</v>
      </c>
      <c r="B1151" s="124" t="s">
        <v>1237</v>
      </c>
      <c r="C1151" s="125"/>
      <c r="D1151" s="136">
        <v>27.499500000000001</v>
      </c>
      <c r="E1151" s="136">
        <v>49.4938</v>
      </c>
      <c r="F1151" s="133">
        <v>0</v>
      </c>
      <c r="G1151" s="133">
        <v>0</v>
      </c>
      <c r="H1151" s="142" t="s">
        <v>121</v>
      </c>
      <c r="I1151" s="142" t="s">
        <v>121</v>
      </c>
    </row>
    <row r="1152" spans="1:9">
      <c r="A1152" s="123">
        <v>29389090</v>
      </c>
      <c r="B1152" s="124" t="s">
        <v>1238</v>
      </c>
      <c r="C1152" s="125"/>
      <c r="D1152" s="138">
        <v>8.9384999999999994</v>
      </c>
      <c r="E1152" s="138">
        <v>11.230499999999999</v>
      </c>
      <c r="F1152" s="133">
        <v>0</v>
      </c>
      <c r="G1152" s="133">
        <v>0</v>
      </c>
      <c r="H1152" s="133">
        <v>2.1</v>
      </c>
      <c r="I1152" s="133">
        <v>9.65</v>
      </c>
    </row>
    <row r="1153" spans="1:9">
      <c r="A1153" s="123">
        <v>29393010</v>
      </c>
      <c r="B1153" s="124" t="s">
        <v>1239</v>
      </c>
      <c r="C1153" s="125"/>
      <c r="D1153" s="138">
        <v>80.010000000000005</v>
      </c>
      <c r="E1153" s="138">
        <v>80.45</v>
      </c>
      <c r="F1153" s="133">
        <v>0</v>
      </c>
      <c r="G1153" s="133">
        <v>0</v>
      </c>
      <c r="H1153" s="142" t="s">
        <v>121</v>
      </c>
      <c r="I1153" s="142" t="s">
        <v>121</v>
      </c>
    </row>
    <row r="1154" spans="1:9" ht="27">
      <c r="A1154" s="123">
        <v>29395990</v>
      </c>
      <c r="B1154" s="124" t="s">
        <v>1240</v>
      </c>
      <c r="C1154" s="125"/>
      <c r="D1154" s="138">
        <v>65</v>
      </c>
      <c r="E1154" s="138">
        <v>65</v>
      </c>
      <c r="F1154" s="133">
        <v>0</v>
      </c>
      <c r="G1154" s="133">
        <v>0</v>
      </c>
      <c r="H1154" s="142" t="s">
        <v>121</v>
      </c>
      <c r="I1154" s="142" t="s">
        <v>121</v>
      </c>
    </row>
    <row r="1155" spans="1:9">
      <c r="A1155" s="123">
        <v>29397990</v>
      </c>
      <c r="B1155" s="124" t="s">
        <v>200</v>
      </c>
      <c r="C1155" s="125"/>
      <c r="D1155" s="136">
        <v>1.33</v>
      </c>
      <c r="E1155" s="136">
        <v>3.0503999999999998</v>
      </c>
      <c r="F1155" s="133">
        <v>0</v>
      </c>
      <c r="G1155" s="133">
        <v>0</v>
      </c>
      <c r="H1155" s="133">
        <v>2.1</v>
      </c>
      <c r="I1155" s="133">
        <v>9.65</v>
      </c>
    </row>
    <row r="1156" spans="1:9">
      <c r="A1156" s="123">
        <v>29398000</v>
      </c>
      <c r="B1156" s="126" t="s">
        <v>281</v>
      </c>
      <c r="C1156" s="125"/>
      <c r="D1156" s="138">
        <v>81.5</v>
      </c>
      <c r="E1156" s="138">
        <v>123.02630000000001</v>
      </c>
      <c r="F1156" s="133">
        <v>10.8</v>
      </c>
      <c r="G1156" s="133">
        <v>0</v>
      </c>
      <c r="H1156" s="133">
        <v>2.1</v>
      </c>
      <c r="I1156" s="133">
        <v>9.65</v>
      </c>
    </row>
    <row r="1157" spans="1:9">
      <c r="A1157" s="123">
        <v>29400019</v>
      </c>
      <c r="B1157" s="124" t="s">
        <v>1241</v>
      </c>
      <c r="C1157" s="125"/>
      <c r="D1157" s="138">
        <v>0.69740000000000002</v>
      </c>
      <c r="E1157" s="138">
        <v>1.337</v>
      </c>
      <c r="F1157" s="133">
        <v>12.6</v>
      </c>
      <c r="G1157" s="133">
        <v>0</v>
      </c>
      <c r="H1157" s="133">
        <v>2.1</v>
      </c>
      <c r="I1157" s="133">
        <v>9.65</v>
      </c>
    </row>
    <row r="1158" spans="1:9">
      <c r="A1158" s="123">
        <v>29400021</v>
      </c>
      <c r="B1158" s="124" t="s">
        <v>1242</v>
      </c>
      <c r="C1158" s="125"/>
      <c r="D1158" s="136">
        <v>2.7225999999999999</v>
      </c>
      <c r="E1158" s="136">
        <v>3.899</v>
      </c>
      <c r="F1158" s="133">
        <v>0</v>
      </c>
      <c r="G1158" s="133">
        <v>0</v>
      </c>
      <c r="H1158" s="142" t="s">
        <v>121</v>
      </c>
      <c r="I1158" s="142" t="s">
        <v>121</v>
      </c>
    </row>
    <row r="1159" spans="1:9">
      <c r="A1159" s="123">
        <v>29400093</v>
      </c>
      <c r="B1159" s="124" t="s">
        <v>1243</v>
      </c>
      <c r="C1159" s="125"/>
      <c r="D1159" s="138">
        <v>35.700000000000003</v>
      </c>
      <c r="E1159" s="138">
        <v>35.700000000000003</v>
      </c>
      <c r="F1159" s="133">
        <v>0</v>
      </c>
      <c r="G1159" s="133">
        <v>0</v>
      </c>
      <c r="H1159" s="142" t="s">
        <v>121</v>
      </c>
      <c r="I1159" s="142" t="s">
        <v>121</v>
      </c>
    </row>
    <row r="1160" spans="1:9">
      <c r="A1160" s="123">
        <v>29400099</v>
      </c>
      <c r="B1160" s="124" t="s">
        <v>1244</v>
      </c>
      <c r="C1160" s="125"/>
      <c r="D1160" s="138">
        <v>30.935300000000002</v>
      </c>
      <c r="E1160" s="138">
        <v>32.4328</v>
      </c>
      <c r="F1160" s="133">
        <v>0</v>
      </c>
      <c r="G1160" s="133">
        <v>0</v>
      </c>
      <c r="H1160" s="142" t="s">
        <v>121</v>
      </c>
      <c r="I1160" s="142" t="s">
        <v>121</v>
      </c>
    </row>
    <row r="1161" spans="1:9">
      <c r="A1161" s="123">
        <v>29411010</v>
      </c>
      <c r="B1161" s="124" t="s">
        <v>1245</v>
      </c>
      <c r="C1161" s="125"/>
      <c r="D1161" s="138">
        <v>41.578299999999999</v>
      </c>
      <c r="E1161" s="138">
        <v>43.287799999999997</v>
      </c>
      <c r="F1161" s="133">
        <v>0</v>
      </c>
      <c r="G1161" s="133">
        <v>0</v>
      </c>
      <c r="H1161" s="142" t="s">
        <v>121</v>
      </c>
      <c r="I1161" s="142" t="s">
        <v>121</v>
      </c>
    </row>
    <row r="1162" spans="1:9">
      <c r="A1162" s="123">
        <v>29411020</v>
      </c>
      <c r="B1162" s="124" t="s">
        <v>1246</v>
      </c>
      <c r="C1162" s="125"/>
      <c r="D1162" s="138">
        <v>36.395899999999997</v>
      </c>
      <c r="E1162" s="138">
        <v>42.286799999999999</v>
      </c>
      <c r="F1162" s="133">
        <v>0</v>
      </c>
      <c r="G1162" s="133">
        <v>0</v>
      </c>
      <c r="H1162" s="142" t="s">
        <v>121</v>
      </c>
      <c r="I1162" s="142" t="s">
        <v>121</v>
      </c>
    </row>
    <row r="1163" spans="1:9">
      <c r="A1163" s="123">
        <v>29411031</v>
      </c>
      <c r="B1163" s="124" t="s">
        <v>1247</v>
      </c>
      <c r="C1163" s="125"/>
      <c r="D1163" s="138">
        <v>50.017200000000003</v>
      </c>
      <c r="E1163" s="138">
        <v>55.538200000000003</v>
      </c>
      <c r="F1163" s="133">
        <v>12.6</v>
      </c>
      <c r="G1163" s="133">
        <v>0</v>
      </c>
      <c r="H1163" s="133">
        <v>0</v>
      </c>
      <c r="I1163" s="133">
        <v>0</v>
      </c>
    </row>
    <row r="1164" spans="1:9">
      <c r="A1164" s="123">
        <v>29411041</v>
      </c>
      <c r="B1164" s="124" t="s">
        <v>1248</v>
      </c>
      <c r="C1164" s="125"/>
      <c r="D1164" s="138">
        <v>31.8504</v>
      </c>
      <c r="E1164" s="138">
        <v>37.393700000000003</v>
      </c>
      <c r="F1164" s="133">
        <v>0</v>
      </c>
      <c r="G1164" s="133">
        <v>0</v>
      </c>
      <c r="H1164" s="142" t="s">
        <v>121</v>
      </c>
      <c r="I1164" s="142" t="s">
        <v>121</v>
      </c>
    </row>
    <row r="1165" spans="1:9">
      <c r="A1165" s="123">
        <v>29411042</v>
      </c>
      <c r="B1165" s="124" t="s">
        <v>1249</v>
      </c>
      <c r="C1165" s="125"/>
      <c r="D1165" s="138">
        <v>52.183100000000003</v>
      </c>
      <c r="E1165" s="138">
        <v>244.88509999999999</v>
      </c>
      <c r="F1165" s="133">
        <v>0</v>
      </c>
      <c r="G1165" s="133">
        <v>0</v>
      </c>
      <c r="H1165" s="142" t="s">
        <v>121</v>
      </c>
      <c r="I1165" s="142" t="s">
        <v>121</v>
      </c>
    </row>
    <row r="1166" spans="1:9">
      <c r="A1166" s="123">
        <v>29411043</v>
      </c>
      <c r="B1166" s="124" t="s">
        <v>1250</v>
      </c>
      <c r="C1166" s="125"/>
      <c r="D1166" s="138">
        <v>27.527100000000001</v>
      </c>
      <c r="E1166" s="138">
        <v>32.466099999999997</v>
      </c>
      <c r="F1166" s="133">
        <v>0</v>
      </c>
      <c r="G1166" s="133">
        <v>0</v>
      </c>
      <c r="H1166" s="142" t="s">
        <v>121</v>
      </c>
      <c r="I1166" s="142" t="s">
        <v>121</v>
      </c>
    </row>
    <row r="1167" spans="1:9">
      <c r="A1167" s="123">
        <v>29411049</v>
      </c>
      <c r="B1167" s="124" t="s">
        <v>1251</v>
      </c>
      <c r="C1167" s="125"/>
      <c r="D1167" s="136">
        <v>29.5</v>
      </c>
      <c r="E1167" s="136">
        <v>30.960899999999999</v>
      </c>
      <c r="F1167" s="133">
        <v>0</v>
      </c>
      <c r="G1167" s="133">
        <v>0</v>
      </c>
      <c r="H1167" s="142" t="s">
        <v>121</v>
      </c>
      <c r="I1167" s="142" t="s">
        <v>121</v>
      </c>
    </row>
    <row r="1168" spans="1:9">
      <c r="A1168" s="123">
        <v>29412010</v>
      </c>
      <c r="B1168" s="124" t="s">
        <v>1252</v>
      </c>
      <c r="C1168" s="125"/>
      <c r="D1168" s="138">
        <v>30.0045</v>
      </c>
      <c r="E1168" s="138">
        <v>35.479900000000001</v>
      </c>
      <c r="F1168" s="133">
        <v>0</v>
      </c>
      <c r="G1168" s="133">
        <v>0</v>
      </c>
      <c r="H1168" s="133">
        <v>0</v>
      </c>
      <c r="I1168" s="133">
        <v>0</v>
      </c>
    </row>
    <row r="1169" spans="1:9">
      <c r="A1169" s="123">
        <v>29412090</v>
      </c>
      <c r="B1169" s="124" t="s">
        <v>1253</v>
      </c>
      <c r="C1169" s="125"/>
      <c r="D1169" s="138">
        <v>8.6194000000000006</v>
      </c>
      <c r="E1169" s="138">
        <v>9.5337999999999994</v>
      </c>
      <c r="F1169" s="133">
        <v>0</v>
      </c>
      <c r="G1169" s="133">
        <v>0</v>
      </c>
      <c r="H1169" s="133">
        <v>0</v>
      </c>
      <c r="I1169" s="133">
        <v>0</v>
      </c>
    </row>
    <row r="1170" spans="1:9">
      <c r="A1170" s="123">
        <v>29413010</v>
      </c>
      <c r="B1170" s="124" t="s">
        <v>1254</v>
      </c>
      <c r="C1170" s="125"/>
      <c r="D1170" s="138">
        <v>20.507400000000001</v>
      </c>
      <c r="E1170" s="138">
        <v>38.525199999999998</v>
      </c>
      <c r="F1170" s="133">
        <v>0</v>
      </c>
      <c r="G1170" s="133">
        <v>0</v>
      </c>
      <c r="H1170" s="142" t="s">
        <v>121</v>
      </c>
      <c r="I1170" s="142" t="s">
        <v>121</v>
      </c>
    </row>
    <row r="1171" spans="1:9">
      <c r="A1171" s="123">
        <v>29413020</v>
      </c>
      <c r="B1171" s="124" t="s">
        <v>1255</v>
      </c>
      <c r="C1171" s="125"/>
      <c r="D1171" s="138">
        <v>29.53</v>
      </c>
      <c r="E1171" s="138">
        <v>29.53</v>
      </c>
      <c r="F1171" s="133">
        <v>0</v>
      </c>
      <c r="G1171" s="133">
        <v>0</v>
      </c>
      <c r="H1171" s="142" t="s">
        <v>121</v>
      </c>
      <c r="I1171" s="142" t="s">
        <v>121</v>
      </c>
    </row>
    <row r="1172" spans="1:9" ht="27">
      <c r="A1172" s="123">
        <v>29413090</v>
      </c>
      <c r="B1172" s="124" t="s">
        <v>1256</v>
      </c>
      <c r="C1172" s="125"/>
      <c r="D1172" s="138">
        <v>23.5518</v>
      </c>
      <c r="E1172" s="138">
        <v>29.2759</v>
      </c>
      <c r="F1172" s="133">
        <v>0</v>
      </c>
      <c r="G1172" s="133">
        <v>0</v>
      </c>
      <c r="H1172" s="142" t="s">
        <v>121</v>
      </c>
      <c r="I1172" s="142" t="s">
        <v>121</v>
      </c>
    </row>
    <row r="1173" spans="1:9">
      <c r="A1173" s="123">
        <v>29414011</v>
      </c>
      <c r="B1173" s="124" t="s">
        <v>1257</v>
      </c>
      <c r="C1173" s="125"/>
      <c r="D1173" s="138">
        <v>195</v>
      </c>
      <c r="E1173" s="138">
        <v>195</v>
      </c>
      <c r="F1173" s="133">
        <v>0</v>
      </c>
      <c r="G1173" s="133">
        <v>0</v>
      </c>
      <c r="H1173" s="133">
        <v>0</v>
      </c>
      <c r="I1173" s="133">
        <v>0</v>
      </c>
    </row>
    <row r="1174" spans="1:9" ht="27">
      <c r="A1174" s="123">
        <v>29414090</v>
      </c>
      <c r="B1174" s="124" t="s">
        <v>1258</v>
      </c>
      <c r="C1174" s="125"/>
      <c r="D1174" s="138">
        <v>29.4038</v>
      </c>
      <c r="E1174" s="138">
        <v>33.372199999999999</v>
      </c>
      <c r="F1174" s="133">
        <v>0</v>
      </c>
      <c r="G1174" s="133">
        <v>0</v>
      </c>
      <c r="H1174" s="133">
        <v>0</v>
      </c>
      <c r="I1174" s="133">
        <v>0</v>
      </c>
    </row>
    <row r="1175" spans="1:9">
      <c r="A1175" s="123">
        <v>29415010</v>
      </c>
      <c r="B1175" s="124" t="s">
        <v>1259</v>
      </c>
      <c r="C1175" s="125"/>
      <c r="D1175" s="138">
        <v>324.47460000000001</v>
      </c>
      <c r="E1175" s="138">
        <v>329.20929999999998</v>
      </c>
      <c r="F1175" s="133">
        <v>0</v>
      </c>
      <c r="G1175" s="133">
        <v>0</v>
      </c>
      <c r="H1175" s="133">
        <v>0</v>
      </c>
      <c r="I1175" s="133">
        <v>0</v>
      </c>
    </row>
    <row r="1176" spans="1:9">
      <c r="A1176" s="123">
        <v>29419021</v>
      </c>
      <c r="B1176" s="124" t="s">
        <v>1260</v>
      </c>
      <c r="C1176" s="125"/>
      <c r="D1176" s="136">
        <v>93</v>
      </c>
      <c r="E1176" s="136">
        <v>96.9392</v>
      </c>
      <c r="F1176" s="133">
        <v>0</v>
      </c>
      <c r="G1176" s="133">
        <v>0</v>
      </c>
      <c r="H1176" s="142" t="s">
        <v>121</v>
      </c>
      <c r="I1176" s="142" t="s">
        <v>121</v>
      </c>
    </row>
    <row r="1177" spans="1:9">
      <c r="A1177" s="123">
        <v>29419022</v>
      </c>
      <c r="B1177" s="124" t="s">
        <v>1261</v>
      </c>
      <c r="C1177" s="125"/>
      <c r="D1177" s="138">
        <v>109.3222</v>
      </c>
      <c r="E1177" s="138">
        <v>111.2676</v>
      </c>
      <c r="F1177" s="133">
        <v>0</v>
      </c>
      <c r="G1177" s="133">
        <v>0</v>
      </c>
      <c r="H1177" s="142" t="s">
        <v>121</v>
      </c>
      <c r="I1177" s="142" t="s">
        <v>121</v>
      </c>
    </row>
    <row r="1178" spans="1:9">
      <c r="A1178" s="123">
        <v>29419029</v>
      </c>
      <c r="B1178" s="124" t="s">
        <v>1262</v>
      </c>
      <c r="C1178" s="125"/>
      <c r="D1178" s="136">
        <v>176.5</v>
      </c>
      <c r="E1178" s="136">
        <v>176.5</v>
      </c>
      <c r="F1178" s="133">
        <v>0</v>
      </c>
      <c r="G1178" s="133">
        <v>0</v>
      </c>
      <c r="H1178" s="142" t="s">
        <v>121</v>
      </c>
      <c r="I1178" s="142" t="s">
        <v>121</v>
      </c>
    </row>
    <row r="1179" spans="1:9">
      <c r="A1179" s="123">
        <v>29419031</v>
      </c>
      <c r="B1179" s="124" t="s">
        <v>1263</v>
      </c>
      <c r="C1179" s="125"/>
      <c r="D1179" s="136">
        <v>57.548000000000002</v>
      </c>
      <c r="E1179" s="136">
        <v>62.246899999999997</v>
      </c>
      <c r="F1179" s="133">
        <v>12.6</v>
      </c>
      <c r="G1179" s="133">
        <v>0</v>
      </c>
      <c r="H1179" s="142" t="s">
        <v>121</v>
      </c>
      <c r="I1179" s="142" t="s">
        <v>121</v>
      </c>
    </row>
    <row r="1180" spans="1:9">
      <c r="A1180" s="123">
        <v>29419032</v>
      </c>
      <c r="B1180" s="124" t="s">
        <v>1264</v>
      </c>
      <c r="C1180" s="125"/>
      <c r="D1180" s="138">
        <v>109.06</v>
      </c>
      <c r="E1180" s="138">
        <v>127.66370000000001</v>
      </c>
      <c r="F1180" s="133">
        <v>0</v>
      </c>
      <c r="G1180" s="133">
        <v>0</v>
      </c>
      <c r="H1180" s="142" t="s">
        <v>121</v>
      </c>
      <c r="I1180" s="142" t="s">
        <v>121</v>
      </c>
    </row>
    <row r="1181" spans="1:9">
      <c r="A1181" s="123">
        <v>29419033</v>
      </c>
      <c r="B1181" s="124" t="s">
        <v>1265</v>
      </c>
      <c r="C1181" s="125"/>
      <c r="D1181" s="138">
        <v>9.1677</v>
      </c>
      <c r="E1181" s="138">
        <v>11.629300000000001</v>
      </c>
      <c r="F1181" s="133">
        <v>0</v>
      </c>
      <c r="G1181" s="133">
        <v>0</v>
      </c>
      <c r="H1181" s="133">
        <v>0</v>
      </c>
      <c r="I1181" s="133">
        <v>0</v>
      </c>
    </row>
    <row r="1182" spans="1:9">
      <c r="A1182" s="123">
        <v>29419039</v>
      </c>
      <c r="B1182" s="124" t="s">
        <v>1266</v>
      </c>
      <c r="C1182" s="125"/>
      <c r="D1182" s="138">
        <v>88.779899999999998</v>
      </c>
      <c r="E1182" s="138">
        <v>91.056600000000003</v>
      </c>
      <c r="F1182" s="133">
        <v>12.6</v>
      </c>
      <c r="G1182" s="133">
        <v>0</v>
      </c>
      <c r="H1182" s="142" t="s">
        <v>121</v>
      </c>
      <c r="I1182" s="142" t="s">
        <v>121</v>
      </c>
    </row>
    <row r="1183" spans="1:9">
      <c r="A1183" s="123">
        <v>29419041</v>
      </c>
      <c r="B1183" s="124" t="s">
        <v>1267</v>
      </c>
      <c r="C1183" s="125"/>
      <c r="D1183" s="136">
        <v>50.916899999999998</v>
      </c>
      <c r="E1183" s="136">
        <v>56.01</v>
      </c>
      <c r="F1183" s="133">
        <v>0</v>
      </c>
      <c r="G1183" s="133">
        <v>0</v>
      </c>
      <c r="H1183" s="142" t="s">
        <v>121</v>
      </c>
      <c r="I1183" s="142" t="s">
        <v>121</v>
      </c>
    </row>
    <row r="1184" spans="1:9" ht="27">
      <c r="A1184" s="123">
        <v>29419043</v>
      </c>
      <c r="B1184" s="124" t="s">
        <v>1268</v>
      </c>
      <c r="C1184" s="125"/>
      <c r="D1184" s="138">
        <v>29.379100000000001</v>
      </c>
      <c r="E1184" s="138">
        <v>40.278199999999998</v>
      </c>
      <c r="F1184" s="133">
        <v>0</v>
      </c>
      <c r="G1184" s="133">
        <v>0</v>
      </c>
      <c r="H1184" s="142" t="s">
        <v>121</v>
      </c>
      <c r="I1184" s="142" t="s">
        <v>121</v>
      </c>
    </row>
    <row r="1185" spans="1:9">
      <c r="A1185" s="123">
        <v>29419049</v>
      </c>
      <c r="B1185" s="124" t="s">
        <v>1269</v>
      </c>
      <c r="C1185" s="125"/>
      <c r="D1185" s="138">
        <v>6.4888000000000003</v>
      </c>
      <c r="E1185" s="138">
        <v>8.7708999999999993</v>
      </c>
      <c r="F1185" s="133">
        <v>0</v>
      </c>
      <c r="G1185" s="133">
        <v>0</v>
      </c>
      <c r="H1185" s="133">
        <v>2.1</v>
      </c>
      <c r="I1185" s="133">
        <v>9.65</v>
      </c>
    </row>
    <row r="1186" spans="1:9" ht="27">
      <c r="A1186" s="123">
        <v>29419059</v>
      </c>
      <c r="B1186" s="124" t="s">
        <v>1270</v>
      </c>
      <c r="C1186" s="125"/>
      <c r="D1186" s="138">
        <v>12.745100000000001</v>
      </c>
      <c r="E1186" s="138">
        <v>12.852600000000001</v>
      </c>
      <c r="F1186" s="133">
        <v>0</v>
      </c>
      <c r="G1186" s="133">
        <v>0</v>
      </c>
      <c r="H1186" s="133">
        <v>2.1</v>
      </c>
      <c r="I1186" s="133">
        <v>9.65</v>
      </c>
    </row>
    <row r="1187" spans="1:9">
      <c r="A1187" s="123">
        <v>29419071</v>
      </c>
      <c r="B1187" s="124" t="s">
        <v>1271</v>
      </c>
      <c r="C1187" s="125"/>
      <c r="D1187" s="138">
        <v>480</v>
      </c>
      <c r="E1187" s="138">
        <v>480</v>
      </c>
      <c r="F1187" s="133">
        <v>0</v>
      </c>
      <c r="G1187" s="133">
        <v>0</v>
      </c>
      <c r="H1187" s="142" t="s">
        <v>121</v>
      </c>
      <c r="I1187" s="142" t="s">
        <v>121</v>
      </c>
    </row>
    <row r="1188" spans="1:9">
      <c r="A1188" s="123">
        <v>29419082</v>
      </c>
      <c r="B1188" s="124" t="s">
        <v>1272</v>
      </c>
      <c r="C1188" s="125"/>
      <c r="D1188" s="138">
        <v>78.005799999999994</v>
      </c>
      <c r="E1188" s="138">
        <v>78.682599999999994</v>
      </c>
      <c r="F1188" s="133">
        <v>0</v>
      </c>
      <c r="G1188" s="133">
        <v>0</v>
      </c>
      <c r="H1188" s="142" t="s">
        <v>121</v>
      </c>
      <c r="I1188" s="142" t="s">
        <v>121</v>
      </c>
    </row>
    <row r="1189" spans="1:9">
      <c r="A1189" s="123">
        <v>29419089</v>
      </c>
      <c r="B1189" s="124" t="s">
        <v>1273</v>
      </c>
      <c r="C1189" s="125"/>
      <c r="D1189" s="138">
        <v>17.380199999999999</v>
      </c>
      <c r="E1189" s="138">
        <v>18.486899999999999</v>
      </c>
      <c r="F1189" s="133">
        <v>0</v>
      </c>
      <c r="G1189" s="133">
        <v>0</v>
      </c>
      <c r="H1189" s="133">
        <v>2.1</v>
      </c>
      <c r="I1189" s="133">
        <v>9.65</v>
      </c>
    </row>
    <row r="1190" spans="1:9">
      <c r="A1190" s="123">
        <v>29419091</v>
      </c>
      <c r="B1190" s="124" t="s">
        <v>1274</v>
      </c>
      <c r="C1190" s="125"/>
      <c r="D1190" s="138">
        <v>66.3</v>
      </c>
      <c r="E1190" s="138">
        <v>76.561599999999999</v>
      </c>
      <c r="F1190" s="133">
        <v>0</v>
      </c>
      <c r="G1190" s="133">
        <v>0</v>
      </c>
      <c r="H1190" s="142" t="s">
        <v>121</v>
      </c>
      <c r="I1190" s="142" t="s">
        <v>121</v>
      </c>
    </row>
    <row r="1191" spans="1:9">
      <c r="A1191" s="123">
        <v>29419092</v>
      </c>
      <c r="B1191" s="124" t="s">
        <v>1275</v>
      </c>
      <c r="C1191" s="125"/>
      <c r="D1191" s="138">
        <v>2.431</v>
      </c>
      <c r="E1191" s="138">
        <v>3.6234999999999999</v>
      </c>
      <c r="F1191" s="133">
        <v>0</v>
      </c>
      <c r="G1191" s="133">
        <v>0</v>
      </c>
      <c r="H1191" s="142" t="s">
        <v>121</v>
      </c>
      <c r="I1191" s="142" t="s">
        <v>121</v>
      </c>
    </row>
    <row r="1192" spans="1:9">
      <c r="A1192" s="123">
        <v>29419099</v>
      </c>
      <c r="B1192" s="124" t="s">
        <v>1276</v>
      </c>
      <c r="C1192" s="125"/>
      <c r="D1192" s="138">
        <v>18.130199999999999</v>
      </c>
      <c r="E1192" s="138">
        <v>23.480599999999999</v>
      </c>
      <c r="F1192" s="133">
        <v>0</v>
      </c>
      <c r="G1192" s="133">
        <v>0</v>
      </c>
      <c r="H1192" s="133">
        <v>0</v>
      </c>
      <c r="I1192" s="133">
        <v>0</v>
      </c>
    </row>
    <row r="1193" spans="1:9">
      <c r="A1193" s="123">
        <v>29420000</v>
      </c>
      <c r="B1193" s="124" t="s">
        <v>1277</v>
      </c>
      <c r="C1193" s="125"/>
      <c r="D1193" s="138">
        <v>13.8329</v>
      </c>
      <c r="E1193" s="138">
        <v>20.578299999999999</v>
      </c>
      <c r="F1193" s="133">
        <v>0</v>
      </c>
      <c r="G1193" s="133">
        <v>0</v>
      </c>
      <c r="H1193" s="133">
        <v>0</v>
      </c>
      <c r="I1193" s="133">
        <v>0</v>
      </c>
    </row>
    <row r="1194" spans="1:9">
      <c r="A1194" s="123">
        <v>30021219</v>
      </c>
      <c r="B1194" s="124" t="s">
        <v>200</v>
      </c>
      <c r="C1194" s="125"/>
      <c r="D1194" s="138">
        <v>17.757200000000001</v>
      </c>
      <c r="E1194" s="138">
        <v>43.883499999999998</v>
      </c>
      <c r="F1194" s="133">
        <v>0</v>
      </c>
      <c r="G1194" s="133">
        <v>0</v>
      </c>
      <c r="H1194" s="133">
        <v>0</v>
      </c>
      <c r="I1194" s="133">
        <v>0</v>
      </c>
    </row>
    <row r="1195" spans="1:9">
      <c r="A1195" s="123">
        <v>30021229</v>
      </c>
      <c r="B1195" s="124" t="s">
        <v>200</v>
      </c>
      <c r="C1195" s="125"/>
      <c r="D1195" s="138">
        <v>6.7129000000000003</v>
      </c>
      <c r="E1195" s="138">
        <v>10.6471</v>
      </c>
      <c r="F1195" s="133">
        <v>3.6</v>
      </c>
      <c r="G1195" s="133">
        <v>0</v>
      </c>
      <c r="H1195" s="133">
        <v>2.1</v>
      </c>
      <c r="I1195" s="133">
        <v>9.65</v>
      </c>
    </row>
    <row r="1196" spans="1:9">
      <c r="A1196" s="123">
        <v>30021590</v>
      </c>
      <c r="B1196" s="124" t="s">
        <v>200</v>
      </c>
      <c r="C1196" s="125"/>
      <c r="D1196" s="138">
        <v>1.4772000000000001</v>
      </c>
      <c r="E1196" s="138">
        <v>1.4772000000000001</v>
      </c>
      <c r="F1196" s="133">
        <v>7.2</v>
      </c>
      <c r="G1196" s="133">
        <v>0</v>
      </c>
      <c r="H1196" s="133">
        <v>0</v>
      </c>
      <c r="I1196" s="133">
        <v>0</v>
      </c>
    </row>
    <row r="1197" spans="1:9">
      <c r="A1197" s="123">
        <v>30024991</v>
      </c>
      <c r="B1197" s="124" t="s">
        <v>1278</v>
      </c>
      <c r="C1197" s="125"/>
      <c r="D1197" s="138">
        <v>20.656400000000001</v>
      </c>
      <c r="E1197" s="138">
        <v>20.724699999999999</v>
      </c>
      <c r="F1197" s="133">
        <v>7.2</v>
      </c>
      <c r="G1197" s="133">
        <v>0</v>
      </c>
      <c r="H1197" s="133">
        <v>0</v>
      </c>
      <c r="I1197" s="133">
        <v>0</v>
      </c>
    </row>
    <row r="1198" spans="1:9">
      <c r="A1198" s="123">
        <v>30024999</v>
      </c>
      <c r="B1198" s="124" t="s">
        <v>200</v>
      </c>
      <c r="C1198" s="125"/>
      <c r="D1198" s="138">
        <v>75.020799999999994</v>
      </c>
      <c r="E1198" s="138">
        <v>75.756100000000004</v>
      </c>
      <c r="F1198" s="133">
        <v>12.6</v>
      </c>
      <c r="G1198" s="133">
        <v>0</v>
      </c>
      <c r="H1198" s="133">
        <v>0</v>
      </c>
      <c r="I1198" s="133">
        <v>0</v>
      </c>
    </row>
    <row r="1199" spans="1:9">
      <c r="A1199" s="123">
        <v>30029000</v>
      </c>
      <c r="B1199" s="126" t="s">
        <v>281</v>
      </c>
      <c r="C1199" s="125"/>
      <c r="D1199" s="136">
        <v>184.9838</v>
      </c>
      <c r="E1199" s="136">
        <v>184.98580000000001</v>
      </c>
      <c r="F1199" s="133">
        <v>7.2</v>
      </c>
      <c r="G1199" s="133">
        <v>0</v>
      </c>
      <c r="H1199" s="133">
        <v>0</v>
      </c>
      <c r="I1199" s="133">
        <v>0</v>
      </c>
    </row>
    <row r="1200" spans="1:9" ht="27">
      <c r="A1200" s="123">
        <v>30031013</v>
      </c>
      <c r="B1200" s="124" t="s">
        <v>1279</v>
      </c>
      <c r="C1200" s="125"/>
      <c r="D1200" s="138">
        <v>194.64429999999999</v>
      </c>
      <c r="E1200" s="138">
        <v>194.64429999999999</v>
      </c>
      <c r="F1200" s="133">
        <v>7.2</v>
      </c>
      <c r="G1200" s="133">
        <v>0</v>
      </c>
      <c r="H1200" s="133">
        <v>0</v>
      </c>
      <c r="I1200" s="133">
        <v>0</v>
      </c>
    </row>
    <row r="1201" spans="1:9">
      <c r="A1201" s="123">
        <v>30031019</v>
      </c>
      <c r="B1201" s="124" t="s">
        <v>1280</v>
      </c>
      <c r="C1201" s="125"/>
      <c r="D1201" s="136">
        <v>223</v>
      </c>
      <c r="E1201" s="136">
        <v>223</v>
      </c>
      <c r="F1201" s="133">
        <v>7.2</v>
      </c>
      <c r="G1201" s="133">
        <v>0</v>
      </c>
      <c r="H1201" s="133">
        <v>0</v>
      </c>
      <c r="I1201" s="133">
        <v>0</v>
      </c>
    </row>
    <row r="1202" spans="1:9" ht="27">
      <c r="A1202" s="123">
        <v>30032059</v>
      </c>
      <c r="B1202" s="124" t="s">
        <v>1281</v>
      </c>
      <c r="C1202" s="125"/>
      <c r="D1202" s="138">
        <v>1.8781000000000001</v>
      </c>
      <c r="E1202" s="138">
        <v>1.9312</v>
      </c>
      <c r="F1202" s="133">
        <v>12.6</v>
      </c>
      <c r="G1202" s="133">
        <v>0</v>
      </c>
      <c r="H1202" s="133">
        <v>0</v>
      </c>
      <c r="I1202" s="133">
        <v>0</v>
      </c>
    </row>
    <row r="1203" spans="1:9">
      <c r="A1203" s="123">
        <v>30032099</v>
      </c>
      <c r="B1203" s="124" t="s">
        <v>1282</v>
      </c>
      <c r="C1203" s="125"/>
      <c r="D1203" s="136">
        <v>1.92</v>
      </c>
      <c r="E1203" s="136">
        <v>1.92</v>
      </c>
      <c r="F1203" s="133">
        <v>12.6</v>
      </c>
      <c r="G1203" s="133">
        <v>0</v>
      </c>
      <c r="H1203" s="133">
        <v>0</v>
      </c>
      <c r="I1203" s="133">
        <v>0</v>
      </c>
    </row>
    <row r="1204" spans="1:9" ht="27">
      <c r="A1204" s="123">
        <v>30039031</v>
      </c>
      <c r="B1204" s="124" t="s">
        <v>1283</v>
      </c>
      <c r="C1204" s="125"/>
      <c r="D1204" s="138">
        <v>6.1397000000000004</v>
      </c>
      <c r="E1204" s="138">
        <v>7.7835000000000001</v>
      </c>
      <c r="F1204" s="133">
        <v>12.6</v>
      </c>
      <c r="G1204" s="133">
        <v>0</v>
      </c>
      <c r="H1204" s="133">
        <v>0</v>
      </c>
      <c r="I1204" s="133">
        <v>0</v>
      </c>
    </row>
    <row r="1205" spans="1:9">
      <c r="A1205" s="123">
        <v>30039034</v>
      </c>
      <c r="B1205" s="124" t="s">
        <v>1284</v>
      </c>
      <c r="C1205" s="125"/>
      <c r="D1205" s="136">
        <v>14.605700000000001</v>
      </c>
      <c r="E1205" s="136">
        <v>14.959199999999999</v>
      </c>
      <c r="F1205" s="133">
        <v>7.2</v>
      </c>
      <c r="G1205" s="133">
        <v>0</v>
      </c>
      <c r="H1205" s="133">
        <v>0</v>
      </c>
      <c r="I1205" s="133">
        <v>0</v>
      </c>
    </row>
    <row r="1206" spans="1:9" ht="27">
      <c r="A1206" s="123">
        <v>30039055</v>
      </c>
      <c r="B1206" s="124" t="s">
        <v>1285</v>
      </c>
      <c r="C1206" s="125"/>
      <c r="D1206" s="138">
        <v>3.3729</v>
      </c>
      <c r="E1206" s="138">
        <v>6.3171999999999997</v>
      </c>
      <c r="F1206" s="133">
        <v>12.6</v>
      </c>
      <c r="G1206" s="133">
        <v>0</v>
      </c>
      <c r="H1206" s="133">
        <v>0</v>
      </c>
      <c r="I1206" s="133">
        <v>0</v>
      </c>
    </row>
    <row r="1207" spans="1:9">
      <c r="A1207" s="123">
        <v>30039079</v>
      </c>
      <c r="B1207" s="124" t="s">
        <v>1286</v>
      </c>
      <c r="C1207" s="125"/>
      <c r="D1207" s="136">
        <v>6.8593999999999999</v>
      </c>
      <c r="E1207" s="136">
        <v>6.8593999999999999</v>
      </c>
      <c r="F1207" s="133">
        <v>7.2</v>
      </c>
      <c r="G1207" s="133">
        <v>0</v>
      </c>
      <c r="H1207" s="133">
        <v>0</v>
      </c>
      <c r="I1207" s="133">
        <v>0</v>
      </c>
    </row>
    <row r="1208" spans="1:9" ht="27">
      <c r="A1208" s="123">
        <v>30039096</v>
      </c>
      <c r="B1208" s="124" t="s">
        <v>1287</v>
      </c>
      <c r="C1208" s="125"/>
      <c r="D1208" s="138">
        <v>50.319600000000001</v>
      </c>
      <c r="E1208" s="138">
        <v>57.915700000000001</v>
      </c>
      <c r="F1208" s="133">
        <v>7.2</v>
      </c>
      <c r="G1208" s="133">
        <v>0</v>
      </c>
      <c r="H1208" s="133">
        <v>0</v>
      </c>
      <c r="I1208" s="133">
        <v>0</v>
      </c>
    </row>
    <row r="1209" spans="1:9" ht="27">
      <c r="A1209" s="123">
        <v>30039099</v>
      </c>
      <c r="B1209" s="124" t="s">
        <v>1288</v>
      </c>
      <c r="C1209" s="125"/>
      <c r="D1209" s="138">
        <v>57.6066</v>
      </c>
      <c r="E1209" s="138">
        <v>57.6066</v>
      </c>
      <c r="F1209" s="133">
        <v>12.6</v>
      </c>
      <c r="G1209" s="133">
        <v>0</v>
      </c>
      <c r="H1209" s="133">
        <v>0</v>
      </c>
      <c r="I1209" s="133">
        <v>0</v>
      </c>
    </row>
    <row r="1210" spans="1:9" ht="27">
      <c r="A1210" s="123">
        <v>30041019</v>
      </c>
      <c r="B1210" s="124" t="s">
        <v>1289</v>
      </c>
      <c r="C1210" s="125"/>
      <c r="D1210" s="138">
        <v>57.161700000000003</v>
      </c>
      <c r="E1210" s="138">
        <v>76.483500000000006</v>
      </c>
      <c r="F1210" s="133">
        <v>7.2</v>
      </c>
      <c r="G1210" s="133">
        <v>0</v>
      </c>
      <c r="H1210" s="133">
        <v>0</v>
      </c>
      <c r="I1210" s="133">
        <v>0</v>
      </c>
    </row>
    <row r="1211" spans="1:9">
      <c r="A1211" s="123">
        <v>30043100</v>
      </c>
      <c r="B1211" s="124" t="s">
        <v>1290</v>
      </c>
      <c r="C1211" s="125"/>
      <c r="D1211" s="136">
        <v>555.39390000000003</v>
      </c>
      <c r="E1211" s="136">
        <v>560.88499999999999</v>
      </c>
      <c r="F1211" s="133">
        <v>7.2</v>
      </c>
      <c r="G1211" s="133">
        <v>0</v>
      </c>
      <c r="H1211" s="133">
        <v>0</v>
      </c>
      <c r="I1211" s="133">
        <v>0</v>
      </c>
    </row>
    <row r="1212" spans="1:9" ht="27">
      <c r="A1212" s="123">
        <v>30043929</v>
      </c>
      <c r="B1212" s="124" t="s">
        <v>1291</v>
      </c>
      <c r="C1212" s="125"/>
      <c r="D1212" s="136">
        <v>40921.165099999998</v>
      </c>
      <c r="E1212" s="136">
        <v>41268.717299999997</v>
      </c>
      <c r="F1212" s="133">
        <v>7.2</v>
      </c>
      <c r="G1212" s="133">
        <v>0</v>
      </c>
      <c r="H1212" s="133">
        <v>0</v>
      </c>
      <c r="I1212" s="133">
        <v>0</v>
      </c>
    </row>
    <row r="1213" spans="1:9">
      <c r="A1213" s="123">
        <v>30043999</v>
      </c>
      <c r="B1213" s="124" t="s">
        <v>1292</v>
      </c>
      <c r="C1213" s="125"/>
      <c r="D1213" s="136">
        <v>55.118600000000001</v>
      </c>
      <c r="E1213" s="136">
        <v>87.785200000000003</v>
      </c>
      <c r="F1213" s="133">
        <v>7.2</v>
      </c>
      <c r="G1213" s="133">
        <v>0</v>
      </c>
      <c r="H1213" s="133">
        <v>0</v>
      </c>
      <c r="I1213" s="133">
        <v>0</v>
      </c>
    </row>
    <row r="1214" spans="1:9" ht="27">
      <c r="A1214" s="123">
        <v>30049039</v>
      </c>
      <c r="B1214" s="124" t="s">
        <v>1293</v>
      </c>
      <c r="C1214" s="125"/>
      <c r="D1214" s="138">
        <v>152.68799999999999</v>
      </c>
      <c r="E1214" s="138">
        <v>290.83420000000001</v>
      </c>
      <c r="F1214" s="133">
        <v>7.2</v>
      </c>
      <c r="G1214" s="133">
        <v>0</v>
      </c>
      <c r="H1214" s="133">
        <v>0</v>
      </c>
      <c r="I1214" s="133">
        <v>0</v>
      </c>
    </row>
    <row r="1215" spans="1:9">
      <c r="A1215" s="123">
        <v>30049069</v>
      </c>
      <c r="B1215" s="124" t="s">
        <v>1294</v>
      </c>
      <c r="C1215" s="125"/>
      <c r="D1215" s="136">
        <v>6.4991000000000003</v>
      </c>
      <c r="E1215" s="136">
        <v>9.0623000000000005</v>
      </c>
      <c r="F1215" s="133">
        <v>10.8</v>
      </c>
      <c r="G1215" s="133">
        <v>0</v>
      </c>
      <c r="H1215" s="133">
        <v>2.1</v>
      </c>
      <c r="I1215" s="133">
        <v>9.65</v>
      </c>
    </row>
    <row r="1216" spans="1:9" ht="27">
      <c r="A1216" s="123">
        <v>30049099</v>
      </c>
      <c r="B1216" s="124" t="s">
        <v>1295</v>
      </c>
      <c r="C1216" s="125"/>
      <c r="D1216" s="138">
        <v>7.0286</v>
      </c>
      <c r="E1216" s="138">
        <v>7.0294999999999996</v>
      </c>
      <c r="F1216" s="133">
        <v>10.8</v>
      </c>
      <c r="G1216" s="133">
        <v>0</v>
      </c>
      <c r="H1216" s="133">
        <v>2.1</v>
      </c>
      <c r="I1216" s="133">
        <v>9.65</v>
      </c>
    </row>
    <row r="1217" spans="1:9">
      <c r="A1217" s="123">
        <v>30051020</v>
      </c>
      <c r="B1217" s="124" t="s">
        <v>1296</v>
      </c>
      <c r="C1217" s="125"/>
      <c r="D1217" s="136">
        <v>12.400600000000001</v>
      </c>
      <c r="E1217" s="136">
        <v>10.047000000000001</v>
      </c>
      <c r="F1217" s="133">
        <v>0</v>
      </c>
      <c r="G1217" s="133">
        <v>0</v>
      </c>
      <c r="H1217" s="133">
        <v>2.1</v>
      </c>
      <c r="I1217" s="133">
        <v>9.65</v>
      </c>
    </row>
    <row r="1218" spans="1:9" ht="27">
      <c r="A1218" s="123">
        <v>30051030</v>
      </c>
      <c r="B1218" s="124" t="s">
        <v>1297</v>
      </c>
      <c r="C1218" s="125"/>
      <c r="D1218" s="138">
        <v>5.6131000000000002</v>
      </c>
      <c r="E1218" s="138">
        <v>14.608499999999999</v>
      </c>
      <c r="F1218" s="133">
        <v>10.8</v>
      </c>
      <c r="G1218" s="133">
        <v>0</v>
      </c>
      <c r="H1218" s="133">
        <v>2.1</v>
      </c>
      <c r="I1218" s="133">
        <v>9.65</v>
      </c>
    </row>
    <row r="1219" spans="1:9">
      <c r="A1219" s="123">
        <v>30051050</v>
      </c>
      <c r="B1219" s="124" t="s">
        <v>1298</v>
      </c>
      <c r="C1219" s="125"/>
      <c r="D1219" s="136">
        <v>7.2916999999999996</v>
      </c>
      <c r="E1219" s="136">
        <v>8.9466000000000001</v>
      </c>
      <c r="F1219" s="133">
        <v>10.8</v>
      </c>
      <c r="G1219" s="133">
        <v>0</v>
      </c>
      <c r="H1219" s="133">
        <v>2.1</v>
      </c>
      <c r="I1219" s="133">
        <v>9.65</v>
      </c>
    </row>
    <row r="1220" spans="1:9" ht="27">
      <c r="A1220" s="123">
        <v>30051090</v>
      </c>
      <c r="B1220" s="124" t="s">
        <v>1299</v>
      </c>
      <c r="C1220" s="125"/>
      <c r="D1220" s="138">
        <v>4.1536999999999997</v>
      </c>
      <c r="E1220" s="138">
        <v>9.9269999999999996</v>
      </c>
      <c r="F1220" s="133">
        <v>10.8</v>
      </c>
      <c r="G1220" s="133">
        <v>0</v>
      </c>
      <c r="H1220" s="133">
        <v>2.1</v>
      </c>
      <c r="I1220" s="133">
        <v>9.65</v>
      </c>
    </row>
    <row r="1221" spans="1:9">
      <c r="A1221" s="123">
        <v>30059020</v>
      </c>
      <c r="B1221" s="124" t="s">
        <v>1300</v>
      </c>
      <c r="C1221" s="125"/>
      <c r="D1221" s="136">
        <v>95.715699999999998</v>
      </c>
      <c r="E1221" s="136">
        <v>95.715699999999998</v>
      </c>
      <c r="F1221" s="133">
        <v>0</v>
      </c>
      <c r="G1221" s="133">
        <v>0</v>
      </c>
      <c r="H1221" s="142" t="s">
        <v>121</v>
      </c>
      <c r="I1221" s="142" t="s">
        <v>121</v>
      </c>
    </row>
    <row r="1222" spans="1:9" ht="27">
      <c r="A1222" s="123">
        <v>30059090</v>
      </c>
      <c r="B1222" s="124" t="s">
        <v>1301</v>
      </c>
      <c r="C1222" s="125"/>
      <c r="D1222" s="138">
        <v>20.5703</v>
      </c>
      <c r="E1222" s="138">
        <v>34.133200000000002</v>
      </c>
      <c r="F1222" s="133">
        <v>10.8</v>
      </c>
      <c r="G1222" s="133">
        <v>0</v>
      </c>
      <c r="H1222" s="142" t="s">
        <v>121</v>
      </c>
      <c r="I1222" s="142" t="s">
        <v>121</v>
      </c>
    </row>
    <row r="1223" spans="1:9">
      <c r="A1223" s="123">
        <v>30061020</v>
      </c>
      <c r="B1223" s="124" t="s">
        <v>1302</v>
      </c>
      <c r="C1223" s="125"/>
      <c r="D1223" s="136">
        <v>19.802299999999999</v>
      </c>
      <c r="E1223" s="136">
        <v>21.959</v>
      </c>
      <c r="F1223" s="133">
        <v>0</v>
      </c>
      <c r="G1223" s="133">
        <v>0</v>
      </c>
      <c r="H1223" s="133">
        <v>0</v>
      </c>
      <c r="I1223" s="133">
        <v>0</v>
      </c>
    </row>
    <row r="1224" spans="1:9" ht="27">
      <c r="A1224" s="123">
        <v>30061090</v>
      </c>
      <c r="B1224" s="124" t="s">
        <v>1303</v>
      </c>
      <c r="C1224" s="125"/>
      <c r="D1224" s="138">
        <v>117.0106</v>
      </c>
      <c r="E1224" s="138">
        <v>117.0106</v>
      </c>
      <c r="F1224" s="133">
        <v>0</v>
      </c>
      <c r="G1224" s="133">
        <v>0</v>
      </c>
      <c r="H1224" s="133">
        <v>0</v>
      </c>
      <c r="I1224" s="133">
        <v>0</v>
      </c>
    </row>
    <row r="1225" spans="1:9">
      <c r="A1225" s="123">
        <v>30063011</v>
      </c>
      <c r="B1225" s="124" t="s">
        <v>1304</v>
      </c>
      <c r="C1225" s="125"/>
      <c r="D1225" s="136">
        <v>30.997800000000002</v>
      </c>
      <c r="E1225" s="136">
        <v>43.240699999999997</v>
      </c>
      <c r="F1225" s="133">
        <v>10.8</v>
      </c>
      <c r="G1225" s="133">
        <v>0</v>
      </c>
      <c r="H1225" s="133">
        <v>0</v>
      </c>
      <c r="I1225" s="133">
        <v>0</v>
      </c>
    </row>
    <row r="1226" spans="1:9" ht="27">
      <c r="A1226" s="123">
        <v>30063012</v>
      </c>
      <c r="B1226" s="124" t="s">
        <v>1305</v>
      </c>
      <c r="C1226" s="125"/>
      <c r="D1226" s="136">
        <v>70.302800000000005</v>
      </c>
      <c r="E1226" s="136">
        <v>190.09100000000001</v>
      </c>
      <c r="F1226" s="133">
        <v>0</v>
      </c>
      <c r="G1226" s="133">
        <v>0</v>
      </c>
      <c r="H1226" s="142" t="s">
        <v>121</v>
      </c>
      <c r="I1226" s="142" t="s">
        <v>121</v>
      </c>
    </row>
    <row r="1227" spans="1:9">
      <c r="A1227" s="123">
        <v>30063019</v>
      </c>
      <c r="B1227" s="124" t="s">
        <v>1306</v>
      </c>
      <c r="C1227" s="125"/>
      <c r="D1227" s="138">
        <v>114.5035</v>
      </c>
      <c r="E1227" s="138">
        <v>114.5364</v>
      </c>
      <c r="F1227" s="133">
        <v>12.6</v>
      </c>
      <c r="G1227" s="133">
        <v>0</v>
      </c>
      <c r="H1227" s="142" t="s">
        <v>121</v>
      </c>
      <c r="I1227" s="142" t="s">
        <v>121</v>
      </c>
    </row>
    <row r="1228" spans="1:9">
      <c r="A1228" s="123">
        <v>30064012</v>
      </c>
      <c r="B1228" s="124" t="s">
        <v>1307</v>
      </c>
      <c r="C1228" s="125"/>
      <c r="D1228" s="138">
        <v>20.3582</v>
      </c>
      <c r="E1228" s="138">
        <v>29.745799999999999</v>
      </c>
      <c r="F1228" s="133">
        <v>5.4</v>
      </c>
      <c r="G1228" s="133">
        <v>0</v>
      </c>
      <c r="H1228" s="142" t="s">
        <v>121</v>
      </c>
      <c r="I1228" s="142" t="s">
        <v>121</v>
      </c>
    </row>
    <row r="1229" spans="1:9">
      <c r="A1229" s="123">
        <v>30067000</v>
      </c>
      <c r="B1229" s="126" t="s">
        <v>1308</v>
      </c>
      <c r="C1229" s="125"/>
      <c r="D1229" s="138">
        <v>37.630899999999997</v>
      </c>
      <c r="E1229" s="138">
        <v>37.384500000000003</v>
      </c>
      <c r="F1229" s="133">
        <v>16.2</v>
      </c>
      <c r="G1229" s="133">
        <v>0</v>
      </c>
      <c r="H1229" s="142" t="s">
        <v>121</v>
      </c>
      <c r="I1229" s="142" t="s">
        <v>121</v>
      </c>
    </row>
    <row r="1230" spans="1:9">
      <c r="A1230" s="123">
        <v>30069110</v>
      </c>
      <c r="B1230" s="124" t="s">
        <v>1309</v>
      </c>
      <c r="C1230" s="125"/>
      <c r="D1230" s="136">
        <v>0.81540000000000001</v>
      </c>
      <c r="E1230" s="136">
        <v>1.3381000000000001</v>
      </c>
      <c r="F1230" s="133">
        <v>3.6</v>
      </c>
      <c r="G1230" s="141" t="s">
        <v>119</v>
      </c>
      <c r="H1230" s="142">
        <v>0</v>
      </c>
      <c r="I1230" s="142">
        <v>0</v>
      </c>
    </row>
    <row r="1231" spans="1:9" ht="27">
      <c r="A1231" s="123">
        <v>30069190</v>
      </c>
      <c r="B1231" s="124" t="s">
        <v>1310</v>
      </c>
      <c r="C1231" s="125"/>
      <c r="D1231" s="138">
        <v>0.3614</v>
      </c>
      <c r="E1231" s="138">
        <v>0.39739999999999998</v>
      </c>
      <c r="F1231" s="142">
        <v>0</v>
      </c>
      <c r="G1231" s="142">
        <v>0</v>
      </c>
      <c r="H1231" s="142">
        <v>0</v>
      </c>
      <c r="I1231" s="142">
        <v>0</v>
      </c>
    </row>
    <row r="1232" spans="1:9">
      <c r="A1232" s="123">
        <v>31010000</v>
      </c>
      <c r="B1232" s="124" t="s">
        <v>1311</v>
      </c>
      <c r="C1232" s="125"/>
      <c r="D1232" s="136">
        <v>0.34360000000000002</v>
      </c>
      <c r="E1232" s="136">
        <v>0.34949999999999998</v>
      </c>
      <c r="F1232" s="133">
        <v>5.4</v>
      </c>
      <c r="G1232" s="141" t="s">
        <v>119</v>
      </c>
      <c r="H1232" s="142">
        <v>0</v>
      </c>
      <c r="I1232" s="142">
        <v>0</v>
      </c>
    </row>
    <row r="1233" spans="1:9" ht="27">
      <c r="A1233" s="123">
        <v>31021010</v>
      </c>
      <c r="B1233" s="124" t="s">
        <v>1312</v>
      </c>
      <c r="C1233" s="125"/>
      <c r="D1233" s="138">
        <v>0.14549999999999999</v>
      </c>
      <c r="E1233" s="138">
        <v>0.1731</v>
      </c>
      <c r="F1233" s="142">
        <v>0</v>
      </c>
      <c r="G1233" s="141" t="s">
        <v>119</v>
      </c>
      <c r="H1233" s="142">
        <v>0</v>
      </c>
      <c r="I1233" s="142">
        <v>0</v>
      </c>
    </row>
    <row r="1234" spans="1:9">
      <c r="A1234" s="123">
        <v>31021090</v>
      </c>
      <c r="B1234" s="124" t="s">
        <v>1313</v>
      </c>
      <c r="C1234" s="125"/>
      <c r="D1234" s="138">
        <v>0.21110000000000001</v>
      </c>
      <c r="E1234" s="138">
        <v>0.21110000000000001</v>
      </c>
      <c r="F1234" s="142">
        <v>0</v>
      </c>
      <c r="G1234" s="141" t="s">
        <v>119</v>
      </c>
      <c r="H1234" s="142">
        <v>0</v>
      </c>
      <c r="I1234" s="142">
        <v>0</v>
      </c>
    </row>
    <row r="1235" spans="1:9">
      <c r="A1235" s="123">
        <v>31022100</v>
      </c>
      <c r="B1235" s="124" t="s">
        <v>1314</v>
      </c>
      <c r="C1235" s="125"/>
      <c r="D1235" s="136">
        <v>0.83830000000000005</v>
      </c>
      <c r="E1235" s="136">
        <v>0.89800000000000002</v>
      </c>
      <c r="F1235" s="142">
        <v>0</v>
      </c>
      <c r="G1235" s="141" t="s">
        <v>119</v>
      </c>
      <c r="H1235" s="142">
        <v>0</v>
      </c>
      <c r="I1235" s="142">
        <v>0</v>
      </c>
    </row>
    <row r="1236" spans="1:9" ht="27">
      <c r="A1236" s="123">
        <v>31022990</v>
      </c>
      <c r="B1236" s="124" t="s">
        <v>1315</v>
      </c>
      <c r="C1236" s="125"/>
      <c r="D1236" s="138">
        <v>0.57879999999999998</v>
      </c>
      <c r="E1236" s="138">
        <v>0.57879999999999998</v>
      </c>
      <c r="F1236" s="142">
        <v>0</v>
      </c>
      <c r="G1236" s="141" t="s">
        <v>119</v>
      </c>
      <c r="H1236" s="142">
        <v>0</v>
      </c>
      <c r="I1236" s="142">
        <v>0</v>
      </c>
    </row>
    <row r="1237" spans="1:9">
      <c r="A1237" s="123">
        <v>31025011</v>
      </c>
      <c r="B1237" s="124" t="s">
        <v>1316</v>
      </c>
      <c r="C1237" s="125"/>
      <c r="D1237" s="136">
        <v>0.2319</v>
      </c>
      <c r="E1237" s="136">
        <v>0.27850000000000003</v>
      </c>
      <c r="F1237" s="142">
        <v>0</v>
      </c>
      <c r="G1237" s="141" t="s">
        <v>119</v>
      </c>
      <c r="H1237" s="142">
        <v>0</v>
      </c>
      <c r="I1237" s="142">
        <v>0</v>
      </c>
    </row>
    <row r="1238" spans="1:9" ht="27">
      <c r="A1238" s="123">
        <v>31025090</v>
      </c>
      <c r="B1238" s="124" t="s">
        <v>1317</v>
      </c>
      <c r="C1238" s="125"/>
      <c r="D1238" s="138">
        <v>0.42899999999999999</v>
      </c>
      <c r="E1238" s="138">
        <v>0.77029999999999998</v>
      </c>
      <c r="F1238" s="142">
        <v>0</v>
      </c>
      <c r="G1238" s="141" t="s">
        <v>119</v>
      </c>
      <c r="H1238" s="142">
        <v>0</v>
      </c>
      <c r="I1238" s="142">
        <v>0</v>
      </c>
    </row>
    <row r="1239" spans="1:9">
      <c r="A1239" s="123">
        <v>31026000</v>
      </c>
      <c r="B1239" s="126" t="s">
        <v>1318</v>
      </c>
      <c r="C1239" s="125"/>
      <c r="D1239" s="136">
        <v>0.30430000000000001</v>
      </c>
      <c r="E1239" s="136">
        <v>0.34639999999999999</v>
      </c>
      <c r="F1239" s="133">
        <v>5.4</v>
      </c>
      <c r="G1239" s="141" t="s">
        <v>119</v>
      </c>
      <c r="H1239" s="142">
        <v>0</v>
      </c>
      <c r="I1239" s="142">
        <v>0</v>
      </c>
    </row>
    <row r="1240" spans="1:9" ht="27">
      <c r="A1240" s="123">
        <v>31029000</v>
      </c>
      <c r="B1240" s="124" t="s">
        <v>1319</v>
      </c>
      <c r="C1240" s="125"/>
      <c r="D1240" s="138">
        <v>0.15340000000000001</v>
      </c>
      <c r="E1240" s="138">
        <v>0.1593</v>
      </c>
      <c r="F1240" s="133">
        <v>5.4</v>
      </c>
      <c r="G1240" s="141" t="s">
        <v>119</v>
      </c>
      <c r="H1240" s="142">
        <v>0</v>
      </c>
      <c r="I1240" s="142">
        <v>0</v>
      </c>
    </row>
    <row r="1241" spans="1:9">
      <c r="A1241" s="123">
        <v>31031100</v>
      </c>
      <c r="B1241" s="126" t="s">
        <v>1320</v>
      </c>
      <c r="C1241" s="125"/>
      <c r="D1241" s="136">
        <v>0.13930000000000001</v>
      </c>
      <c r="E1241" s="136">
        <v>0.1623</v>
      </c>
      <c r="F1241" s="142">
        <v>0</v>
      </c>
      <c r="G1241" s="141" t="s">
        <v>119</v>
      </c>
      <c r="H1241" s="142">
        <v>0</v>
      </c>
      <c r="I1241" s="142">
        <v>0</v>
      </c>
    </row>
    <row r="1242" spans="1:9">
      <c r="A1242" s="123">
        <v>31031900</v>
      </c>
      <c r="B1242" s="126" t="s">
        <v>139</v>
      </c>
      <c r="C1242" s="125"/>
      <c r="D1242" s="138">
        <v>0.71779999999999999</v>
      </c>
      <c r="E1242" s="138">
        <v>0.75560000000000005</v>
      </c>
      <c r="F1242" s="142">
        <v>0</v>
      </c>
      <c r="G1242" s="141" t="s">
        <v>119</v>
      </c>
      <c r="H1242" s="142">
        <v>0</v>
      </c>
      <c r="I1242" s="142">
        <v>0</v>
      </c>
    </row>
    <row r="1243" spans="1:9">
      <c r="A1243" s="123">
        <v>31039090</v>
      </c>
      <c r="B1243" s="124" t="s">
        <v>1321</v>
      </c>
      <c r="C1243" s="125"/>
      <c r="D1243" s="136">
        <v>0.53069999999999995</v>
      </c>
      <c r="E1243" s="136">
        <v>0.53069999999999995</v>
      </c>
      <c r="F1243" s="142">
        <v>0</v>
      </c>
      <c r="G1243" s="141" t="s">
        <v>119</v>
      </c>
      <c r="H1243" s="142">
        <v>0</v>
      </c>
      <c r="I1243" s="142">
        <v>0</v>
      </c>
    </row>
    <row r="1244" spans="1:9">
      <c r="A1244" s="123">
        <v>31042090</v>
      </c>
      <c r="B1244" s="124" t="s">
        <v>1322</v>
      </c>
      <c r="C1244" s="125"/>
      <c r="D1244" s="136">
        <v>0.77829999999999999</v>
      </c>
      <c r="E1244" s="136">
        <v>1.6778999999999999</v>
      </c>
      <c r="F1244" s="142">
        <v>0</v>
      </c>
      <c r="G1244" s="141" t="s">
        <v>119</v>
      </c>
      <c r="H1244" s="142">
        <v>0</v>
      </c>
      <c r="I1244" s="142">
        <v>0</v>
      </c>
    </row>
    <row r="1245" spans="1:9">
      <c r="A1245" s="123">
        <v>31043010</v>
      </c>
      <c r="B1245" s="124" t="s">
        <v>1323</v>
      </c>
      <c r="C1245" s="125"/>
      <c r="D1245" s="136">
        <v>2.6202999999999999</v>
      </c>
      <c r="E1245" s="136">
        <v>3.2414999999999998</v>
      </c>
      <c r="F1245" s="133">
        <v>5.4</v>
      </c>
      <c r="G1245" s="141" t="s">
        <v>119</v>
      </c>
      <c r="H1245" s="142">
        <v>0</v>
      </c>
      <c r="I1245" s="142">
        <v>0</v>
      </c>
    </row>
    <row r="1246" spans="1:9">
      <c r="A1246" s="123">
        <v>31049090</v>
      </c>
      <c r="B1246" s="124" t="s">
        <v>1324</v>
      </c>
      <c r="C1246" s="125"/>
      <c r="D1246" s="136">
        <v>1.2934000000000001</v>
      </c>
      <c r="E1246" s="136">
        <v>0.88480000000000003</v>
      </c>
      <c r="F1246" s="142">
        <v>0</v>
      </c>
      <c r="G1246" s="141" t="s">
        <v>119</v>
      </c>
      <c r="H1246" s="142">
        <v>0</v>
      </c>
      <c r="I1246" s="142">
        <v>0</v>
      </c>
    </row>
    <row r="1247" spans="1:9">
      <c r="A1247" s="123">
        <v>31051000</v>
      </c>
      <c r="B1247" s="126" t="s">
        <v>1325</v>
      </c>
      <c r="C1247" s="125"/>
      <c r="D1247" s="136">
        <v>1.0521</v>
      </c>
      <c r="E1247" s="136">
        <v>1.0521</v>
      </c>
      <c r="F1247" s="142">
        <v>0</v>
      </c>
      <c r="G1247" s="141" t="s">
        <v>119</v>
      </c>
      <c r="H1247" s="142">
        <v>0</v>
      </c>
      <c r="I1247" s="142">
        <v>0</v>
      </c>
    </row>
    <row r="1248" spans="1:9">
      <c r="A1248" s="123">
        <v>31052000</v>
      </c>
      <c r="B1248" s="124" t="s">
        <v>1326</v>
      </c>
      <c r="C1248" s="125"/>
      <c r="D1248" s="136">
        <v>0.50580000000000003</v>
      </c>
      <c r="E1248" s="136">
        <v>0.56640000000000001</v>
      </c>
      <c r="F1248" s="142">
        <v>0</v>
      </c>
      <c r="G1248" s="141" t="s">
        <v>119</v>
      </c>
      <c r="H1248" s="142">
        <v>0</v>
      </c>
      <c r="I1248" s="142">
        <v>0</v>
      </c>
    </row>
    <row r="1249" spans="1:9">
      <c r="A1249" s="123">
        <v>31053000</v>
      </c>
      <c r="B1249" s="126" t="s">
        <v>1327</v>
      </c>
      <c r="C1249" s="125"/>
      <c r="D1249" s="136">
        <v>0.3347</v>
      </c>
      <c r="E1249" s="136">
        <v>0.39019999999999999</v>
      </c>
      <c r="F1249" s="142">
        <v>0</v>
      </c>
      <c r="G1249" s="141" t="s">
        <v>119</v>
      </c>
      <c r="H1249" s="142">
        <v>0</v>
      </c>
      <c r="I1249" s="142">
        <v>0</v>
      </c>
    </row>
    <row r="1250" spans="1:9">
      <c r="A1250" s="123">
        <v>31054000</v>
      </c>
      <c r="B1250" s="126" t="s">
        <v>1328</v>
      </c>
      <c r="C1250" s="125"/>
      <c r="D1250" s="136">
        <v>1.1516999999999999</v>
      </c>
      <c r="E1250" s="136">
        <v>1.4337</v>
      </c>
      <c r="F1250" s="133">
        <v>3.6</v>
      </c>
      <c r="G1250" s="141" t="s">
        <v>119</v>
      </c>
      <c r="H1250" s="142">
        <v>0</v>
      </c>
      <c r="I1250" s="142">
        <v>0</v>
      </c>
    </row>
    <row r="1251" spans="1:9">
      <c r="A1251" s="123">
        <v>31055900</v>
      </c>
      <c r="B1251" s="124" t="s">
        <v>1329</v>
      </c>
      <c r="C1251" s="125"/>
      <c r="D1251" s="136">
        <v>1.9106000000000001</v>
      </c>
      <c r="E1251" s="136">
        <v>3.0003000000000002</v>
      </c>
      <c r="F1251" s="133">
        <v>3.6</v>
      </c>
      <c r="G1251" s="141" t="s">
        <v>119</v>
      </c>
      <c r="H1251" s="142">
        <v>0</v>
      </c>
      <c r="I1251" s="142">
        <v>0</v>
      </c>
    </row>
    <row r="1252" spans="1:9">
      <c r="A1252" s="123">
        <v>31056000</v>
      </c>
      <c r="B1252" s="124" t="s">
        <v>1330</v>
      </c>
      <c r="C1252" s="125"/>
      <c r="D1252" s="138">
        <v>34.165599999999998</v>
      </c>
      <c r="E1252" s="138">
        <v>34.165599999999998</v>
      </c>
      <c r="F1252" s="133">
        <v>9</v>
      </c>
      <c r="G1252" s="133">
        <v>0</v>
      </c>
      <c r="H1252" s="133">
        <v>2.1</v>
      </c>
      <c r="I1252" s="133">
        <v>9.65</v>
      </c>
    </row>
    <row r="1253" spans="1:9">
      <c r="A1253" s="123">
        <v>31059090</v>
      </c>
      <c r="B1253" s="124" t="s">
        <v>1331</v>
      </c>
      <c r="C1253" s="125"/>
      <c r="D1253" s="138">
        <v>23</v>
      </c>
      <c r="E1253" s="138">
        <v>23</v>
      </c>
      <c r="F1253" s="133">
        <v>9</v>
      </c>
      <c r="G1253" s="133">
        <v>0</v>
      </c>
      <c r="H1253" s="133">
        <v>2.1</v>
      </c>
      <c r="I1253" s="133">
        <v>9.65</v>
      </c>
    </row>
    <row r="1254" spans="1:9">
      <c r="A1254" s="123">
        <v>32019020</v>
      </c>
      <c r="B1254" s="124" t="s">
        <v>1332</v>
      </c>
      <c r="C1254" s="125"/>
      <c r="D1254" s="138">
        <v>0.67330000000000001</v>
      </c>
      <c r="E1254" s="138">
        <v>1.3354999999999999</v>
      </c>
      <c r="F1254" s="133">
        <v>9</v>
      </c>
      <c r="G1254" s="133">
        <v>0</v>
      </c>
      <c r="H1254" s="133">
        <v>2.1</v>
      </c>
      <c r="I1254" s="133">
        <v>9.65</v>
      </c>
    </row>
    <row r="1255" spans="1:9" ht="27">
      <c r="A1255" s="123">
        <v>32019090</v>
      </c>
      <c r="B1255" s="124" t="s">
        <v>1333</v>
      </c>
      <c r="C1255" s="125"/>
      <c r="D1255" s="136">
        <v>1.6246</v>
      </c>
      <c r="E1255" s="136">
        <v>2.1604999999999999</v>
      </c>
      <c r="F1255" s="133">
        <v>9</v>
      </c>
      <c r="G1255" s="133">
        <v>0</v>
      </c>
      <c r="H1255" s="133">
        <v>2.1</v>
      </c>
      <c r="I1255" s="133">
        <v>9.65</v>
      </c>
    </row>
    <row r="1256" spans="1:9" ht="27">
      <c r="A1256" s="123">
        <v>32021000</v>
      </c>
      <c r="B1256" s="124" t="s">
        <v>1334</v>
      </c>
      <c r="C1256" s="125"/>
      <c r="D1256" s="138">
        <v>22.536799999999999</v>
      </c>
      <c r="E1256" s="138">
        <v>28.8766</v>
      </c>
      <c r="F1256" s="133">
        <v>9</v>
      </c>
      <c r="G1256" s="133">
        <v>0</v>
      </c>
      <c r="H1256" s="133">
        <v>2.1</v>
      </c>
      <c r="I1256" s="133">
        <v>9.65</v>
      </c>
    </row>
    <row r="1257" spans="1:9">
      <c r="A1257" s="123">
        <v>32029029</v>
      </c>
      <c r="B1257" s="124" t="s">
        <v>1335</v>
      </c>
      <c r="C1257" s="125"/>
      <c r="D1257" s="136">
        <v>4.9039999999999999</v>
      </c>
      <c r="E1257" s="136">
        <v>5.1985000000000001</v>
      </c>
      <c r="F1257" s="133">
        <v>9</v>
      </c>
      <c r="G1257" s="133">
        <v>0</v>
      </c>
      <c r="H1257" s="133">
        <v>2.1</v>
      </c>
      <c r="I1257" s="133">
        <v>9.65</v>
      </c>
    </row>
    <row r="1258" spans="1:9" ht="27">
      <c r="A1258" s="123">
        <v>32030019</v>
      </c>
      <c r="B1258" s="124" t="s">
        <v>1336</v>
      </c>
      <c r="C1258" s="125"/>
      <c r="D1258" s="138">
        <v>2.9434</v>
      </c>
      <c r="E1258" s="138">
        <v>4.2013999999999996</v>
      </c>
      <c r="F1258" s="133">
        <v>10.8</v>
      </c>
      <c r="G1258" s="133">
        <v>0</v>
      </c>
      <c r="H1258" s="133">
        <v>2.1</v>
      </c>
      <c r="I1258" s="133">
        <v>9.65</v>
      </c>
    </row>
    <row r="1259" spans="1:9">
      <c r="A1259" s="123">
        <v>32030030</v>
      </c>
      <c r="B1259" s="124" t="s">
        <v>1337</v>
      </c>
      <c r="C1259" s="125"/>
      <c r="D1259" s="136">
        <v>3.7410999999999999</v>
      </c>
      <c r="E1259" s="136">
        <v>6.1929999999999996</v>
      </c>
      <c r="F1259" s="133">
        <v>12.6</v>
      </c>
      <c r="G1259" s="133">
        <v>0</v>
      </c>
      <c r="H1259" s="133">
        <v>2.1</v>
      </c>
      <c r="I1259" s="133">
        <v>9.65</v>
      </c>
    </row>
    <row r="1260" spans="1:9" ht="27">
      <c r="A1260" s="123">
        <v>32041100</v>
      </c>
      <c r="B1260" s="124" t="s">
        <v>1338</v>
      </c>
      <c r="C1260" s="125"/>
      <c r="D1260" s="138">
        <v>24.873200000000001</v>
      </c>
      <c r="E1260" s="138">
        <v>24.873200000000001</v>
      </c>
      <c r="F1260" s="133">
        <v>10.8</v>
      </c>
      <c r="G1260" s="133">
        <v>0</v>
      </c>
      <c r="H1260" s="133">
        <v>2.1</v>
      </c>
      <c r="I1260" s="133">
        <v>9.65</v>
      </c>
    </row>
    <row r="1261" spans="1:9">
      <c r="A1261" s="123">
        <v>32041210</v>
      </c>
      <c r="B1261" s="124" t="s">
        <v>1339</v>
      </c>
      <c r="C1261" s="125"/>
      <c r="D1261" s="138">
        <v>2.0756999999999999</v>
      </c>
      <c r="E1261" s="138">
        <v>7.7812999999999999</v>
      </c>
      <c r="F1261" s="133">
        <v>12.6</v>
      </c>
      <c r="G1261" s="133">
        <v>0</v>
      </c>
      <c r="H1261" s="133">
        <v>2.1</v>
      </c>
      <c r="I1261" s="133">
        <v>9.65</v>
      </c>
    </row>
    <row r="1262" spans="1:9" ht="27">
      <c r="A1262" s="123">
        <v>32041220</v>
      </c>
      <c r="B1262" s="124" t="s">
        <v>1340</v>
      </c>
      <c r="C1262" s="125"/>
      <c r="D1262" s="138">
        <v>2.2307999999999999</v>
      </c>
      <c r="E1262" s="138">
        <v>4.2805999999999997</v>
      </c>
      <c r="F1262" s="133">
        <v>12.6</v>
      </c>
      <c r="G1262" s="133">
        <v>0</v>
      </c>
      <c r="H1262" s="133">
        <v>2.1</v>
      </c>
      <c r="I1262" s="133">
        <v>9.65</v>
      </c>
    </row>
    <row r="1263" spans="1:9">
      <c r="A1263" s="123">
        <v>32041300</v>
      </c>
      <c r="B1263" s="124" t="s">
        <v>1341</v>
      </c>
      <c r="C1263" s="125"/>
      <c r="D1263" s="138">
        <v>6.4893999999999998</v>
      </c>
      <c r="E1263" s="138">
        <v>6.6018999999999997</v>
      </c>
      <c r="F1263" s="133">
        <v>0</v>
      </c>
      <c r="G1263" s="133">
        <v>0</v>
      </c>
      <c r="H1263" s="133">
        <v>2.1</v>
      </c>
      <c r="I1263" s="133">
        <v>9.65</v>
      </c>
    </row>
    <row r="1264" spans="1:9" ht="27">
      <c r="A1264" s="123">
        <v>32041400</v>
      </c>
      <c r="B1264" s="124" t="s">
        <v>1342</v>
      </c>
      <c r="C1264" s="125"/>
      <c r="D1264" s="138">
        <v>16.489100000000001</v>
      </c>
      <c r="E1264" s="138">
        <v>16.489100000000001</v>
      </c>
      <c r="F1264" s="133">
        <v>0</v>
      </c>
      <c r="G1264" s="133">
        <v>0</v>
      </c>
      <c r="H1264" s="133">
        <v>2.1</v>
      </c>
      <c r="I1264" s="133">
        <v>9.65</v>
      </c>
    </row>
    <row r="1265" spans="1:9">
      <c r="A1265" s="123">
        <v>32041510</v>
      </c>
      <c r="B1265" s="124" t="s">
        <v>1343</v>
      </c>
      <c r="C1265" s="125"/>
      <c r="D1265" s="136">
        <v>10.4991</v>
      </c>
      <c r="E1265" s="136">
        <v>18.065899999999999</v>
      </c>
      <c r="F1265" s="133">
        <v>12.6</v>
      </c>
      <c r="G1265" s="133">
        <v>0</v>
      </c>
      <c r="H1265" s="133">
        <v>2.1</v>
      </c>
      <c r="I1265" s="133">
        <v>9.65</v>
      </c>
    </row>
    <row r="1266" spans="1:9">
      <c r="A1266" s="123">
        <v>32041520</v>
      </c>
      <c r="B1266" s="124" t="s">
        <v>1344</v>
      </c>
      <c r="C1266" s="125"/>
      <c r="D1266" s="138">
        <v>3.9073000000000002</v>
      </c>
      <c r="E1266" s="138">
        <v>11.689299999999999</v>
      </c>
      <c r="F1266" s="133">
        <v>12.6</v>
      </c>
      <c r="G1266" s="133">
        <v>0</v>
      </c>
      <c r="H1266" s="133">
        <v>2.1</v>
      </c>
      <c r="I1266" s="133">
        <v>9.65</v>
      </c>
    </row>
    <row r="1267" spans="1:9">
      <c r="A1267" s="123">
        <v>32041590</v>
      </c>
      <c r="B1267" s="124" t="s">
        <v>1345</v>
      </c>
      <c r="C1267" s="125"/>
      <c r="D1267" s="136">
        <v>3.7725</v>
      </c>
      <c r="E1267" s="136">
        <v>6.6162999999999998</v>
      </c>
      <c r="F1267" s="133">
        <v>12.6</v>
      </c>
      <c r="G1267" s="133">
        <v>0</v>
      </c>
      <c r="H1267" s="133">
        <v>2.1</v>
      </c>
      <c r="I1267" s="133">
        <v>9.65</v>
      </c>
    </row>
    <row r="1268" spans="1:9">
      <c r="A1268" s="123">
        <v>32041600</v>
      </c>
      <c r="B1268" s="124" t="s">
        <v>1346</v>
      </c>
      <c r="C1268" s="125"/>
      <c r="D1268" s="138">
        <v>24.22</v>
      </c>
      <c r="E1268" s="138">
        <v>32.0884</v>
      </c>
      <c r="F1268" s="133">
        <v>0</v>
      </c>
      <c r="G1268" s="133">
        <v>0</v>
      </c>
      <c r="H1268" s="133">
        <v>2.1</v>
      </c>
      <c r="I1268" s="133">
        <v>9.65</v>
      </c>
    </row>
    <row r="1269" spans="1:9">
      <c r="A1269" s="123">
        <v>32041700</v>
      </c>
      <c r="B1269" s="124" t="s">
        <v>1347</v>
      </c>
      <c r="C1269" s="125"/>
      <c r="D1269" s="136">
        <v>17.373899999999999</v>
      </c>
      <c r="E1269" s="136">
        <v>21.4437</v>
      </c>
      <c r="F1269" s="133">
        <v>0</v>
      </c>
      <c r="G1269" s="133">
        <v>0</v>
      </c>
      <c r="H1269" s="133">
        <v>2.1</v>
      </c>
      <c r="I1269" s="133">
        <v>9.65</v>
      </c>
    </row>
    <row r="1270" spans="1:9">
      <c r="A1270" s="123">
        <v>32041810</v>
      </c>
      <c r="B1270" s="124" t="s">
        <v>1348</v>
      </c>
      <c r="C1270" s="125"/>
      <c r="D1270" s="138">
        <v>1.5169999999999999</v>
      </c>
      <c r="E1270" s="138">
        <v>1.5169999999999999</v>
      </c>
      <c r="F1270" s="133">
        <v>12.6</v>
      </c>
      <c r="G1270" s="133">
        <v>0</v>
      </c>
      <c r="H1270" s="133">
        <v>2.1</v>
      </c>
      <c r="I1270" s="133">
        <v>9.65</v>
      </c>
    </row>
    <row r="1271" spans="1:9">
      <c r="A1271" s="123">
        <v>32041820</v>
      </c>
      <c r="B1271" s="124" t="s">
        <v>1349</v>
      </c>
      <c r="C1271" s="125"/>
      <c r="D1271" s="138">
        <v>9.6369000000000007</v>
      </c>
      <c r="E1271" s="138">
        <v>16.1084</v>
      </c>
      <c r="F1271" s="133">
        <v>12.6</v>
      </c>
      <c r="G1271" s="133">
        <v>0</v>
      </c>
      <c r="H1271" s="133">
        <v>2.1</v>
      </c>
      <c r="I1271" s="133">
        <v>9.65</v>
      </c>
    </row>
    <row r="1272" spans="1:9">
      <c r="A1272" s="123">
        <v>32041890</v>
      </c>
      <c r="B1272" s="124" t="s">
        <v>381</v>
      </c>
      <c r="C1272" s="125"/>
      <c r="D1272" s="138">
        <v>37.398899999999998</v>
      </c>
      <c r="E1272" s="138">
        <v>37.411499999999997</v>
      </c>
      <c r="F1272" s="133">
        <v>12.6</v>
      </c>
      <c r="G1272" s="133">
        <v>0</v>
      </c>
      <c r="H1272" s="133">
        <v>2.1</v>
      </c>
      <c r="I1272" s="133">
        <v>9.65</v>
      </c>
    </row>
    <row r="1273" spans="1:9" ht="27">
      <c r="A1273" s="123">
        <v>32041920</v>
      </c>
      <c r="B1273" s="124" t="s">
        <v>1350</v>
      </c>
      <c r="C1273" s="125"/>
      <c r="D1273" s="136">
        <v>1.2241</v>
      </c>
      <c r="E1273" s="136">
        <v>1.8857999999999999</v>
      </c>
      <c r="F1273" s="133">
        <v>12.6</v>
      </c>
      <c r="G1273" s="133">
        <v>0</v>
      </c>
      <c r="H1273" s="133">
        <v>2.1</v>
      </c>
      <c r="I1273" s="133">
        <v>9.65</v>
      </c>
    </row>
    <row r="1274" spans="1:9">
      <c r="A1274" s="123">
        <v>32041930</v>
      </c>
      <c r="B1274" s="124" t="s">
        <v>1351</v>
      </c>
      <c r="C1274" s="125"/>
      <c r="D1274" s="136">
        <v>3.3671000000000002</v>
      </c>
      <c r="E1274" s="136">
        <v>3.8956</v>
      </c>
      <c r="F1274" s="133">
        <v>12.6</v>
      </c>
      <c r="G1274" s="133">
        <v>0</v>
      </c>
      <c r="H1274" s="133">
        <v>2.1</v>
      </c>
      <c r="I1274" s="133">
        <v>9.65</v>
      </c>
    </row>
    <row r="1275" spans="1:9">
      <c r="A1275" s="123">
        <v>32041990</v>
      </c>
      <c r="B1275" s="124" t="s">
        <v>1352</v>
      </c>
      <c r="C1275" s="125"/>
      <c r="D1275" s="138">
        <v>5.2</v>
      </c>
      <c r="E1275" s="138">
        <v>9.4427000000000003</v>
      </c>
      <c r="F1275" s="133">
        <v>12.6</v>
      </c>
      <c r="G1275" s="133">
        <v>0</v>
      </c>
      <c r="H1275" s="133">
        <v>2.1</v>
      </c>
      <c r="I1275" s="133">
        <v>9.65</v>
      </c>
    </row>
    <row r="1276" spans="1:9" ht="27">
      <c r="A1276" s="123">
        <v>32042011</v>
      </c>
      <c r="B1276" s="124" t="s">
        <v>1353</v>
      </c>
      <c r="C1276" s="125"/>
      <c r="D1276" s="138">
        <v>4.9569000000000001</v>
      </c>
      <c r="E1276" s="138">
        <v>10.405900000000001</v>
      </c>
      <c r="F1276" s="133">
        <v>12.6</v>
      </c>
      <c r="G1276" s="133">
        <v>0</v>
      </c>
      <c r="H1276" s="133">
        <v>2.1</v>
      </c>
      <c r="I1276" s="133">
        <v>9.65</v>
      </c>
    </row>
    <row r="1277" spans="1:9">
      <c r="A1277" s="123">
        <v>32042019</v>
      </c>
      <c r="B1277" s="124" t="s">
        <v>1354</v>
      </c>
      <c r="C1277" s="125"/>
      <c r="D1277" s="138">
        <v>6.6340000000000003</v>
      </c>
      <c r="E1277" s="138">
        <v>8.0795999999999992</v>
      </c>
      <c r="F1277" s="133">
        <v>12.6</v>
      </c>
      <c r="G1277" s="133">
        <v>0</v>
      </c>
      <c r="H1277" s="133">
        <v>2.1</v>
      </c>
      <c r="I1277" s="133">
        <v>9.65</v>
      </c>
    </row>
    <row r="1278" spans="1:9" ht="27">
      <c r="A1278" s="123">
        <v>32042090</v>
      </c>
      <c r="B1278" s="124" t="s">
        <v>1355</v>
      </c>
      <c r="C1278" s="125"/>
      <c r="D1278" s="138">
        <v>2.12</v>
      </c>
      <c r="E1278" s="138">
        <v>2.2755999999999998</v>
      </c>
      <c r="F1278" s="133">
        <v>8</v>
      </c>
      <c r="G1278" s="133">
        <v>0</v>
      </c>
      <c r="H1278" s="133">
        <v>2.1</v>
      </c>
      <c r="I1278" s="133">
        <v>9.65</v>
      </c>
    </row>
    <row r="1279" spans="1:9">
      <c r="A1279" s="123">
        <v>32049000</v>
      </c>
      <c r="B1279" s="124" t="s">
        <v>1356</v>
      </c>
      <c r="C1279" s="125"/>
      <c r="D1279" s="136">
        <v>1.4910000000000001</v>
      </c>
      <c r="E1279" s="136">
        <v>1.9581</v>
      </c>
      <c r="F1279" s="133">
        <v>10.8</v>
      </c>
      <c r="G1279" s="133">
        <v>0</v>
      </c>
      <c r="H1279" s="133">
        <v>2.1</v>
      </c>
      <c r="I1279" s="133">
        <v>9.65</v>
      </c>
    </row>
    <row r="1280" spans="1:9">
      <c r="A1280" s="123">
        <v>32061110</v>
      </c>
      <c r="B1280" s="124" t="s">
        <v>1357</v>
      </c>
      <c r="C1280" s="125"/>
      <c r="D1280" s="138">
        <v>3.1469999999999998</v>
      </c>
      <c r="E1280" s="138">
        <v>4.0833000000000004</v>
      </c>
      <c r="F1280" s="133">
        <v>0</v>
      </c>
      <c r="G1280" s="133">
        <v>0</v>
      </c>
      <c r="H1280" s="133">
        <v>2.1</v>
      </c>
      <c r="I1280" s="133">
        <v>9.65</v>
      </c>
    </row>
    <row r="1281" spans="1:9">
      <c r="A1281" s="123">
        <v>32061120</v>
      </c>
      <c r="B1281" s="124" t="s">
        <v>1358</v>
      </c>
      <c r="C1281" s="125"/>
      <c r="D1281" s="136">
        <v>6.375</v>
      </c>
      <c r="E1281" s="136">
        <v>8.9792000000000005</v>
      </c>
      <c r="F1281" s="133">
        <v>10.8</v>
      </c>
      <c r="G1281" s="133">
        <v>0</v>
      </c>
      <c r="H1281" s="133">
        <v>2.1</v>
      </c>
      <c r="I1281" s="133">
        <v>9.65</v>
      </c>
    </row>
    <row r="1282" spans="1:9" ht="27">
      <c r="A1282" s="123">
        <v>32061910</v>
      </c>
      <c r="B1282" s="124" t="s">
        <v>1359</v>
      </c>
      <c r="C1282" s="125"/>
      <c r="D1282" s="138">
        <v>2.1661999999999999</v>
      </c>
      <c r="E1282" s="138">
        <v>2.3711000000000002</v>
      </c>
      <c r="F1282" s="133">
        <v>10.8</v>
      </c>
      <c r="G1282" s="133">
        <v>0</v>
      </c>
      <c r="H1282" s="133">
        <v>2.1</v>
      </c>
      <c r="I1282" s="133">
        <v>9.65</v>
      </c>
    </row>
    <row r="1283" spans="1:9">
      <c r="A1283" s="123">
        <v>32061990</v>
      </c>
      <c r="B1283" s="124" t="s">
        <v>1360</v>
      </c>
      <c r="C1283" s="125"/>
      <c r="D1283" s="138">
        <v>2.085</v>
      </c>
      <c r="E1283" s="138">
        <v>6.0496999999999996</v>
      </c>
      <c r="F1283" s="133">
        <v>0</v>
      </c>
      <c r="G1283" s="133">
        <v>0</v>
      </c>
      <c r="H1283" s="133">
        <v>2.1</v>
      </c>
      <c r="I1283" s="133">
        <v>9.65</v>
      </c>
    </row>
    <row r="1284" spans="1:9" ht="27">
      <c r="A1284" s="123">
        <v>32062000</v>
      </c>
      <c r="B1284" s="124" t="s">
        <v>1361</v>
      </c>
      <c r="C1284" s="125"/>
      <c r="D1284" s="138">
        <v>27</v>
      </c>
      <c r="E1284" s="138">
        <v>27</v>
      </c>
      <c r="F1284" s="133">
        <v>10.8</v>
      </c>
      <c r="G1284" s="133">
        <v>0</v>
      </c>
      <c r="H1284" s="133">
        <v>2.1</v>
      </c>
      <c r="I1284" s="133">
        <v>9.65</v>
      </c>
    </row>
    <row r="1285" spans="1:9">
      <c r="A1285" s="123">
        <v>32064100</v>
      </c>
      <c r="B1285" s="124" t="s">
        <v>1362</v>
      </c>
      <c r="C1285" s="125"/>
      <c r="D1285" s="136">
        <v>21.7883</v>
      </c>
      <c r="E1285" s="136">
        <v>18.1111</v>
      </c>
      <c r="F1285" s="133">
        <v>10.8</v>
      </c>
      <c r="G1285" s="133">
        <v>0</v>
      </c>
      <c r="H1285" s="133">
        <v>2.1</v>
      </c>
      <c r="I1285" s="133">
        <v>9.65</v>
      </c>
    </row>
    <row r="1286" spans="1:9" ht="27">
      <c r="A1286" s="123">
        <v>32064290</v>
      </c>
      <c r="B1286" s="124" t="s">
        <v>1363</v>
      </c>
      <c r="C1286" s="125"/>
      <c r="D1286" s="138">
        <v>5.04</v>
      </c>
      <c r="E1286" s="138">
        <v>5.6553000000000004</v>
      </c>
      <c r="F1286" s="133">
        <v>10.8</v>
      </c>
      <c r="G1286" s="133">
        <v>0</v>
      </c>
      <c r="H1286" s="133">
        <v>2.1</v>
      </c>
      <c r="I1286" s="133">
        <v>9.65</v>
      </c>
    </row>
    <row r="1287" spans="1:9">
      <c r="A1287" s="123">
        <v>32064910</v>
      </c>
      <c r="B1287" s="124" t="s">
        <v>1364</v>
      </c>
      <c r="C1287" s="125"/>
      <c r="D1287" s="136">
        <v>0.73939999999999995</v>
      </c>
      <c r="E1287" s="136">
        <v>1.0303</v>
      </c>
      <c r="F1287" s="133">
        <v>10.8</v>
      </c>
      <c r="G1287" s="133">
        <v>0</v>
      </c>
      <c r="H1287" s="133">
        <v>2.1</v>
      </c>
      <c r="I1287" s="133">
        <v>9.65</v>
      </c>
    </row>
    <row r="1288" spans="1:9" ht="27">
      <c r="A1288" s="123">
        <v>32064920</v>
      </c>
      <c r="B1288" s="124" t="s">
        <v>1365</v>
      </c>
      <c r="C1288" s="125"/>
      <c r="D1288" s="136">
        <v>19.0334</v>
      </c>
      <c r="E1288" s="136">
        <v>19.0334</v>
      </c>
      <c r="F1288" s="133">
        <v>0</v>
      </c>
      <c r="G1288" s="133">
        <v>0</v>
      </c>
      <c r="H1288" s="133">
        <v>2.1</v>
      </c>
      <c r="I1288" s="133">
        <v>9.65</v>
      </c>
    </row>
    <row r="1289" spans="1:9">
      <c r="A1289" s="123">
        <v>32064990</v>
      </c>
      <c r="B1289" s="124" t="s">
        <v>1366</v>
      </c>
      <c r="C1289" s="125"/>
      <c r="D1289" s="136">
        <v>13.9739</v>
      </c>
      <c r="E1289" s="136">
        <v>18.482299999999999</v>
      </c>
      <c r="F1289" s="133">
        <v>0</v>
      </c>
      <c r="G1289" s="133">
        <v>0</v>
      </c>
      <c r="H1289" s="133">
        <v>2.1</v>
      </c>
      <c r="I1289" s="133">
        <v>9.65</v>
      </c>
    </row>
    <row r="1290" spans="1:9">
      <c r="A1290" s="123">
        <v>32065021</v>
      </c>
      <c r="B1290" s="124" t="s">
        <v>1367</v>
      </c>
      <c r="C1290" s="125"/>
      <c r="D1290" s="136">
        <v>2.7345999999999999</v>
      </c>
      <c r="E1290" s="136">
        <v>4.7587000000000002</v>
      </c>
      <c r="F1290" s="133">
        <v>10.8</v>
      </c>
      <c r="G1290" s="133">
        <v>0</v>
      </c>
      <c r="H1290" s="133">
        <v>2.1</v>
      </c>
      <c r="I1290" s="133">
        <v>9.65</v>
      </c>
    </row>
    <row r="1291" spans="1:9">
      <c r="A1291" s="123">
        <v>32065029</v>
      </c>
      <c r="B1291" s="124" t="s">
        <v>1368</v>
      </c>
      <c r="C1291" s="125"/>
      <c r="D1291" s="138">
        <v>1.5525</v>
      </c>
      <c r="E1291" s="138">
        <v>3.0341999999999998</v>
      </c>
      <c r="F1291" s="133">
        <v>10.8</v>
      </c>
      <c r="G1291" s="133">
        <v>0</v>
      </c>
      <c r="H1291" s="133">
        <v>2.1</v>
      </c>
      <c r="I1291" s="133">
        <v>9.65</v>
      </c>
    </row>
    <row r="1292" spans="1:9">
      <c r="A1292" s="123">
        <v>32071090</v>
      </c>
      <c r="B1292" s="124" t="s">
        <v>1369</v>
      </c>
      <c r="C1292" s="125"/>
      <c r="D1292" s="138">
        <v>3.6873999999999998</v>
      </c>
      <c r="E1292" s="138">
        <v>7.7027999999999999</v>
      </c>
      <c r="F1292" s="133">
        <v>10.8</v>
      </c>
      <c r="G1292" s="133">
        <v>0</v>
      </c>
      <c r="H1292" s="133">
        <v>2.1</v>
      </c>
      <c r="I1292" s="133">
        <v>9.65</v>
      </c>
    </row>
    <row r="1293" spans="1:9">
      <c r="A1293" s="123">
        <v>32072010</v>
      </c>
      <c r="B1293" s="124" t="s">
        <v>1370</v>
      </c>
      <c r="C1293" s="125"/>
      <c r="D1293" s="136">
        <v>16.240500000000001</v>
      </c>
      <c r="E1293" s="136">
        <v>6.4861000000000004</v>
      </c>
      <c r="F1293" s="133">
        <v>10.8</v>
      </c>
      <c r="G1293" s="133">
        <v>0</v>
      </c>
      <c r="H1293" s="133">
        <v>2.1</v>
      </c>
      <c r="I1293" s="133">
        <v>9.65</v>
      </c>
    </row>
    <row r="1294" spans="1:9" ht="27">
      <c r="A1294" s="123">
        <v>32072099</v>
      </c>
      <c r="B1294" s="124" t="s">
        <v>1371</v>
      </c>
      <c r="C1294" s="125"/>
      <c r="D1294" s="138">
        <v>1.2979000000000001</v>
      </c>
      <c r="E1294" s="138">
        <v>1.2979000000000001</v>
      </c>
      <c r="F1294" s="133">
        <v>10.8</v>
      </c>
      <c r="G1294" s="133">
        <v>0</v>
      </c>
      <c r="H1294" s="133">
        <v>2.1</v>
      </c>
      <c r="I1294" s="133">
        <v>9.65</v>
      </c>
    </row>
    <row r="1295" spans="1:9">
      <c r="A1295" s="123">
        <v>32073000</v>
      </c>
      <c r="B1295" s="126" t="s">
        <v>1372</v>
      </c>
      <c r="C1295" s="125"/>
      <c r="D1295" s="138">
        <v>12.708299999999999</v>
      </c>
      <c r="E1295" s="138">
        <v>23.793800000000001</v>
      </c>
      <c r="F1295" s="133">
        <v>10.8</v>
      </c>
      <c r="G1295" s="133">
        <v>0</v>
      </c>
      <c r="H1295" s="133">
        <v>2.1</v>
      </c>
      <c r="I1295" s="133">
        <v>9.65</v>
      </c>
    </row>
    <row r="1296" spans="1:9" ht="27">
      <c r="A1296" s="123">
        <v>32074010</v>
      </c>
      <c r="B1296" s="124" t="s">
        <v>1373</v>
      </c>
      <c r="C1296" s="125"/>
      <c r="D1296" s="136">
        <v>2.0669</v>
      </c>
      <c r="E1296" s="136">
        <v>2.8149000000000002</v>
      </c>
      <c r="F1296" s="133">
        <v>12.6</v>
      </c>
      <c r="G1296" s="133">
        <v>3.25</v>
      </c>
      <c r="H1296" s="133">
        <v>2.1</v>
      </c>
      <c r="I1296" s="133">
        <v>9.65</v>
      </c>
    </row>
    <row r="1297" spans="1:9" ht="27">
      <c r="A1297" s="123">
        <v>32074090</v>
      </c>
      <c r="B1297" s="124" t="s">
        <v>1374</v>
      </c>
      <c r="C1297" s="125"/>
      <c r="D1297" s="138">
        <v>3.4529000000000001</v>
      </c>
      <c r="E1297" s="138">
        <v>2.3982999999999999</v>
      </c>
      <c r="F1297" s="133">
        <v>0</v>
      </c>
      <c r="G1297" s="133">
        <v>3.25</v>
      </c>
      <c r="H1297" s="133">
        <v>2.1</v>
      </c>
      <c r="I1297" s="133">
        <v>9.65</v>
      </c>
    </row>
    <row r="1298" spans="1:9">
      <c r="A1298" s="123">
        <v>32081010</v>
      </c>
      <c r="B1298" s="124" t="s">
        <v>1375</v>
      </c>
      <c r="C1298" s="125"/>
      <c r="D1298" s="136">
        <v>1.9437</v>
      </c>
      <c r="E1298" s="136">
        <v>2.3715000000000002</v>
      </c>
      <c r="F1298" s="133">
        <v>12.6</v>
      </c>
      <c r="G1298" s="133">
        <v>3.25</v>
      </c>
      <c r="H1298" s="133">
        <v>2.1</v>
      </c>
      <c r="I1298" s="133">
        <v>9.65</v>
      </c>
    </row>
    <row r="1299" spans="1:9" ht="27">
      <c r="A1299" s="123">
        <v>32082011</v>
      </c>
      <c r="B1299" s="124" t="s">
        <v>1376</v>
      </c>
      <c r="C1299" s="125"/>
      <c r="D1299" s="138">
        <v>1.6321000000000001</v>
      </c>
      <c r="E1299" s="138">
        <v>2.9870000000000001</v>
      </c>
      <c r="F1299" s="133">
        <v>12.6</v>
      </c>
      <c r="G1299" s="133">
        <v>3.25</v>
      </c>
      <c r="H1299" s="133">
        <v>2.1</v>
      </c>
      <c r="I1299" s="133">
        <v>9.65</v>
      </c>
    </row>
    <row r="1300" spans="1:9">
      <c r="A1300" s="123">
        <v>32082019</v>
      </c>
      <c r="B1300" s="124" t="s">
        <v>1377</v>
      </c>
      <c r="C1300" s="125"/>
      <c r="D1300" s="136">
        <v>4.0854999999999997</v>
      </c>
      <c r="E1300" s="136">
        <v>4.4805000000000001</v>
      </c>
      <c r="F1300" s="133">
        <v>12.6</v>
      </c>
      <c r="G1300" s="133">
        <v>3.25</v>
      </c>
      <c r="H1300" s="133">
        <v>2.1</v>
      </c>
      <c r="I1300" s="133">
        <v>9.65</v>
      </c>
    </row>
    <row r="1301" spans="1:9" ht="27">
      <c r="A1301" s="123">
        <v>32082020</v>
      </c>
      <c r="B1301" s="124" t="s">
        <v>1378</v>
      </c>
      <c r="C1301" s="125"/>
      <c r="D1301" s="138">
        <v>2.5697999999999999</v>
      </c>
      <c r="E1301" s="138">
        <v>2.9276</v>
      </c>
      <c r="F1301" s="133">
        <v>12.6</v>
      </c>
      <c r="G1301" s="133">
        <v>3.25</v>
      </c>
      <c r="H1301" s="133">
        <v>2.1</v>
      </c>
      <c r="I1301" s="133">
        <v>9.65</v>
      </c>
    </row>
    <row r="1302" spans="1:9">
      <c r="A1302" s="123">
        <v>32082030</v>
      </c>
      <c r="B1302" s="124" t="s">
        <v>1379</v>
      </c>
      <c r="C1302" s="125"/>
      <c r="D1302" s="136">
        <v>5.1917999999999997</v>
      </c>
      <c r="E1302" s="136">
        <v>9.7575000000000003</v>
      </c>
      <c r="F1302" s="133">
        <v>12.6</v>
      </c>
      <c r="G1302" s="133">
        <v>3.25</v>
      </c>
      <c r="H1302" s="133">
        <v>2.1</v>
      </c>
      <c r="I1302" s="133">
        <v>9.65</v>
      </c>
    </row>
    <row r="1303" spans="1:9" ht="27">
      <c r="A1303" s="123">
        <v>32089010</v>
      </c>
      <c r="B1303" s="124" t="s">
        <v>1380</v>
      </c>
      <c r="C1303" s="125"/>
      <c r="D1303" s="138">
        <v>10.5</v>
      </c>
      <c r="E1303" s="138">
        <v>10.5067</v>
      </c>
      <c r="F1303" s="133">
        <v>12.6</v>
      </c>
      <c r="G1303" s="133">
        <v>3.25</v>
      </c>
      <c r="H1303" s="133">
        <v>2.1</v>
      </c>
      <c r="I1303" s="133">
        <v>9.65</v>
      </c>
    </row>
    <row r="1304" spans="1:9">
      <c r="A1304" s="123">
        <v>32089029</v>
      </c>
      <c r="B1304" s="124" t="s">
        <v>1381</v>
      </c>
      <c r="C1304" s="125"/>
      <c r="D1304" s="136">
        <v>1.7729999999999999</v>
      </c>
      <c r="E1304" s="136">
        <v>2.2286000000000001</v>
      </c>
      <c r="F1304" s="133">
        <v>12.6</v>
      </c>
      <c r="G1304" s="133">
        <v>3.25</v>
      </c>
      <c r="H1304" s="133">
        <v>2.1</v>
      </c>
      <c r="I1304" s="133">
        <v>9.65</v>
      </c>
    </row>
    <row r="1305" spans="1:9" ht="27">
      <c r="A1305" s="123">
        <v>32089031</v>
      </c>
      <c r="B1305" s="124" t="s">
        <v>1382</v>
      </c>
      <c r="C1305" s="125"/>
      <c r="D1305" s="138">
        <v>1.8101</v>
      </c>
      <c r="E1305" s="138">
        <v>13.612299999999999</v>
      </c>
      <c r="F1305" s="133">
        <v>12.6</v>
      </c>
      <c r="G1305" s="133">
        <v>0</v>
      </c>
      <c r="H1305" s="133">
        <v>2.1</v>
      </c>
      <c r="I1305" s="133">
        <v>9.65</v>
      </c>
    </row>
    <row r="1306" spans="1:9">
      <c r="A1306" s="123">
        <v>32089039</v>
      </c>
      <c r="B1306" s="124" t="s">
        <v>1383</v>
      </c>
      <c r="C1306" s="125"/>
      <c r="D1306" s="136">
        <v>14.2555</v>
      </c>
      <c r="E1306" s="136">
        <v>18.7455</v>
      </c>
      <c r="F1306" s="133">
        <v>12.6</v>
      </c>
      <c r="G1306" s="133">
        <v>0</v>
      </c>
      <c r="H1306" s="133">
        <v>2.1</v>
      </c>
      <c r="I1306" s="133">
        <v>9.65</v>
      </c>
    </row>
    <row r="1307" spans="1:9" ht="27">
      <c r="A1307" s="123">
        <v>32091010</v>
      </c>
      <c r="B1307" s="124" t="s">
        <v>1384</v>
      </c>
      <c r="C1307" s="125"/>
      <c r="D1307" s="138">
        <v>8.5010999999999992</v>
      </c>
      <c r="E1307" s="138">
        <v>8.5010999999999992</v>
      </c>
      <c r="F1307" s="133">
        <v>12.6</v>
      </c>
      <c r="G1307" s="133">
        <v>0</v>
      </c>
      <c r="H1307" s="133">
        <v>2.1</v>
      </c>
      <c r="I1307" s="133">
        <v>9.65</v>
      </c>
    </row>
    <row r="1308" spans="1:9">
      <c r="A1308" s="123">
        <v>32091020</v>
      </c>
      <c r="B1308" s="124" t="s">
        <v>1385</v>
      </c>
      <c r="C1308" s="125"/>
      <c r="D1308" s="136">
        <v>2.3565</v>
      </c>
      <c r="E1308" s="136">
        <v>2.3818000000000001</v>
      </c>
      <c r="F1308" s="133">
        <v>12.6</v>
      </c>
      <c r="G1308" s="133">
        <v>0</v>
      </c>
      <c r="H1308" s="133">
        <v>2.1</v>
      </c>
      <c r="I1308" s="133">
        <v>9.65</v>
      </c>
    </row>
    <row r="1309" spans="1:9" ht="27">
      <c r="A1309" s="123">
        <v>32099011</v>
      </c>
      <c r="B1309" s="124" t="s">
        <v>1386</v>
      </c>
      <c r="C1309" s="125"/>
      <c r="D1309" s="138">
        <v>12.4901</v>
      </c>
      <c r="E1309" s="138">
        <v>10.0047</v>
      </c>
      <c r="F1309" s="133">
        <v>12.6</v>
      </c>
      <c r="G1309" s="133">
        <v>0</v>
      </c>
      <c r="H1309" s="133">
        <v>2.1</v>
      </c>
      <c r="I1309" s="133">
        <v>9.65</v>
      </c>
    </row>
    <row r="1310" spans="1:9">
      <c r="A1310" s="123">
        <v>32099019</v>
      </c>
      <c r="B1310" s="124" t="s">
        <v>1387</v>
      </c>
      <c r="C1310" s="125"/>
      <c r="D1310" s="138">
        <v>3.8109000000000002</v>
      </c>
      <c r="E1310" s="138">
        <v>3.2317</v>
      </c>
      <c r="F1310" s="133">
        <v>12.6</v>
      </c>
      <c r="G1310" s="133">
        <v>6.5</v>
      </c>
      <c r="H1310" s="133">
        <v>2.1</v>
      </c>
      <c r="I1310" s="133">
        <v>9.65</v>
      </c>
    </row>
    <row r="1311" spans="1:9" ht="27">
      <c r="A1311" s="123">
        <v>32099020</v>
      </c>
      <c r="B1311" s="124" t="s">
        <v>1388</v>
      </c>
      <c r="C1311" s="125"/>
      <c r="D1311" s="136">
        <v>1.0696000000000001</v>
      </c>
      <c r="E1311" s="136">
        <v>1.0696000000000001</v>
      </c>
      <c r="F1311" s="133">
        <v>12.6</v>
      </c>
      <c r="G1311" s="133">
        <v>6.5</v>
      </c>
      <c r="H1311" s="133">
        <v>2.1</v>
      </c>
      <c r="I1311" s="133">
        <v>9.65</v>
      </c>
    </row>
    <row r="1312" spans="1:9">
      <c r="A1312" s="123">
        <v>32100020</v>
      </c>
      <c r="B1312" s="124" t="s">
        <v>1389</v>
      </c>
      <c r="C1312" s="125"/>
      <c r="D1312" s="138">
        <v>9.0204000000000004</v>
      </c>
      <c r="E1312" s="138">
        <v>9.0204000000000004</v>
      </c>
      <c r="F1312" s="133">
        <v>12.6</v>
      </c>
      <c r="G1312" s="133">
        <v>6.5</v>
      </c>
      <c r="H1312" s="133">
        <v>2.1</v>
      </c>
      <c r="I1312" s="133">
        <v>9.65</v>
      </c>
    </row>
    <row r="1313" spans="1:9">
      <c r="A1313" s="123">
        <v>32100030</v>
      </c>
      <c r="B1313" s="124" t="s">
        <v>1390</v>
      </c>
      <c r="C1313" s="125"/>
      <c r="D1313" s="138">
        <v>3.7814000000000001</v>
      </c>
      <c r="E1313" s="138">
        <v>5.8217999999999996</v>
      </c>
      <c r="F1313" s="133">
        <v>12.6</v>
      </c>
      <c r="G1313" s="133">
        <v>6.5</v>
      </c>
      <c r="H1313" s="133">
        <v>2.1</v>
      </c>
      <c r="I1313" s="133">
        <v>9.65</v>
      </c>
    </row>
    <row r="1314" spans="1:9">
      <c r="A1314" s="123">
        <v>32110000</v>
      </c>
      <c r="B1314" s="124" t="s">
        <v>1391</v>
      </c>
      <c r="C1314" s="125"/>
      <c r="D1314" s="138">
        <v>6.1017999999999999</v>
      </c>
      <c r="E1314" s="138">
        <v>6.2679</v>
      </c>
      <c r="F1314" s="133">
        <v>12.6</v>
      </c>
      <c r="G1314" s="133">
        <v>6.5</v>
      </c>
      <c r="H1314" s="133">
        <v>2.1</v>
      </c>
      <c r="I1314" s="133">
        <v>9.65</v>
      </c>
    </row>
    <row r="1315" spans="1:9">
      <c r="A1315" s="123">
        <v>32121000</v>
      </c>
      <c r="B1315" s="124" t="s">
        <v>1392</v>
      </c>
      <c r="C1315" s="125"/>
      <c r="D1315" s="136">
        <v>2.0430000000000001</v>
      </c>
      <c r="E1315" s="136">
        <v>17.3782</v>
      </c>
      <c r="F1315" s="133">
        <v>12.6</v>
      </c>
      <c r="G1315" s="133">
        <v>6.5</v>
      </c>
      <c r="H1315" s="133">
        <v>2.1</v>
      </c>
      <c r="I1315" s="133">
        <v>9.65</v>
      </c>
    </row>
    <row r="1316" spans="1:9" ht="27">
      <c r="A1316" s="123">
        <v>32129010</v>
      </c>
      <c r="B1316" s="124" t="s">
        <v>1393</v>
      </c>
      <c r="C1316" s="125"/>
      <c r="D1316" s="138">
        <v>1.4755</v>
      </c>
      <c r="E1316" s="138">
        <v>2.4984000000000002</v>
      </c>
      <c r="F1316" s="133">
        <v>12.6</v>
      </c>
      <c r="G1316" s="133">
        <v>6.5</v>
      </c>
      <c r="H1316" s="133">
        <v>2.1</v>
      </c>
      <c r="I1316" s="133">
        <v>9.65</v>
      </c>
    </row>
    <row r="1317" spans="1:9">
      <c r="A1317" s="123">
        <v>32129090</v>
      </c>
      <c r="B1317" s="124" t="s">
        <v>1394</v>
      </c>
      <c r="C1317" s="125"/>
      <c r="D1317" s="136">
        <v>2.4746999999999999</v>
      </c>
      <c r="E1317" s="136">
        <v>3.5394999999999999</v>
      </c>
      <c r="F1317" s="133">
        <v>12.6</v>
      </c>
      <c r="G1317" s="133">
        <v>6.5</v>
      </c>
      <c r="H1317" s="133">
        <v>2.1</v>
      </c>
      <c r="I1317" s="133">
        <v>9.65</v>
      </c>
    </row>
    <row r="1318" spans="1:9" ht="27">
      <c r="A1318" s="123">
        <v>32131000</v>
      </c>
      <c r="B1318" s="124" t="s">
        <v>1395</v>
      </c>
      <c r="C1318" s="125"/>
      <c r="D1318" s="138">
        <v>1.8720000000000001</v>
      </c>
      <c r="E1318" s="138">
        <v>2.6920999999999999</v>
      </c>
      <c r="F1318" s="133">
        <v>12.6</v>
      </c>
      <c r="G1318" s="133">
        <v>6.5</v>
      </c>
      <c r="H1318" s="133">
        <v>2.1</v>
      </c>
      <c r="I1318" s="133">
        <v>9.65</v>
      </c>
    </row>
    <row r="1319" spans="1:9">
      <c r="A1319" s="123">
        <v>32139000</v>
      </c>
      <c r="B1319" s="124" t="s">
        <v>1396</v>
      </c>
      <c r="C1319" s="125"/>
      <c r="D1319" s="136">
        <v>0.8236</v>
      </c>
      <c r="E1319" s="136">
        <v>2.2408000000000001</v>
      </c>
      <c r="F1319" s="133">
        <v>12.6</v>
      </c>
      <c r="G1319" s="133">
        <v>0</v>
      </c>
      <c r="H1319" s="133">
        <v>2.1</v>
      </c>
      <c r="I1319" s="133">
        <v>9.65</v>
      </c>
    </row>
    <row r="1320" spans="1:9" ht="27">
      <c r="A1320" s="123">
        <v>32141010</v>
      </c>
      <c r="B1320" s="124" t="s">
        <v>1397</v>
      </c>
      <c r="C1320" s="125"/>
      <c r="D1320" s="138">
        <v>2.2530000000000001</v>
      </c>
      <c r="E1320" s="138">
        <v>4.5193000000000003</v>
      </c>
      <c r="F1320" s="133">
        <v>12.6</v>
      </c>
      <c r="G1320" s="133">
        <v>0</v>
      </c>
      <c r="H1320" s="133">
        <v>2.1</v>
      </c>
      <c r="I1320" s="133">
        <v>9.65</v>
      </c>
    </row>
    <row r="1321" spans="1:9">
      <c r="A1321" s="123">
        <v>32149000</v>
      </c>
      <c r="B1321" s="124" t="s">
        <v>1398</v>
      </c>
      <c r="C1321" s="125"/>
      <c r="D1321" s="138">
        <v>2.1238000000000001</v>
      </c>
      <c r="E1321" s="138">
        <v>5.2538</v>
      </c>
      <c r="F1321" s="133">
        <v>12.6</v>
      </c>
      <c r="G1321" s="133">
        <v>0</v>
      </c>
      <c r="H1321" s="133">
        <v>2.1</v>
      </c>
      <c r="I1321" s="133">
        <v>9.65</v>
      </c>
    </row>
    <row r="1322" spans="1:9" ht="27">
      <c r="A1322" s="123">
        <v>32151100</v>
      </c>
      <c r="B1322" s="124" t="s">
        <v>1399</v>
      </c>
      <c r="C1322" s="125"/>
      <c r="D1322" s="138">
        <v>1.9735</v>
      </c>
      <c r="E1322" s="138">
        <v>5.4546000000000001</v>
      </c>
      <c r="F1322" s="133">
        <v>12.6</v>
      </c>
      <c r="G1322" s="133">
        <v>0</v>
      </c>
      <c r="H1322" s="133">
        <v>2.1</v>
      </c>
      <c r="I1322" s="133">
        <v>9.65</v>
      </c>
    </row>
    <row r="1323" spans="1:9">
      <c r="A1323" s="123">
        <v>32151900</v>
      </c>
      <c r="B1323" s="124" t="s">
        <v>1400</v>
      </c>
      <c r="C1323" s="125"/>
      <c r="D1323" s="136">
        <v>11.454499999999999</v>
      </c>
      <c r="E1323" s="136">
        <v>11.454499999999999</v>
      </c>
      <c r="F1323" s="133">
        <v>12.6</v>
      </c>
      <c r="G1323" s="133">
        <v>3.25</v>
      </c>
      <c r="H1323" s="133">
        <v>2.1</v>
      </c>
      <c r="I1323" s="133">
        <v>9.65</v>
      </c>
    </row>
    <row r="1324" spans="1:9" ht="27">
      <c r="A1324" s="123">
        <v>32159000</v>
      </c>
      <c r="B1324" s="124" t="s">
        <v>1401</v>
      </c>
      <c r="C1324" s="125"/>
      <c r="D1324" s="138">
        <v>11.3362</v>
      </c>
      <c r="E1324" s="138">
        <v>12.059799999999999</v>
      </c>
      <c r="F1324" s="133">
        <v>12.6</v>
      </c>
      <c r="G1324" s="133">
        <v>3.25</v>
      </c>
      <c r="H1324" s="133">
        <v>2.1</v>
      </c>
      <c r="I1324" s="133">
        <v>9.65</v>
      </c>
    </row>
    <row r="1325" spans="1:9">
      <c r="A1325" s="123">
        <v>33011290</v>
      </c>
      <c r="B1325" s="124" t="s">
        <v>1402</v>
      </c>
      <c r="C1325" s="125"/>
      <c r="D1325" s="136">
        <v>13.2727</v>
      </c>
      <c r="E1325" s="136">
        <v>13.2727</v>
      </c>
      <c r="F1325" s="133">
        <v>12.6</v>
      </c>
      <c r="G1325" s="133">
        <v>3.25</v>
      </c>
      <c r="H1325" s="133">
        <v>2.1</v>
      </c>
      <c r="I1325" s="133">
        <v>9.65</v>
      </c>
    </row>
    <row r="1326" spans="1:9" ht="27">
      <c r="A1326" s="123">
        <v>33011300</v>
      </c>
      <c r="B1326" s="124" t="s">
        <v>1403</v>
      </c>
      <c r="C1326" s="125"/>
      <c r="D1326" s="138">
        <v>10.7273</v>
      </c>
      <c r="E1326" s="138">
        <v>14.3941</v>
      </c>
      <c r="F1326" s="133">
        <v>12.6</v>
      </c>
      <c r="G1326" s="133">
        <v>3.25</v>
      </c>
      <c r="H1326" s="133">
        <v>2.1</v>
      </c>
      <c r="I1326" s="133">
        <v>9.65</v>
      </c>
    </row>
    <row r="1327" spans="1:9">
      <c r="A1327" s="123">
        <v>33011990</v>
      </c>
      <c r="B1327" s="124" t="s">
        <v>1404</v>
      </c>
      <c r="C1327" s="125"/>
      <c r="D1327" s="136">
        <v>12.2875</v>
      </c>
      <c r="E1327" s="136">
        <v>12.4749</v>
      </c>
      <c r="F1327" s="133">
        <v>10.8</v>
      </c>
      <c r="G1327" s="133">
        <v>3.25</v>
      </c>
      <c r="H1327" s="133">
        <v>2.1</v>
      </c>
      <c r="I1327" s="133">
        <v>9.65</v>
      </c>
    </row>
    <row r="1328" spans="1:9" ht="27">
      <c r="A1328" s="123">
        <v>33012400</v>
      </c>
      <c r="B1328" s="124" t="s">
        <v>1405</v>
      </c>
      <c r="C1328" s="125"/>
      <c r="D1328" s="138">
        <v>30</v>
      </c>
      <c r="E1328" s="138">
        <v>30.2042</v>
      </c>
      <c r="F1328" s="133">
        <v>0</v>
      </c>
      <c r="G1328" s="133">
        <v>3.25</v>
      </c>
      <c r="H1328" s="133">
        <v>2.1</v>
      </c>
      <c r="I1328" s="133">
        <v>9.65</v>
      </c>
    </row>
    <row r="1329" spans="1:9">
      <c r="A1329" s="123">
        <v>33012510</v>
      </c>
      <c r="B1329" s="124" t="s">
        <v>1406</v>
      </c>
      <c r="C1329" s="125"/>
      <c r="D1329" s="136">
        <v>13.1599</v>
      </c>
      <c r="E1329" s="136">
        <v>13.738200000000001</v>
      </c>
      <c r="F1329" s="133">
        <v>0</v>
      </c>
      <c r="G1329" s="133">
        <v>3.25</v>
      </c>
      <c r="H1329" s="133">
        <v>2.1</v>
      </c>
      <c r="I1329" s="133">
        <v>9.65</v>
      </c>
    </row>
    <row r="1330" spans="1:9" ht="27">
      <c r="A1330" s="123">
        <v>33012520</v>
      </c>
      <c r="B1330" s="124" t="s">
        <v>1407</v>
      </c>
      <c r="C1330" s="125"/>
      <c r="D1330" s="138">
        <v>12.233700000000001</v>
      </c>
      <c r="E1330" s="138">
        <v>13.854699999999999</v>
      </c>
      <c r="F1330" s="133">
        <v>12.6</v>
      </c>
      <c r="G1330" s="133">
        <v>3.25</v>
      </c>
      <c r="H1330" s="133">
        <v>2.1</v>
      </c>
      <c r="I1330" s="133">
        <v>9.65</v>
      </c>
    </row>
    <row r="1331" spans="1:9">
      <c r="A1331" s="123">
        <v>33012590</v>
      </c>
      <c r="B1331" s="124" t="s">
        <v>1408</v>
      </c>
      <c r="C1331" s="125"/>
      <c r="D1331" s="138">
        <v>13.236499999999999</v>
      </c>
      <c r="E1331" s="138">
        <v>42.713200000000001</v>
      </c>
      <c r="F1331" s="133">
        <v>0</v>
      </c>
      <c r="G1331" s="133">
        <v>3.25</v>
      </c>
      <c r="H1331" s="133">
        <v>2.1</v>
      </c>
      <c r="I1331" s="133">
        <v>9.65</v>
      </c>
    </row>
    <row r="1332" spans="1:9" ht="27">
      <c r="A1332" s="123">
        <v>33012911</v>
      </c>
      <c r="B1332" s="124" t="s">
        <v>1409</v>
      </c>
      <c r="C1332" s="125"/>
      <c r="D1332" s="138">
        <v>10.3636</v>
      </c>
      <c r="E1332" s="138">
        <v>10.3636</v>
      </c>
      <c r="F1332" s="133">
        <v>12.6</v>
      </c>
      <c r="G1332" s="133">
        <v>3.25</v>
      </c>
      <c r="H1332" s="133">
        <v>2.1</v>
      </c>
      <c r="I1332" s="133">
        <v>9.65</v>
      </c>
    </row>
    <row r="1333" spans="1:9">
      <c r="A1333" s="123">
        <v>33012912</v>
      </c>
      <c r="B1333" s="124" t="s">
        <v>1410</v>
      </c>
      <c r="C1333" s="125"/>
      <c r="D1333" s="138">
        <v>7.5880999999999998</v>
      </c>
      <c r="E1333" s="138">
        <v>9.3157999999999994</v>
      </c>
      <c r="F1333" s="133">
        <v>10.8</v>
      </c>
      <c r="G1333" s="133">
        <v>3.25</v>
      </c>
      <c r="H1333" s="133">
        <v>2.1</v>
      </c>
      <c r="I1333" s="133">
        <v>9.65</v>
      </c>
    </row>
    <row r="1334" spans="1:9">
      <c r="A1334" s="123">
        <v>33012914</v>
      </c>
      <c r="B1334" s="124" t="s">
        <v>1411</v>
      </c>
      <c r="C1334" s="125"/>
      <c r="D1334" s="136">
        <v>11.345499999999999</v>
      </c>
      <c r="E1334" s="136">
        <v>12.424200000000001</v>
      </c>
      <c r="F1334" s="133">
        <v>0</v>
      </c>
      <c r="G1334" s="133">
        <v>3.25</v>
      </c>
      <c r="H1334" s="133">
        <v>2.1</v>
      </c>
      <c r="I1334" s="133">
        <v>9.65</v>
      </c>
    </row>
    <row r="1335" spans="1:9">
      <c r="A1335" s="123">
        <v>33012919</v>
      </c>
      <c r="B1335" s="124" t="s">
        <v>1412</v>
      </c>
      <c r="C1335" s="125"/>
      <c r="D1335" s="138">
        <v>12.5428</v>
      </c>
      <c r="E1335" s="138">
        <v>28.272600000000001</v>
      </c>
      <c r="F1335" s="133">
        <v>0</v>
      </c>
      <c r="G1335" s="133">
        <v>3.25</v>
      </c>
      <c r="H1335" s="133">
        <v>2.1</v>
      </c>
      <c r="I1335" s="133">
        <v>9.65</v>
      </c>
    </row>
    <row r="1336" spans="1:9">
      <c r="A1336" s="123">
        <v>33012921</v>
      </c>
      <c r="B1336" s="124" t="s">
        <v>1413</v>
      </c>
      <c r="C1336" s="125"/>
      <c r="D1336" s="136">
        <v>16.622900000000001</v>
      </c>
      <c r="E1336" s="136">
        <v>16.622900000000001</v>
      </c>
      <c r="F1336" s="133">
        <v>12.6</v>
      </c>
      <c r="G1336" s="133">
        <v>3.25</v>
      </c>
      <c r="H1336" s="133">
        <v>2.1</v>
      </c>
      <c r="I1336" s="133">
        <v>9.65</v>
      </c>
    </row>
    <row r="1337" spans="1:9" ht="27">
      <c r="A1337" s="123">
        <v>33012990</v>
      </c>
      <c r="B1337" s="124" t="s">
        <v>1414</v>
      </c>
      <c r="C1337" s="125"/>
      <c r="D1337" s="138">
        <v>20.96</v>
      </c>
      <c r="E1337" s="138">
        <v>21.0258</v>
      </c>
      <c r="F1337" s="133">
        <v>7.2</v>
      </c>
      <c r="G1337" s="133">
        <v>3.25</v>
      </c>
      <c r="H1337" s="133">
        <v>2.1</v>
      </c>
      <c r="I1337" s="133">
        <v>9.65</v>
      </c>
    </row>
    <row r="1338" spans="1:9">
      <c r="A1338" s="123">
        <v>33019030</v>
      </c>
      <c r="B1338" s="124" t="s">
        <v>1415</v>
      </c>
      <c r="C1338" s="125"/>
      <c r="D1338" s="136">
        <v>4.3505000000000003</v>
      </c>
      <c r="E1338" s="136">
        <v>15.4595</v>
      </c>
      <c r="F1338" s="133">
        <v>12.6</v>
      </c>
      <c r="G1338" s="133">
        <v>3.25</v>
      </c>
      <c r="H1338" s="133">
        <v>2.1</v>
      </c>
      <c r="I1338" s="133">
        <v>9.65</v>
      </c>
    </row>
    <row r="1339" spans="1:9" ht="27">
      <c r="A1339" s="123">
        <v>33019040</v>
      </c>
      <c r="B1339" s="124" t="s">
        <v>1416</v>
      </c>
      <c r="C1339" s="125"/>
      <c r="D1339" s="138">
        <v>5.0803000000000003</v>
      </c>
      <c r="E1339" s="138">
        <v>6.1306000000000003</v>
      </c>
      <c r="F1339" s="133">
        <v>12.6</v>
      </c>
      <c r="G1339" s="133">
        <v>3.25</v>
      </c>
      <c r="H1339" s="133">
        <v>2.1</v>
      </c>
      <c r="I1339" s="133">
        <v>9.65</v>
      </c>
    </row>
    <row r="1340" spans="1:9">
      <c r="A1340" s="123">
        <v>33021000</v>
      </c>
      <c r="B1340" s="126" t="s">
        <v>1417</v>
      </c>
      <c r="C1340" s="125"/>
      <c r="D1340" s="138">
        <v>5.1437999999999997</v>
      </c>
      <c r="E1340" s="138">
        <v>5.4816000000000003</v>
      </c>
      <c r="F1340" s="133">
        <v>12.6</v>
      </c>
      <c r="G1340" s="133">
        <v>3.25</v>
      </c>
      <c r="H1340" s="133">
        <v>2.1</v>
      </c>
      <c r="I1340" s="133">
        <v>9.65</v>
      </c>
    </row>
    <row r="1341" spans="1:9" ht="27">
      <c r="A1341" s="123">
        <v>33029019</v>
      </c>
      <c r="B1341" s="124" t="s">
        <v>1418</v>
      </c>
      <c r="C1341" s="125"/>
      <c r="D1341" s="138">
        <v>8.5577000000000005</v>
      </c>
      <c r="E1341" s="138">
        <v>8.5579000000000001</v>
      </c>
      <c r="F1341" s="133">
        <v>16.2</v>
      </c>
      <c r="G1341" s="133">
        <v>27.3</v>
      </c>
      <c r="H1341" s="133">
        <v>3.52</v>
      </c>
      <c r="I1341" s="133">
        <v>16.48</v>
      </c>
    </row>
    <row r="1342" spans="1:9">
      <c r="A1342" s="123">
        <v>33029099</v>
      </c>
      <c r="B1342" s="124" t="s">
        <v>266</v>
      </c>
      <c r="C1342" s="125"/>
      <c r="D1342" s="138">
        <v>6.1581000000000001</v>
      </c>
      <c r="E1342" s="138">
        <v>6.1581000000000001</v>
      </c>
      <c r="F1342" s="133">
        <v>16.2</v>
      </c>
      <c r="G1342" s="133">
        <v>7.8</v>
      </c>
      <c r="H1342" s="133">
        <v>3.52</v>
      </c>
      <c r="I1342" s="133">
        <v>16.48</v>
      </c>
    </row>
    <row r="1343" spans="1:9">
      <c r="A1343" s="123">
        <v>33030010</v>
      </c>
      <c r="B1343" s="124" t="s">
        <v>1419</v>
      </c>
      <c r="C1343" s="125"/>
      <c r="D1343" s="136">
        <v>1.2706</v>
      </c>
      <c r="E1343" s="136">
        <v>3.0911</v>
      </c>
      <c r="F1343" s="133">
        <v>16.2</v>
      </c>
      <c r="G1343" s="133">
        <v>14.3</v>
      </c>
      <c r="H1343" s="133">
        <v>3.52</v>
      </c>
      <c r="I1343" s="133">
        <v>16.48</v>
      </c>
    </row>
    <row r="1344" spans="1:9">
      <c r="A1344" s="123">
        <v>33030020</v>
      </c>
      <c r="B1344" s="124" t="s">
        <v>1420</v>
      </c>
      <c r="C1344" s="125"/>
      <c r="D1344" s="138">
        <v>1.3501000000000001</v>
      </c>
      <c r="E1344" s="138">
        <v>4.0267999999999997</v>
      </c>
      <c r="F1344" s="133">
        <v>16.2</v>
      </c>
      <c r="G1344" s="133">
        <v>14.3</v>
      </c>
      <c r="H1344" s="133">
        <v>3.52</v>
      </c>
      <c r="I1344" s="133">
        <v>16.48</v>
      </c>
    </row>
    <row r="1345" spans="1:9">
      <c r="A1345" s="123">
        <v>33041000</v>
      </c>
      <c r="B1345" s="124" t="s">
        <v>1421</v>
      </c>
      <c r="C1345" s="125"/>
      <c r="D1345" s="136">
        <v>1.0013000000000001</v>
      </c>
      <c r="E1345" s="136">
        <v>2.536</v>
      </c>
      <c r="F1345" s="133">
        <v>16.2</v>
      </c>
      <c r="G1345" s="133">
        <v>14.3</v>
      </c>
      <c r="H1345" s="133">
        <v>3.52</v>
      </c>
      <c r="I1345" s="133">
        <v>16.48</v>
      </c>
    </row>
    <row r="1346" spans="1:9" ht="27">
      <c r="A1346" s="123">
        <v>33042010</v>
      </c>
      <c r="B1346" s="124" t="s">
        <v>1422</v>
      </c>
      <c r="C1346" s="125"/>
      <c r="D1346" s="138">
        <v>1.4375</v>
      </c>
      <c r="E1346" s="138">
        <v>3.4815999999999998</v>
      </c>
      <c r="F1346" s="133">
        <v>16.2</v>
      </c>
      <c r="G1346" s="133">
        <v>14.3</v>
      </c>
      <c r="H1346" s="133">
        <v>3.52</v>
      </c>
      <c r="I1346" s="133">
        <v>16.48</v>
      </c>
    </row>
    <row r="1347" spans="1:9">
      <c r="A1347" s="123">
        <v>33042090</v>
      </c>
      <c r="B1347" s="124" t="s">
        <v>1423</v>
      </c>
      <c r="C1347" s="125"/>
      <c r="D1347" s="138">
        <v>1.2461</v>
      </c>
      <c r="E1347" s="138">
        <v>4.6687000000000003</v>
      </c>
      <c r="F1347" s="133">
        <v>16.2</v>
      </c>
      <c r="G1347" s="133">
        <v>14.3</v>
      </c>
      <c r="H1347" s="133">
        <v>3.52</v>
      </c>
      <c r="I1347" s="133">
        <v>16.48</v>
      </c>
    </row>
    <row r="1348" spans="1:9" ht="27">
      <c r="A1348" s="123">
        <v>33043000</v>
      </c>
      <c r="B1348" s="124" t="s">
        <v>1424</v>
      </c>
      <c r="C1348" s="125"/>
      <c r="D1348" s="138">
        <v>2.3822000000000001</v>
      </c>
      <c r="E1348" s="138">
        <v>4.3094999999999999</v>
      </c>
      <c r="F1348" s="133">
        <v>16.2</v>
      </c>
      <c r="G1348" s="133">
        <v>14.3</v>
      </c>
      <c r="H1348" s="133">
        <v>3.52</v>
      </c>
      <c r="I1348" s="133">
        <v>16.48</v>
      </c>
    </row>
    <row r="1349" spans="1:9">
      <c r="A1349" s="123">
        <v>33049100</v>
      </c>
      <c r="B1349" s="124" t="s">
        <v>1425</v>
      </c>
      <c r="C1349" s="125"/>
      <c r="D1349" s="136">
        <v>1.3504</v>
      </c>
      <c r="E1349" s="136">
        <v>4.6580000000000004</v>
      </c>
      <c r="F1349" s="133">
        <v>16.2</v>
      </c>
      <c r="G1349" s="133">
        <v>14.3</v>
      </c>
      <c r="H1349" s="133">
        <v>3.52</v>
      </c>
      <c r="I1349" s="133">
        <v>16.48</v>
      </c>
    </row>
    <row r="1350" spans="1:9" ht="27">
      <c r="A1350" s="123">
        <v>33049910</v>
      </c>
      <c r="B1350" s="124" t="s">
        <v>1426</v>
      </c>
      <c r="C1350" s="125"/>
      <c r="D1350" s="138">
        <v>3.2040999999999999</v>
      </c>
      <c r="E1350" s="138">
        <v>4.8226000000000004</v>
      </c>
      <c r="F1350" s="133">
        <v>16.2</v>
      </c>
      <c r="G1350" s="133">
        <v>4.55</v>
      </c>
      <c r="H1350" s="133">
        <v>3.52</v>
      </c>
      <c r="I1350" s="133">
        <v>16.48</v>
      </c>
    </row>
    <row r="1351" spans="1:9">
      <c r="A1351" s="123">
        <v>33049990</v>
      </c>
      <c r="B1351" s="124" t="s">
        <v>1427</v>
      </c>
      <c r="C1351" s="125"/>
      <c r="D1351" s="136">
        <v>3.7113</v>
      </c>
      <c r="E1351" s="136">
        <v>9.1129999999999995</v>
      </c>
      <c r="F1351" s="133">
        <v>16.2</v>
      </c>
      <c r="G1351" s="133">
        <v>14.3</v>
      </c>
      <c r="H1351" s="133">
        <v>3.52</v>
      </c>
      <c r="I1351" s="133">
        <v>16.48</v>
      </c>
    </row>
    <row r="1352" spans="1:9" ht="27">
      <c r="A1352" s="123">
        <v>33051000</v>
      </c>
      <c r="B1352" s="124" t="s">
        <v>1428</v>
      </c>
      <c r="C1352" s="125"/>
      <c r="D1352" s="138">
        <v>5.6266999999999996</v>
      </c>
      <c r="E1352" s="138">
        <v>5.6266999999999996</v>
      </c>
      <c r="F1352" s="133">
        <v>16.2</v>
      </c>
      <c r="G1352" s="133">
        <v>0</v>
      </c>
      <c r="H1352" s="133">
        <v>0</v>
      </c>
      <c r="I1352" s="133">
        <v>0</v>
      </c>
    </row>
    <row r="1353" spans="1:9">
      <c r="A1353" s="123">
        <v>33059000</v>
      </c>
      <c r="B1353" s="124" t="s">
        <v>1429</v>
      </c>
      <c r="C1353" s="125"/>
      <c r="D1353" s="138">
        <v>5.9962999999999997</v>
      </c>
      <c r="E1353" s="138">
        <v>10.837199999999999</v>
      </c>
      <c r="F1353" s="133">
        <v>14.4</v>
      </c>
      <c r="G1353" s="133">
        <v>0</v>
      </c>
      <c r="H1353" s="133">
        <v>0</v>
      </c>
      <c r="I1353" s="133">
        <v>0</v>
      </c>
    </row>
    <row r="1354" spans="1:9">
      <c r="A1354" s="123">
        <v>33061000</v>
      </c>
      <c r="B1354" s="124" t="s">
        <v>1430</v>
      </c>
      <c r="C1354" s="125"/>
      <c r="D1354" s="136">
        <v>4.0133000000000001</v>
      </c>
      <c r="E1354" s="136">
        <v>5.4635999999999996</v>
      </c>
      <c r="F1354" s="133">
        <v>16.2</v>
      </c>
      <c r="G1354" s="133">
        <v>4.55</v>
      </c>
      <c r="H1354" s="133">
        <v>3.52</v>
      </c>
      <c r="I1354" s="133">
        <v>16.48</v>
      </c>
    </row>
    <row r="1355" spans="1:9">
      <c r="A1355" s="123">
        <v>33062000</v>
      </c>
      <c r="B1355" s="124" t="s">
        <v>1431</v>
      </c>
      <c r="C1355" s="125"/>
      <c r="D1355" s="138">
        <v>6.5395000000000003</v>
      </c>
      <c r="E1355" s="138">
        <v>10.724</v>
      </c>
      <c r="F1355" s="133">
        <v>16.2</v>
      </c>
      <c r="G1355" s="133">
        <v>4.55</v>
      </c>
      <c r="H1355" s="133">
        <v>3.52</v>
      </c>
      <c r="I1355" s="133">
        <v>16.48</v>
      </c>
    </row>
    <row r="1356" spans="1:9">
      <c r="A1356" s="123">
        <v>33072010</v>
      </c>
      <c r="B1356" s="124" t="s">
        <v>1432</v>
      </c>
      <c r="C1356" s="125"/>
      <c r="D1356" s="138">
        <v>0.21360000000000001</v>
      </c>
      <c r="E1356" s="138">
        <v>0.47689999999999999</v>
      </c>
      <c r="F1356" s="133">
        <v>16.2</v>
      </c>
      <c r="G1356" s="133">
        <v>14.3</v>
      </c>
      <c r="H1356" s="133">
        <v>3.52</v>
      </c>
      <c r="I1356" s="133">
        <v>16.48</v>
      </c>
    </row>
    <row r="1357" spans="1:9" ht="27">
      <c r="A1357" s="123">
        <v>33072090</v>
      </c>
      <c r="B1357" s="124" t="s">
        <v>1433</v>
      </c>
      <c r="C1357" s="125"/>
      <c r="D1357" s="138">
        <v>3.0144000000000002</v>
      </c>
      <c r="E1357" s="138">
        <v>16.318200000000001</v>
      </c>
      <c r="F1357" s="133">
        <v>16.2</v>
      </c>
      <c r="G1357" s="133">
        <v>22</v>
      </c>
      <c r="H1357" s="133">
        <v>3.52</v>
      </c>
      <c r="I1357" s="133">
        <v>16.48</v>
      </c>
    </row>
    <row r="1358" spans="1:9" ht="27">
      <c r="A1358" s="123">
        <v>33074100</v>
      </c>
      <c r="B1358" s="124" t="s">
        <v>1434</v>
      </c>
      <c r="C1358" s="125"/>
      <c r="D1358" s="136">
        <v>2.5461</v>
      </c>
      <c r="E1358" s="136">
        <v>2.8292999999999999</v>
      </c>
      <c r="F1358" s="133">
        <v>16.2</v>
      </c>
      <c r="G1358" s="133">
        <v>14.3</v>
      </c>
      <c r="H1358" s="133">
        <v>3.52</v>
      </c>
      <c r="I1358" s="133">
        <v>16.48</v>
      </c>
    </row>
    <row r="1359" spans="1:9" ht="27">
      <c r="A1359" s="123">
        <v>33074900</v>
      </c>
      <c r="B1359" s="124" t="s">
        <v>1435</v>
      </c>
      <c r="C1359" s="125"/>
      <c r="D1359" s="136">
        <v>0.65910000000000002</v>
      </c>
      <c r="E1359" s="136">
        <v>1.0886</v>
      </c>
      <c r="F1359" s="133">
        <v>16.2</v>
      </c>
      <c r="G1359" s="133">
        <v>3.25</v>
      </c>
      <c r="H1359" s="133">
        <v>3.52</v>
      </c>
      <c r="I1359" s="133">
        <v>16.48</v>
      </c>
    </row>
    <row r="1360" spans="1:9">
      <c r="A1360" s="123">
        <v>33079000</v>
      </c>
      <c r="B1360" s="124" t="s">
        <v>1436</v>
      </c>
      <c r="C1360" s="125"/>
      <c r="D1360" s="136">
        <v>0.54300000000000004</v>
      </c>
      <c r="E1360" s="136">
        <v>1.1867000000000001</v>
      </c>
      <c r="F1360" s="133">
        <v>16.2</v>
      </c>
      <c r="G1360" s="133">
        <v>3.25</v>
      </c>
      <c r="H1360" s="133">
        <v>3.52</v>
      </c>
      <c r="I1360" s="133">
        <v>16.48</v>
      </c>
    </row>
    <row r="1361" spans="1:9">
      <c r="A1361" s="123">
        <v>34011190</v>
      </c>
      <c r="B1361" s="124" t="s">
        <v>1437</v>
      </c>
      <c r="C1361" s="125"/>
      <c r="D1361" s="136">
        <v>3.6857000000000002</v>
      </c>
      <c r="E1361" s="136">
        <v>3.6857000000000002</v>
      </c>
      <c r="F1361" s="133">
        <v>16.2</v>
      </c>
      <c r="G1361" s="133">
        <v>3.25</v>
      </c>
      <c r="H1361" s="133">
        <v>3.52</v>
      </c>
      <c r="I1361" s="133">
        <v>16.48</v>
      </c>
    </row>
    <row r="1362" spans="1:9">
      <c r="A1362" s="123">
        <v>34011900</v>
      </c>
      <c r="B1362" s="124" t="s">
        <v>1438</v>
      </c>
      <c r="C1362" s="125"/>
      <c r="D1362" s="136">
        <v>1.0044999999999999</v>
      </c>
      <c r="E1362" s="136">
        <v>4.5124000000000004</v>
      </c>
      <c r="F1362" s="133">
        <v>16.2</v>
      </c>
      <c r="G1362" s="133">
        <v>6.5</v>
      </c>
      <c r="H1362" s="133">
        <v>2.1</v>
      </c>
      <c r="I1362" s="133">
        <v>16.48</v>
      </c>
    </row>
    <row r="1363" spans="1:9">
      <c r="A1363" s="123">
        <v>34012010</v>
      </c>
      <c r="B1363" s="124" t="s">
        <v>1439</v>
      </c>
      <c r="C1363" s="125"/>
      <c r="D1363" s="136">
        <v>0.93740000000000001</v>
      </c>
      <c r="E1363" s="136">
        <v>1.2028000000000001</v>
      </c>
      <c r="F1363" s="133">
        <v>12.6</v>
      </c>
      <c r="G1363" s="133">
        <v>3.25</v>
      </c>
      <c r="H1363" s="133">
        <v>2.1</v>
      </c>
      <c r="I1363" s="133">
        <v>9.65</v>
      </c>
    </row>
    <row r="1364" spans="1:9">
      <c r="A1364" s="123">
        <v>34013000</v>
      </c>
      <c r="B1364" s="126" t="s">
        <v>1440</v>
      </c>
      <c r="C1364" s="125"/>
      <c r="D1364" s="138">
        <v>0.60650000000000004</v>
      </c>
      <c r="E1364" s="138">
        <v>0.7429</v>
      </c>
      <c r="F1364" s="133">
        <v>0</v>
      </c>
      <c r="G1364" s="133">
        <v>3.25</v>
      </c>
      <c r="H1364" s="133">
        <v>2.1</v>
      </c>
      <c r="I1364" s="133">
        <v>9.65</v>
      </c>
    </row>
    <row r="1365" spans="1:9">
      <c r="A1365" s="123">
        <v>34023100</v>
      </c>
      <c r="B1365" s="126" t="s">
        <v>1441</v>
      </c>
      <c r="C1365" s="125"/>
      <c r="D1365" s="138">
        <v>0.84460000000000002</v>
      </c>
      <c r="E1365" s="138">
        <v>0.92879999999999996</v>
      </c>
      <c r="F1365" s="133">
        <v>20</v>
      </c>
      <c r="G1365" s="133">
        <v>3.25</v>
      </c>
      <c r="H1365" s="133">
        <v>2.1</v>
      </c>
      <c r="I1365" s="133">
        <v>9.65</v>
      </c>
    </row>
    <row r="1366" spans="1:9">
      <c r="A1366" s="123">
        <v>34023930</v>
      </c>
      <c r="B1366" s="124" t="s">
        <v>1442</v>
      </c>
      <c r="C1366" s="125"/>
      <c r="D1366" s="138">
        <v>3.6017000000000001</v>
      </c>
      <c r="E1366" s="138">
        <v>3.6017000000000001</v>
      </c>
      <c r="F1366" s="133">
        <v>0</v>
      </c>
      <c r="G1366" s="133">
        <v>3.25</v>
      </c>
      <c r="H1366" s="133">
        <v>2.1</v>
      </c>
      <c r="I1366" s="133">
        <v>9.65</v>
      </c>
    </row>
    <row r="1367" spans="1:9">
      <c r="A1367" s="123">
        <v>34023990</v>
      </c>
      <c r="B1367" s="124" t="s">
        <v>200</v>
      </c>
      <c r="C1367" s="125"/>
      <c r="D1367" s="138">
        <v>0.67</v>
      </c>
      <c r="E1367" s="138">
        <v>1.0659000000000001</v>
      </c>
      <c r="F1367" s="133">
        <v>12.6</v>
      </c>
      <c r="G1367" s="133">
        <v>3.25</v>
      </c>
      <c r="H1367" s="133">
        <v>2.1</v>
      </c>
      <c r="I1367" s="133">
        <v>9.65</v>
      </c>
    </row>
    <row r="1368" spans="1:9">
      <c r="A1368" s="123">
        <v>34024110</v>
      </c>
      <c r="B1368" s="124" t="s">
        <v>1443</v>
      </c>
      <c r="C1368" s="125"/>
      <c r="D1368" s="138">
        <v>1.4079999999999999</v>
      </c>
      <c r="E1368" s="138">
        <v>2.2185999999999999</v>
      </c>
      <c r="F1368" s="133">
        <v>12.6</v>
      </c>
      <c r="G1368" s="133">
        <v>3.25</v>
      </c>
      <c r="H1368" s="133">
        <v>2.1</v>
      </c>
      <c r="I1368" s="133">
        <v>9.65</v>
      </c>
    </row>
    <row r="1369" spans="1:9">
      <c r="A1369" s="123">
        <v>34024190</v>
      </c>
      <c r="B1369" s="124" t="s">
        <v>200</v>
      </c>
      <c r="C1369" s="125"/>
      <c r="D1369" s="138">
        <v>1.1200000000000001</v>
      </c>
      <c r="E1369" s="138">
        <v>2.8178000000000001</v>
      </c>
      <c r="F1369" s="133">
        <v>12.6</v>
      </c>
      <c r="G1369" s="133">
        <v>3.25</v>
      </c>
      <c r="H1369" s="133">
        <v>2.1</v>
      </c>
      <c r="I1369" s="133">
        <v>9.65</v>
      </c>
    </row>
    <row r="1370" spans="1:9">
      <c r="A1370" s="123">
        <v>34024200</v>
      </c>
      <c r="B1370" s="126" t="s">
        <v>1444</v>
      </c>
      <c r="C1370" s="125"/>
      <c r="D1370" s="138">
        <v>3.9775999999999998</v>
      </c>
      <c r="E1370" s="138">
        <v>5.0297000000000001</v>
      </c>
      <c r="F1370" s="133">
        <v>16.2</v>
      </c>
      <c r="G1370" s="133">
        <v>3.25</v>
      </c>
      <c r="H1370" s="133">
        <v>2.1</v>
      </c>
      <c r="I1370" s="133">
        <v>16.48</v>
      </c>
    </row>
    <row r="1371" spans="1:9">
      <c r="A1371" s="123">
        <v>34024900</v>
      </c>
      <c r="B1371" s="126" t="s">
        <v>139</v>
      </c>
      <c r="C1371" s="125"/>
      <c r="D1371" s="136">
        <v>0.86</v>
      </c>
      <c r="E1371" s="136">
        <v>1.1793</v>
      </c>
      <c r="F1371" s="133">
        <v>12.6</v>
      </c>
      <c r="G1371" s="133">
        <v>3.25</v>
      </c>
      <c r="H1371" s="133">
        <v>2.1</v>
      </c>
      <c r="I1371" s="133">
        <v>9.65</v>
      </c>
    </row>
    <row r="1372" spans="1:9" ht="27">
      <c r="A1372" s="123">
        <v>34025000</v>
      </c>
      <c r="B1372" s="126" t="s">
        <v>1445</v>
      </c>
      <c r="C1372" s="125"/>
      <c r="D1372" s="138">
        <v>1.7068000000000001</v>
      </c>
      <c r="E1372" s="138">
        <v>2.6859999999999999</v>
      </c>
      <c r="F1372" s="133">
        <v>12.6</v>
      </c>
      <c r="G1372" s="133">
        <v>3.25</v>
      </c>
      <c r="H1372" s="133">
        <v>2.1</v>
      </c>
      <c r="I1372" s="133">
        <v>9.65</v>
      </c>
    </row>
    <row r="1373" spans="1:9">
      <c r="A1373" s="123">
        <v>34029011</v>
      </c>
      <c r="B1373" s="124" t="s">
        <v>1446</v>
      </c>
      <c r="C1373" s="125"/>
      <c r="D1373" s="136">
        <v>27.211300000000001</v>
      </c>
      <c r="E1373" s="136">
        <v>27.211300000000001</v>
      </c>
      <c r="F1373" s="133">
        <v>0</v>
      </c>
      <c r="G1373" s="133">
        <v>3.25</v>
      </c>
      <c r="H1373" s="133">
        <v>2.1</v>
      </c>
      <c r="I1373" s="133">
        <v>9.65</v>
      </c>
    </row>
    <row r="1374" spans="1:9" ht="27">
      <c r="A1374" s="123">
        <v>34029019</v>
      </c>
      <c r="B1374" s="124" t="s">
        <v>1447</v>
      </c>
      <c r="C1374" s="125"/>
      <c r="D1374" s="138">
        <v>1.4603999999999999</v>
      </c>
      <c r="E1374" s="138">
        <v>3.6879</v>
      </c>
      <c r="F1374" s="133">
        <v>16.2</v>
      </c>
      <c r="G1374" s="133">
        <v>3.25</v>
      </c>
      <c r="H1374" s="133">
        <v>2.1</v>
      </c>
      <c r="I1374" s="133">
        <v>9.65</v>
      </c>
    </row>
    <row r="1375" spans="1:9">
      <c r="A1375" s="123">
        <v>34029021</v>
      </c>
      <c r="B1375" s="124" t="s">
        <v>1448</v>
      </c>
      <c r="C1375" s="125"/>
      <c r="D1375" s="136">
        <v>1.5591999999999999</v>
      </c>
      <c r="E1375" s="136">
        <v>1.5919000000000001</v>
      </c>
      <c r="F1375" s="133">
        <v>16.2</v>
      </c>
      <c r="G1375" s="133">
        <v>3.25</v>
      </c>
      <c r="H1375" s="133">
        <v>2.1</v>
      </c>
      <c r="I1375" s="133">
        <v>9.65</v>
      </c>
    </row>
    <row r="1376" spans="1:9" ht="27">
      <c r="A1376" s="123">
        <v>34029029</v>
      </c>
      <c r="B1376" s="124" t="s">
        <v>1449</v>
      </c>
      <c r="C1376" s="125"/>
      <c r="D1376" s="138">
        <v>4.9496000000000002</v>
      </c>
      <c r="E1376" s="138">
        <v>5.0400999999999998</v>
      </c>
      <c r="F1376" s="133">
        <v>16.2</v>
      </c>
      <c r="G1376" s="133">
        <v>3.25</v>
      </c>
      <c r="H1376" s="133">
        <v>2.1</v>
      </c>
      <c r="I1376" s="133">
        <v>9.65</v>
      </c>
    </row>
    <row r="1377" spans="1:9">
      <c r="A1377" s="123">
        <v>34029031</v>
      </c>
      <c r="B1377" s="124" t="s">
        <v>1450</v>
      </c>
      <c r="C1377" s="125"/>
      <c r="D1377" s="138">
        <v>2.1225000000000001</v>
      </c>
      <c r="E1377" s="138">
        <v>5.8506</v>
      </c>
      <c r="F1377" s="133">
        <v>16.2</v>
      </c>
      <c r="G1377" s="133">
        <v>3.25</v>
      </c>
      <c r="H1377" s="133">
        <v>2.1</v>
      </c>
      <c r="I1377" s="133">
        <v>9.65</v>
      </c>
    </row>
    <row r="1378" spans="1:9" ht="27">
      <c r="A1378" s="123">
        <v>34029039</v>
      </c>
      <c r="B1378" s="124" t="s">
        <v>1451</v>
      </c>
      <c r="C1378" s="125"/>
      <c r="D1378" s="136">
        <v>1.39</v>
      </c>
      <c r="E1378" s="136">
        <v>3.8475000000000001</v>
      </c>
      <c r="F1378" s="133">
        <v>12.6</v>
      </c>
      <c r="G1378" s="133">
        <v>9.75</v>
      </c>
      <c r="H1378" s="133">
        <v>2.1</v>
      </c>
      <c r="I1378" s="133">
        <v>9.65</v>
      </c>
    </row>
    <row r="1379" spans="1:9" ht="27">
      <c r="A1379" s="123">
        <v>34029090</v>
      </c>
      <c r="B1379" s="124" t="s">
        <v>1452</v>
      </c>
      <c r="C1379" s="125"/>
      <c r="D1379" s="138">
        <v>3.9792999999999998</v>
      </c>
      <c r="E1379" s="138">
        <v>4.4941000000000004</v>
      </c>
      <c r="F1379" s="133">
        <v>12.6</v>
      </c>
      <c r="G1379" s="133">
        <v>9.75</v>
      </c>
      <c r="H1379" s="133">
        <v>2.1</v>
      </c>
      <c r="I1379" s="133">
        <v>9.65</v>
      </c>
    </row>
    <row r="1380" spans="1:9">
      <c r="A1380" s="123">
        <v>34031900</v>
      </c>
      <c r="B1380" s="124" t="s">
        <v>1453</v>
      </c>
      <c r="C1380" s="125"/>
      <c r="D1380" s="136">
        <v>1.2490000000000001</v>
      </c>
      <c r="E1380" s="136">
        <v>2.3803999999999998</v>
      </c>
      <c r="F1380" s="133">
        <v>12.6</v>
      </c>
      <c r="G1380" s="133">
        <v>9.75</v>
      </c>
      <c r="H1380" s="133">
        <v>2.1</v>
      </c>
      <c r="I1380" s="133">
        <v>9.65</v>
      </c>
    </row>
    <row r="1381" spans="1:9" ht="27">
      <c r="A1381" s="123">
        <v>34039900</v>
      </c>
      <c r="B1381" s="124" t="s">
        <v>1454</v>
      </c>
      <c r="C1381" s="125"/>
      <c r="D1381" s="138">
        <v>1.5709</v>
      </c>
      <c r="E1381" s="138">
        <v>2.105</v>
      </c>
      <c r="F1381" s="133">
        <v>12.6</v>
      </c>
      <c r="G1381" s="133">
        <v>9.75</v>
      </c>
      <c r="H1381" s="133">
        <v>2.1</v>
      </c>
      <c r="I1381" s="133">
        <v>9.65</v>
      </c>
    </row>
    <row r="1382" spans="1:9">
      <c r="A1382" s="123">
        <v>34042010</v>
      </c>
      <c r="B1382" s="124" t="s">
        <v>1455</v>
      </c>
      <c r="C1382" s="125"/>
      <c r="D1382" s="136">
        <v>1.8686</v>
      </c>
      <c r="E1382" s="136">
        <v>2.1448999999999998</v>
      </c>
      <c r="F1382" s="133">
        <v>12.6</v>
      </c>
      <c r="G1382" s="133">
        <v>9.75</v>
      </c>
      <c r="H1382" s="133">
        <v>2.1</v>
      </c>
      <c r="I1382" s="133">
        <v>9.65</v>
      </c>
    </row>
    <row r="1383" spans="1:9" ht="27">
      <c r="A1383" s="123">
        <v>34042020</v>
      </c>
      <c r="B1383" s="124" t="s">
        <v>1456</v>
      </c>
      <c r="C1383" s="125"/>
      <c r="D1383" s="138">
        <v>1.5270999999999999</v>
      </c>
      <c r="E1383" s="138">
        <v>1.7419</v>
      </c>
      <c r="F1383" s="133">
        <v>12.6</v>
      </c>
      <c r="G1383" s="133">
        <v>9.75</v>
      </c>
      <c r="H1383" s="133">
        <v>2.1</v>
      </c>
      <c r="I1383" s="133">
        <v>9.65</v>
      </c>
    </row>
    <row r="1384" spans="1:9">
      <c r="A1384" s="123">
        <v>34049011</v>
      </c>
      <c r="B1384" s="124" t="s">
        <v>1457</v>
      </c>
      <c r="C1384" s="125"/>
      <c r="D1384" s="136">
        <v>2.2884000000000002</v>
      </c>
      <c r="E1384" s="136">
        <v>3.1901000000000002</v>
      </c>
      <c r="F1384" s="133">
        <v>0</v>
      </c>
      <c r="G1384" s="133">
        <v>9.75</v>
      </c>
      <c r="H1384" s="133">
        <v>2.1</v>
      </c>
      <c r="I1384" s="133">
        <v>9.65</v>
      </c>
    </row>
    <row r="1385" spans="1:9" ht="27">
      <c r="A1385" s="123">
        <v>34049012</v>
      </c>
      <c r="B1385" s="124" t="s">
        <v>1458</v>
      </c>
      <c r="C1385" s="125"/>
      <c r="D1385" s="138">
        <v>1.3076000000000001</v>
      </c>
      <c r="E1385" s="138">
        <v>2.5402</v>
      </c>
      <c r="F1385" s="133">
        <v>12.6</v>
      </c>
      <c r="G1385" s="133">
        <v>9.75</v>
      </c>
      <c r="H1385" s="133">
        <v>2.1</v>
      </c>
      <c r="I1385" s="133">
        <v>9.65</v>
      </c>
    </row>
    <row r="1386" spans="1:9">
      <c r="A1386" s="123">
        <v>34049014</v>
      </c>
      <c r="B1386" s="124" t="s">
        <v>1459</v>
      </c>
      <c r="C1386" s="125"/>
      <c r="D1386" s="138">
        <v>1.3773</v>
      </c>
      <c r="E1386" s="138">
        <v>2.9275000000000002</v>
      </c>
      <c r="F1386" s="133">
        <v>12.6</v>
      </c>
      <c r="G1386" s="133">
        <v>9.75</v>
      </c>
      <c r="H1386" s="133">
        <v>2.1</v>
      </c>
      <c r="I1386" s="133">
        <v>9.65</v>
      </c>
    </row>
    <row r="1387" spans="1:9" ht="27">
      <c r="A1387" s="123">
        <v>34049019</v>
      </c>
      <c r="B1387" s="124" t="s">
        <v>1460</v>
      </c>
      <c r="C1387" s="125"/>
      <c r="D1387" s="138">
        <v>2.3637999999999999</v>
      </c>
      <c r="E1387" s="138">
        <v>10.398999999999999</v>
      </c>
      <c r="F1387" s="133">
        <v>14.4</v>
      </c>
      <c r="G1387" s="133">
        <v>6.5</v>
      </c>
      <c r="H1387" s="133">
        <v>2.1</v>
      </c>
      <c r="I1387" s="133">
        <v>9.65</v>
      </c>
    </row>
    <row r="1388" spans="1:9">
      <c r="A1388" s="123">
        <v>34049029</v>
      </c>
      <c r="B1388" s="124" t="s">
        <v>1461</v>
      </c>
      <c r="C1388" s="125"/>
      <c r="D1388" s="136">
        <v>9.2970000000000006</v>
      </c>
      <c r="E1388" s="136">
        <v>5.3015999999999996</v>
      </c>
      <c r="F1388" s="133">
        <v>14.4</v>
      </c>
      <c r="G1388" s="133">
        <v>6.5</v>
      </c>
      <c r="H1388" s="133">
        <v>2.1</v>
      </c>
      <c r="I1388" s="133">
        <v>9.65</v>
      </c>
    </row>
    <row r="1389" spans="1:9" ht="27">
      <c r="A1389" s="123">
        <v>34053000</v>
      </c>
      <c r="B1389" s="124" t="s">
        <v>1462</v>
      </c>
      <c r="C1389" s="125"/>
      <c r="D1389" s="138">
        <v>0.58250000000000002</v>
      </c>
      <c r="E1389" s="138">
        <v>1.3197000000000001</v>
      </c>
      <c r="F1389" s="133">
        <v>14.4</v>
      </c>
      <c r="G1389" s="133">
        <v>6.5</v>
      </c>
      <c r="H1389" s="133">
        <v>2.1</v>
      </c>
      <c r="I1389" s="133">
        <v>9.65</v>
      </c>
    </row>
    <row r="1390" spans="1:9">
      <c r="A1390" s="123">
        <v>34054000</v>
      </c>
      <c r="B1390" s="124" t="s">
        <v>1463</v>
      </c>
      <c r="C1390" s="125"/>
      <c r="D1390" s="136">
        <v>1.1797</v>
      </c>
      <c r="E1390" s="136">
        <v>3.0186000000000002</v>
      </c>
      <c r="F1390" s="133">
        <v>14.4</v>
      </c>
      <c r="G1390" s="133">
        <v>6.5</v>
      </c>
      <c r="H1390" s="133">
        <v>2.1</v>
      </c>
      <c r="I1390" s="133">
        <v>9.65</v>
      </c>
    </row>
    <row r="1391" spans="1:9" ht="27">
      <c r="A1391" s="123">
        <v>34059000</v>
      </c>
      <c r="B1391" s="124" t="s">
        <v>1464</v>
      </c>
      <c r="C1391" s="125"/>
      <c r="D1391" s="138">
        <v>0.95779999999999998</v>
      </c>
      <c r="E1391" s="138">
        <v>1.6800999999999999</v>
      </c>
      <c r="F1391" s="133">
        <v>14.4</v>
      </c>
      <c r="G1391" s="133">
        <v>6.5</v>
      </c>
      <c r="H1391" s="133">
        <v>2.1</v>
      </c>
      <c r="I1391" s="133">
        <v>9.65</v>
      </c>
    </row>
    <row r="1392" spans="1:9">
      <c r="A1392" s="123">
        <v>34060000</v>
      </c>
      <c r="B1392" s="124" t="s">
        <v>1465</v>
      </c>
      <c r="C1392" s="125"/>
      <c r="D1392" s="138">
        <v>1.1504000000000001</v>
      </c>
      <c r="E1392" s="138">
        <v>1.9661999999999999</v>
      </c>
      <c r="F1392" s="133">
        <v>14.4</v>
      </c>
      <c r="G1392" s="133">
        <v>6.5</v>
      </c>
      <c r="H1392" s="133">
        <v>2.1</v>
      </c>
      <c r="I1392" s="133">
        <v>9.65</v>
      </c>
    </row>
    <row r="1393" spans="1:9" ht="27">
      <c r="A1393" s="123">
        <v>34070010</v>
      </c>
      <c r="B1393" s="124" t="s">
        <v>1466</v>
      </c>
      <c r="C1393" s="125"/>
      <c r="D1393" s="138">
        <v>20.681000000000001</v>
      </c>
      <c r="E1393" s="138">
        <v>27.869</v>
      </c>
      <c r="F1393" s="133">
        <v>12.6</v>
      </c>
      <c r="G1393" s="133">
        <v>0</v>
      </c>
      <c r="H1393" s="133">
        <v>2.1</v>
      </c>
      <c r="I1393" s="133">
        <v>9.65</v>
      </c>
    </row>
    <row r="1394" spans="1:9" ht="27">
      <c r="A1394" s="123">
        <v>34070090</v>
      </c>
      <c r="B1394" s="124" t="s">
        <v>1467</v>
      </c>
      <c r="C1394" s="125"/>
      <c r="D1394" s="138">
        <v>0.9879</v>
      </c>
      <c r="E1394" s="138">
        <v>2.4028</v>
      </c>
      <c r="F1394" s="133">
        <v>12.6</v>
      </c>
      <c r="G1394" s="133">
        <v>0</v>
      </c>
      <c r="H1394" s="133">
        <v>2.1</v>
      </c>
      <c r="I1394" s="133">
        <v>9.65</v>
      </c>
    </row>
    <row r="1395" spans="1:9">
      <c r="A1395" s="123">
        <v>35030019</v>
      </c>
      <c r="B1395" s="124" t="s">
        <v>1468</v>
      </c>
      <c r="C1395" s="125"/>
      <c r="D1395" s="138">
        <v>3.5089999999999999</v>
      </c>
      <c r="E1395" s="138">
        <v>8.7988999999999997</v>
      </c>
      <c r="F1395" s="133">
        <v>12.6</v>
      </c>
      <c r="G1395" s="133">
        <v>0</v>
      </c>
      <c r="H1395" s="133">
        <v>2.1</v>
      </c>
      <c r="I1395" s="133">
        <v>9.65</v>
      </c>
    </row>
    <row r="1396" spans="1:9">
      <c r="A1396" s="123">
        <v>35030090</v>
      </c>
      <c r="B1396" s="124" t="s">
        <v>1469</v>
      </c>
      <c r="C1396" s="125"/>
      <c r="D1396" s="138">
        <v>63</v>
      </c>
      <c r="E1396" s="138">
        <v>63</v>
      </c>
      <c r="F1396" s="133">
        <v>12.6</v>
      </c>
      <c r="G1396" s="133">
        <v>0</v>
      </c>
      <c r="H1396" s="133">
        <v>2.1</v>
      </c>
      <c r="I1396" s="133">
        <v>9.65</v>
      </c>
    </row>
    <row r="1397" spans="1:9">
      <c r="A1397" s="123">
        <v>35040011</v>
      </c>
      <c r="B1397" s="124" t="s">
        <v>1470</v>
      </c>
      <c r="C1397" s="125"/>
      <c r="D1397" s="136">
        <v>2.2690000000000001</v>
      </c>
      <c r="E1397" s="136">
        <v>2.6217999999999999</v>
      </c>
      <c r="F1397" s="133">
        <v>12.6</v>
      </c>
      <c r="G1397" s="133">
        <v>0</v>
      </c>
      <c r="H1397" s="133">
        <v>2.1</v>
      </c>
      <c r="I1397" s="133">
        <v>9.65</v>
      </c>
    </row>
    <row r="1398" spans="1:9" ht="27">
      <c r="A1398" s="123">
        <v>35040019</v>
      </c>
      <c r="B1398" s="124" t="s">
        <v>1471</v>
      </c>
      <c r="C1398" s="125"/>
      <c r="D1398" s="138">
        <v>2.4070999999999998</v>
      </c>
      <c r="E1398" s="138">
        <v>5.5797999999999996</v>
      </c>
      <c r="F1398" s="133">
        <v>12.6</v>
      </c>
      <c r="G1398" s="133">
        <v>0</v>
      </c>
      <c r="H1398" s="133">
        <v>2.1</v>
      </c>
      <c r="I1398" s="133">
        <v>9.65</v>
      </c>
    </row>
    <row r="1399" spans="1:9">
      <c r="A1399" s="123">
        <v>35040020</v>
      </c>
      <c r="B1399" s="124" t="s">
        <v>1472</v>
      </c>
      <c r="C1399" s="125"/>
      <c r="D1399" s="136">
        <v>1.2683</v>
      </c>
      <c r="E1399" s="136">
        <v>2.0436999999999999</v>
      </c>
      <c r="F1399" s="133">
        <v>12.6</v>
      </c>
      <c r="G1399" s="133">
        <v>0</v>
      </c>
      <c r="H1399" s="133">
        <v>2.1</v>
      </c>
      <c r="I1399" s="133">
        <v>9.65</v>
      </c>
    </row>
    <row r="1400" spans="1:9" ht="27">
      <c r="A1400" s="123">
        <v>35040090</v>
      </c>
      <c r="B1400" s="124" t="s">
        <v>1473</v>
      </c>
      <c r="C1400" s="125"/>
      <c r="D1400" s="138">
        <v>0.7319</v>
      </c>
      <c r="E1400" s="138">
        <v>0.7208</v>
      </c>
      <c r="F1400" s="133">
        <v>12.6</v>
      </c>
      <c r="G1400" s="133">
        <v>0</v>
      </c>
      <c r="H1400" s="133">
        <v>2.1</v>
      </c>
      <c r="I1400" s="133">
        <v>9.65</v>
      </c>
    </row>
    <row r="1401" spans="1:9">
      <c r="A1401" s="123">
        <v>35051000</v>
      </c>
      <c r="B1401" s="124" t="s">
        <v>1474</v>
      </c>
      <c r="C1401" s="125"/>
      <c r="D1401" s="138">
        <v>1.4155</v>
      </c>
      <c r="E1401" s="138">
        <v>9.3638999999999992</v>
      </c>
      <c r="F1401" s="133">
        <v>14.4</v>
      </c>
      <c r="G1401" s="133">
        <v>0</v>
      </c>
      <c r="H1401" s="133">
        <v>2.1</v>
      </c>
      <c r="I1401" s="133">
        <v>9.65</v>
      </c>
    </row>
    <row r="1402" spans="1:9" ht="27">
      <c r="A1402" s="123">
        <v>35052000</v>
      </c>
      <c r="B1402" s="124" t="s">
        <v>1475</v>
      </c>
      <c r="C1402" s="125"/>
      <c r="D1402" s="136">
        <v>1.0705</v>
      </c>
      <c r="E1402" s="136">
        <v>2.3081</v>
      </c>
      <c r="F1402" s="133">
        <v>14.4</v>
      </c>
      <c r="G1402" s="133">
        <v>0</v>
      </c>
      <c r="H1402" s="133">
        <v>2.1</v>
      </c>
      <c r="I1402" s="133">
        <v>9.65</v>
      </c>
    </row>
    <row r="1403" spans="1:9">
      <c r="A1403" s="123">
        <v>35061010</v>
      </c>
      <c r="B1403" s="124" t="s">
        <v>1476</v>
      </c>
      <c r="C1403" s="125"/>
      <c r="D1403" s="138">
        <v>1.5853999999999999</v>
      </c>
      <c r="E1403" s="138">
        <v>2.9927000000000001</v>
      </c>
      <c r="F1403" s="133">
        <v>14.4</v>
      </c>
      <c r="G1403" s="133">
        <v>0</v>
      </c>
      <c r="H1403" s="133">
        <v>2.1</v>
      </c>
      <c r="I1403" s="133">
        <v>9.65</v>
      </c>
    </row>
    <row r="1404" spans="1:9">
      <c r="A1404" s="123">
        <v>35061090</v>
      </c>
      <c r="B1404" s="124" t="s">
        <v>1477</v>
      </c>
      <c r="C1404" s="125"/>
      <c r="D1404" s="136">
        <v>0.75890000000000002</v>
      </c>
      <c r="E1404" s="136">
        <v>1.677</v>
      </c>
      <c r="F1404" s="133">
        <v>14.4</v>
      </c>
      <c r="G1404" s="133">
        <v>0</v>
      </c>
      <c r="H1404" s="133">
        <v>2.1</v>
      </c>
      <c r="I1404" s="133">
        <v>9.65</v>
      </c>
    </row>
    <row r="1405" spans="1:9">
      <c r="A1405" s="123">
        <v>35069110</v>
      </c>
      <c r="B1405" s="124" t="s">
        <v>1478</v>
      </c>
      <c r="C1405" s="125"/>
      <c r="D1405" s="138">
        <v>1.645</v>
      </c>
      <c r="E1405" s="138">
        <v>1.9954000000000001</v>
      </c>
      <c r="F1405" s="133">
        <v>14.4</v>
      </c>
      <c r="G1405" s="133">
        <v>0</v>
      </c>
      <c r="H1405" s="133">
        <v>2.1</v>
      </c>
      <c r="I1405" s="133">
        <v>9.65</v>
      </c>
    </row>
    <row r="1406" spans="1:9">
      <c r="A1406" s="123">
        <v>35069120</v>
      </c>
      <c r="B1406" s="124" t="s">
        <v>1479</v>
      </c>
      <c r="C1406" s="125"/>
      <c r="D1406" s="138">
        <v>0.47360000000000002</v>
      </c>
      <c r="E1406" s="138">
        <v>2.2166999999999999</v>
      </c>
      <c r="F1406" s="133">
        <v>14.4</v>
      </c>
      <c r="G1406" s="133">
        <v>0</v>
      </c>
      <c r="H1406" s="133">
        <v>2.1</v>
      </c>
      <c r="I1406" s="133">
        <v>9.65</v>
      </c>
    </row>
    <row r="1407" spans="1:9">
      <c r="A1407" s="123">
        <v>35069190</v>
      </c>
      <c r="B1407" s="124" t="s">
        <v>1480</v>
      </c>
      <c r="C1407" s="125"/>
      <c r="D1407" s="138">
        <v>14.0397</v>
      </c>
      <c r="E1407" s="138">
        <v>14.0397</v>
      </c>
      <c r="F1407" s="133">
        <v>12.6</v>
      </c>
      <c r="G1407" s="133">
        <v>0</v>
      </c>
      <c r="H1407" s="133">
        <v>2.1</v>
      </c>
      <c r="I1407" s="133">
        <v>9.65</v>
      </c>
    </row>
    <row r="1408" spans="1:9">
      <c r="A1408" s="123">
        <v>35069900</v>
      </c>
      <c r="B1408" s="124" t="s">
        <v>1481</v>
      </c>
      <c r="C1408" s="125"/>
      <c r="D1408" s="136">
        <v>5.4770000000000003</v>
      </c>
      <c r="E1408" s="136">
        <v>20.9161</v>
      </c>
      <c r="F1408" s="133">
        <v>12.6</v>
      </c>
      <c r="G1408" s="133">
        <v>0</v>
      </c>
      <c r="H1408" s="133">
        <v>2.1</v>
      </c>
      <c r="I1408" s="133">
        <v>9.65</v>
      </c>
    </row>
    <row r="1409" spans="1:9">
      <c r="A1409" s="123">
        <v>35071000</v>
      </c>
      <c r="B1409" s="124" t="s">
        <v>1482</v>
      </c>
      <c r="C1409" s="125"/>
      <c r="D1409" s="136">
        <v>1.3628</v>
      </c>
      <c r="E1409" s="136">
        <v>3.4253999999999998</v>
      </c>
      <c r="F1409" s="133">
        <v>12.6</v>
      </c>
      <c r="G1409" s="133">
        <v>0</v>
      </c>
      <c r="H1409" s="133">
        <v>2.1</v>
      </c>
      <c r="I1409" s="133">
        <v>9.65</v>
      </c>
    </row>
    <row r="1410" spans="1:9">
      <c r="A1410" s="123">
        <v>35079011</v>
      </c>
      <c r="B1410" s="124" t="s">
        <v>1483</v>
      </c>
      <c r="C1410" s="125"/>
      <c r="D1410" s="138">
        <v>8.01</v>
      </c>
      <c r="E1410" s="138">
        <v>8.01</v>
      </c>
      <c r="F1410" s="133">
        <v>12.6</v>
      </c>
      <c r="G1410" s="133">
        <v>0</v>
      </c>
      <c r="H1410" s="133">
        <v>2.1</v>
      </c>
      <c r="I1410" s="133">
        <v>9.65</v>
      </c>
    </row>
    <row r="1411" spans="1:9">
      <c r="A1411" s="123">
        <v>35079019</v>
      </c>
      <c r="B1411" s="124" t="s">
        <v>1484</v>
      </c>
      <c r="C1411" s="125"/>
      <c r="D1411" s="136">
        <v>3.2742</v>
      </c>
      <c r="E1411" s="136">
        <v>4.3282999999999996</v>
      </c>
      <c r="F1411" s="133">
        <v>12.6</v>
      </c>
      <c r="G1411" s="133">
        <v>0</v>
      </c>
      <c r="H1411" s="133">
        <v>2.1</v>
      </c>
      <c r="I1411" s="133">
        <v>9.65</v>
      </c>
    </row>
    <row r="1412" spans="1:9">
      <c r="A1412" s="123">
        <v>35079026</v>
      </c>
      <c r="B1412" s="124" t="s">
        <v>1485</v>
      </c>
      <c r="C1412" s="125"/>
      <c r="D1412" s="138">
        <v>130.16499999999999</v>
      </c>
      <c r="E1412" s="138">
        <v>130.20179999999999</v>
      </c>
      <c r="F1412" s="133">
        <v>0</v>
      </c>
      <c r="G1412" s="133">
        <v>0</v>
      </c>
      <c r="H1412" s="133">
        <v>2.1</v>
      </c>
      <c r="I1412" s="133">
        <v>9.65</v>
      </c>
    </row>
    <row r="1413" spans="1:9">
      <c r="A1413" s="123">
        <v>35079029</v>
      </c>
      <c r="B1413" s="124" t="s">
        <v>1486</v>
      </c>
      <c r="C1413" s="125"/>
      <c r="D1413" s="136">
        <v>4.9108000000000001</v>
      </c>
      <c r="E1413" s="136">
        <v>17.354500000000002</v>
      </c>
      <c r="F1413" s="133">
        <v>12.6</v>
      </c>
      <c r="G1413" s="133">
        <v>0</v>
      </c>
      <c r="H1413" s="133">
        <v>2.1</v>
      </c>
      <c r="I1413" s="133">
        <v>9.65</v>
      </c>
    </row>
    <row r="1414" spans="1:9" ht="27">
      <c r="A1414" s="123">
        <v>35079031</v>
      </c>
      <c r="B1414" s="124" t="s">
        <v>1487</v>
      </c>
      <c r="C1414" s="125"/>
      <c r="D1414" s="138">
        <v>0.53239999999999998</v>
      </c>
      <c r="E1414" s="138">
        <v>0.81669999999999998</v>
      </c>
      <c r="F1414" s="133">
        <v>12.6</v>
      </c>
      <c r="G1414" s="133">
        <v>0</v>
      </c>
      <c r="H1414" s="133">
        <v>2.1</v>
      </c>
      <c r="I1414" s="133">
        <v>9.65</v>
      </c>
    </row>
    <row r="1415" spans="1:9">
      <c r="A1415" s="123">
        <v>35079039</v>
      </c>
      <c r="B1415" s="124" t="s">
        <v>1488</v>
      </c>
      <c r="C1415" s="125"/>
      <c r="D1415" s="136">
        <v>3.8311999999999999</v>
      </c>
      <c r="E1415" s="136">
        <v>12.644</v>
      </c>
      <c r="F1415" s="133">
        <v>0</v>
      </c>
      <c r="G1415" s="133">
        <v>0</v>
      </c>
      <c r="H1415" s="133">
        <v>2.1</v>
      </c>
      <c r="I1415" s="133">
        <v>9.65</v>
      </c>
    </row>
    <row r="1416" spans="1:9" ht="27">
      <c r="A1416" s="123">
        <v>35079041</v>
      </c>
      <c r="B1416" s="124" t="s">
        <v>1489</v>
      </c>
      <c r="C1416" s="125"/>
      <c r="D1416" s="138">
        <v>2.3233999999999999</v>
      </c>
      <c r="E1416" s="138">
        <v>4.7260999999999997</v>
      </c>
      <c r="F1416" s="133">
        <v>12.6</v>
      </c>
      <c r="G1416" s="133">
        <v>0</v>
      </c>
      <c r="H1416" s="133">
        <v>2.1</v>
      </c>
      <c r="I1416" s="133">
        <v>9.65</v>
      </c>
    </row>
    <row r="1417" spans="1:9">
      <c r="A1417" s="123">
        <v>35079042</v>
      </c>
      <c r="B1417" s="124" t="s">
        <v>1490</v>
      </c>
      <c r="C1417" s="125"/>
      <c r="D1417" s="138">
        <v>0.75280000000000002</v>
      </c>
      <c r="E1417" s="138">
        <v>1.3644000000000001</v>
      </c>
      <c r="F1417" s="133">
        <v>12.6</v>
      </c>
      <c r="G1417" s="133">
        <v>19.5</v>
      </c>
      <c r="H1417" s="133">
        <v>2.1</v>
      </c>
      <c r="I1417" s="133">
        <v>9.65</v>
      </c>
    </row>
    <row r="1418" spans="1:9" ht="27">
      <c r="A1418" s="123">
        <v>35079049</v>
      </c>
      <c r="B1418" s="124" t="s">
        <v>1491</v>
      </c>
      <c r="C1418" s="125"/>
      <c r="D1418" s="136">
        <v>4.6970999999999998</v>
      </c>
      <c r="E1418" s="136">
        <v>2.4091</v>
      </c>
      <c r="F1418" s="133">
        <v>12.6</v>
      </c>
      <c r="G1418" s="133">
        <v>13</v>
      </c>
      <c r="H1418" s="133">
        <v>2.1</v>
      </c>
      <c r="I1418" s="133">
        <v>9.65</v>
      </c>
    </row>
    <row r="1419" spans="1:9">
      <c r="A1419" s="123">
        <v>36041000</v>
      </c>
      <c r="B1419" s="124" t="s">
        <v>1492</v>
      </c>
      <c r="C1419" s="125"/>
      <c r="D1419" s="136">
        <v>1.3648</v>
      </c>
      <c r="E1419" s="136">
        <v>1.4380999999999999</v>
      </c>
      <c r="F1419" s="133">
        <v>12.6</v>
      </c>
      <c r="G1419" s="133">
        <v>13</v>
      </c>
      <c r="H1419" s="133">
        <v>2.1</v>
      </c>
      <c r="I1419" s="133">
        <v>9.65</v>
      </c>
    </row>
    <row r="1420" spans="1:9">
      <c r="A1420" s="123">
        <v>36061000</v>
      </c>
      <c r="B1420" s="126" t="s">
        <v>1493</v>
      </c>
      <c r="C1420" s="125"/>
      <c r="D1420" s="136">
        <v>7.2718999999999996</v>
      </c>
      <c r="E1420" s="136">
        <v>7.2718999999999996</v>
      </c>
      <c r="F1420" s="133">
        <v>0</v>
      </c>
      <c r="G1420" s="133">
        <v>0</v>
      </c>
      <c r="H1420" s="133">
        <v>2.1</v>
      </c>
      <c r="I1420" s="133">
        <v>9.65</v>
      </c>
    </row>
    <row r="1421" spans="1:9">
      <c r="A1421" s="123">
        <v>36069000</v>
      </c>
      <c r="B1421" s="124" t="s">
        <v>1494</v>
      </c>
      <c r="C1421" s="125"/>
      <c r="D1421" s="138">
        <v>242.79050000000001</v>
      </c>
      <c r="E1421" s="138">
        <v>245.3484</v>
      </c>
      <c r="F1421" s="133">
        <v>0</v>
      </c>
      <c r="G1421" s="133">
        <v>9.75</v>
      </c>
      <c r="H1421" s="133">
        <v>2.1</v>
      </c>
      <c r="I1421" s="133">
        <v>9.65</v>
      </c>
    </row>
    <row r="1422" spans="1:9">
      <c r="A1422" s="123">
        <v>37011010</v>
      </c>
      <c r="B1422" s="124" t="s">
        <v>1495</v>
      </c>
      <c r="C1422" s="125"/>
      <c r="D1422" s="138">
        <v>41.535699999999999</v>
      </c>
      <c r="E1422" s="138">
        <v>41.535699999999999</v>
      </c>
      <c r="F1422" s="133">
        <v>0</v>
      </c>
      <c r="G1422" s="133">
        <v>9.75</v>
      </c>
      <c r="H1422" s="133">
        <v>2.1</v>
      </c>
      <c r="I1422" s="133">
        <v>9.65</v>
      </c>
    </row>
    <row r="1423" spans="1:9">
      <c r="A1423" s="123">
        <v>37012010</v>
      </c>
      <c r="B1423" s="124" t="s">
        <v>1496</v>
      </c>
      <c r="C1423" s="125"/>
      <c r="D1423" s="136">
        <v>4.9932999999999996</v>
      </c>
      <c r="E1423" s="136">
        <v>4.9946999999999999</v>
      </c>
      <c r="F1423" s="133">
        <v>12.6</v>
      </c>
      <c r="G1423" s="133">
        <v>9.75</v>
      </c>
      <c r="H1423" s="133">
        <v>2.1</v>
      </c>
      <c r="I1423" s="133">
        <v>9.65</v>
      </c>
    </row>
    <row r="1424" spans="1:9" ht="27">
      <c r="A1424" s="123">
        <v>37012020</v>
      </c>
      <c r="B1424" s="124" t="s">
        <v>1497</v>
      </c>
      <c r="C1424" s="125"/>
      <c r="D1424" s="138">
        <v>3.8567999999999998</v>
      </c>
      <c r="E1424" s="138">
        <v>10.8774</v>
      </c>
      <c r="F1424" s="133">
        <v>0</v>
      </c>
      <c r="G1424" s="133">
        <v>9.75</v>
      </c>
      <c r="H1424" s="133">
        <v>2.1</v>
      </c>
      <c r="I1424" s="133">
        <v>9.65</v>
      </c>
    </row>
    <row r="1425" spans="1:9">
      <c r="A1425" s="123">
        <v>37013021</v>
      </c>
      <c r="B1425" s="124" t="s">
        <v>1498</v>
      </c>
      <c r="C1425" s="125"/>
      <c r="D1425" s="136">
        <v>5.5034000000000001</v>
      </c>
      <c r="E1425" s="136">
        <v>6.9737999999999998</v>
      </c>
      <c r="F1425" s="133">
        <v>12.6</v>
      </c>
      <c r="G1425" s="133">
        <v>9.75</v>
      </c>
      <c r="H1425" s="133">
        <v>2.1</v>
      </c>
      <c r="I1425" s="133">
        <v>9.65</v>
      </c>
    </row>
    <row r="1426" spans="1:9" ht="27">
      <c r="A1426" s="123">
        <v>37013022</v>
      </c>
      <c r="B1426" s="124" t="s">
        <v>1499</v>
      </c>
      <c r="C1426" s="125"/>
      <c r="D1426" s="138">
        <v>3.9661</v>
      </c>
      <c r="E1426" s="138">
        <v>5.5419999999999998</v>
      </c>
      <c r="F1426" s="133">
        <v>12.6</v>
      </c>
      <c r="G1426" s="133">
        <v>9.75</v>
      </c>
      <c r="H1426" s="133">
        <v>2.1</v>
      </c>
      <c r="I1426" s="133">
        <v>9.65</v>
      </c>
    </row>
    <row r="1427" spans="1:9">
      <c r="A1427" s="123">
        <v>37013029</v>
      </c>
      <c r="B1427" s="124" t="s">
        <v>1500</v>
      </c>
      <c r="C1427" s="125"/>
      <c r="D1427" s="136">
        <v>7.2187999999999999</v>
      </c>
      <c r="E1427" s="136">
        <v>14.076700000000001</v>
      </c>
      <c r="F1427" s="133">
        <v>12.6</v>
      </c>
      <c r="G1427" s="133">
        <v>9.75</v>
      </c>
      <c r="H1427" s="133">
        <v>2.1</v>
      </c>
      <c r="I1427" s="133">
        <v>9.65</v>
      </c>
    </row>
    <row r="1428" spans="1:9" ht="27">
      <c r="A1428" s="123">
        <v>37013031</v>
      </c>
      <c r="B1428" s="124" t="s">
        <v>1501</v>
      </c>
      <c r="C1428" s="125"/>
      <c r="D1428" s="138">
        <v>9.7795000000000005</v>
      </c>
      <c r="E1428" s="138">
        <v>28.7226</v>
      </c>
      <c r="F1428" s="133">
        <v>12.6</v>
      </c>
      <c r="G1428" s="133">
        <v>9.75</v>
      </c>
      <c r="H1428" s="133">
        <v>2.1</v>
      </c>
      <c r="I1428" s="133">
        <v>9.65</v>
      </c>
    </row>
    <row r="1429" spans="1:9">
      <c r="A1429" s="123">
        <v>37013039</v>
      </c>
      <c r="B1429" s="124" t="s">
        <v>1502</v>
      </c>
      <c r="C1429" s="125"/>
      <c r="D1429" s="138">
        <v>12.85</v>
      </c>
      <c r="E1429" s="138">
        <v>13.802099999999999</v>
      </c>
      <c r="F1429" s="133">
        <v>12.6</v>
      </c>
      <c r="G1429" s="133">
        <v>9.75</v>
      </c>
      <c r="H1429" s="133">
        <v>2.1</v>
      </c>
      <c r="I1429" s="133">
        <v>9.65</v>
      </c>
    </row>
    <row r="1430" spans="1:9" ht="27">
      <c r="A1430" s="123">
        <v>37013040</v>
      </c>
      <c r="B1430" s="124" t="s">
        <v>1503</v>
      </c>
      <c r="C1430" s="125"/>
      <c r="D1430" s="138">
        <v>26.281300000000002</v>
      </c>
      <c r="E1430" s="138">
        <v>26.281300000000002</v>
      </c>
      <c r="F1430" s="133">
        <v>12.6</v>
      </c>
      <c r="G1430" s="133">
        <v>9.75</v>
      </c>
      <c r="H1430" s="133">
        <v>2.1</v>
      </c>
      <c r="I1430" s="133">
        <v>9.65</v>
      </c>
    </row>
    <row r="1431" spans="1:9">
      <c r="A1431" s="123">
        <v>37013090</v>
      </c>
      <c r="B1431" s="124" t="s">
        <v>1504</v>
      </c>
      <c r="C1431" s="125"/>
      <c r="D1431" s="136">
        <v>2.88</v>
      </c>
      <c r="E1431" s="136">
        <v>2.88</v>
      </c>
      <c r="F1431" s="133">
        <v>12.6</v>
      </c>
      <c r="G1431" s="133">
        <v>9.75</v>
      </c>
      <c r="H1431" s="133">
        <v>2.1</v>
      </c>
      <c r="I1431" s="133">
        <v>9.65</v>
      </c>
    </row>
    <row r="1432" spans="1:9" ht="27">
      <c r="A1432" s="123">
        <v>37019900</v>
      </c>
      <c r="B1432" s="124" t="s">
        <v>1505</v>
      </c>
      <c r="C1432" s="125"/>
      <c r="D1432" s="138">
        <v>1.7102999999999999</v>
      </c>
      <c r="E1432" s="138">
        <v>4.5561999999999996</v>
      </c>
      <c r="F1432" s="133">
        <v>0</v>
      </c>
      <c r="G1432" s="133">
        <v>9.75</v>
      </c>
      <c r="H1432" s="133">
        <v>2.1</v>
      </c>
      <c r="I1432" s="133">
        <v>9.65</v>
      </c>
    </row>
    <row r="1433" spans="1:9">
      <c r="A1433" s="123">
        <v>37024310</v>
      </c>
      <c r="B1433" s="124" t="s">
        <v>1506</v>
      </c>
      <c r="C1433" s="125"/>
      <c r="D1433" s="136">
        <v>4.2736000000000001</v>
      </c>
      <c r="E1433" s="136">
        <v>4.2736000000000001</v>
      </c>
      <c r="F1433" s="133">
        <v>12.6</v>
      </c>
      <c r="G1433" s="133">
        <v>9.75</v>
      </c>
      <c r="H1433" s="133">
        <v>2.1</v>
      </c>
      <c r="I1433" s="133">
        <v>9.65</v>
      </c>
    </row>
    <row r="1434" spans="1:9" ht="27">
      <c r="A1434" s="123">
        <v>37024410</v>
      </c>
      <c r="B1434" s="124" t="s">
        <v>1507</v>
      </c>
      <c r="C1434" s="125"/>
      <c r="D1434" s="138">
        <v>4.3113000000000001</v>
      </c>
      <c r="E1434" s="138">
        <v>16.5427</v>
      </c>
      <c r="F1434" s="133">
        <v>0</v>
      </c>
      <c r="G1434" s="133">
        <v>9.75</v>
      </c>
      <c r="H1434" s="133">
        <v>2.1</v>
      </c>
      <c r="I1434" s="133">
        <v>9.65</v>
      </c>
    </row>
    <row r="1435" spans="1:9">
      <c r="A1435" s="123">
        <v>37024421</v>
      </c>
      <c r="B1435" s="124" t="s">
        <v>1508</v>
      </c>
      <c r="C1435" s="125"/>
      <c r="D1435" s="138">
        <v>4.1458000000000004</v>
      </c>
      <c r="E1435" s="138">
        <v>4.9168000000000003</v>
      </c>
      <c r="F1435" s="133">
        <v>12.6</v>
      </c>
      <c r="G1435" s="133">
        <v>9.75</v>
      </c>
      <c r="H1435" s="133">
        <v>2.1</v>
      </c>
      <c r="I1435" s="133">
        <v>9.65</v>
      </c>
    </row>
    <row r="1436" spans="1:9" ht="27">
      <c r="A1436" s="123">
        <v>37024422</v>
      </c>
      <c r="B1436" s="124" t="s">
        <v>1509</v>
      </c>
      <c r="C1436" s="125"/>
      <c r="D1436" s="136">
        <v>1.6700999999999999</v>
      </c>
      <c r="E1436" s="136">
        <v>6.9537000000000004</v>
      </c>
      <c r="F1436" s="133">
        <v>12.6</v>
      </c>
      <c r="G1436" s="133">
        <v>9.75</v>
      </c>
      <c r="H1436" s="133">
        <v>2.1</v>
      </c>
      <c r="I1436" s="133">
        <v>9.65</v>
      </c>
    </row>
    <row r="1437" spans="1:9" ht="27">
      <c r="A1437" s="123">
        <v>37024429</v>
      </c>
      <c r="B1437" s="124" t="s">
        <v>1510</v>
      </c>
      <c r="C1437" s="125"/>
      <c r="D1437" s="138">
        <v>0.8962</v>
      </c>
      <c r="E1437" s="138">
        <v>1.0653999999999999</v>
      </c>
      <c r="F1437" s="133">
        <v>0</v>
      </c>
      <c r="G1437" s="133">
        <v>15</v>
      </c>
      <c r="H1437" s="133">
        <v>2.1</v>
      </c>
      <c r="I1437" s="133">
        <v>9.65</v>
      </c>
    </row>
    <row r="1438" spans="1:9" ht="27">
      <c r="A1438" s="123">
        <v>37031010</v>
      </c>
      <c r="B1438" s="124" t="s">
        <v>1511</v>
      </c>
      <c r="C1438" s="125"/>
      <c r="D1438" s="136">
        <v>4.2122000000000002</v>
      </c>
      <c r="E1438" s="136">
        <v>4.3246000000000002</v>
      </c>
      <c r="F1438" s="133">
        <v>12.6</v>
      </c>
      <c r="G1438" s="133">
        <v>9.75</v>
      </c>
      <c r="H1438" s="133">
        <v>2.1</v>
      </c>
      <c r="I1438" s="133">
        <v>9.65</v>
      </c>
    </row>
    <row r="1439" spans="1:9" ht="27">
      <c r="A1439" s="123">
        <v>37032000</v>
      </c>
      <c r="B1439" s="124" t="s">
        <v>1512</v>
      </c>
      <c r="C1439" s="125"/>
      <c r="D1439" s="138">
        <v>1.9118999999999999</v>
      </c>
      <c r="E1439" s="138">
        <v>1.9118999999999999</v>
      </c>
      <c r="F1439" s="133">
        <v>12.6</v>
      </c>
      <c r="G1439" s="133">
        <v>0</v>
      </c>
      <c r="H1439" s="133">
        <v>2.1</v>
      </c>
      <c r="I1439" s="133">
        <v>9.65</v>
      </c>
    </row>
    <row r="1440" spans="1:9">
      <c r="A1440" s="123">
        <v>37039090</v>
      </c>
      <c r="B1440" s="124" t="s">
        <v>1513</v>
      </c>
      <c r="C1440" s="125"/>
      <c r="D1440" s="138">
        <v>2.0661</v>
      </c>
      <c r="E1440" s="138">
        <v>2.1103999999999998</v>
      </c>
      <c r="F1440" s="133">
        <v>12.6</v>
      </c>
      <c r="G1440" s="133">
        <v>0</v>
      </c>
      <c r="H1440" s="133">
        <v>2.1</v>
      </c>
      <c r="I1440" s="133">
        <v>9.65</v>
      </c>
    </row>
    <row r="1441" spans="1:9" ht="27">
      <c r="A1441" s="123">
        <v>37040000</v>
      </c>
      <c r="B1441" s="124" t="s">
        <v>1514</v>
      </c>
      <c r="C1441" s="125"/>
      <c r="D1441" s="136">
        <v>4.5221</v>
      </c>
      <c r="E1441" s="136">
        <v>6.2458999999999998</v>
      </c>
      <c r="F1441" s="133">
        <v>0</v>
      </c>
      <c r="G1441" s="133">
        <v>9.75</v>
      </c>
      <c r="H1441" s="133">
        <v>2.1</v>
      </c>
      <c r="I1441" s="133">
        <v>9.65</v>
      </c>
    </row>
    <row r="1442" spans="1:9">
      <c r="A1442" s="123">
        <v>37050090</v>
      </c>
      <c r="B1442" s="124" t="s">
        <v>200</v>
      </c>
      <c r="C1442" s="125"/>
      <c r="D1442" s="138">
        <v>0.67949999999999999</v>
      </c>
      <c r="E1442" s="138">
        <v>1.1617999999999999</v>
      </c>
      <c r="F1442" s="133">
        <v>12.6</v>
      </c>
      <c r="G1442" s="133">
        <v>9.75</v>
      </c>
      <c r="H1442" s="133">
        <v>2.1</v>
      </c>
      <c r="I1442" s="133">
        <v>9.65</v>
      </c>
    </row>
    <row r="1443" spans="1:9">
      <c r="A1443" s="123">
        <v>37079021</v>
      </c>
      <c r="B1443" s="124" t="s">
        <v>1515</v>
      </c>
      <c r="C1443" s="125"/>
      <c r="D1443" s="136">
        <v>1.2798</v>
      </c>
      <c r="E1443" s="136">
        <v>2.8506999999999998</v>
      </c>
      <c r="F1443" s="133">
        <v>12.6</v>
      </c>
      <c r="G1443" s="133">
        <v>9.75</v>
      </c>
      <c r="H1443" s="133">
        <v>2.1</v>
      </c>
      <c r="I1443" s="133">
        <v>9.65</v>
      </c>
    </row>
    <row r="1444" spans="1:9">
      <c r="A1444" s="123">
        <v>37079029</v>
      </c>
      <c r="B1444" s="124" t="s">
        <v>1516</v>
      </c>
      <c r="C1444" s="125"/>
      <c r="D1444" s="138">
        <v>1.1035999999999999</v>
      </c>
      <c r="E1444" s="138">
        <v>1.8406</v>
      </c>
      <c r="F1444" s="133">
        <v>0</v>
      </c>
      <c r="G1444" s="133">
        <v>0</v>
      </c>
      <c r="H1444" s="133">
        <v>2.1</v>
      </c>
      <c r="I1444" s="133">
        <v>9.65</v>
      </c>
    </row>
    <row r="1445" spans="1:9">
      <c r="A1445" s="123">
        <v>37079090</v>
      </c>
      <c r="B1445" s="124" t="s">
        <v>1517</v>
      </c>
      <c r="C1445" s="125"/>
      <c r="D1445" s="138">
        <v>0.84489999999999998</v>
      </c>
      <c r="E1445" s="138">
        <v>0.84489999999999998</v>
      </c>
      <c r="F1445" s="133">
        <v>0</v>
      </c>
      <c r="G1445" s="133">
        <v>6.5</v>
      </c>
      <c r="H1445" s="133">
        <v>2.1</v>
      </c>
      <c r="I1445" s="133">
        <v>9.65</v>
      </c>
    </row>
    <row r="1446" spans="1:9">
      <c r="A1446" s="123">
        <v>38011000</v>
      </c>
      <c r="B1446" s="124" t="s">
        <v>1518</v>
      </c>
      <c r="C1446" s="125"/>
      <c r="D1446" s="138">
        <v>3.7</v>
      </c>
      <c r="E1446" s="138">
        <v>3.8157000000000001</v>
      </c>
      <c r="F1446" s="133">
        <v>9</v>
      </c>
      <c r="G1446" s="133">
        <v>6.5</v>
      </c>
      <c r="H1446" s="133">
        <v>2.1</v>
      </c>
      <c r="I1446" s="133">
        <v>9.65</v>
      </c>
    </row>
    <row r="1447" spans="1:9">
      <c r="A1447" s="123">
        <v>38013010</v>
      </c>
      <c r="B1447" s="124" t="s">
        <v>1519</v>
      </c>
      <c r="C1447" s="125"/>
      <c r="D1447" s="138">
        <v>1.1962999999999999</v>
      </c>
      <c r="E1447" s="138">
        <v>1.6850000000000001</v>
      </c>
      <c r="F1447" s="133">
        <v>10.8</v>
      </c>
      <c r="G1447" s="133">
        <v>0</v>
      </c>
      <c r="H1447" s="133">
        <v>2.1</v>
      </c>
      <c r="I1447" s="133">
        <v>9.65</v>
      </c>
    </row>
    <row r="1448" spans="1:9" ht="27">
      <c r="A1448" s="123">
        <v>38019000</v>
      </c>
      <c r="B1448" s="124" t="s">
        <v>1520</v>
      </c>
      <c r="C1448" s="125"/>
      <c r="D1448" s="138">
        <v>0.56899999999999995</v>
      </c>
      <c r="E1448" s="138">
        <v>0.57220000000000004</v>
      </c>
      <c r="F1448" s="133">
        <v>10.8</v>
      </c>
      <c r="G1448" s="133">
        <v>0</v>
      </c>
      <c r="H1448" s="133">
        <v>2.1</v>
      </c>
      <c r="I1448" s="133">
        <v>9.65</v>
      </c>
    </row>
    <row r="1449" spans="1:9">
      <c r="A1449" s="123">
        <v>38021000</v>
      </c>
      <c r="B1449" s="124" t="s">
        <v>1521</v>
      </c>
      <c r="C1449" s="125"/>
      <c r="D1449" s="138">
        <v>0.4667</v>
      </c>
      <c r="E1449" s="138">
        <v>1.6074999999999999</v>
      </c>
      <c r="F1449" s="133">
        <v>10.8</v>
      </c>
      <c r="G1449" s="133">
        <v>0</v>
      </c>
      <c r="H1449" s="133">
        <v>2.1</v>
      </c>
      <c r="I1449" s="133">
        <v>9.65</v>
      </c>
    </row>
    <row r="1450" spans="1:9">
      <c r="A1450" s="123">
        <v>38029010</v>
      </c>
      <c r="B1450" s="124" t="s">
        <v>1522</v>
      </c>
      <c r="C1450" s="125"/>
      <c r="D1450" s="138">
        <v>2.7726999999999999</v>
      </c>
      <c r="E1450" s="138">
        <v>3.1473</v>
      </c>
      <c r="F1450" s="133">
        <v>10.8</v>
      </c>
      <c r="G1450" s="133">
        <v>0</v>
      </c>
      <c r="H1450" s="133">
        <v>2.1</v>
      </c>
      <c r="I1450" s="133">
        <v>9.65</v>
      </c>
    </row>
    <row r="1451" spans="1:9">
      <c r="A1451" s="123">
        <v>38029020</v>
      </c>
      <c r="B1451" s="124" t="s">
        <v>1523</v>
      </c>
      <c r="C1451" s="125"/>
      <c r="D1451" s="138">
        <v>7.5202999999999998</v>
      </c>
      <c r="E1451" s="138">
        <v>7.5202999999999998</v>
      </c>
      <c r="F1451" s="133">
        <v>0</v>
      </c>
      <c r="G1451" s="133">
        <v>0</v>
      </c>
      <c r="H1451" s="133">
        <v>2.1</v>
      </c>
      <c r="I1451" s="133">
        <v>9.65</v>
      </c>
    </row>
    <row r="1452" spans="1:9">
      <c r="A1452" s="123">
        <v>38029040</v>
      </c>
      <c r="B1452" s="124" t="s">
        <v>1524</v>
      </c>
      <c r="C1452" s="125"/>
      <c r="D1452" s="138">
        <v>0.47099999999999997</v>
      </c>
      <c r="E1452" s="138">
        <v>0.47770000000000001</v>
      </c>
      <c r="F1452" s="133">
        <v>0</v>
      </c>
      <c r="G1452" s="133">
        <v>0</v>
      </c>
      <c r="H1452" s="133">
        <v>2.1</v>
      </c>
      <c r="I1452" s="133">
        <v>9.65</v>
      </c>
    </row>
    <row r="1453" spans="1:9" ht="27">
      <c r="A1453" s="123">
        <v>38029090</v>
      </c>
      <c r="B1453" s="124" t="s">
        <v>1525</v>
      </c>
      <c r="C1453" s="125"/>
      <c r="D1453" s="136">
        <v>44.613</v>
      </c>
      <c r="E1453" s="136">
        <v>44.613</v>
      </c>
      <c r="F1453" s="133">
        <v>12.6</v>
      </c>
      <c r="G1453" s="133">
        <v>0</v>
      </c>
      <c r="H1453" s="133">
        <v>2.1</v>
      </c>
      <c r="I1453" s="133">
        <v>9.65</v>
      </c>
    </row>
    <row r="1454" spans="1:9">
      <c r="A1454" s="123">
        <v>38040020</v>
      </c>
      <c r="B1454" s="124" t="s">
        <v>1526</v>
      </c>
      <c r="C1454" s="125"/>
      <c r="D1454" s="136">
        <v>2.5127000000000002</v>
      </c>
      <c r="E1454" s="136">
        <v>2.5988000000000002</v>
      </c>
      <c r="F1454" s="133">
        <v>12.6</v>
      </c>
      <c r="G1454" s="133">
        <v>0</v>
      </c>
      <c r="H1454" s="133">
        <v>2.1</v>
      </c>
      <c r="I1454" s="133">
        <v>9.65</v>
      </c>
    </row>
    <row r="1455" spans="1:9">
      <c r="A1455" s="123">
        <v>38051000</v>
      </c>
      <c r="B1455" s="124" t="s">
        <v>1527</v>
      </c>
      <c r="C1455" s="125"/>
      <c r="D1455" s="138">
        <v>42.302599999999998</v>
      </c>
      <c r="E1455" s="138">
        <v>42.302599999999998</v>
      </c>
      <c r="F1455" s="133">
        <v>10.8</v>
      </c>
      <c r="G1455" s="133">
        <v>0</v>
      </c>
      <c r="H1455" s="133">
        <v>2.1</v>
      </c>
      <c r="I1455" s="133">
        <v>9.65</v>
      </c>
    </row>
    <row r="1456" spans="1:9">
      <c r="A1456" s="123">
        <v>38059090</v>
      </c>
      <c r="B1456" s="124" t="s">
        <v>1528</v>
      </c>
      <c r="C1456" s="125"/>
      <c r="D1456" s="136">
        <v>1.6633</v>
      </c>
      <c r="E1456" s="136">
        <v>1.6956</v>
      </c>
      <c r="F1456" s="133">
        <v>12.6</v>
      </c>
      <c r="G1456" s="133">
        <v>0</v>
      </c>
      <c r="H1456" s="133">
        <v>2.1</v>
      </c>
      <c r="I1456" s="133">
        <v>9.65</v>
      </c>
    </row>
    <row r="1457" spans="1:9">
      <c r="A1457" s="123">
        <v>38061000</v>
      </c>
      <c r="B1457" s="124" t="s">
        <v>1529</v>
      </c>
      <c r="C1457" s="125"/>
      <c r="D1457" s="138">
        <v>12.1082</v>
      </c>
      <c r="E1457" s="138">
        <v>13.766400000000001</v>
      </c>
      <c r="F1457" s="133">
        <v>12.6</v>
      </c>
      <c r="G1457" s="133">
        <v>6.5</v>
      </c>
      <c r="H1457" s="133">
        <v>2.1</v>
      </c>
      <c r="I1457" s="133">
        <v>9.65</v>
      </c>
    </row>
    <row r="1458" spans="1:9">
      <c r="A1458" s="123">
        <v>38062000</v>
      </c>
      <c r="B1458" s="124" t="s">
        <v>1530</v>
      </c>
      <c r="C1458" s="125"/>
      <c r="D1458" s="138">
        <v>3.5579999999999998</v>
      </c>
      <c r="E1458" s="138">
        <v>3.7307000000000001</v>
      </c>
      <c r="F1458" s="133">
        <v>12.6</v>
      </c>
      <c r="G1458" s="133">
        <v>0</v>
      </c>
      <c r="H1458" s="133">
        <v>2.1</v>
      </c>
      <c r="I1458" s="133">
        <v>9.65</v>
      </c>
    </row>
    <row r="1459" spans="1:9">
      <c r="A1459" s="123">
        <v>38063000</v>
      </c>
      <c r="B1459" s="124" t="s">
        <v>1531</v>
      </c>
      <c r="C1459" s="125"/>
      <c r="D1459" s="136">
        <v>5.2577999999999996</v>
      </c>
      <c r="E1459" s="136">
        <v>5.2577999999999996</v>
      </c>
      <c r="F1459" s="133">
        <v>12.6</v>
      </c>
      <c r="G1459" s="133">
        <v>0</v>
      </c>
      <c r="H1459" s="133">
        <v>2.1</v>
      </c>
      <c r="I1459" s="133">
        <v>9.65</v>
      </c>
    </row>
    <row r="1460" spans="1:9" ht="27">
      <c r="A1460" s="123">
        <v>38069011</v>
      </c>
      <c r="B1460" s="124" t="s">
        <v>1532</v>
      </c>
      <c r="C1460" s="125"/>
      <c r="D1460" s="136">
        <v>10.9247</v>
      </c>
      <c r="E1460" s="136">
        <v>10.9247</v>
      </c>
      <c r="F1460" s="133">
        <v>12.6</v>
      </c>
      <c r="G1460" s="133">
        <v>0</v>
      </c>
      <c r="H1460" s="133">
        <v>2.1</v>
      </c>
      <c r="I1460" s="133">
        <v>9.65</v>
      </c>
    </row>
    <row r="1461" spans="1:9">
      <c r="A1461" s="123">
        <v>38069012</v>
      </c>
      <c r="B1461" s="124" t="s">
        <v>1533</v>
      </c>
      <c r="C1461" s="125"/>
      <c r="D1461" s="136">
        <v>0.93559999999999999</v>
      </c>
      <c r="E1461" s="136">
        <v>0.93559999999999999</v>
      </c>
      <c r="F1461" s="133">
        <v>12.6</v>
      </c>
      <c r="G1461" s="133">
        <v>0</v>
      </c>
      <c r="H1461" s="133">
        <v>2.1</v>
      </c>
      <c r="I1461" s="133">
        <v>9.65</v>
      </c>
    </row>
    <row r="1462" spans="1:9">
      <c r="A1462" s="123">
        <v>38069019</v>
      </c>
      <c r="B1462" s="124" t="s">
        <v>1534</v>
      </c>
      <c r="C1462" s="125"/>
      <c r="D1462" s="136">
        <v>4.9832999999999998</v>
      </c>
      <c r="E1462" s="136">
        <v>5.3095999999999997</v>
      </c>
      <c r="F1462" s="133">
        <v>12.6</v>
      </c>
      <c r="G1462" s="133">
        <v>0</v>
      </c>
      <c r="H1462" s="133">
        <v>2.1</v>
      </c>
      <c r="I1462" s="133">
        <v>9.65</v>
      </c>
    </row>
    <row r="1463" spans="1:9">
      <c r="A1463" s="123">
        <v>38085910</v>
      </c>
      <c r="B1463" s="124" t="s">
        <v>1535</v>
      </c>
      <c r="C1463" s="125"/>
      <c r="D1463" s="138">
        <v>4.1816000000000004</v>
      </c>
      <c r="E1463" s="138">
        <v>5.6538000000000004</v>
      </c>
      <c r="F1463" s="133">
        <v>7.2</v>
      </c>
      <c r="G1463" s="133">
        <v>0</v>
      </c>
      <c r="H1463" s="133">
        <v>2.1</v>
      </c>
      <c r="I1463" s="133">
        <v>9.65</v>
      </c>
    </row>
    <row r="1464" spans="1:9">
      <c r="A1464" s="123">
        <v>38086100</v>
      </c>
      <c r="B1464" s="126" t="s">
        <v>1536</v>
      </c>
      <c r="C1464" s="125"/>
      <c r="D1464" s="138">
        <v>4.1852999999999998</v>
      </c>
      <c r="E1464" s="138">
        <v>5.8193000000000001</v>
      </c>
      <c r="F1464" s="133">
        <v>0</v>
      </c>
      <c r="G1464" s="133">
        <v>0</v>
      </c>
      <c r="H1464" s="133">
        <v>2.1</v>
      </c>
      <c r="I1464" s="133">
        <v>9.65</v>
      </c>
    </row>
    <row r="1465" spans="1:9">
      <c r="A1465" s="123">
        <v>38086290</v>
      </c>
      <c r="B1465" s="124" t="s">
        <v>381</v>
      </c>
      <c r="C1465" s="125"/>
      <c r="D1465" s="138">
        <v>4.7663000000000002</v>
      </c>
      <c r="E1465" s="138">
        <v>4.7663000000000002</v>
      </c>
      <c r="F1465" s="133">
        <v>12.6</v>
      </c>
      <c r="G1465" s="133">
        <v>0</v>
      </c>
      <c r="H1465" s="133">
        <v>2.1</v>
      </c>
      <c r="I1465" s="133">
        <v>9.65</v>
      </c>
    </row>
    <row r="1466" spans="1:9">
      <c r="A1466" s="123">
        <v>38086990</v>
      </c>
      <c r="B1466" s="124" t="s">
        <v>381</v>
      </c>
      <c r="C1466" s="125"/>
      <c r="D1466" s="138">
        <v>6.0044000000000004</v>
      </c>
      <c r="E1466" s="138">
        <v>7.3017000000000003</v>
      </c>
      <c r="F1466" s="133">
        <v>12.6</v>
      </c>
      <c r="G1466" s="133">
        <v>0</v>
      </c>
      <c r="H1466" s="133">
        <v>2.1</v>
      </c>
      <c r="I1466" s="133">
        <v>9.65</v>
      </c>
    </row>
    <row r="1467" spans="1:9" ht="27">
      <c r="A1467" s="123">
        <v>38089119</v>
      </c>
      <c r="B1467" s="124" t="s">
        <v>1537</v>
      </c>
      <c r="C1467" s="125"/>
      <c r="D1467" s="136">
        <v>6.3254999999999999</v>
      </c>
      <c r="E1467" s="136">
        <v>10.701599999999999</v>
      </c>
      <c r="F1467" s="133">
        <v>0</v>
      </c>
      <c r="G1467" s="133">
        <v>0</v>
      </c>
      <c r="H1467" s="133">
        <v>2.1</v>
      </c>
      <c r="I1467" s="133">
        <v>9.65</v>
      </c>
    </row>
    <row r="1468" spans="1:9" ht="27">
      <c r="A1468" s="123">
        <v>38089191</v>
      </c>
      <c r="B1468" s="124" t="s">
        <v>1538</v>
      </c>
      <c r="C1468" s="125"/>
      <c r="D1468" s="138">
        <v>3.3313999999999999</v>
      </c>
      <c r="E1468" s="138">
        <v>7.3257000000000003</v>
      </c>
      <c r="F1468" s="133">
        <v>0</v>
      </c>
      <c r="G1468" s="133">
        <v>0</v>
      </c>
      <c r="H1468" s="133">
        <v>2.1</v>
      </c>
      <c r="I1468" s="133">
        <v>9.65</v>
      </c>
    </row>
    <row r="1469" spans="1:9">
      <c r="A1469" s="123">
        <v>38089195</v>
      </c>
      <c r="B1469" s="124" t="s">
        <v>1539</v>
      </c>
      <c r="C1469" s="125"/>
      <c r="D1469" s="138">
        <v>26</v>
      </c>
      <c r="E1469" s="138">
        <v>26</v>
      </c>
      <c r="F1469" s="133">
        <v>12.6</v>
      </c>
      <c r="G1469" s="133">
        <v>0</v>
      </c>
      <c r="H1469" s="133">
        <v>2.1</v>
      </c>
      <c r="I1469" s="133">
        <v>9.65</v>
      </c>
    </row>
    <row r="1470" spans="1:9" ht="27">
      <c r="A1470" s="123">
        <v>38089199</v>
      </c>
      <c r="B1470" s="124" t="s">
        <v>1540</v>
      </c>
      <c r="C1470" s="125"/>
      <c r="D1470" s="136">
        <v>2.0972</v>
      </c>
      <c r="E1470" s="136">
        <v>2.5179999999999998</v>
      </c>
      <c r="F1470" s="133">
        <v>12.6</v>
      </c>
      <c r="G1470" s="133">
        <v>0</v>
      </c>
      <c r="H1470" s="133">
        <v>2.1</v>
      </c>
      <c r="I1470" s="133">
        <v>9.65</v>
      </c>
    </row>
    <row r="1471" spans="1:9" ht="27">
      <c r="A1471" s="123">
        <v>38089219</v>
      </c>
      <c r="B1471" s="124" t="s">
        <v>1541</v>
      </c>
      <c r="C1471" s="125"/>
      <c r="D1471" s="138">
        <v>19.481300000000001</v>
      </c>
      <c r="E1471" s="138">
        <v>20.304600000000001</v>
      </c>
      <c r="F1471" s="133">
        <v>12.6</v>
      </c>
      <c r="G1471" s="133">
        <v>0</v>
      </c>
      <c r="H1471" s="133">
        <v>2.1</v>
      </c>
      <c r="I1471" s="133">
        <v>9.65</v>
      </c>
    </row>
    <row r="1472" spans="1:9">
      <c r="A1472" s="123">
        <v>38089293</v>
      </c>
      <c r="B1472" s="124" t="s">
        <v>1542</v>
      </c>
      <c r="C1472" s="125"/>
      <c r="D1472" s="138">
        <v>6.5594000000000001</v>
      </c>
      <c r="E1472" s="138">
        <v>7.0340999999999996</v>
      </c>
      <c r="F1472" s="133">
        <v>10.8</v>
      </c>
      <c r="G1472" s="133">
        <v>0</v>
      </c>
      <c r="H1472" s="133">
        <v>2.1</v>
      </c>
      <c r="I1472" s="133">
        <v>9.65</v>
      </c>
    </row>
    <row r="1473" spans="1:9">
      <c r="A1473" s="123">
        <v>38089295</v>
      </c>
      <c r="B1473" s="124" t="s">
        <v>1543</v>
      </c>
      <c r="C1473" s="125"/>
      <c r="D1473" s="138">
        <v>1.8596999999999999</v>
      </c>
      <c r="E1473" s="138">
        <v>4.0232000000000001</v>
      </c>
      <c r="F1473" s="133">
        <v>0</v>
      </c>
      <c r="G1473" s="133">
        <v>0</v>
      </c>
      <c r="H1473" s="133">
        <v>2.1</v>
      </c>
      <c r="I1473" s="133">
        <v>9.65</v>
      </c>
    </row>
    <row r="1474" spans="1:9">
      <c r="A1474" s="123">
        <v>38089297</v>
      </c>
      <c r="B1474" s="124" t="s">
        <v>1544</v>
      </c>
      <c r="C1474" s="125"/>
      <c r="D1474" s="136">
        <v>1.3265</v>
      </c>
      <c r="E1474" s="136">
        <v>1.7549999999999999</v>
      </c>
      <c r="F1474" s="133">
        <v>12.6</v>
      </c>
      <c r="G1474" s="133">
        <v>0</v>
      </c>
      <c r="H1474" s="133">
        <v>2.1</v>
      </c>
      <c r="I1474" s="133">
        <v>9.65</v>
      </c>
    </row>
    <row r="1475" spans="1:9" ht="27">
      <c r="A1475" s="123">
        <v>38089299</v>
      </c>
      <c r="B1475" s="124" t="s">
        <v>1545</v>
      </c>
      <c r="C1475" s="125"/>
      <c r="D1475" s="138">
        <v>2.0565000000000002</v>
      </c>
      <c r="E1475" s="138">
        <v>3.3100999999999998</v>
      </c>
      <c r="F1475" s="133">
        <v>12.6</v>
      </c>
      <c r="G1475" s="133">
        <v>0</v>
      </c>
      <c r="H1475" s="133">
        <v>2.1</v>
      </c>
      <c r="I1475" s="133">
        <v>9.65</v>
      </c>
    </row>
    <row r="1476" spans="1:9">
      <c r="A1476" s="123">
        <v>38089322</v>
      </c>
      <c r="B1476" s="124" t="s">
        <v>1546</v>
      </c>
      <c r="C1476" s="125"/>
      <c r="D1476" s="138">
        <v>2.08</v>
      </c>
      <c r="E1476" s="138">
        <v>3.4971000000000001</v>
      </c>
      <c r="F1476" s="133">
        <v>12.6</v>
      </c>
      <c r="G1476" s="133">
        <v>0</v>
      </c>
      <c r="H1476" s="133">
        <v>2.1</v>
      </c>
      <c r="I1476" s="133">
        <v>9.65</v>
      </c>
    </row>
    <row r="1477" spans="1:9" ht="27">
      <c r="A1477" s="123">
        <v>38089323</v>
      </c>
      <c r="B1477" s="124" t="s">
        <v>1547</v>
      </c>
      <c r="C1477" s="125"/>
      <c r="D1477" s="136">
        <v>4.9058999999999999</v>
      </c>
      <c r="E1477" s="136">
        <v>4.9326999999999996</v>
      </c>
      <c r="F1477" s="133">
        <v>12.6</v>
      </c>
      <c r="G1477" s="133">
        <v>0</v>
      </c>
      <c r="H1477" s="133">
        <v>2.1</v>
      </c>
      <c r="I1477" s="133">
        <v>9.65</v>
      </c>
    </row>
    <row r="1478" spans="1:9" ht="27">
      <c r="A1478" s="123">
        <v>38089324</v>
      </c>
      <c r="B1478" s="124" t="s">
        <v>1548</v>
      </c>
      <c r="C1478" s="125"/>
      <c r="D1478" s="138">
        <v>3.1686999999999999</v>
      </c>
      <c r="E1478" s="138">
        <v>6.6955</v>
      </c>
      <c r="F1478" s="133">
        <v>10.8</v>
      </c>
      <c r="G1478" s="133">
        <v>0</v>
      </c>
      <c r="H1478" s="133">
        <v>2.1</v>
      </c>
      <c r="I1478" s="133">
        <v>9.65</v>
      </c>
    </row>
    <row r="1479" spans="1:9">
      <c r="A1479" s="123">
        <v>38089325</v>
      </c>
      <c r="B1479" s="124" t="s">
        <v>1549</v>
      </c>
      <c r="C1479" s="125"/>
      <c r="D1479" s="136">
        <v>3.077</v>
      </c>
      <c r="E1479" s="136">
        <v>5.2034000000000002</v>
      </c>
      <c r="F1479" s="133">
        <v>7.2</v>
      </c>
      <c r="G1479" s="133">
        <v>0</v>
      </c>
      <c r="H1479" s="133">
        <v>2.1</v>
      </c>
      <c r="I1479" s="133">
        <v>9.65</v>
      </c>
    </row>
    <row r="1480" spans="1:9">
      <c r="A1480" s="123">
        <v>38089327</v>
      </c>
      <c r="B1480" s="124" t="s">
        <v>1550</v>
      </c>
      <c r="C1480" s="125"/>
      <c r="D1480" s="136">
        <v>2.2690999999999999</v>
      </c>
      <c r="E1480" s="136">
        <v>3.8079999999999998</v>
      </c>
      <c r="F1480" s="133">
        <v>0</v>
      </c>
      <c r="G1480" s="133">
        <v>0</v>
      </c>
      <c r="H1480" s="133">
        <v>2.1</v>
      </c>
      <c r="I1480" s="133">
        <v>9.65</v>
      </c>
    </row>
    <row r="1481" spans="1:9">
      <c r="A1481" s="123">
        <v>38089328</v>
      </c>
      <c r="B1481" s="124" t="s">
        <v>1551</v>
      </c>
      <c r="C1481" s="125"/>
      <c r="D1481" s="138">
        <v>10.629300000000001</v>
      </c>
      <c r="E1481" s="138">
        <v>10.7805</v>
      </c>
      <c r="F1481" s="133">
        <v>7.2</v>
      </c>
      <c r="G1481" s="133">
        <v>0</v>
      </c>
      <c r="H1481" s="133">
        <v>2.1</v>
      </c>
      <c r="I1481" s="133">
        <v>9.65</v>
      </c>
    </row>
    <row r="1482" spans="1:9">
      <c r="A1482" s="123">
        <v>38089329</v>
      </c>
      <c r="B1482" s="124" t="s">
        <v>1552</v>
      </c>
      <c r="C1482" s="125"/>
      <c r="D1482" s="136">
        <v>1.0605</v>
      </c>
      <c r="E1482" s="136">
        <v>1.1739999999999999</v>
      </c>
      <c r="F1482" s="133">
        <v>12.6</v>
      </c>
      <c r="G1482" s="133">
        <v>5</v>
      </c>
      <c r="H1482" s="133">
        <v>2.1</v>
      </c>
      <c r="I1482" s="133">
        <v>9.65</v>
      </c>
    </row>
    <row r="1483" spans="1:9">
      <c r="A1483" s="123">
        <v>38089359</v>
      </c>
      <c r="B1483" s="124" t="s">
        <v>1553</v>
      </c>
      <c r="C1483" s="125"/>
      <c r="D1483" s="138">
        <v>1.3724000000000001</v>
      </c>
      <c r="E1483" s="138">
        <v>2.1991999999999998</v>
      </c>
      <c r="F1483" s="133">
        <v>7.2</v>
      </c>
      <c r="G1483" s="133">
        <v>3.25</v>
      </c>
      <c r="H1483" s="133">
        <v>2.1</v>
      </c>
      <c r="I1483" s="133">
        <v>9.65</v>
      </c>
    </row>
    <row r="1484" spans="1:9" ht="27">
      <c r="A1484" s="123">
        <v>38089419</v>
      </c>
      <c r="B1484" s="124" t="s">
        <v>1554</v>
      </c>
      <c r="C1484" s="125"/>
      <c r="D1484" s="138">
        <v>2.1661000000000001</v>
      </c>
      <c r="E1484" s="138">
        <v>2.1661000000000001</v>
      </c>
      <c r="F1484" s="133">
        <v>12.6</v>
      </c>
      <c r="G1484" s="133">
        <v>0</v>
      </c>
      <c r="H1484" s="133">
        <v>2.1</v>
      </c>
      <c r="I1484" s="133">
        <v>9.65</v>
      </c>
    </row>
    <row r="1485" spans="1:9">
      <c r="A1485" s="123">
        <v>38089429</v>
      </c>
      <c r="B1485" s="124" t="s">
        <v>1555</v>
      </c>
      <c r="C1485" s="125"/>
      <c r="D1485" s="138">
        <v>1.3131999999999999</v>
      </c>
      <c r="E1485" s="138">
        <v>1.3796999999999999</v>
      </c>
      <c r="F1485" s="133">
        <v>12.6</v>
      </c>
      <c r="G1485" s="133">
        <v>0</v>
      </c>
      <c r="H1485" s="133">
        <v>2.1</v>
      </c>
      <c r="I1485" s="133">
        <v>9.65</v>
      </c>
    </row>
    <row r="1486" spans="1:9" ht="27">
      <c r="A1486" s="123">
        <v>38089911</v>
      </c>
      <c r="B1486" s="124" t="s">
        <v>1556</v>
      </c>
      <c r="C1486" s="125"/>
      <c r="D1486" s="138">
        <v>7.0250000000000004</v>
      </c>
      <c r="E1486" s="138">
        <v>7.0250000000000004</v>
      </c>
      <c r="F1486" s="133">
        <v>12.6</v>
      </c>
      <c r="G1486" s="133">
        <v>0</v>
      </c>
      <c r="H1486" s="133">
        <v>2.1</v>
      </c>
      <c r="I1486" s="133">
        <v>9.65</v>
      </c>
    </row>
    <row r="1487" spans="1:9" ht="27">
      <c r="A1487" s="123">
        <v>38089919</v>
      </c>
      <c r="B1487" s="124" t="s">
        <v>1557</v>
      </c>
      <c r="C1487" s="125"/>
      <c r="D1487" s="136">
        <v>5.4053000000000004</v>
      </c>
      <c r="E1487" s="136">
        <v>9.8378999999999994</v>
      </c>
      <c r="F1487" s="133">
        <v>7.2</v>
      </c>
      <c r="G1487" s="133">
        <v>0</v>
      </c>
      <c r="H1487" s="133">
        <v>2.1</v>
      </c>
      <c r="I1487" s="133">
        <v>9.65</v>
      </c>
    </row>
    <row r="1488" spans="1:9" ht="27">
      <c r="A1488" s="123">
        <v>38089991</v>
      </c>
      <c r="B1488" s="124" t="s">
        <v>1558</v>
      </c>
      <c r="C1488" s="125"/>
      <c r="D1488" s="138">
        <v>1.4023000000000001</v>
      </c>
      <c r="E1488" s="138">
        <v>1.5465</v>
      </c>
      <c r="F1488" s="133">
        <v>7.2</v>
      </c>
      <c r="G1488" s="133">
        <v>0</v>
      </c>
      <c r="H1488" s="133">
        <v>2.1</v>
      </c>
      <c r="I1488" s="133">
        <v>9.65</v>
      </c>
    </row>
    <row r="1489" spans="1:9">
      <c r="A1489" s="123">
        <v>38089993</v>
      </c>
      <c r="B1489" s="124" t="s">
        <v>1559</v>
      </c>
      <c r="C1489" s="125"/>
      <c r="D1489" s="136">
        <v>1.7083999999999999</v>
      </c>
      <c r="E1489" s="136">
        <v>5.4290000000000003</v>
      </c>
      <c r="F1489" s="133">
        <v>7.2</v>
      </c>
      <c r="G1489" s="133">
        <v>0</v>
      </c>
      <c r="H1489" s="133">
        <v>2.1</v>
      </c>
      <c r="I1489" s="133">
        <v>9.65</v>
      </c>
    </row>
    <row r="1490" spans="1:9">
      <c r="A1490" s="123">
        <v>38089996</v>
      </c>
      <c r="B1490" s="124" t="s">
        <v>1560</v>
      </c>
      <c r="C1490" s="125"/>
      <c r="D1490" s="138">
        <v>2.1372</v>
      </c>
      <c r="E1490" s="138">
        <v>2.2277</v>
      </c>
      <c r="F1490" s="133">
        <v>12.6</v>
      </c>
      <c r="G1490" s="133">
        <v>0</v>
      </c>
      <c r="H1490" s="133">
        <v>2.1</v>
      </c>
      <c r="I1490" s="133">
        <v>9.65</v>
      </c>
    </row>
    <row r="1491" spans="1:9">
      <c r="A1491" s="123">
        <v>38089999</v>
      </c>
      <c r="B1491" s="124" t="s">
        <v>1561</v>
      </c>
      <c r="C1491" s="125"/>
      <c r="D1491" s="136">
        <v>0.97499999999999998</v>
      </c>
      <c r="E1491" s="136">
        <v>1.1009</v>
      </c>
      <c r="F1491" s="133">
        <v>12.6</v>
      </c>
      <c r="G1491" s="133">
        <v>6.5</v>
      </c>
      <c r="H1491" s="133">
        <v>2.1</v>
      </c>
      <c r="I1491" s="133">
        <v>9.65</v>
      </c>
    </row>
    <row r="1492" spans="1:9" ht="27">
      <c r="A1492" s="123">
        <v>38099110</v>
      </c>
      <c r="B1492" s="124" t="s">
        <v>1562</v>
      </c>
      <c r="C1492" s="125"/>
      <c r="D1492" s="138">
        <v>38.382800000000003</v>
      </c>
      <c r="E1492" s="138">
        <v>72.911900000000003</v>
      </c>
      <c r="F1492" s="133">
        <v>12.6</v>
      </c>
      <c r="G1492" s="133">
        <v>6.5</v>
      </c>
      <c r="H1492" s="133">
        <v>2.1</v>
      </c>
      <c r="I1492" s="133">
        <v>9.65</v>
      </c>
    </row>
    <row r="1493" spans="1:9">
      <c r="A1493" s="123">
        <v>38099130</v>
      </c>
      <c r="B1493" s="124" t="s">
        <v>1563</v>
      </c>
      <c r="C1493" s="125"/>
      <c r="D1493" s="138">
        <v>1.1508</v>
      </c>
      <c r="E1493" s="138">
        <v>1.9238</v>
      </c>
      <c r="F1493" s="133">
        <v>12.6</v>
      </c>
      <c r="G1493" s="133">
        <v>0</v>
      </c>
      <c r="H1493" s="133">
        <v>2.1</v>
      </c>
      <c r="I1493" s="133">
        <v>9.65</v>
      </c>
    </row>
    <row r="1494" spans="1:9" ht="27">
      <c r="A1494" s="123">
        <v>38099149</v>
      </c>
      <c r="B1494" s="124" t="s">
        <v>1564</v>
      </c>
      <c r="C1494" s="125"/>
      <c r="D1494" s="136">
        <v>7.68</v>
      </c>
      <c r="E1494" s="136">
        <v>7.68</v>
      </c>
      <c r="F1494" s="133">
        <v>12.6</v>
      </c>
      <c r="G1494" s="133">
        <v>6.5</v>
      </c>
      <c r="H1494" s="133">
        <v>2.1</v>
      </c>
      <c r="I1494" s="133">
        <v>9.65</v>
      </c>
    </row>
    <row r="1495" spans="1:9" ht="27">
      <c r="A1495" s="123">
        <v>38099190</v>
      </c>
      <c r="B1495" s="124" t="s">
        <v>1565</v>
      </c>
      <c r="C1495" s="125"/>
      <c r="D1495" s="138">
        <v>0.66969999999999996</v>
      </c>
      <c r="E1495" s="138">
        <v>1.4408000000000001</v>
      </c>
      <c r="F1495" s="133">
        <v>12.6</v>
      </c>
      <c r="G1495" s="133">
        <v>0</v>
      </c>
      <c r="H1495" s="133">
        <v>2.1</v>
      </c>
      <c r="I1495" s="133">
        <v>9.65</v>
      </c>
    </row>
    <row r="1496" spans="1:9">
      <c r="A1496" s="123">
        <v>38099219</v>
      </c>
      <c r="B1496" s="124" t="s">
        <v>1566</v>
      </c>
      <c r="C1496" s="125"/>
      <c r="D1496" s="136">
        <v>1.1108</v>
      </c>
      <c r="E1496" s="136">
        <v>1.1626000000000001</v>
      </c>
      <c r="F1496" s="133">
        <v>12.6</v>
      </c>
      <c r="G1496" s="133">
        <v>0</v>
      </c>
      <c r="H1496" s="133">
        <v>2.1</v>
      </c>
      <c r="I1496" s="133">
        <v>9.65</v>
      </c>
    </row>
    <row r="1497" spans="1:9" ht="27">
      <c r="A1497" s="123">
        <v>38099290</v>
      </c>
      <c r="B1497" s="124" t="s">
        <v>1567</v>
      </c>
      <c r="C1497" s="125"/>
      <c r="D1497" s="138">
        <v>2.1153</v>
      </c>
      <c r="E1497" s="138">
        <v>4.3780999999999999</v>
      </c>
      <c r="F1497" s="133">
        <v>12.6</v>
      </c>
      <c r="G1497" s="133">
        <v>0</v>
      </c>
      <c r="H1497" s="133">
        <v>2.1</v>
      </c>
      <c r="I1497" s="133">
        <v>9.65</v>
      </c>
    </row>
    <row r="1498" spans="1:9">
      <c r="A1498" s="123">
        <v>38099390</v>
      </c>
      <c r="B1498" s="124" t="s">
        <v>1568</v>
      </c>
      <c r="C1498" s="125"/>
      <c r="D1498" s="136">
        <v>0.67</v>
      </c>
      <c r="E1498" s="136">
        <v>3.4014000000000002</v>
      </c>
      <c r="F1498" s="133">
        <v>12.6</v>
      </c>
      <c r="G1498" s="133">
        <v>0</v>
      </c>
      <c r="H1498" s="133">
        <v>2.1</v>
      </c>
      <c r="I1498" s="133">
        <v>9.65</v>
      </c>
    </row>
    <row r="1499" spans="1:9" ht="27">
      <c r="A1499" s="123">
        <v>38101020</v>
      </c>
      <c r="B1499" s="124" t="s">
        <v>1569</v>
      </c>
      <c r="C1499" s="125"/>
      <c r="D1499" s="138">
        <v>56.482900000000001</v>
      </c>
      <c r="E1499" s="138">
        <v>56.482900000000001</v>
      </c>
      <c r="F1499" s="133">
        <v>0</v>
      </c>
      <c r="G1499" s="133">
        <v>5.2</v>
      </c>
      <c r="H1499" s="133">
        <v>2.1</v>
      </c>
      <c r="I1499" s="133">
        <v>9.65</v>
      </c>
    </row>
    <row r="1500" spans="1:9">
      <c r="A1500" s="123">
        <v>38109000</v>
      </c>
      <c r="B1500" s="124" t="s">
        <v>1570</v>
      </c>
      <c r="C1500" s="125"/>
      <c r="D1500" s="136">
        <v>2.6831</v>
      </c>
      <c r="E1500" s="136">
        <v>2.7852999999999999</v>
      </c>
      <c r="F1500" s="133">
        <v>12.6</v>
      </c>
      <c r="G1500" s="133">
        <v>5.2</v>
      </c>
      <c r="H1500" s="133">
        <v>2.1</v>
      </c>
      <c r="I1500" s="133">
        <v>9.65</v>
      </c>
    </row>
    <row r="1501" spans="1:9" ht="27">
      <c r="A1501" s="123">
        <v>38111100</v>
      </c>
      <c r="B1501" s="124" t="s">
        <v>1571</v>
      </c>
      <c r="C1501" s="125"/>
      <c r="D1501" s="138">
        <v>2.8662999999999998</v>
      </c>
      <c r="E1501" s="138">
        <v>3.7913999999999999</v>
      </c>
      <c r="F1501" s="133">
        <v>12.6</v>
      </c>
      <c r="G1501" s="133">
        <v>5.2</v>
      </c>
      <c r="H1501" s="133">
        <v>2.1</v>
      </c>
      <c r="I1501" s="133">
        <v>9.65</v>
      </c>
    </row>
    <row r="1502" spans="1:9">
      <c r="A1502" s="123">
        <v>38112110</v>
      </c>
      <c r="B1502" s="124" t="s">
        <v>1572</v>
      </c>
      <c r="C1502" s="125"/>
      <c r="D1502" s="138">
        <v>2.8389000000000002</v>
      </c>
      <c r="E1502" s="138">
        <v>2.9516</v>
      </c>
      <c r="F1502" s="133">
        <v>12.6</v>
      </c>
      <c r="G1502" s="133">
        <v>5.2</v>
      </c>
      <c r="H1502" s="133">
        <v>2.1</v>
      </c>
      <c r="I1502" s="133">
        <v>9.65</v>
      </c>
    </row>
    <row r="1503" spans="1:9">
      <c r="A1503" s="123">
        <v>38112120</v>
      </c>
      <c r="B1503" s="124" t="s">
        <v>1573</v>
      </c>
      <c r="C1503" s="125"/>
      <c r="D1503" s="136">
        <v>2.7086000000000001</v>
      </c>
      <c r="E1503" s="136">
        <v>2.9428999999999998</v>
      </c>
      <c r="F1503" s="133">
        <v>12.6</v>
      </c>
      <c r="G1503" s="133">
        <v>5.2</v>
      </c>
      <c r="H1503" s="133">
        <v>2.1</v>
      </c>
      <c r="I1503" s="133">
        <v>9.65</v>
      </c>
    </row>
    <row r="1504" spans="1:9" ht="27">
      <c r="A1504" s="123">
        <v>38112130</v>
      </c>
      <c r="B1504" s="124" t="s">
        <v>1574</v>
      </c>
      <c r="C1504" s="125"/>
      <c r="D1504" s="138">
        <v>2.5425</v>
      </c>
      <c r="E1504" s="138">
        <v>2.8624000000000001</v>
      </c>
      <c r="F1504" s="133">
        <v>12.6</v>
      </c>
      <c r="G1504" s="133">
        <v>5.2</v>
      </c>
      <c r="H1504" s="133">
        <v>2.1</v>
      </c>
      <c r="I1504" s="133">
        <v>9.65</v>
      </c>
    </row>
    <row r="1505" spans="1:9">
      <c r="A1505" s="123">
        <v>38112140</v>
      </c>
      <c r="B1505" s="124" t="s">
        <v>1575</v>
      </c>
      <c r="C1505" s="125"/>
      <c r="D1505" s="136">
        <v>2.2549999999999999</v>
      </c>
      <c r="E1505" s="136">
        <v>2.9079000000000002</v>
      </c>
      <c r="F1505" s="133">
        <v>0</v>
      </c>
      <c r="G1505" s="133">
        <v>5.2</v>
      </c>
      <c r="H1505" s="133">
        <v>2.1</v>
      </c>
      <c r="I1505" s="133">
        <v>9.65</v>
      </c>
    </row>
    <row r="1506" spans="1:9" ht="27">
      <c r="A1506" s="123">
        <v>38112150</v>
      </c>
      <c r="B1506" s="124" t="s">
        <v>1576</v>
      </c>
      <c r="C1506" s="125"/>
      <c r="D1506" s="138">
        <v>2.5724999999999998</v>
      </c>
      <c r="E1506" s="138">
        <v>2.5956000000000001</v>
      </c>
      <c r="F1506" s="133">
        <v>12.6</v>
      </c>
      <c r="G1506" s="133">
        <v>5.2</v>
      </c>
      <c r="H1506" s="133">
        <v>2.1</v>
      </c>
      <c r="I1506" s="133">
        <v>9.65</v>
      </c>
    </row>
    <row r="1507" spans="1:9">
      <c r="A1507" s="123">
        <v>38112190</v>
      </c>
      <c r="B1507" s="124" t="s">
        <v>1577</v>
      </c>
      <c r="C1507" s="125"/>
      <c r="D1507" s="136">
        <v>3.0055000000000001</v>
      </c>
      <c r="E1507" s="136">
        <v>3.6196999999999999</v>
      </c>
      <c r="F1507" s="133">
        <v>0</v>
      </c>
      <c r="G1507" s="133">
        <v>5.2</v>
      </c>
      <c r="H1507" s="133">
        <v>2.1</v>
      </c>
      <c r="I1507" s="133">
        <v>9.65</v>
      </c>
    </row>
    <row r="1508" spans="1:9" ht="27">
      <c r="A1508" s="123">
        <v>38112990</v>
      </c>
      <c r="B1508" s="124" t="s">
        <v>1578</v>
      </c>
      <c r="C1508" s="125"/>
      <c r="D1508" s="138">
        <v>2.2423999999999999</v>
      </c>
      <c r="E1508" s="138">
        <v>3.0754999999999999</v>
      </c>
      <c r="F1508" s="133">
        <v>12.6</v>
      </c>
      <c r="G1508" s="133">
        <v>6.5</v>
      </c>
      <c r="H1508" s="133">
        <v>2.1</v>
      </c>
      <c r="I1508" s="133">
        <v>9.65</v>
      </c>
    </row>
    <row r="1509" spans="1:9">
      <c r="A1509" s="123">
        <v>38119090</v>
      </c>
      <c r="B1509" s="124" t="s">
        <v>1579</v>
      </c>
      <c r="C1509" s="125"/>
      <c r="D1509" s="136">
        <v>2.2972000000000001</v>
      </c>
      <c r="E1509" s="136">
        <v>4.2918000000000003</v>
      </c>
      <c r="F1509" s="133">
        <v>12.6</v>
      </c>
      <c r="G1509" s="133">
        <v>6.5</v>
      </c>
      <c r="H1509" s="133">
        <v>2.1</v>
      </c>
      <c r="I1509" s="133">
        <v>9.65</v>
      </c>
    </row>
    <row r="1510" spans="1:9" ht="27">
      <c r="A1510" s="123">
        <v>38121000</v>
      </c>
      <c r="B1510" s="126" t="s">
        <v>1580</v>
      </c>
      <c r="C1510" s="125"/>
      <c r="D1510" s="138">
        <v>1.5351999999999999</v>
      </c>
      <c r="E1510" s="138">
        <v>1.8548</v>
      </c>
      <c r="F1510" s="133">
        <v>12.6</v>
      </c>
      <c r="G1510" s="133">
        <v>6.5</v>
      </c>
      <c r="H1510" s="133">
        <v>2.1</v>
      </c>
      <c r="I1510" s="133">
        <v>9.65</v>
      </c>
    </row>
    <row r="1511" spans="1:9">
      <c r="A1511" s="123">
        <v>38122000</v>
      </c>
      <c r="B1511" s="126" t="s">
        <v>1581</v>
      </c>
      <c r="C1511" s="125"/>
      <c r="D1511" s="136">
        <v>2.6389999999999998</v>
      </c>
      <c r="E1511" s="136">
        <v>2.6488</v>
      </c>
      <c r="F1511" s="133">
        <v>12.6</v>
      </c>
      <c r="G1511" s="133">
        <v>6.5</v>
      </c>
      <c r="H1511" s="133">
        <v>2.1</v>
      </c>
      <c r="I1511" s="133">
        <v>9.65</v>
      </c>
    </row>
    <row r="1512" spans="1:9" ht="27">
      <c r="A1512" s="123">
        <v>38123100</v>
      </c>
      <c r="B1512" s="126" t="s">
        <v>1582</v>
      </c>
      <c r="C1512" s="125"/>
      <c r="D1512" s="138">
        <v>2.9929999999999999</v>
      </c>
      <c r="E1512" s="138">
        <v>2.9929999999999999</v>
      </c>
      <c r="F1512" s="133">
        <v>12.6</v>
      </c>
      <c r="G1512" s="133">
        <v>6.5</v>
      </c>
      <c r="H1512" s="133">
        <v>2.1</v>
      </c>
      <c r="I1512" s="133">
        <v>9.65</v>
      </c>
    </row>
    <row r="1513" spans="1:9">
      <c r="A1513" s="123">
        <v>38123911</v>
      </c>
      <c r="B1513" s="124" t="s">
        <v>1583</v>
      </c>
      <c r="C1513" s="125"/>
      <c r="D1513" s="138">
        <v>1.6267</v>
      </c>
      <c r="E1513" s="138">
        <v>2.8098000000000001</v>
      </c>
      <c r="F1513" s="133">
        <v>0</v>
      </c>
      <c r="G1513" s="133">
        <v>6.5</v>
      </c>
      <c r="H1513" s="133">
        <v>2.1</v>
      </c>
      <c r="I1513" s="133">
        <v>9.65</v>
      </c>
    </row>
    <row r="1514" spans="1:9" ht="27">
      <c r="A1514" s="123">
        <v>38123912</v>
      </c>
      <c r="B1514" s="124" t="s">
        <v>1584</v>
      </c>
      <c r="C1514" s="125"/>
      <c r="D1514" s="138">
        <v>3.5642</v>
      </c>
      <c r="E1514" s="138">
        <v>7.5933999999999999</v>
      </c>
      <c r="F1514" s="133">
        <v>12.6</v>
      </c>
      <c r="G1514" s="133">
        <v>6.5</v>
      </c>
      <c r="H1514" s="133">
        <v>2.1</v>
      </c>
      <c r="I1514" s="133">
        <v>9.65</v>
      </c>
    </row>
    <row r="1515" spans="1:9">
      <c r="A1515" s="123">
        <v>38123919</v>
      </c>
      <c r="B1515" s="124" t="s">
        <v>200</v>
      </c>
      <c r="C1515" s="125"/>
      <c r="D1515" s="138">
        <v>0.89749999999999996</v>
      </c>
      <c r="E1515" s="138">
        <v>0.98670000000000002</v>
      </c>
      <c r="F1515" s="133">
        <v>12.6</v>
      </c>
      <c r="G1515" s="133">
        <v>5.2</v>
      </c>
      <c r="H1515" s="133">
        <v>2.1</v>
      </c>
      <c r="I1515" s="133">
        <v>9.65</v>
      </c>
    </row>
    <row r="1516" spans="1:9">
      <c r="A1516" s="123">
        <v>38123929</v>
      </c>
      <c r="B1516" s="124" t="s">
        <v>200</v>
      </c>
      <c r="C1516" s="125"/>
      <c r="D1516" s="136">
        <v>2.6985000000000001</v>
      </c>
      <c r="E1516" s="136">
        <v>3.2353000000000001</v>
      </c>
      <c r="F1516" s="133">
        <v>12.6</v>
      </c>
      <c r="G1516" s="133">
        <v>6.5</v>
      </c>
      <c r="H1516" s="133">
        <v>2.1</v>
      </c>
      <c r="I1516" s="133">
        <v>9.65</v>
      </c>
    </row>
    <row r="1517" spans="1:9" ht="27">
      <c r="A1517" s="123">
        <v>38130090</v>
      </c>
      <c r="B1517" s="124" t="s">
        <v>1585</v>
      </c>
      <c r="C1517" s="125"/>
      <c r="D1517" s="136">
        <v>12.463100000000001</v>
      </c>
      <c r="E1517" s="136">
        <v>16.418700000000001</v>
      </c>
      <c r="F1517" s="133">
        <v>0</v>
      </c>
      <c r="G1517" s="133">
        <v>6.5</v>
      </c>
      <c r="H1517" s="133">
        <v>2.1</v>
      </c>
      <c r="I1517" s="133">
        <v>9.65</v>
      </c>
    </row>
    <row r="1518" spans="1:9">
      <c r="A1518" s="123">
        <v>38140090</v>
      </c>
      <c r="B1518" s="124" t="s">
        <v>1586</v>
      </c>
      <c r="C1518" s="125"/>
      <c r="D1518" s="136">
        <v>58.426600000000001</v>
      </c>
      <c r="E1518" s="136">
        <v>71.437600000000003</v>
      </c>
      <c r="F1518" s="133">
        <v>10.8</v>
      </c>
      <c r="G1518" s="133">
        <v>6.5</v>
      </c>
      <c r="H1518" s="133">
        <v>2.1</v>
      </c>
      <c r="I1518" s="133">
        <v>9.65</v>
      </c>
    </row>
    <row r="1519" spans="1:9">
      <c r="A1519" s="123">
        <v>38151100</v>
      </c>
      <c r="B1519" s="124" t="s">
        <v>1587</v>
      </c>
      <c r="C1519" s="125"/>
      <c r="D1519" s="136">
        <v>12.757300000000001</v>
      </c>
      <c r="E1519" s="136">
        <v>40.9499</v>
      </c>
      <c r="F1519" s="133">
        <v>0</v>
      </c>
      <c r="G1519" s="133">
        <v>6.5</v>
      </c>
      <c r="H1519" s="133">
        <v>2.1</v>
      </c>
      <c r="I1519" s="133">
        <v>9.65</v>
      </c>
    </row>
    <row r="1520" spans="1:9">
      <c r="A1520" s="123">
        <v>38151210</v>
      </c>
      <c r="B1520" s="124" t="s">
        <v>1588</v>
      </c>
      <c r="C1520" s="125"/>
      <c r="D1520" s="136">
        <v>6.9932999999999996</v>
      </c>
      <c r="E1520" s="136">
        <v>18.760100000000001</v>
      </c>
      <c r="F1520" s="133">
        <v>0</v>
      </c>
      <c r="G1520" s="133">
        <v>6.5</v>
      </c>
      <c r="H1520" s="133">
        <v>2.1</v>
      </c>
      <c r="I1520" s="133">
        <v>9.65</v>
      </c>
    </row>
    <row r="1521" spans="1:9">
      <c r="A1521" s="123">
        <v>38151290</v>
      </c>
      <c r="B1521" s="124" t="s">
        <v>1589</v>
      </c>
      <c r="C1521" s="125"/>
      <c r="D1521" s="136">
        <v>17.395199999999999</v>
      </c>
      <c r="E1521" s="136">
        <v>17.975100000000001</v>
      </c>
      <c r="F1521" s="133">
        <v>0</v>
      </c>
      <c r="G1521" s="133">
        <v>6.5</v>
      </c>
      <c r="H1521" s="133">
        <v>2.1</v>
      </c>
      <c r="I1521" s="133">
        <v>9.65</v>
      </c>
    </row>
    <row r="1522" spans="1:9">
      <c r="A1522" s="123">
        <v>38151900</v>
      </c>
      <c r="B1522" s="124" t="s">
        <v>1590</v>
      </c>
      <c r="C1522" s="125"/>
      <c r="D1522" s="136">
        <v>1.8298000000000001</v>
      </c>
      <c r="E1522" s="136">
        <v>4.633</v>
      </c>
      <c r="F1522" s="133">
        <v>3.6</v>
      </c>
      <c r="G1522" s="133">
        <v>6.5</v>
      </c>
      <c r="H1522" s="133">
        <v>2.1</v>
      </c>
      <c r="I1522" s="133">
        <v>9.65</v>
      </c>
    </row>
    <row r="1523" spans="1:9">
      <c r="A1523" s="123">
        <v>38159093</v>
      </c>
      <c r="B1523" s="124" t="s">
        <v>1591</v>
      </c>
      <c r="C1523" s="125"/>
      <c r="D1523" s="136">
        <v>0.3957</v>
      </c>
      <c r="E1523" s="136">
        <v>0.44629999999999997</v>
      </c>
      <c r="F1523" s="133">
        <v>12.6</v>
      </c>
      <c r="G1523" s="133">
        <v>3.25</v>
      </c>
      <c r="H1523" s="133">
        <v>2.1</v>
      </c>
      <c r="I1523" s="133">
        <v>9.65</v>
      </c>
    </row>
    <row r="1524" spans="1:9">
      <c r="A1524" s="123">
        <v>38159099</v>
      </c>
      <c r="B1524" s="124" t="s">
        <v>1592</v>
      </c>
      <c r="C1524" s="125"/>
      <c r="D1524" s="138">
        <v>0.40310000000000001</v>
      </c>
      <c r="E1524" s="138">
        <v>0.873</v>
      </c>
      <c r="F1524" s="133">
        <v>12.6</v>
      </c>
      <c r="G1524" s="133">
        <v>3.25</v>
      </c>
      <c r="H1524" s="133">
        <v>2.1</v>
      </c>
      <c r="I1524" s="133">
        <v>9.65</v>
      </c>
    </row>
    <row r="1525" spans="1:9">
      <c r="A1525" s="123">
        <v>38160011</v>
      </c>
      <c r="B1525" s="124" t="s">
        <v>1593</v>
      </c>
      <c r="C1525" s="125"/>
      <c r="D1525" s="136">
        <v>0.65100000000000002</v>
      </c>
      <c r="E1525" s="136">
        <v>0.91890000000000005</v>
      </c>
      <c r="F1525" s="133">
        <v>0</v>
      </c>
      <c r="G1525" s="133">
        <v>6.5</v>
      </c>
      <c r="H1525" s="133">
        <v>2.1</v>
      </c>
      <c r="I1525" s="133">
        <v>9.65</v>
      </c>
    </row>
    <row r="1526" spans="1:9">
      <c r="A1526" s="123">
        <v>38160019</v>
      </c>
      <c r="B1526" s="124" t="s">
        <v>1594</v>
      </c>
      <c r="C1526" s="125"/>
      <c r="D1526" s="136">
        <v>0.85</v>
      </c>
      <c r="E1526" s="136">
        <v>0.85</v>
      </c>
      <c r="F1526" s="133">
        <v>12.6</v>
      </c>
      <c r="G1526" s="133">
        <v>6.5</v>
      </c>
      <c r="H1526" s="133">
        <v>2.1</v>
      </c>
      <c r="I1526" s="133">
        <v>9.65</v>
      </c>
    </row>
    <row r="1527" spans="1:9">
      <c r="A1527" s="123">
        <v>38160021</v>
      </c>
      <c r="B1527" s="124" t="s">
        <v>1595</v>
      </c>
      <c r="C1527" s="125"/>
      <c r="D1527" s="136">
        <v>1.0165999999999999</v>
      </c>
      <c r="E1527" s="136">
        <v>1.4508000000000001</v>
      </c>
      <c r="F1527" s="133">
        <v>12.6</v>
      </c>
      <c r="G1527" s="133">
        <v>6.5</v>
      </c>
      <c r="H1527" s="133">
        <v>2.1</v>
      </c>
      <c r="I1527" s="133">
        <v>9.65</v>
      </c>
    </row>
    <row r="1528" spans="1:9">
      <c r="A1528" s="123">
        <v>38160029</v>
      </c>
      <c r="B1528" s="124" t="s">
        <v>1596</v>
      </c>
      <c r="C1528" s="125"/>
      <c r="D1528" s="138">
        <v>1.5375000000000001</v>
      </c>
      <c r="E1528" s="138">
        <v>1.5375000000000001</v>
      </c>
      <c r="F1528" s="133">
        <v>10.8</v>
      </c>
      <c r="G1528" s="133">
        <v>6.5</v>
      </c>
      <c r="H1528" s="133">
        <v>2.1</v>
      </c>
      <c r="I1528" s="133">
        <v>9.65</v>
      </c>
    </row>
    <row r="1529" spans="1:9">
      <c r="A1529" s="123">
        <v>38160090</v>
      </c>
      <c r="B1529" s="124" t="s">
        <v>1597</v>
      </c>
      <c r="C1529" s="125"/>
      <c r="D1529" s="138">
        <v>100.75709999999999</v>
      </c>
      <c r="E1529" s="138">
        <v>100.75709999999999</v>
      </c>
      <c r="F1529" s="133">
        <v>12.6</v>
      </c>
      <c r="G1529" s="133">
        <v>6.5</v>
      </c>
      <c r="H1529" s="133">
        <v>2.1</v>
      </c>
      <c r="I1529" s="133">
        <v>9.65</v>
      </c>
    </row>
    <row r="1530" spans="1:9">
      <c r="A1530" s="123">
        <v>38170010</v>
      </c>
      <c r="B1530" s="124" t="s">
        <v>1598</v>
      </c>
      <c r="C1530" s="125"/>
      <c r="D1530" s="138">
        <v>3.8054000000000001</v>
      </c>
      <c r="E1530" s="138">
        <v>3.9927999999999999</v>
      </c>
      <c r="F1530" s="133">
        <v>12.6</v>
      </c>
      <c r="G1530" s="133">
        <v>6.5</v>
      </c>
      <c r="H1530" s="133">
        <v>2.1</v>
      </c>
      <c r="I1530" s="133">
        <v>9.65</v>
      </c>
    </row>
    <row r="1531" spans="1:9" ht="27">
      <c r="A1531" s="123">
        <v>38190000</v>
      </c>
      <c r="B1531" s="124" t="s">
        <v>1599</v>
      </c>
      <c r="C1531" s="125"/>
      <c r="D1531" s="136">
        <v>4.0636000000000001</v>
      </c>
      <c r="E1531" s="136">
        <v>7.1101999999999999</v>
      </c>
      <c r="F1531" s="133">
        <v>0</v>
      </c>
      <c r="G1531" s="133">
        <v>0</v>
      </c>
      <c r="H1531" s="133">
        <v>2.1</v>
      </c>
      <c r="I1531" s="133">
        <v>9.65</v>
      </c>
    </row>
    <row r="1532" spans="1:9">
      <c r="A1532" s="123">
        <v>38200000</v>
      </c>
      <c r="B1532" s="124" t="s">
        <v>1600</v>
      </c>
      <c r="C1532" s="125"/>
      <c r="D1532" s="138">
        <v>31.705300000000001</v>
      </c>
      <c r="E1532" s="138">
        <v>31.1692</v>
      </c>
      <c r="F1532" s="133">
        <v>0</v>
      </c>
      <c r="G1532" s="133">
        <v>0</v>
      </c>
      <c r="H1532" s="133">
        <v>0</v>
      </c>
      <c r="I1532" s="133">
        <v>0</v>
      </c>
    </row>
    <row r="1533" spans="1:9">
      <c r="A1533" s="123">
        <v>38210000</v>
      </c>
      <c r="B1533" s="124" t="s">
        <v>1601</v>
      </c>
      <c r="C1533" s="125"/>
      <c r="D1533" s="136">
        <v>46.613399999999999</v>
      </c>
      <c r="E1533" s="136">
        <v>54.027099999999997</v>
      </c>
      <c r="F1533" s="133">
        <v>0</v>
      </c>
      <c r="G1533" s="133">
        <v>0</v>
      </c>
      <c r="H1533" s="142" t="s">
        <v>121</v>
      </c>
      <c r="I1533" s="142" t="s">
        <v>121</v>
      </c>
    </row>
    <row r="1534" spans="1:9">
      <c r="A1534" s="123">
        <v>38221100</v>
      </c>
      <c r="B1534" s="126" t="s">
        <v>1602</v>
      </c>
      <c r="C1534" s="125"/>
      <c r="D1534" s="138">
        <v>13.485300000000001</v>
      </c>
      <c r="E1534" s="138">
        <v>18.949000000000002</v>
      </c>
      <c r="F1534" s="133">
        <v>0</v>
      </c>
      <c r="G1534" s="133">
        <v>0</v>
      </c>
      <c r="H1534" s="133">
        <v>2.1</v>
      </c>
      <c r="I1534" s="133">
        <v>9.65</v>
      </c>
    </row>
    <row r="1535" spans="1:9">
      <c r="A1535" s="123">
        <v>38221200</v>
      </c>
      <c r="B1535" s="126" t="s">
        <v>1603</v>
      </c>
      <c r="C1535" s="125"/>
      <c r="D1535" s="136">
        <v>28.575700000000001</v>
      </c>
      <c r="E1535" s="136">
        <v>52.841099999999997</v>
      </c>
      <c r="F1535" s="133">
        <v>0</v>
      </c>
      <c r="G1535" s="133">
        <v>0</v>
      </c>
      <c r="H1535" s="133">
        <v>2.1</v>
      </c>
      <c r="I1535" s="133">
        <v>9.65</v>
      </c>
    </row>
    <row r="1536" spans="1:9">
      <c r="A1536" s="123">
        <v>38221910</v>
      </c>
      <c r="B1536" s="124" t="s">
        <v>1604</v>
      </c>
      <c r="C1536" s="125"/>
      <c r="D1536" s="138">
        <v>1.8498000000000001</v>
      </c>
      <c r="E1536" s="138">
        <v>12.324999999999999</v>
      </c>
      <c r="F1536" s="133">
        <v>0</v>
      </c>
      <c r="G1536" s="133">
        <v>0</v>
      </c>
      <c r="H1536" s="142" t="s">
        <v>121</v>
      </c>
      <c r="I1536" s="142" t="s">
        <v>121</v>
      </c>
    </row>
    <row r="1537" spans="1:9">
      <c r="A1537" s="123">
        <v>38221920</v>
      </c>
      <c r="B1537" s="124" t="s">
        <v>1605</v>
      </c>
      <c r="C1537" s="125"/>
      <c r="D1537" s="138">
        <v>3.0752000000000002</v>
      </c>
      <c r="E1537" s="138">
        <v>12.792199999999999</v>
      </c>
      <c r="F1537" s="133">
        <v>0</v>
      </c>
      <c r="G1537" s="133">
        <v>0</v>
      </c>
      <c r="H1537" s="133">
        <v>2.1</v>
      </c>
      <c r="I1537" s="133">
        <v>9.65</v>
      </c>
    </row>
    <row r="1538" spans="1:9">
      <c r="A1538" s="123">
        <v>38221990</v>
      </c>
      <c r="B1538" s="124" t="s">
        <v>200</v>
      </c>
      <c r="C1538" s="125"/>
      <c r="D1538" s="138">
        <v>3.456</v>
      </c>
      <c r="E1538" s="138">
        <v>3.456</v>
      </c>
      <c r="F1538" s="133">
        <v>5.4</v>
      </c>
      <c r="G1538" s="133">
        <v>0</v>
      </c>
      <c r="H1538" s="133">
        <v>2.1</v>
      </c>
      <c r="I1538" s="133">
        <v>9.65</v>
      </c>
    </row>
    <row r="1539" spans="1:9">
      <c r="A1539" s="123">
        <v>38229000</v>
      </c>
      <c r="B1539" s="126" t="s">
        <v>281</v>
      </c>
      <c r="C1539" s="125"/>
      <c r="D1539" s="138">
        <v>13.5</v>
      </c>
      <c r="E1539" s="138">
        <v>23.1586</v>
      </c>
      <c r="F1539" s="133">
        <v>0</v>
      </c>
      <c r="G1539" s="133">
        <v>0</v>
      </c>
      <c r="H1539" s="133">
        <v>2.1</v>
      </c>
      <c r="I1539" s="133">
        <v>9.65</v>
      </c>
    </row>
    <row r="1540" spans="1:9">
      <c r="A1540" s="123">
        <v>38231100</v>
      </c>
      <c r="B1540" s="124" t="s">
        <v>1606</v>
      </c>
      <c r="C1540" s="125"/>
      <c r="D1540" s="138">
        <v>1.7609999999999999</v>
      </c>
      <c r="E1540" s="138">
        <v>1.7609999999999999</v>
      </c>
      <c r="F1540" s="133">
        <v>12.6</v>
      </c>
      <c r="G1540" s="133">
        <v>0</v>
      </c>
      <c r="H1540" s="133">
        <v>2.1</v>
      </c>
      <c r="I1540" s="133">
        <v>9.65</v>
      </c>
    </row>
    <row r="1541" spans="1:9">
      <c r="A1541" s="123">
        <v>38231990</v>
      </c>
      <c r="B1541" s="124" t="s">
        <v>200</v>
      </c>
      <c r="C1541" s="125"/>
      <c r="D1541" s="138">
        <v>1.4149</v>
      </c>
      <c r="E1541" s="138">
        <v>1.4149</v>
      </c>
      <c r="F1541" s="133">
        <v>12.6</v>
      </c>
      <c r="G1541" s="133">
        <v>0</v>
      </c>
      <c r="H1541" s="133">
        <v>2.1</v>
      </c>
      <c r="I1541" s="133">
        <v>9.65</v>
      </c>
    </row>
    <row r="1542" spans="1:9">
      <c r="A1542" s="123">
        <v>38237010</v>
      </c>
      <c r="B1542" s="124" t="s">
        <v>1607</v>
      </c>
      <c r="C1542" s="125"/>
      <c r="D1542" s="136">
        <v>0.73909999999999998</v>
      </c>
      <c r="E1542" s="136">
        <v>1.494</v>
      </c>
      <c r="F1542" s="133">
        <v>12.6</v>
      </c>
      <c r="G1542" s="133">
        <v>6.5</v>
      </c>
      <c r="H1542" s="133">
        <v>2.1</v>
      </c>
      <c r="I1542" s="133">
        <v>9.65</v>
      </c>
    </row>
    <row r="1543" spans="1:9">
      <c r="A1543" s="123">
        <v>38237020</v>
      </c>
      <c r="B1543" s="124" t="s">
        <v>633</v>
      </c>
      <c r="C1543" s="125"/>
      <c r="D1543" s="138">
        <v>0.8206</v>
      </c>
      <c r="E1543" s="138">
        <v>3.0066000000000002</v>
      </c>
      <c r="F1543" s="133">
        <v>12.6</v>
      </c>
      <c r="G1543" s="133">
        <v>6.5</v>
      </c>
      <c r="H1543" s="133">
        <v>2.1</v>
      </c>
      <c r="I1543" s="133">
        <v>9.65</v>
      </c>
    </row>
    <row r="1544" spans="1:9">
      <c r="A1544" s="123">
        <v>38241000</v>
      </c>
      <c r="B1544" s="124" t="s">
        <v>1608</v>
      </c>
      <c r="C1544" s="125"/>
      <c r="D1544" s="138">
        <v>0.64280000000000004</v>
      </c>
      <c r="E1544" s="138">
        <v>0.81630000000000003</v>
      </c>
      <c r="F1544" s="133">
        <v>12.6</v>
      </c>
      <c r="G1544" s="133">
        <v>3.25</v>
      </c>
      <c r="H1544" s="133">
        <v>2.1</v>
      </c>
      <c r="I1544" s="133">
        <v>9.65</v>
      </c>
    </row>
    <row r="1545" spans="1:9" ht="27">
      <c r="A1545" s="123">
        <v>38243000</v>
      </c>
      <c r="B1545" s="124" t="s">
        <v>1609</v>
      </c>
      <c r="C1545" s="125"/>
      <c r="D1545" s="136">
        <v>0.20280000000000001</v>
      </c>
      <c r="E1545" s="136">
        <v>0.2044</v>
      </c>
      <c r="F1545" s="133">
        <v>12.6</v>
      </c>
      <c r="G1545" s="133">
        <v>0</v>
      </c>
      <c r="H1545" s="133">
        <v>2.1</v>
      </c>
      <c r="I1545" s="133">
        <v>9.65</v>
      </c>
    </row>
    <row r="1546" spans="1:9">
      <c r="A1546" s="123">
        <v>38244000</v>
      </c>
      <c r="B1546" s="126" t="s">
        <v>1610</v>
      </c>
      <c r="C1546" s="125"/>
      <c r="D1546" s="136">
        <v>1.5002</v>
      </c>
      <c r="E1546" s="136">
        <v>1.9482999999999999</v>
      </c>
      <c r="F1546" s="133">
        <v>12.6</v>
      </c>
      <c r="G1546" s="133">
        <v>6.5</v>
      </c>
      <c r="H1546" s="133">
        <v>2.1</v>
      </c>
      <c r="I1546" s="133">
        <v>9.65</v>
      </c>
    </row>
    <row r="1547" spans="1:9">
      <c r="A1547" s="123">
        <v>38245000</v>
      </c>
      <c r="B1547" s="126" t="s">
        <v>1611</v>
      </c>
      <c r="C1547" s="125"/>
      <c r="D1547" s="138">
        <v>1.1200000000000001</v>
      </c>
      <c r="E1547" s="138">
        <v>1.9121999999999999</v>
      </c>
      <c r="F1547" s="133">
        <v>12.6</v>
      </c>
      <c r="G1547" s="133">
        <v>6.5</v>
      </c>
      <c r="H1547" s="133">
        <v>2.1</v>
      </c>
      <c r="I1547" s="133">
        <v>9.65</v>
      </c>
    </row>
    <row r="1548" spans="1:9">
      <c r="A1548" s="123">
        <v>38248190</v>
      </c>
      <c r="B1548" s="124" t="s">
        <v>1612</v>
      </c>
      <c r="C1548" s="125"/>
      <c r="D1548" s="138">
        <v>1.6548</v>
      </c>
      <c r="E1548" s="138">
        <v>2.2654000000000001</v>
      </c>
      <c r="F1548" s="133">
        <v>0</v>
      </c>
      <c r="G1548" s="133">
        <v>6.5</v>
      </c>
      <c r="H1548" s="133">
        <v>2.1</v>
      </c>
      <c r="I1548" s="133">
        <v>9.65</v>
      </c>
    </row>
    <row r="1549" spans="1:9">
      <c r="A1549" s="123">
        <v>38249919</v>
      </c>
      <c r="B1549" s="124" t="s">
        <v>200</v>
      </c>
      <c r="C1549" s="125"/>
      <c r="D1549" s="138">
        <v>5.5686</v>
      </c>
      <c r="E1549" s="138">
        <v>7.3357999999999999</v>
      </c>
      <c r="F1549" s="133">
        <v>0</v>
      </c>
      <c r="G1549" s="133">
        <v>6.5</v>
      </c>
      <c r="H1549" s="133">
        <v>2.1</v>
      </c>
      <c r="I1549" s="133">
        <v>9.65</v>
      </c>
    </row>
    <row r="1550" spans="1:9">
      <c r="A1550" s="123">
        <v>38249921</v>
      </c>
      <c r="B1550" s="124" t="s">
        <v>1613</v>
      </c>
      <c r="C1550" s="125"/>
      <c r="D1550" s="138">
        <v>4.4400000000000004</v>
      </c>
      <c r="E1550" s="138">
        <v>4.4400000000000004</v>
      </c>
      <c r="F1550" s="133">
        <v>12.6</v>
      </c>
      <c r="G1550" s="133">
        <v>6.5</v>
      </c>
      <c r="H1550" s="133">
        <v>2.1</v>
      </c>
      <c r="I1550" s="133">
        <v>9.65</v>
      </c>
    </row>
    <row r="1551" spans="1:9">
      <c r="A1551" s="123">
        <v>38249922</v>
      </c>
      <c r="B1551" s="124" t="s">
        <v>1614</v>
      </c>
      <c r="C1551" s="125"/>
      <c r="D1551" s="136">
        <v>0.99529999999999996</v>
      </c>
      <c r="E1551" s="136">
        <v>1.2410000000000001</v>
      </c>
      <c r="F1551" s="133">
        <v>0</v>
      </c>
      <c r="G1551" s="133">
        <v>6.5</v>
      </c>
      <c r="H1551" s="133">
        <v>2.1</v>
      </c>
      <c r="I1551" s="133">
        <v>9.65</v>
      </c>
    </row>
    <row r="1552" spans="1:9" ht="27">
      <c r="A1552" s="123">
        <v>38249923</v>
      </c>
      <c r="B1552" s="124" t="s">
        <v>1615</v>
      </c>
      <c r="C1552" s="125"/>
      <c r="D1552" s="138">
        <v>1.7105999999999999</v>
      </c>
      <c r="E1552" s="138">
        <v>3.8929999999999998</v>
      </c>
      <c r="F1552" s="133">
        <v>12.6</v>
      </c>
      <c r="G1552" s="133">
        <v>6.5</v>
      </c>
      <c r="H1552" s="133">
        <v>2.1</v>
      </c>
      <c r="I1552" s="133">
        <v>9.65</v>
      </c>
    </row>
    <row r="1553" spans="1:9">
      <c r="A1553" s="123">
        <v>38249925</v>
      </c>
      <c r="B1553" s="124" t="s">
        <v>1616</v>
      </c>
      <c r="C1553" s="125"/>
      <c r="D1553" s="138">
        <v>2.1135000000000002</v>
      </c>
      <c r="E1553" s="138">
        <v>2.3199000000000001</v>
      </c>
      <c r="F1553" s="133">
        <v>12.6</v>
      </c>
      <c r="G1553" s="133">
        <v>6.5</v>
      </c>
      <c r="H1553" s="133">
        <v>2.1</v>
      </c>
      <c r="I1553" s="133">
        <v>9.65</v>
      </c>
    </row>
    <row r="1554" spans="1:9">
      <c r="A1554" s="123">
        <v>38249929</v>
      </c>
      <c r="B1554" s="124" t="s">
        <v>200</v>
      </c>
      <c r="C1554" s="125"/>
      <c r="D1554" s="138">
        <v>4.1676000000000002</v>
      </c>
      <c r="E1554" s="138">
        <v>4.1676000000000002</v>
      </c>
      <c r="F1554" s="133">
        <v>12.6</v>
      </c>
      <c r="G1554" s="133">
        <v>6.5</v>
      </c>
      <c r="H1554" s="133">
        <v>2.1</v>
      </c>
      <c r="I1554" s="133">
        <v>9.65</v>
      </c>
    </row>
    <row r="1555" spans="1:9">
      <c r="A1555" s="123">
        <v>38249931</v>
      </c>
      <c r="B1555" s="124" t="s">
        <v>1617</v>
      </c>
      <c r="C1555" s="125"/>
      <c r="D1555" s="138">
        <v>8.0869999999999997</v>
      </c>
      <c r="E1555" s="138">
        <v>8.01</v>
      </c>
      <c r="F1555" s="133">
        <v>0</v>
      </c>
      <c r="G1555" s="133">
        <v>6.5</v>
      </c>
      <c r="H1555" s="133">
        <v>2.1</v>
      </c>
      <c r="I1555" s="133">
        <v>9.65</v>
      </c>
    </row>
    <row r="1556" spans="1:9" ht="27">
      <c r="A1556" s="123">
        <v>38249932</v>
      </c>
      <c r="B1556" s="124" t="s">
        <v>1618</v>
      </c>
      <c r="C1556" s="125"/>
      <c r="D1556" s="138">
        <v>2.2265999999999999</v>
      </c>
      <c r="E1556" s="138">
        <v>2.6381999999999999</v>
      </c>
      <c r="F1556" s="133">
        <v>12.6</v>
      </c>
      <c r="G1556" s="133">
        <v>6.5</v>
      </c>
      <c r="H1556" s="133">
        <v>2.1</v>
      </c>
      <c r="I1556" s="133">
        <v>9.65</v>
      </c>
    </row>
    <row r="1557" spans="1:9">
      <c r="A1557" s="123">
        <v>38249936</v>
      </c>
      <c r="B1557" s="124" t="s">
        <v>1619</v>
      </c>
      <c r="C1557" s="125"/>
      <c r="D1557" s="136">
        <v>0.501</v>
      </c>
      <c r="E1557" s="136">
        <v>1.1559999999999999</v>
      </c>
      <c r="F1557" s="133">
        <v>12.6</v>
      </c>
      <c r="G1557" s="133">
        <v>0</v>
      </c>
      <c r="H1557" s="133">
        <v>2.1</v>
      </c>
      <c r="I1557" s="133">
        <v>9.65</v>
      </c>
    </row>
    <row r="1558" spans="1:9">
      <c r="A1558" s="123">
        <v>38249939</v>
      </c>
      <c r="B1558" s="124" t="s">
        <v>381</v>
      </c>
      <c r="C1558" s="125"/>
      <c r="D1558" s="136">
        <v>3.9039999999999999</v>
      </c>
      <c r="E1558" s="136">
        <v>3.9283999999999999</v>
      </c>
      <c r="F1558" s="133">
        <v>7.2</v>
      </c>
      <c r="G1558" s="133">
        <v>6.5</v>
      </c>
      <c r="H1558" s="133">
        <v>2.1</v>
      </c>
      <c r="I1558" s="133">
        <v>9.65</v>
      </c>
    </row>
    <row r="1559" spans="1:9">
      <c r="A1559" s="123">
        <v>38249941</v>
      </c>
      <c r="B1559" s="124" t="s">
        <v>1620</v>
      </c>
      <c r="C1559" s="125"/>
      <c r="D1559" s="138">
        <v>3.7770999999999999</v>
      </c>
      <c r="E1559" s="138">
        <v>2.9527000000000001</v>
      </c>
      <c r="F1559" s="133">
        <v>12.6</v>
      </c>
      <c r="G1559" s="133">
        <v>6.5</v>
      </c>
      <c r="H1559" s="133">
        <v>2.1</v>
      </c>
      <c r="I1559" s="133">
        <v>9.65</v>
      </c>
    </row>
    <row r="1560" spans="1:9">
      <c r="A1560" s="123">
        <v>38249942</v>
      </c>
      <c r="B1560" s="124" t="s">
        <v>1621</v>
      </c>
      <c r="C1560" s="125"/>
      <c r="D1560" s="138">
        <v>1.2477</v>
      </c>
      <c r="E1560" s="138">
        <v>1.6319999999999999</v>
      </c>
      <c r="F1560" s="133">
        <v>12.6</v>
      </c>
      <c r="G1560" s="133">
        <v>6.5</v>
      </c>
      <c r="H1560" s="133">
        <v>2.1</v>
      </c>
      <c r="I1560" s="133">
        <v>9.65</v>
      </c>
    </row>
    <row r="1561" spans="1:9">
      <c r="A1561" s="123">
        <v>38249949</v>
      </c>
      <c r="B1561" s="124" t="s">
        <v>200</v>
      </c>
      <c r="C1561" s="125"/>
      <c r="D1561" s="138">
        <v>1.9899</v>
      </c>
      <c r="E1561" s="138">
        <v>3.6227</v>
      </c>
      <c r="F1561" s="133">
        <v>12.6</v>
      </c>
      <c r="G1561" s="133">
        <v>6.5</v>
      </c>
      <c r="H1561" s="133">
        <v>2.1</v>
      </c>
      <c r="I1561" s="133">
        <v>9.65</v>
      </c>
    </row>
    <row r="1562" spans="1:9">
      <c r="A1562" s="123">
        <v>38249952</v>
      </c>
      <c r="B1562" s="124" t="s">
        <v>1622</v>
      </c>
      <c r="C1562" s="125"/>
      <c r="D1562" s="138">
        <v>3.0169000000000001</v>
      </c>
      <c r="E1562" s="138">
        <v>3.1448999999999998</v>
      </c>
      <c r="F1562" s="133">
        <v>12.6</v>
      </c>
      <c r="G1562" s="133">
        <v>6.5</v>
      </c>
      <c r="H1562" s="133">
        <v>2.1</v>
      </c>
      <c r="I1562" s="133">
        <v>9.65</v>
      </c>
    </row>
    <row r="1563" spans="1:9">
      <c r="A1563" s="123">
        <v>38249953</v>
      </c>
      <c r="B1563" s="124" t="s">
        <v>1623</v>
      </c>
      <c r="C1563" s="125"/>
      <c r="D1563" s="138">
        <v>0.6825</v>
      </c>
      <c r="E1563" s="138">
        <v>0.70299999999999996</v>
      </c>
      <c r="F1563" s="133">
        <v>12.6</v>
      </c>
      <c r="G1563" s="133">
        <v>6.5</v>
      </c>
      <c r="H1563" s="133">
        <v>2.1</v>
      </c>
      <c r="I1563" s="133">
        <v>9.65</v>
      </c>
    </row>
    <row r="1564" spans="1:9">
      <c r="A1564" s="123">
        <v>38249959</v>
      </c>
      <c r="B1564" s="124" t="s">
        <v>200</v>
      </c>
      <c r="C1564" s="125"/>
      <c r="D1564" s="138">
        <v>0.51759999999999995</v>
      </c>
      <c r="E1564" s="138">
        <v>0.85909999999999997</v>
      </c>
      <c r="F1564" s="133">
        <v>12.6</v>
      </c>
      <c r="G1564" s="133">
        <v>6.5</v>
      </c>
      <c r="H1564" s="133">
        <v>2.1</v>
      </c>
      <c r="I1564" s="133">
        <v>9.65</v>
      </c>
    </row>
    <row r="1565" spans="1:9">
      <c r="A1565" s="123">
        <v>38249971</v>
      </c>
      <c r="B1565" s="124" t="s">
        <v>1624</v>
      </c>
      <c r="C1565" s="125"/>
      <c r="D1565" s="136">
        <v>2.1970000000000001</v>
      </c>
      <c r="E1565" s="136">
        <v>2.6318999999999999</v>
      </c>
      <c r="F1565" s="133">
        <v>0</v>
      </c>
      <c r="G1565" s="133">
        <v>6.5</v>
      </c>
      <c r="H1565" s="133">
        <v>2.1</v>
      </c>
      <c r="I1565" s="133">
        <v>9.65</v>
      </c>
    </row>
    <row r="1566" spans="1:9" ht="27">
      <c r="A1566" s="123">
        <v>38249972</v>
      </c>
      <c r="B1566" s="124" t="s">
        <v>1625</v>
      </c>
      <c r="C1566" s="125"/>
      <c r="D1566" s="138">
        <v>2.1574</v>
      </c>
      <c r="E1566" s="138">
        <v>2.4725000000000001</v>
      </c>
      <c r="F1566" s="133">
        <v>0</v>
      </c>
      <c r="G1566" s="133">
        <v>0</v>
      </c>
      <c r="H1566" s="133">
        <v>2.1</v>
      </c>
      <c r="I1566" s="133">
        <v>9.65</v>
      </c>
    </row>
    <row r="1567" spans="1:9">
      <c r="A1567" s="123">
        <v>38249975</v>
      </c>
      <c r="B1567" s="124" t="s">
        <v>1626</v>
      </c>
      <c r="C1567" s="125"/>
      <c r="D1567" s="136">
        <v>3.7517999999999998</v>
      </c>
      <c r="E1567" s="136">
        <v>5.4789000000000003</v>
      </c>
      <c r="F1567" s="133">
        <v>0</v>
      </c>
      <c r="G1567" s="133">
        <v>6.5</v>
      </c>
      <c r="H1567" s="133">
        <v>2.1</v>
      </c>
      <c r="I1567" s="133">
        <v>9.65</v>
      </c>
    </row>
    <row r="1568" spans="1:9" ht="27">
      <c r="A1568" s="123">
        <v>38249977</v>
      </c>
      <c r="B1568" s="124" t="s">
        <v>1627</v>
      </c>
      <c r="C1568" s="125"/>
      <c r="D1568" s="138">
        <v>0.82499999999999996</v>
      </c>
      <c r="E1568" s="138">
        <v>2.3313999999999999</v>
      </c>
      <c r="F1568" s="133">
        <v>12.6</v>
      </c>
      <c r="G1568" s="133">
        <v>6.5</v>
      </c>
      <c r="H1568" s="133">
        <v>2.1</v>
      </c>
      <c r="I1568" s="133">
        <v>9.65</v>
      </c>
    </row>
    <row r="1569" spans="1:9">
      <c r="A1569" s="123">
        <v>38249978</v>
      </c>
      <c r="B1569" s="124" t="s">
        <v>1628</v>
      </c>
      <c r="C1569" s="125"/>
      <c r="D1569" s="138">
        <v>3.6556999999999999</v>
      </c>
      <c r="E1569" s="138">
        <v>3.7930000000000001</v>
      </c>
      <c r="F1569" s="133">
        <v>0</v>
      </c>
      <c r="G1569" s="133">
        <v>6.5</v>
      </c>
      <c r="H1569" s="133">
        <v>2.1</v>
      </c>
      <c r="I1569" s="133">
        <v>9.65</v>
      </c>
    </row>
    <row r="1570" spans="1:9">
      <c r="A1570" s="123">
        <v>38249979</v>
      </c>
      <c r="B1570" s="124" t="s">
        <v>200</v>
      </c>
      <c r="C1570" s="125"/>
      <c r="D1570" s="138">
        <v>0.6321</v>
      </c>
      <c r="E1570" s="138">
        <v>0.65949999999999998</v>
      </c>
      <c r="F1570" s="133">
        <v>12.6</v>
      </c>
      <c r="G1570" s="133">
        <v>6.5</v>
      </c>
      <c r="H1570" s="133">
        <v>2.1</v>
      </c>
      <c r="I1570" s="133">
        <v>9.65</v>
      </c>
    </row>
    <row r="1571" spans="1:9">
      <c r="A1571" s="123">
        <v>38249983</v>
      </c>
      <c r="B1571" s="124" t="s">
        <v>1629</v>
      </c>
      <c r="C1571" s="125"/>
      <c r="D1571" s="138">
        <v>1.5226999999999999</v>
      </c>
      <c r="E1571" s="138">
        <v>1.6972</v>
      </c>
      <c r="F1571" s="133">
        <v>12.6</v>
      </c>
      <c r="G1571" s="133">
        <v>6.5</v>
      </c>
      <c r="H1571" s="133">
        <v>2.1</v>
      </c>
      <c r="I1571" s="133">
        <v>9.65</v>
      </c>
    </row>
    <row r="1572" spans="1:9">
      <c r="A1572" s="123">
        <v>38249985</v>
      </c>
      <c r="B1572" s="124" t="s">
        <v>1630</v>
      </c>
      <c r="C1572" s="125"/>
      <c r="D1572" s="138">
        <v>0.90659999999999996</v>
      </c>
      <c r="E1572" s="138">
        <v>3.0337999999999998</v>
      </c>
      <c r="F1572" s="133">
        <v>12.6</v>
      </c>
      <c r="G1572" s="133">
        <v>6.5</v>
      </c>
      <c r="H1572" s="133">
        <v>2.1</v>
      </c>
      <c r="I1572" s="133">
        <v>9.65</v>
      </c>
    </row>
    <row r="1573" spans="1:9">
      <c r="A1573" s="123">
        <v>38249986</v>
      </c>
      <c r="B1573" s="124" t="s">
        <v>1631</v>
      </c>
      <c r="C1573" s="125"/>
      <c r="D1573" s="138">
        <v>2.4901</v>
      </c>
      <c r="E1573" s="138">
        <v>2.5781000000000001</v>
      </c>
      <c r="F1573" s="133">
        <v>0</v>
      </c>
      <c r="G1573" s="133">
        <v>6.5</v>
      </c>
      <c r="H1573" s="133">
        <v>2.1</v>
      </c>
      <c r="I1573" s="133">
        <v>9.65</v>
      </c>
    </row>
    <row r="1574" spans="1:9">
      <c r="A1574" s="123">
        <v>38249989</v>
      </c>
      <c r="B1574" s="124" t="s">
        <v>200</v>
      </c>
      <c r="C1574" s="125"/>
      <c r="D1574" s="138">
        <v>9.84</v>
      </c>
      <c r="E1574" s="138">
        <v>9.84</v>
      </c>
      <c r="F1574" s="133">
        <v>0</v>
      </c>
      <c r="G1574" s="133">
        <v>6.5</v>
      </c>
      <c r="H1574" s="133">
        <v>2.1</v>
      </c>
      <c r="I1574" s="133">
        <v>9.65</v>
      </c>
    </row>
    <row r="1575" spans="1:9" ht="27">
      <c r="A1575" s="123">
        <v>38273110</v>
      </c>
      <c r="B1575" s="124" t="s">
        <v>1632</v>
      </c>
      <c r="C1575" s="125"/>
      <c r="D1575" s="136">
        <v>2.7523</v>
      </c>
      <c r="E1575" s="136">
        <v>3.1583999999999999</v>
      </c>
      <c r="F1575" s="133">
        <v>12.6</v>
      </c>
      <c r="G1575" s="133">
        <v>10</v>
      </c>
      <c r="H1575" s="133">
        <v>2.1</v>
      </c>
      <c r="I1575" s="133">
        <v>9.65</v>
      </c>
    </row>
    <row r="1576" spans="1:9" ht="27">
      <c r="A1576" s="123">
        <v>38273210</v>
      </c>
      <c r="B1576" s="124" t="s">
        <v>1633</v>
      </c>
      <c r="C1576" s="125"/>
      <c r="D1576" s="138">
        <v>2.6549</v>
      </c>
      <c r="E1576" s="138">
        <v>3.3895</v>
      </c>
      <c r="F1576" s="133">
        <v>12.6</v>
      </c>
      <c r="G1576" s="133">
        <v>10</v>
      </c>
      <c r="H1576" s="133">
        <v>2.1</v>
      </c>
      <c r="I1576" s="133">
        <v>9.65</v>
      </c>
    </row>
    <row r="1577" spans="1:9">
      <c r="A1577" s="123">
        <v>38276100</v>
      </c>
      <c r="B1577" s="126" t="s">
        <v>1634</v>
      </c>
      <c r="C1577" s="125"/>
      <c r="D1577" s="138">
        <v>3.1797</v>
      </c>
      <c r="E1577" s="138">
        <v>4.79</v>
      </c>
      <c r="F1577" s="133">
        <v>12.6</v>
      </c>
      <c r="G1577" s="133">
        <v>10</v>
      </c>
      <c r="H1577" s="133">
        <v>2.1</v>
      </c>
      <c r="I1577" s="133">
        <v>9.65</v>
      </c>
    </row>
    <row r="1578" spans="1:9" ht="27">
      <c r="A1578" s="123">
        <v>38276300</v>
      </c>
      <c r="B1578" s="126" t="s">
        <v>1635</v>
      </c>
      <c r="C1578" s="125"/>
      <c r="D1578" s="138">
        <v>3.4817999999999998</v>
      </c>
      <c r="E1578" s="138">
        <v>3.4817999999999998</v>
      </c>
      <c r="F1578" s="133">
        <v>12.6</v>
      </c>
      <c r="G1578" s="133">
        <v>10</v>
      </c>
      <c r="H1578" s="133">
        <v>2.1</v>
      </c>
      <c r="I1578" s="133">
        <v>9.65</v>
      </c>
    </row>
    <row r="1579" spans="1:9">
      <c r="A1579" s="123">
        <v>38276400</v>
      </c>
      <c r="B1579" s="126" t="s">
        <v>1636</v>
      </c>
      <c r="C1579" s="125"/>
      <c r="D1579" s="138">
        <v>21.74</v>
      </c>
      <c r="E1579" s="138">
        <v>21.981300000000001</v>
      </c>
      <c r="F1579" s="133">
        <v>12.6</v>
      </c>
      <c r="G1579" s="133">
        <v>10</v>
      </c>
      <c r="H1579" s="133">
        <v>2.1</v>
      </c>
      <c r="I1579" s="133">
        <v>9.65</v>
      </c>
    </row>
    <row r="1580" spans="1:9">
      <c r="A1580" s="123">
        <v>38276500</v>
      </c>
      <c r="B1580" s="126" t="s">
        <v>1636</v>
      </c>
      <c r="C1580" s="125"/>
      <c r="D1580" s="138">
        <v>1.1498999999999999</v>
      </c>
      <c r="E1580" s="138">
        <v>1.0555000000000001</v>
      </c>
      <c r="F1580" s="133">
        <v>20</v>
      </c>
      <c r="G1580" s="133">
        <v>5</v>
      </c>
      <c r="H1580" s="133">
        <v>2.1</v>
      </c>
      <c r="I1580" s="133">
        <v>9.65</v>
      </c>
    </row>
    <row r="1581" spans="1:9">
      <c r="A1581" s="123">
        <v>38276800</v>
      </c>
      <c r="B1581" s="126" t="s">
        <v>1636</v>
      </c>
      <c r="C1581" s="125"/>
      <c r="D1581" s="138">
        <v>1.2943</v>
      </c>
      <c r="E1581" s="138">
        <v>1.9330000000000001</v>
      </c>
      <c r="F1581" s="133">
        <v>20</v>
      </c>
      <c r="G1581" s="133">
        <v>5</v>
      </c>
      <c r="H1581" s="133">
        <v>2.1</v>
      </c>
      <c r="I1581" s="133">
        <v>9.65</v>
      </c>
    </row>
    <row r="1582" spans="1:9">
      <c r="A1582" s="123">
        <v>39011020</v>
      </c>
      <c r="B1582" s="124" t="s">
        <v>1637</v>
      </c>
      <c r="C1582" s="125"/>
      <c r="D1582" s="136">
        <v>0.73</v>
      </c>
      <c r="E1582" s="136">
        <v>0.94040000000000001</v>
      </c>
      <c r="F1582" s="133">
        <v>12.6</v>
      </c>
      <c r="G1582" s="133">
        <v>3.25</v>
      </c>
      <c r="H1582" s="133">
        <v>2.1</v>
      </c>
      <c r="I1582" s="133">
        <v>9.65</v>
      </c>
    </row>
    <row r="1583" spans="1:9">
      <c r="A1583" s="123">
        <v>39011030</v>
      </c>
      <c r="B1583" s="124" t="s">
        <v>1638</v>
      </c>
      <c r="C1583" s="125"/>
      <c r="D1583" s="138">
        <v>0.9</v>
      </c>
      <c r="E1583" s="138">
        <v>1.1128</v>
      </c>
      <c r="F1583" s="133">
        <v>20</v>
      </c>
      <c r="G1583" s="133">
        <v>3.25</v>
      </c>
      <c r="H1583" s="133">
        <v>2.1</v>
      </c>
      <c r="I1583" s="133">
        <v>9.65</v>
      </c>
    </row>
    <row r="1584" spans="1:9">
      <c r="A1584" s="123">
        <v>39012019</v>
      </c>
      <c r="B1584" s="124" t="s">
        <v>1639</v>
      </c>
      <c r="C1584" s="125"/>
      <c r="D1584" s="138">
        <v>2.6960000000000002</v>
      </c>
      <c r="E1584" s="138">
        <v>2.6960000000000002</v>
      </c>
      <c r="F1584" s="133">
        <v>12.6</v>
      </c>
      <c r="G1584" s="133">
        <v>3.25</v>
      </c>
      <c r="H1584" s="133">
        <v>2.1</v>
      </c>
      <c r="I1584" s="133">
        <v>9.65</v>
      </c>
    </row>
    <row r="1585" spans="1:9" ht="27">
      <c r="A1585" s="123">
        <v>39012029</v>
      </c>
      <c r="B1585" s="124" t="s">
        <v>1640</v>
      </c>
      <c r="C1585" s="125"/>
      <c r="D1585" s="138">
        <v>0.85289999999999999</v>
      </c>
      <c r="E1585" s="138">
        <v>1.5569</v>
      </c>
      <c r="F1585" s="133">
        <v>20</v>
      </c>
      <c r="G1585" s="133">
        <v>3.25</v>
      </c>
      <c r="H1585" s="133">
        <v>2.1</v>
      </c>
      <c r="I1585" s="133">
        <v>9.65</v>
      </c>
    </row>
    <row r="1586" spans="1:9">
      <c r="A1586" s="123">
        <v>39013010</v>
      </c>
      <c r="B1586" s="124" t="s">
        <v>1641</v>
      </c>
      <c r="C1586" s="125"/>
      <c r="D1586" s="136">
        <v>2.1286</v>
      </c>
      <c r="E1586" s="136">
        <v>2.1286</v>
      </c>
      <c r="F1586" s="133">
        <v>20</v>
      </c>
      <c r="G1586" s="133">
        <v>3.25</v>
      </c>
      <c r="H1586" s="133">
        <v>2.1</v>
      </c>
      <c r="I1586" s="133">
        <v>9.65</v>
      </c>
    </row>
    <row r="1587" spans="1:9" ht="27">
      <c r="A1587" s="123">
        <v>39013090</v>
      </c>
      <c r="B1587" s="124" t="s">
        <v>1642</v>
      </c>
      <c r="C1587" s="125"/>
      <c r="D1587" s="138">
        <v>2.7747000000000002</v>
      </c>
      <c r="E1587" s="138">
        <v>3.3138000000000001</v>
      </c>
      <c r="F1587" s="133">
        <v>0</v>
      </c>
      <c r="G1587" s="133">
        <v>3.25</v>
      </c>
      <c r="H1587" s="133">
        <v>2.1</v>
      </c>
      <c r="I1587" s="133">
        <v>9.65</v>
      </c>
    </row>
    <row r="1588" spans="1:9">
      <c r="A1588" s="123">
        <v>39014000</v>
      </c>
      <c r="B1588" s="126" t="s">
        <v>1643</v>
      </c>
      <c r="C1588" s="125"/>
      <c r="D1588" s="136">
        <v>1.0013000000000001</v>
      </c>
      <c r="E1588" s="136">
        <v>1.1047</v>
      </c>
      <c r="F1588" s="133">
        <v>0</v>
      </c>
      <c r="G1588" s="133">
        <v>3.25</v>
      </c>
      <c r="H1588" s="133">
        <v>2.1</v>
      </c>
      <c r="I1588" s="133">
        <v>9.65</v>
      </c>
    </row>
    <row r="1589" spans="1:9" ht="27">
      <c r="A1589" s="123">
        <v>39019030</v>
      </c>
      <c r="B1589" s="124" t="s">
        <v>1644</v>
      </c>
      <c r="C1589" s="125"/>
      <c r="D1589" s="138">
        <v>1.34</v>
      </c>
      <c r="E1589" s="138">
        <v>1.4275</v>
      </c>
      <c r="F1589" s="133">
        <v>12.6</v>
      </c>
      <c r="G1589" s="133">
        <v>5</v>
      </c>
      <c r="H1589" s="133">
        <v>2.1</v>
      </c>
      <c r="I1589" s="133">
        <v>9.65</v>
      </c>
    </row>
    <row r="1590" spans="1:9">
      <c r="A1590" s="123">
        <v>39019040</v>
      </c>
      <c r="B1590" s="124" t="s">
        <v>1645</v>
      </c>
      <c r="C1590" s="125"/>
      <c r="D1590" s="136">
        <v>1.2605</v>
      </c>
      <c r="E1590" s="136">
        <v>1.9806999999999999</v>
      </c>
      <c r="F1590" s="133">
        <v>12.6</v>
      </c>
      <c r="G1590" s="133">
        <v>3.25</v>
      </c>
      <c r="H1590" s="133">
        <v>2.1</v>
      </c>
      <c r="I1590" s="133">
        <v>9.65</v>
      </c>
    </row>
    <row r="1591" spans="1:9" ht="27">
      <c r="A1591" s="123">
        <v>39019090</v>
      </c>
      <c r="B1591" s="124" t="s">
        <v>1646</v>
      </c>
      <c r="C1591" s="125"/>
      <c r="D1591" s="138">
        <v>0.94</v>
      </c>
      <c r="E1591" s="138">
        <v>0.99880000000000002</v>
      </c>
      <c r="F1591" s="133">
        <v>20</v>
      </c>
      <c r="G1591" s="133">
        <v>3.25</v>
      </c>
      <c r="H1591" s="133">
        <v>2.1</v>
      </c>
      <c r="I1591" s="133">
        <v>9.65</v>
      </c>
    </row>
    <row r="1592" spans="1:9">
      <c r="A1592" s="123">
        <v>39021010</v>
      </c>
      <c r="B1592" s="124" t="s">
        <v>1647</v>
      </c>
      <c r="C1592" s="125"/>
      <c r="D1592" s="138">
        <v>2.5165000000000002</v>
      </c>
      <c r="E1592" s="138">
        <v>3.1823999999999999</v>
      </c>
      <c r="F1592" s="133">
        <v>12.6</v>
      </c>
      <c r="G1592" s="133">
        <v>3.25</v>
      </c>
      <c r="H1592" s="133">
        <v>2.1</v>
      </c>
      <c r="I1592" s="133">
        <v>9.65</v>
      </c>
    </row>
    <row r="1593" spans="1:9" ht="27">
      <c r="A1593" s="123">
        <v>39021020</v>
      </c>
      <c r="B1593" s="124" t="s">
        <v>1648</v>
      </c>
      <c r="C1593" s="125"/>
      <c r="D1593" s="138">
        <v>1.0347</v>
      </c>
      <c r="E1593" s="138">
        <v>1.0762</v>
      </c>
      <c r="F1593" s="133">
        <v>20</v>
      </c>
      <c r="G1593" s="133">
        <v>3.25</v>
      </c>
      <c r="H1593" s="133">
        <v>2.1</v>
      </c>
      <c r="I1593" s="133">
        <v>9.65</v>
      </c>
    </row>
    <row r="1594" spans="1:9">
      <c r="A1594" s="123">
        <v>39022000</v>
      </c>
      <c r="B1594" s="126" t="s">
        <v>1649</v>
      </c>
      <c r="C1594" s="125"/>
      <c r="D1594" s="136">
        <v>2.173</v>
      </c>
      <c r="E1594" s="136">
        <v>2.9319999999999999</v>
      </c>
      <c r="F1594" s="133">
        <v>12.6</v>
      </c>
      <c r="G1594" s="133">
        <v>3.25</v>
      </c>
      <c r="H1594" s="133">
        <v>2.1</v>
      </c>
      <c r="I1594" s="133">
        <v>9.65</v>
      </c>
    </row>
    <row r="1595" spans="1:9" ht="27">
      <c r="A1595" s="123">
        <v>39023000</v>
      </c>
      <c r="B1595" s="124" t="s">
        <v>1650</v>
      </c>
      <c r="C1595" s="125"/>
      <c r="D1595" s="138">
        <v>1.0638000000000001</v>
      </c>
      <c r="E1595" s="138">
        <v>1.2484999999999999</v>
      </c>
      <c r="F1595" s="133">
        <v>18</v>
      </c>
      <c r="G1595" s="133">
        <v>3.25</v>
      </c>
      <c r="H1595" s="133">
        <v>2.1</v>
      </c>
      <c r="I1595" s="133">
        <v>9.65</v>
      </c>
    </row>
    <row r="1596" spans="1:9">
      <c r="A1596" s="123">
        <v>39029000</v>
      </c>
      <c r="B1596" s="124" t="s">
        <v>1651</v>
      </c>
      <c r="C1596" s="125"/>
      <c r="D1596" s="138">
        <v>1.2370000000000001</v>
      </c>
      <c r="E1596" s="138">
        <v>1.3561000000000001</v>
      </c>
      <c r="F1596" s="133">
        <v>12.6</v>
      </c>
      <c r="G1596" s="133">
        <v>5</v>
      </c>
      <c r="H1596" s="133">
        <v>2.1</v>
      </c>
      <c r="I1596" s="133">
        <v>9.65</v>
      </c>
    </row>
    <row r="1597" spans="1:9" ht="27">
      <c r="A1597" s="123">
        <v>39031120</v>
      </c>
      <c r="B1597" s="124" t="s">
        <v>1652</v>
      </c>
      <c r="C1597" s="125"/>
      <c r="D1597" s="138">
        <v>1.4064000000000001</v>
      </c>
      <c r="E1597" s="138">
        <v>1.4762999999999999</v>
      </c>
      <c r="F1597" s="133">
        <v>0</v>
      </c>
      <c r="G1597" s="133">
        <v>3.25</v>
      </c>
      <c r="H1597" s="133">
        <v>2.1</v>
      </c>
      <c r="I1597" s="133">
        <v>9.65</v>
      </c>
    </row>
    <row r="1598" spans="1:9">
      <c r="A1598" s="123">
        <v>39031900</v>
      </c>
      <c r="B1598" s="124" t="s">
        <v>1653</v>
      </c>
      <c r="C1598" s="125"/>
      <c r="D1598" s="136">
        <v>1.3284</v>
      </c>
      <c r="E1598" s="136">
        <v>1.6956</v>
      </c>
      <c r="F1598" s="133">
        <v>0</v>
      </c>
      <c r="G1598" s="133">
        <v>3.25</v>
      </c>
      <c r="H1598" s="133">
        <v>2.1</v>
      </c>
      <c r="I1598" s="133">
        <v>9.65</v>
      </c>
    </row>
    <row r="1599" spans="1:9" ht="27">
      <c r="A1599" s="123">
        <v>39032000</v>
      </c>
      <c r="B1599" s="124" t="s">
        <v>1654</v>
      </c>
      <c r="C1599" s="125"/>
      <c r="D1599" s="138">
        <v>1.8149999999999999</v>
      </c>
      <c r="E1599" s="138">
        <v>1.8149999999999999</v>
      </c>
      <c r="F1599" s="133">
        <v>12.6</v>
      </c>
      <c r="G1599" s="133">
        <v>3.25</v>
      </c>
      <c r="H1599" s="133">
        <v>2.1</v>
      </c>
      <c r="I1599" s="133">
        <v>9.65</v>
      </c>
    </row>
    <row r="1600" spans="1:9">
      <c r="A1600" s="123">
        <v>39033020</v>
      </c>
      <c r="B1600" s="124" t="s">
        <v>1655</v>
      </c>
      <c r="C1600" s="125"/>
      <c r="D1600" s="136">
        <v>1</v>
      </c>
      <c r="E1600" s="136">
        <v>1</v>
      </c>
      <c r="F1600" s="133">
        <v>0</v>
      </c>
      <c r="G1600" s="133">
        <v>3.25</v>
      </c>
      <c r="H1600" s="133">
        <v>2.1</v>
      </c>
      <c r="I1600" s="133">
        <v>9.65</v>
      </c>
    </row>
    <row r="1601" spans="1:9" ht="27">
      <c r="A1601" s="123">
        <v>39039010</v>
      </c>
      <c r="B1601" s="124" t="s">
        <v>1656</v>
      </c>
      <c r="C1601" s="125"/>
      <c r="D1601" s="136">
        <v>1.7196</v>
      </c>
      <c r="E1601" s="136">
        <v>2.1852</v>
      </c>
      <c r="F1601" s="133">
        <v>20</v>
      </c>
      <c r="G1601" s="133">
        <v>3.25</v>
      </c>
      <c r="H1601" s="133">
        <v>2.1</v>
      </c>
      <c r="I1601" s="133">
        <v>9.65</v>
      </c>
    </row>
    <row r="1602" spans="1:9">
      <c r="A1602" s="123">
        <v>39039020</v>
      </c>
      <c r="B1602" s="124" t="s">
        <v>1657</v>
      </c>
      <c r="C1602" s="125"/>
      <c r="D1602" s="136">
        <v>0.71760000000000002</v>
      </c>
      <c r="E1602" s="136">
        <v>0.86019999999999996</v>
      </c>
      <c r="F1602" s="133">
        <v>20</v>
      </c>
      <c r="G1602" s="133">
        <v>3.25</v>
      </c>
      <c r="H1602" s="133">
        <v>2.1</v>
      </c>
      <c r="I1602" s="133">
        <v>9.65</v>
      </c>
    </row>
    <row r="1603" spans="1:9">
      <c r="A1603" s="123">
        <v>39039090</v>
      </c>
      <c r="B1603" s="124" t="s">
        <v>1658</v>
      </c>
      <c r="C1603" s="125"/>
      <c r="D1603" s="136">
        <v>0.91590000000000005</v>
      </c>
      <c r="E1603" s="136">
        <v>0.98099999999999998</v>
      </c>
      <c r="F1603" s="133">
        <v>12.6</v>
      </c>
      <c r="G1603" s="133">
        <v>3.25</v>
      </c>
      <c r="H1603" s="133">
        <v>2.1</v>
      </c>
      <c r="I1603" s="133">
        <v>9.65</v>
      </c>
    </row>
    <row r="1604" spans="1:9">
      <c r="A1604" s="123">
        <v>39041010</v>
      </c>
      <c r="B1604" s="124" t="s">
        <v>1659</v>
      </c>
      <c r="C1604" s="125"/>
      <c r="D1604" s="136">
        <v>1.5429999999999999</v>
      </c>
      <c r="E1604" s="136">
        <v>2.0752999999999999</v>
      </c>
      <c r="F1604" s="133">
        <v>12.6</v>
      </c>
      <c r="G1604" s="133">
        <v>3.25</v>
      </c>
      <c r="H1604" s="133">
        <v>2.1</v>
      </c>
      <c r="I1604" s="133">
        <v>9.65</v>
      </c>
    </row>
    <row r="1605" spans="1:9">
      <c r="A1605" s="123">
        <v>39041020</v>
      </c>
      <c r="B1605" s="124" t="s">
        <v>1660</v>
      </c>
      <c r="C1605" s="125"/>
      <c r="D1605" s="136">
        <v>0.95750000000000002</v>
      </c>
      <c r="E1605" s="136">
        <v>1.0443</v>
      </c>
      <c r="F1605" s="133">
        <v>12.6</v>
      </c>
      <c r="G1605" s="133">
        <v>3.25</v>
      </c>
      <c r="H1605" s="133">
        <v>2.1</v>
      </c>
      <c r="I1605" s="133">
        <v>9.65</v>
      </c>
    </row>
    <row r="1606" spans="1:9">
      <c r="A1606" s="123">
        <v>39041090</v>
      </c>
      <c r="B1606" s="124" t="s">
        <v>1661</v>
      </c>
      <c r="C1606" s="125"/>
      <c r="D1606" s="136">
        <v>0.96489999999999998</v>
      </c>
      <c r="E1606" s="136">
        <v>1.7499</v>
      </c>
      <c r="F1606" s="133">
        <v>12.6</v>
      </c>
      <c r="G1606" s="133">
        <v>3.25</v>
      </c>
      <c r="H1606" s="133">
        <v>2.1</v>
      </c>
      <c r="I1606" s="133">
        <v>9.65</v>
      </c>
    </row>
    <row r="1607" spans="1:9">
      <c r="A1607" s="123">
        <v>39042100</v>
      </c>
      <c r="B1607" s="124" t="s">
        <v>1662</v>
      </c>
      <c r="C1607" s="125"/>
      <c r="D1607" s="136">
        <v>2.6543000000000001</v>
      </c>
      <c r="E1607" s="136">
        <v>3.5687000000000002</v>
      </c>
      <c r="F1607" s="133">
        <v>0</v>
      </c>
      <c r="G1607" s="133">
        <v>3.25</v>
      </c>
      <c r="H1607" s="133">
        <v>2.1</v>
      </c>
      <c r="I1607" s="133">
        <v>9.65</v>
      </c>
    </row>
    <row r="1608" spans="1:9">
      <c r="A1608" s="123">
        <v>39042200</v>
      </c>
      <c r="B1608" s="124" t="s">
        <v>1663</v>
      </c>
      <c r="C1608" s="125"/>
      <c r="D1608" s="136">
        <v>3.4310999999999998</v>
      </c>
      <c r="E1608" s="136">
        <v>3.4748000000000001</v>
      </c>
      <c r="F1608" s="133">
        <v>12.6</v>
      </c>
      <c r="G1608" s="133">
        <v>3.25</v>
      </c>
      <c r="H1608" s="133">
        <v>2.1</v>
      </c>
      <c r="I1608" s="133">
        <v>9.65</v>
      </c>
    </row>
    <row r="1609" spans="1:9">
      <c r="A1609" s="123">
        <v>39043000</v>
      </c>
      <c r="B1609" s="124" t="s">
        <v>1664</v>
      </c>
      <c r="C1609" s="125"/>
      <c r="D1609" s="136">
        <v>2.6335000000000002</v>
      </c>
      <c r="E1609" s="136">
        <v>3.8546</v>
      </c>
      <c r="F1609" s="133">
        <v>0</v>
      </c>
      <c r="G1609" s="133">
        <v>3.25</v>
      </c>
      <c r="H1609" s="133">
        <v>2.1</v>
      </c>
      <c r="I1609" s="133">
        <v>9.65</v>
      </c>
    </row>
    <row r="1610" spans="1:9">
      <c r="A1610" s="123">
        <v>39044010</v>
      </c>
      <c r="B1610" s="124" t="s">
        <v>1665</v>
      </c>
      <c r="C1610" s="125"/>
      <c r="D1610" s="138">
        <v>4.4058999999999999</v>
      </c>
      <c r="E1610" s="138">
        <v>5.6623000000000001</v>
      </c>
      <c r="F1610" s="133">
        <v>0</v>
      </c>
      <c r="G1610" s="133">
        <v>3.25</v>
      </c>
      <c r="H1610" s="133">
        <v>2.1</v>
      </c>
      <c r="I1610" s="133">
        <v>9.65</v>
      </c>
    </row>
    <row r="1611" spans="1:9">
      <c r="A1611" s="123">
        <v>39045090</v>
      </c>
      <c r="B1611" s="124" t="s">
        <v>1666</v>
      </c>
      <c r="C1611" s="125"/>
      <c r="D1611" s="138">
        <v>5.5396999999999998</v>
      </c>
      <c r="E1611" s="138">
        <v>7.1832000000000003</v>
      </c>
      <c r="F1611" s="133">
        <v>5.4</v>
      </c>
      <c r="G1611" s="133">
        <v>3.25</v>
      </c>
      <c r="H1611" s="133">
        <v>2.1</v>
      </c>
      <c r="I1611" s="133">
        <v>9.65</v>
      </c>
    </row>
    <row r="1612" spans="1:9">
      <c r="A1612" s="123">
        <v>39046110</v>
      </c>
      <c r="B1612" s="124" t="s">
        <v>1641</v>
      </c>
      <c r="C1612" s="125"/>
      <c r="D1612" s="138">
        <v>13.2103</v>
      </c>
      <c r="E1612" s="138">
        <v>16.2362</v>
      </c>
      <c r="F1612" s="133">
        <v>0</v>
      </c>
      <c r="G1612" s="133">
        <v>3.25</v>
      </c>
      <c r="H1612" s="133">
        <v>2.1</v>
      </c>
      <c r="I1612" s="133">
        <v>9.65</v>
      </c>
    </row>
    <row r="1613" spans="1:9" ht="27">
      <c r="A1613" s="123">
        <v>39046190</v>
      </c>
      <c r="B1613" s="124" t="s">
        <v>1667</v>
      </c>
      <c r="C1613" s="125"/>
      <c r="D1613" s="136">
        <v>10.076700000000001</v>
      </c>
      <c r="E1613" s="136">
        <v>18.686900000000001</v>
      </c>
      <c r="F1613" s="133">
        <v>0</v>
      </c>
      <c r="G1613" s="133">
        <v>3.25</v>
      </c>
      <c r="H1613" s="133">
        <v>2.1</v>
      </c>
      <c r="I1613" s="133">
        <v>9.65</v>
      </c>
    </row>
    <row r="1614" spans="1:9">
      <c r="A1614" s="123">
        <v>39046910</v>
      </c>
      <c r="B1614" s="124" t="s">
        <v>1668</v>
      </c>
      <c r="C1614" s="125"/>
      <c r="D1614" s="138">
        <v>1.1527000000000001</v>
      </c>
      <c r="E1614" s="138">
        <v>2.3077999999999999</v>
      </c>
      <c r="F1614" s="133">
        <v>0</v>
      </c>
      <c r="G1614" s="133">
        <v>3.25</v>
      </c>
      <c r="H1614" s="133">
        <v>2.1</v>
      </c>
      <c r="I1614" s="133">
        <v>9.65</v>
      </c>
    </row>
    <row r="1615" spans="1:9">
      <c r="A1615" s="123">
        <v>39046990</v>
      </c>
      <c r="B1615" s="124" t="s">
        <v>1669</v>
      </c>
      <c r="C1615" s="125"/>
      <c r="D1615" s="136">
        <v>1.768</v>
      </c>
      <c r="E1615" s="136">
        <v>1.8885000000000001</v>
      </c>
      <c r="F1615" s="133">
        <v>12.6</v>
      </c>
      <c r="G1615" s="133">
        <v>3.25</v>
      </c>
      <c r="H1615" s="133">
        <v>2.1</v>
      </c>
      <c r="I1615" s="133">
        <v>9.65</v>
      </c>
    </row>
    <row r="1616" spans="1:9">
      <c r="A1616" s="123">
        <v>39049010</v>
      </c>
      <c r="B1616" s="124" t="s">
        <v>1670</v>
      </c>
      <c r="C1616" s="125"/>
      <c r="D1616" s="136">
        <v>0.90290000000000004</v>
      </c>
      <c r="E1616" s="136">
        <v>0.97499999999999998</v>
      </c>
      <c r="F1616" s="133">
        <v>12.6</v>
      </c>
      <c r="G1616" s="133">
        <v>3.25</v>
      </c>
      <c r="H1616" s="133">
        <v>2.1</v>
      </c>
      <c r="I1616" s="133">
        <v>9.65</v>
      </c>
    </row>
    <row r="1617" spans="1:9">
      <c r="A1617" s="123">
        <v>39051910</v>
      </c>
      <c r="B1617" s="124" t="s">
        <v>1671</v>
      </c>
      <c r="C1617" s="125"/>
      <c r="D1617" s="138">
        <v>1.2630999999999999</v>
      </c>
      <c r="E1617" s="138">
        <v>1.4789000000000001</v>
      </c>
      <c r="F1617" s="133">
        <v>12.6</v>
      </c>
      <c r="G1617" s="133">
        <v>3.25</v>
      </c>
      <c r="H1617" s="133">
        <v>2.1</v>
      </c>
      <c r="I1617" s="133">
        <v>9.65</v>
      </c>
    </row>
    <row r="1618" spans="1:9">
      <c r="A1618" s="123">
        <v>39052100</v>
      </c>
      <c r="B1618" s="124" t="s">
        <v>1672</v>
      </c>
      <c r="C1618" s="125"/>
      <c r="D1618" s="136">
        <v>1.5450999999999999</v>
      </c>
      <c r="E1618" s="136">
        <v>1.7004999999999999</v>
      </c>
      <c r="F1618" s="133">
        <v>0</v>
      </c>
      <c r="G1618" s="133">
        <v>3.25</v>
      </c>
      <c r="H1618" s="133">
        <v>2.1</v>
      </c>
      <c r="I1618" s="133">
        <v>9.65</v>
      </c>
    </row>
    <row r="1619" spans="1:9">
      <c r="A1619" s="123">
        <v>39052900</v>
      </c>
      <c r="B1619" s="124" t="s">
        <v>1673</v>
      </c>
      <c r="C1619" s="125"/>
      <c r="D1619" s="136">
        <v>6.6520999999999999</v>
      </c>
      <c r="E1619" s="136">
        <v>7.5780000000000003</v>
      </c>
      <c r="F1619" s="133">
        <v>0</v>
      </c>
      <c r="G1619" s="133">
        <v>3.25</v>
      </c>
      <c r="H1619" s="133">
        <v>2.1</v>
      </c>
      <c r="I1619" s="133">
        <v>9.65</v>
      </c>
    </row>
    <row r="1620" spans="1:9">
      <c r="A1620" s="123">
        <v>39053000</v>
      </c>
      <c r="B1620" s="126" t="s">
        <v>1674</v>
      </c>
      <c r="C1620" s="125"/>
      <c r="D1620" s="138">
        <v>5.3247999999999998</v>
      </c>
      <c r="E1620" s="138">
        <v>6.6200999999999999</v>
      </c>
      <c r="F1620" s="133">
        <v>0</v>
      </c>
      <c r="G1620" s="133">
        <v>3.25</v>
      </c>
      <c r="H1620" s="133">
        <v>2.1</v>
      </c>
      <c r="I1620" s="133">
        <v>9.65</v>
      </c>
    </row>
    <row r="1621" spans="1:9">
      <c r="A1621" s="123">
        <v>39059190</v>
      </c>
      <c r="B1621" s="124" t="s">
        <v>1675</v>
      </c>
      <c r="C1621" s="125"/>
      <c r="D1621" s="136">
        <v>7.4873000000000003</v>
      </c>
      <c r="E1621" s="136">
        <v>9.7904999999999998</v>
      </c>
      <c r="F1621" s="133">
        <v>10.8</v>
      </c>
      <c r="G1621" s="133">
        <v>3.25</v>
      </c>
      <c r="H1621" s="133">
        <v>2.1</v>
      </c>
      <c r="I1621" s="133">
        <v>9.65</v>
      </c>
    </row>
    <row r="1622" spans="1:9">
      <c r="A1622" s="123">
        <v>39059920</v>
      </c>
      <c r="B1622" s="124" t="s">
        <v>1676</v>
      </c>
      <c r="C1622" s="125"/>
      <c r="D1622" s="136">
        <v>7.2103999999999999</v>
      </c>
      <c r="E1622" s="136">
        <v>9.6944999999999997</v>
      </c>
      <c r="F1622" s="133">
        <v>0</v>
      </c>
      <c r="G1622" s="133">
        <v>3.25</v>
      </c>
      <c r="H1622" s="133">
        <v>2.1</v>
      </c>
      <c r="I1622" s="133">
        <v>9.65</v>
      </c>
    </row>
    <row r="1623" spans="1:9">
      <c r="A1623" s="123">
        <v>39059930</v>
      </c>
      <c r="B1623" s="124" t="s">
        <v>1677</v>
      </c>
      <c r="C1623" s="125"/>
      <c r="D1623" s="136">
        <v>1.3858999999999999</v>
      </c>
      <c r="E1623" s="136">
        <v>1.9404999999999999</v>
      </c>
      <c r="F1623" s="133">
        <v>12.6</v>
      </c>
      <c r="G1623" s="133">
        <v>3.25</v>
      </c>
      <c r="H1623" s="133">
        <v>2.1</v>
      </c>
      <c r="I1623" s="133">
        <v>9.65</v>
      </c>
    </row>
    <row r="1624" spans="1:9">
      <c r="A1624" s="123">
        <v>39059990</v>
      </c>
      <c r="B1624" s="124" t="s">
        <v>1678</v>
      </c>
      <c r="C1624" s="125"/>
      <c r="D1624" s="136">
        <v>0.58340000000000003</v>
      </c>
      <c r="E1624" s="136">
        <v>1.0867</v>
      </c>
      <c r="F1624" s="133">
        <v>12.6</v>
      </c>
      <c r="G1624" s="133">
        <v>3.25</v>
      </c>
      <c r="H1624" s="133">
        <v>2.1</v>
      </c>
      <c r="I1624" s="133">
        <v>9.65</v>
      </c>
    </row>
    <row r="1625" spans="1:9">
      <c r="A1625" s="123">
        <v>39061000</v>
      </c>
      <c r="B1625" s="124" t="s">
        <v>1679</v>
      </c>
      <c r="C1625" s="125"/>
      <c r="D1625" s="136">
        <v>1.0848</v>
      </c>
      <c r="E1625" s="136">
        <v>1.1982999999999999</v>
      </c>
      <c r="F1625" s="133">
        <v>12.6</v>
      </c>
      <c r="G1625" s="133">
        <v>3.25</v>
      </c>
      <c r="H1625" s="133">
        <v>2.1</v>
      </c>
      <c r="I1625" s="133">
        <v>9.65</v>
      </c>
    </row>
    <row r="1626" spans="1:9">
      <c r="A1626" s="123">
        <v>39069011</v>
      </c>
      <c r="B1626" s="124" t="s">
        <v>1680</v>
      </c>
      <c r="C1626" s="125"/>
      <c r="D1626" s="136">
        <v>0.62619999999999998</v>
      </c>
      <c r="E1626" s="136">
        <v>1.23</v>
      </c>
      <c r="F1626" s="133">
        <v>12.6</v>
      </c>
      <c r="G1626" s="133">
        <v>3.25</v>
      </c>
      <c r="H1626" s="133">
        <v>2.1</v>
      </c>
      <c r="I1626" s="133">
        <v>9.65</v>
      </c>
    </row>
    <row r="1627" spans="1:9">
      <c r="A1627" s="123">
        <v>39069012</v>
      </c>
      <c r="B1627" s="124" t="s">
        <v>1681</v>
      </c>
      <c r="C1627" s="125"/>
      <c r="D1627" s="136">
        <v>1.9028</v>
      </c>
      <c r="E1627" s="136">
        <v>2.5426000000000002</v>
      </c>
      <c r="F1627" s="133">
        <v>12.6</v>
      </c>
      <c r="G1627" s="133">
        <v>3.25</v>
      </c>
      <c r="H1627" s="133">
        <v>2.1</v>
      </c>
      <c r="I1627" s="133">
        <v>9.65</v>
      </c>
    </row>
    <row r="1628" spans="1:9">
      <c r="A1628" s="123">
        <v>39069019</v>
      </c>
      <c r="B1628" s="124" t="s">
        <v>1682</v>
      </c>
      <c r="C1628" s="125"/>
      <c r="D1628" s="138">
        <v>2.0484</v>
      </c>
      <c r="E1628" s="138">
        <v>2.1335999999999999</v>
      </c>
      <c r="F1628" s="133">
        <v>0</v>
      </c>
      <c r="G1628" s="133">
        <v>3.25</v>
      </c>
      <c r="H1628" s="133">
        <v>2.1</v>
      </c>
      <c r="I1628" s="133">
        <v>9.65</v>
      </c>
    </row>
    <row r="1629" spans="1:9">
      <c r="A1629" s="123">
        <v>39069021</v>
      </c>
      <c r="B1629" s="124" t="s">
        <v>1683</v>
      </c>
      <c r="C1629" s="125"/>
      <c r="D1629" s="138">
        <v>2.4367999999999999</v>
      </c>
      <c r="E1629" s="138">
        <v>3.7385000000000002</v>
      </c>
      <c r="F1629" s="133">
        <v>12.6</v>
      </c>
      <c r="G1629" s="133">
        <v>3.25</v>
      </c>
      <c r="H1629" s="133">
        <v>2.1</v>
      </c>
      <c r="I1629" s="133">
        <v>9.65</v>
      </c>
    </row>
    <row r="1630" spans="1:9">
      <c r="A1630" s="123">
        <v>39069022</v>
      </c>
      <c r="B1630" s="124" t="s">
        <v>1684</v>
      </c>
      <c r="C1630" s="125"/>
      <c r="D1630" s="136">
        <v>2.3773</v>
      </c>
      <c r="E1630" s="136">
        <v>2.8319999999999999</v>
      </c>
      <c r="F1630" s="133">
        <v>12.6</v>
      </c>
      <c r="G1630" s="133">
        <v>3.25</v>
      </c>
      <c r="H1630" s="133">
        <v>2.1</v>
      </c>
      <c r="I1630" s="133">
        <v>9.65</v>
      </c>
    </row>
    <row r="1631" spans="1:9" ht="27">
      <c r="A1631" s="123">
        <v>39069029</v>
      </c>
      <c r="B1631" s="124" t="s">
        <v>1685</v>
      </c>
      <c r="C1631" s="125"/>
      <c r="D1631" s="138">
        <v>1.3375999999999999</v>
      </c>
      <c r="E1631" s="138">
        <v>1.8794999999999999</v>
      </c>
      <c r="F1631" s="133">
        <v>12.6</v>
      </c>
      <c r="G1631" s="133">
        <v>3.25</v>
      </c>
      <c r="H1631" s="133">
        <v>2.1</v>
      </c>
      <c r="I1631" s="133">
        <v>9.65</v>
      </c>
    </row>
    <row r="1632" spans="1:9">
      <c r="A1632" s="123">
        <v>39069031</v>
      </c>
      <c r="B1632" s="124" t="s">
        <v>1686</v>
      </c>
      <c r="C1632" s="125"/>
      <c r="D1632" s="138">
        <v>5.7973999999999997</v>
      </c>
      <c r="E1632" s="138">
        <v>5.8211000000000004</v>
      </c>
      <c r="F1632" s="133">
        <v>12.6</v>
      </c>
      <c r="G1632" s="133">
        <v>3.25</v>
      </c>
      <c r="H1632" s="133">
        <v>2.1</v>
      </c>
      <c r="I1632" s="133">
        <v>9.65</v>
      </c>
    </row>
    <row r="1633" spans="1:9" ht="27">
      <c r="A1633" s="123">
        <v>39069039</v>
      </c>
      <c r="B1633" s="124" t="s">
        <v>1687</v>
      </c>
      <c r="C1633" s="125"/>
      <c r="D1633" s="138">
        <v>1.8314999999999999</v>
      </c>
      <c r="E1633" s="138">
        <v>1.8844000000000001</v>
      </c>
      <c r="F1633" s="133">
        <v>12.6</v>
      </c>
      <c r="G1633" s="133">
        <v>3.25</v>
      </c>
      <c r="H1633" s="133">
        <v>2.1</v>
      </c>
      <c r="I1633" s="133">
        <v>9.65</v>
      </c>
    </row>
    <row r="1634" spans="1:9">
      <c r="A1634" s="123">
        <v>39069041</v>
      </c>
      <c r="B1634" s="124" t="s">
        <v>1688</v>
      </c>
      <c r="C1634" s="125"/>
      <c r="D1634" s="138">
        <v>4.6444000000000001</v>
      </c>
      <c r="E1634" s="138">
        <v>5.4855999999999998</v>
      </c>
      <c r="F1634" s="133">
        <v>0</v>
      </c>
      <c r="G1634" s="133">
        <v>3.25</v>
      </c>
      <c r="H1634" s="133">
        <v>2.1</v>
      </c>
      <c r="I1634" s="133">
        <v>9.65</v>
      </c>
    </row>
    <row r="1635" spans="1:9" ht="27">
      <c r="A1635" s="123">
        <v>39069042</v>
      </c>
      <c r="B1635" s="124" t="s">
        <v>1689</v>
      </c>
      <c r="C1635" s="125"/>
      <c r="D1635" s="138">
        <v>1.1399999999999999</v>
      </c>
      <c r="E1635" s="138">
        <v>1.2142999999999999</v>
      </c>
      <c r="F1635" s="133">
        <v>0</v>
      </c>
      <c r="G1635" s="133">
        <v>3.25</v>
      </c>
      <c r="H1635" s="133">
        <v>2.1</v>
      </c>
      <c r="I1635" s="133">
        <v>9.65</v>
      </c>
    </row>
    <row r="1636" spans="1:9">
      <c r="A1636" s="123">
        <v>39069043</v>
      </c>
      <c r="B1636" s="124" t="s">
        <v>1690</v>
      </c>
      <c r="C1636" s="125"/>
      <c r="D1636" s="136">
        <v>2.9413</v>
      </c>
      <c r="E1636" s="136">
        <v>2.9763000000000002</v>
      </c>
      <c r="F1636" s="133">
        <v>0</v>
      </c>
      <c r="G1636" s="133">
        <v>3.25</v>
      </c>
      <c r="H1636" s="133">
        <v>2.1</v>
      </c>
      <c r="I1636" s="133">
        <v>9.65</v>
      </c>
    </row>
    <row r="1637" spans="1:9" ht="27">
      <c r="A1637" s="123">
        <v>39069044</v>
      </c>
      <c r="B1637" s="124" t="s">
        <v>1691</v>
      </c>
      <c r="C1637" s="125"/>
      <c r="D1637" s="138">
        <v>1.85</v>
      </c>
      <c r="E1637" s="138">
        <v>1.9461999999999999</v>
      </c>
      <c r="F1637" s="133">
        <v>0</v>
      </c>
      <c r="G1637" s="133">
        <v>3.25</v>
      </c>
      <c r="H1637" s="133">
        <v>2.1</v>
      </c>
      <c r="I1637" s="133">
        <v>9.65</v>
      </c>
    </row>
    <row r="1638" spans="1:9">
      <c r="A1638" s="123">
        <v>39069045</v>
      </c>
      <c r="B1638" s="124" t="s">
        <v>1692</v>
      </c>
      <c r="C1638" s="125"/>
      <c r="D1638" s="136">
        <v>13.3767</v>
      </c>
      <c r="E1638" s="136">
        <v>13.3767</v>
      </c>
      <c r="F1638" s="133">
        <v>0</v>
      </c>
      <c r="G1638" s="133">
        <v>3.25</v>
      </c>
      <c r="H1638" s="133">
        <v>2.1</v>
      </c>
      <c r="I1638" s="133">
        <v>9.65</v>
      </c>
    </row>
    <row r="1639" spans="1:9" ht="27">
      <c r="A1639" s="123">
        <v>39069047</v>
      </c>
      <c r="B1639" s="124" t="s">
        <v>1693</v>
      </c>
      <c r="C1639" s="125"/>
      <c r="D1639" s="138">
        <v>1.2690999999999999</v>
      </c>
      <c r="E1639" s="138">
        <v>1.8299000000000001</v>
      </c>
      <c r="F1639" s="133">
        <v>12.6</v>
      </c>
      <c r="G1639" s="133">
        <v>3.25</v>
      </c>
      <c r="H1639" s="133">
        <v>2.1</v>
      </c>
      <c r="I1639" s="133">
        <v>9.65</v>
      </c>
    </row>
    <row r="1640" spans="1:9">
      <c r="A1640" s="123">
        <v>39069048</v>
      </c>
      <c r="B1640" s="124" t="s">
        <v>1694</v>
      </c>
      <c r="C1640" s="125"/>
      <c r="D1640" s="136">
        <v>1.3170999999999999</v>
      </c>
      <c r="E1640" s="136">
        <v>1.3703000000000001</v>
      </c>
      <c r="F1640" s="133">
        <v>0</v>
      </c>
      <c r="G1640" s="133">
        <v>3.25</v>
      </c>
      <c r="H1640" s="133">
        <v>2.1</v>
      </c>
      <c r="I1640" s="133">
        <v>9.65</v>
      </c>
    </row>
    <row r="1641" spans="1:9" ht="27">
      <c r="A1641" s="123">
        <v>39069049</v>
      </c>
      <c r="B1641" s="124" t="s">
        <v>1695</v>
      </c>
      <c r="C1641" s="125"/>
      <c r="D1641" s="138">
        <v>0.69279999999999997</v>
      </c>
      <c r="E1641" s="138">
        <v>1.4083000000000001</v>
      </c>
      <c r="F1641" s="133">
        <v>12.6</v>
      </c>
      <c r="G1641" s="133">
        <v>3.25</v>
      </c>
      <c r="H1641" s="133">
        <v>2.1</v>
      </c>
      <c r="I1641" s="133">
        <v>9.65</v>
      </c>
    </row>
    <row r="1642" spans="1:9">
      <c r="A1642" s="123">
        <v>39071031</v>
      </c>
      <c r="B1642" s="124" t="s">
        <v>1696</v>
      </c>
      <c r="C1642" s="125"/>
      <c r="D1642" s="136">
        <v>1.1315</v>
      </c>
      <c r="E1642" s="136">
        <v>1.2965</v>
      </c>
      <c r="F1642" s="133">
        <v>0</v>
      </c>
      <c r="G1642" s="133">
        <v>3.25</v>
      </c>
      <c r="H1642" s="133">
        <v>2.1</v>
      </c>
      <c r="I1642" s="133">
        <v>9.65</v>
      </c>
    </row>
    <row r="1643" spans="1:9" ht="27">
      <c r="A1643" s="123">
        <v>39071039</v>
      </c>
      <c r="B1643" s="124" t="s">
        <v>1697</v>
      </c>
      <c r="C1643" s="125"/>
      <c r="D1643" s="138">
        <v>1.5176000000000001</v>
      </c>
      <c r="E1643" s="138">
        <v>1.6105</v>
      </c>
      <c r="F1643" s="133">
        <v>0</v>
      </c>
      <c r="G1643" s="133">
        <v>3.25</v>
      </c>
      <c r="H1643" s="133">
        <v>2.1</v>
      </c>
      <c r="I1643" s="133">
        <v>9.65</v>
      </c>
    </row>
    <row r="1644" spans="1:9">
      <c r="A1644" s="123">
        <v>39071041</v>
      </c>
      <c r="B1644" s="124" t="s">
        <v>1698</v>
      </c>
      <c r="C1644" s="125"/>
      <c r="D1644" s="136">
        <v>1.514</v>
      </c>
      <c r="E1644" s="136">
        <v>1.6194</v>
      </c>
      <c r="F1644" s="133">
        <v>12.6</v>
      </c>
      <c r="G1644" s="133">
        <v>3.25</v>
      </c>
      <c r="H1644" s="133">
        <v>2.1</v>
      </c>
      <c r="I1644" s="133">
        <v>9.65</v>
      </c>
    </row>
    <row r="1645" spans="1:9" ht="27">
      <c r="A1645" s="123">
        <v>39071049</v>
      </c>
      <c r="B1645" s="124" t="s">
        <v>1699</v>
      </c>
      <c r="C1645" s="125"/>
      <c r="D1645" s="138">
        <v>2.72</v>
      </c>
      <c r="E1645" s="138">
        <v>2.72</v>
      </c>
      <c r="F1645" s="133">
        <v>12.6</v>
      </c>
      <c r="G1645" s="133">
        <v>3.25</v>
      </c>
      <c r="H1645" s="133">
        <v>2.1</v>
      </c>
      <c r="I1645" s="133">
        <v>9.65</v>
      </c>
    </row>
    <row r="1646" spans="1:9">
      <c r="A1646" s="123">
        <v>39071091</v>
      </c>
      <c r="B1646" s="124" t="s">
        <v>1700</v>
      </c>
      <c r="C1646" s="125"/>
      <c r="D1646" s="138">
        <v>6.4885000000000002</v>
      </c>
      <c r="E1646" s="138">
        <v>6.5358000000000001</v>
      </c>
      <c r="F1646" s="133">
        <v>12.6</v>
      </c>
      <c r="G1646" s="133">
        <v>3.25</v>
      </c>
      <c r="H1646" s="133">
        <v>2.1</v>
      </c>
      <c r="I1646" s="133">
        <v>9.65</v>
      </c>
    </row>
    <row r="1647" spans="1:9">
      <c r="A1647" s="123">
        <v>39071099</v>
      </c>
      <c r="B1647" s="124" t="s">
        <v>1701</v>
      </c>
      <c r="C1647" s="125"/>
      <c r="D1647" s="138">
        <v>1.3902000000000001</v>
      </c>
      <c r="E1647" s="138">
        <v>1.3902000000000001</v>
      </c>
      <c r="F1647" s="133">
        <v>0</v>
      </c>
      <c r="G1647" s="133">
        <v>3.25</v>
      </c>
      <c r="H1647" s="133">
        <v>2.1</v>
      </c>
      <c r="I1647" s="133">
        <v>9.65</v>
      </c>
    </row>
    <row r="1648" spans="1:9">
      <c r="A1648" s="123">
        <v>39072100</v>
      </c>
      <c r="B1648" s="126" t="s">
        <v>1702</v>
      </c>
      <c r="C1648" s="125"/>
      <c r="D1648" s="138">
        <v>2.0537999999999998</v>
      </c>
      <c r="E1648" s="138">
        <v>2.4344999999999999</v>
      </c>
      <c r="F1648" s="133">
        <v>0</v>
      </c>
      <c r="G1648" s="133">
        <v>3.25</v>
      </c>
      <c r="H1648" s="133">
        <v>2.1</v>
      </c>
      <c r="I1648" s="133">
        <v>9.65</v>
      </c>
    </row>
    <row r="1649" spans="1:9">
      <c r="A1649" s="123">
        <v>39072912</v>
      </c>
      <c r="B1649" s="124" t="s">
        <v>1638</v>
      </c>
      <c r="C1649" s="125"/>
      <c r="D1649" s="138">
        <v>1.0284</v>
      </c>
      <c r="E1649" s="138">
        <v>1.5318000000000001</v>
      </c>
      <c r="F1649" s="133">
        <v>12.6</v>
      </c>
      <c r="G1649" s="133">
        <v>3.25</v>
      </c>
      <c r="H1649" s="133">
        <v>2.1</v>
      </c>
      <c r="I1649" s="133">
        <v>9.65</v>
      </c>
    </row>
    <row r="1650" spans="1:9" ht="27">
      <c r="A1650" s="123">
        <v>39072920</v>
      </c>
      <c r="B1650" s="124" t="s">
        <v>1703</v>
      </c>
      <c r="C1650" s="125"/>
      <c r="D1650" s="138">
        <v>1.1917</v>
      </c>
      <c r="E1650" s="138">
        <v>1.3768</v>
      </c>
      <c r="F1650" s="133">
        <v>12.6</v>
      </c>
      <c r="G1650" s="133">
        <v>3.25</v>
      </c>
      <c r="H1650" s="133">
        <v>2.1</v>
      </c>
      <c r="I1650" s="133">
        <v>9.65</v>
      </c>
    </row>
    <row r="1651" spans="1:9">
      <c r="A1651" s="123">
        <v>39072931</v>
      </c>
      <c r="B1651" s="124" t="s">
        <v>1704</v>
      </c>
      <c r="C1651" s="125"/>
      <c r="D1651" s="138">
        <v>1.7823</v>
      </c>
      <c r="E1651" s="138">
        <v>1.9258999999999999</v>
      </c>
      <c r="F1651" s="133">
        <v>0</v>
      </c>
      <c r="G1651" s="133">
        <v>3.25</v>
      </c>
      <c r="H1651" s="133">
        <v>2.1</v>
      </c>
      <c r="I1651" s="133">
        <v>9.65</v>
      </c>
    </row>
    <row r="1652" spans="1:9">
      <c r="A1652" s="123">
        <v>39072939</v>
      </c>
      <c r="B1652" s="124" t="s">
        <v>200</v>
      </c>
      <c r="C1652" s="125"/>
      <c r="D1652" s="138">
        <v>1.0978000000000001</v>
      </c>
      <c r="E1652" s="138">
        <v>1.5875999999999999</v>
      </c>
      <c r="F1652" s="133">
        <v>12.6</v>
      </c>
      <c r="G1652" s="133">
        <v>3.25</v>
      </c>
      <c r="H1652" s="133">
        <v>2.1</v>
      </c>
      <c r="I1652" s="133">
        <v>9.65</v>
      </c>
    </row>
    <row r="1653" spans="1:9" ht="27">
      <c r="A1653" s="123">
        <v>39072942</v>
      </c>
      <c r="B1653" s="124" t="s">
        <v>1705</v>
      </c>
      <c r="C1653" s="125"/>
      <c r="D1653" s="138">
        <v>2.5659999999999998</v>
      </c>
      <c r="E1653" s="138">
        <v>3.3512</v>
      </c>
      <c r="F1653" s="133">
        <v>12.6</v>
      </c>
      <c r="G1653" s="133">
        <v>3.25</v>
      </c>
      <c r="H1653" s="133">
        <v>2.1</v>
      </c>
      <c r="I1653" s="133">
        <v>9.65</v>
      </c>
    </row>
    <row r="1654" spans="1:9">
      <c r="A1654" s="123">
        <v>39072990</v>
      </c>
      <c r="B1654" s="124" t="s">
        <v>200</v>
      </c>
      <c r="C1654" s="125"/>
      <c r="D1654" s="136">
        <v>1.9401999999999999</v>
      </c>
      <c r="E1654" s="136">
        <v>2.9390999999999998</v>
      </c>
      <c r="F1654" s="133">
        <v>12.6</v>
      </c>
      <c r="G1654" s="133">
        <v>3.25</v>
      </c>
      <c r="H1654" s="133">
        <v>2.1</v>
      </c>
      <c r="I1654" s="133">
        <v>9.65</v>
      </c>
    </row>
    <row r="1655" spans="1:9">
      <c r="A1655" s="123">
        <v>39073011</v>
      </c>
      <c r="B1655" s="124" t="s">
        <v>1641</v>
      </c>
      <c r="C1655" s="125"/>
      <c r="D1655" s="136">
        <v>1.9197</v>
      </c>
      <c r="E1655" s="136">
        <v>1.9197</v>
      </c>
      <c r="F1655" s="133">
        <v>12.6</v>
      </c>
      <c r="G1655" s="133">
        <v>3.25</v>
      </c>
      <c r="H1655" s="133">
        <v>2.1</v>
      </c>
      <c r="I1655" s="133">
        <v>9.65</v>
      </c>
    </row>
    <row r="1656" spans="1:9">
      <c r="A1656" s="123">
        <v>39073019</v>
      </c>
      <c r="B1656" s="124" t="s">
        <v>1706</v>
      </c>
      <c r="C1656" s="125"/>
      <c r="D1656" s="136">
        <v>1.8169999999999999</v>
      </c>
      <c r="E1656" s="136">
        <v>2.0838000000000001</v>
      </c>
      <c r="F1656" s="133">
        <v>12.6</v>
      </c>
      <c r="G1656" s="133">
        <v>3.25</v>
      </c>
      <c r="H1656" s="133">
        <v>2.1</v>
      </c>
      <c r="I1656" s="133">
        <v>9.65</v>
      </c>
    </row>
    <row r="1657" spans="1:9">
      <c r="A1657" s="123">
        <v>39073021</v>
      </c>
      <c r="B1657" s="124" t="s">
        <v>1707</v>
      </c>
      <c r="C1657" s="125"/>
      <c r="D1657" s="138">
        <v>1.7957000000000001</v>
      </c>
      <c r="E1657" s="138">
        <v>1.9957</v>
      </c>
      <c r="F1657" s="133">
        <v>12.6</v>
      </c>
      <c r="G1657" s="133">
        <v>3.25</v>
      </c>
      <c r="H1657" s="133">
        <v>2.1</v>
      </c>
      <c r="I1657" s="133">
        <v>9.65</v>
      </c>
    </row>
    <row r="1658" spans="1:9">
      <c r="A1658" s="123">
        <v>39073022</v>
      </c>
      <c r="B1658" s="124" t="s">
        <v>1708</v>
      </c>
      <c r="C1658" s="125"/>
      <c r="D1658" s="136">
        <v>1.7894000000000001</v>
      </c>
      <c r="E1658" s="136">
        <v>1.7894000000000001</v>
      </c>
      <c r="F1658" s="133">
        <v>0</v>
      </c>
      <c r="G1658" s="133">
        <v>3.25</v>
      </c>
      <c r="H1658" s="133">
        <v>2.1</v>
      </c>
      <c r="I1658" s="133">
        <v>9.65</v>
      </c>
    </row>
    <row r="1659" spans="1:9">
      <c r="A1659" s="123">
        <v>39073029</v>
      </c>
      <c r="B1659" s="124" t="s">
        <v>1709</v>
      </c>
      <c r="C1659" s="125"/>
      <c r="D1659" s="136">
        <v>1.8971</v>
      </c>
      <c r="E1659" s="136">
        <v>2.2888000000000002</v>
      </c>
      <c r="F1659" s="133">
        <v>12.6</v>
      </c>
      <c r="G1659" s="133">
        <v>3.25</v>
      </c>
      <c r="H1659" s="133">
        <v>2.1</v>
      </c>
      <c r="I1659" s="133">
        <v>9.65</v>
      </c>
    </row>
    <row r="1660" spans="1:9">
      <c r="A1660" s="123">
        <v>39074010</v>
      </c>
      <c r="B1660" s="124" t="s">
        <v>1710</v>
      </c>
      <c r="C1660" s="125"/>
      <c r="D1660" s="136">
        <v>1.0506</v>
      </c>
      <c r="E1660" s="136">
        <v>1.0975999999999999</v>
      </c>
      <c r="F1660" s="133">
        <v>20</v>
      </c>
      <c r="G1660" s="133">
        <v>3.25</v>
      </c>
      <c r="H1660" s="133">
        <v>2.1</v>
      </c>
      <c r="I1660" s="133">
        <v>9.65</v>
      </c>
    </row>
    <row r="1661" spans="1:9">
      <c r="A1661" s="123">
        <v>39074090</v>
      </c>
      <c r="B1661" s="124" t="s">
        <v>1711</v>
      </c>
      <c r="C1661" s="125"/>
      <c r="D1661" s="138">
        <v>0.89380000000000004</v>
      </c>
      <c r="E1661" s="138">
        <v>0.92949999999999999</v>
      </c>
      <c r="F1661" s="133">
        <v>12.6</v>
      </c>
      <c r="G1661" s="133">
        <v>3.25</v>
      </c>
      <c r="H1661" s="133">
        <v>2.1</v>
      </c>
      <c r="I1661" s="133">
        <v>9.65</v>
      </c>
    </row>
    <row r="1662" spans="1:9">
      <c r="A1662" s="123">
        <v>39076100</v>
      </c>
      <c r="B1662" s="126" t="s">
        <v>1712</v>
      </c>
      <c r="C1662" s="125"/>
      <c r="D1662" s="138">
        <v>1.859</v>
      </c>
      <c r="E1662" s="138">
        <v>3.8477000000000001</v>
      </c>
      <c r="F1662" s="133">
        <v>12.6</v>
      </c>
      <c r="G1662" s="133">
        <v>3.25</v>
      </c>
      <c r="H1662" s="133">
        <v>2.1</v>
      </c>
      <c r="I1662" s="133">
        <v>9.65</v>
      </c>
    </row>
    <row r="1663" spans="1:9">
      <c r="A1663" s="123">
        <v>39076900</v>
      </c>
      <c r="B1663" s="126" t="s">
        <v>139</v>
      </c>
      <c r="C1663" s="125"/>
      <c r="D1663" s="136">
        <v>1.4175</v>
      </c>
      <c r="E1663" s="136">
        <v>4.5357000000000003</v>
      </c>
      <c r="F1663" s="133">
        <v>20</v>
      </c>
      <c r="G1663" s="133">
        <v>3.25</v>
      </c>
      <c r="H1663" s="133">
        <v>2.1</v>
      </c>
      <c r="I1663" s="133">
        <v>9.65</v>
      </c>
    </row>
    <row r="1664" spans="1:9" ht="27">
      <c r="A1664" s="123">
        <v>39077000</v>
      </c>
      <c r="B1664" s="124" t="s">
        <v>1713</v>
      </c>
      <c r="C1664" s="125"/>
      <c r="D1664" s="138">
        <v>1.47</v>
      </c>
      <c r="E1664" s="138">
        <v>1.5264</v>
      </c>
      <c r="F1664" s="133">
        <v>12.6</v>
      </c>
      <c r="G1664" s="133">
        <v>3.25</v>
      </c>
      <c r="H1664" s="133">
        <v>2.1</v>
      </c>
      <c r="I1664" s="133">
        <v>9.65</v>
      </c>
    </row>
    <row r="1665" spans="1:9">
      <c r="A1665" s="123">
        <v>39079100</v>
      </c>
      <c r="B1665" s="124" t="s">
        <v>1714</v>
      </c>
      <c r="C1665" s="125"/>
      <c r="D1665" s="136">
        <v>1.5247999999999999</v>
      </c>
      <c r="E1665" s="136">
        <v>1.5274000000000001</v>
      </c>
      <c r="F1665" s="133">
        <v>0</v>
      </c>
      <c r="G1665" s="133">
        <v>3.25</v>
      </c>
      <c r="H1665" s="133">
        <v>2.1</v>
      </c>
      <c r="I1665" s="133">
        <v>9.65</v>
      </c>
    </row>
    <row r="1666" spans="1:9" ht="27">
      <c r="A1666" s="123">
        <v>39079911</v>
      </c>
      <c r="B1666" s="124" t="s">
        <v>1715</v>
      </c>
      <c r="C1666" s="125"/>
      <c r="D1666" s="138">
        <v>0.89</v>
      </c>
      <c r="E1666" s="138">
        <v>1.4569000000000001</v>
      </c>
      <c r="F1666" s="133">
        <v>0</v>
      </c>
      <c r="G1666" s="133">
        <v>3.25</v>
      </c>
      <c r="H1666" s="133">
        <v>2.1</v>
      </c>
      <c r="I1666" s="133">
        <v>9.65</v>
      </c>
    </row>
    <row r="1667" spans="1:9">
      <c r="A1667" s="123">
        <v>39079912</v>
      </c>
      <c r="B1667" s="124" t="s">
        <v>1716</v>
      </c>
      <c r="C1667" s="125"/>
      <c r="D1667" s="138">
        <v>1.3744000000000001</v>
      </c>
      <c r="E1667" s="138">
        <v>1.7705</v>
      </c>
      <c r="F1667" s="133">
        <v>12.6</v>
      </c>
      <c r="G1667" s="133">
        <v>3.25</v>
      </c>
      <c r="H1667" s="133">
        <v>2.1</v>
      </c>
      <c r="I1667" s="133">
        <v>9.65</v>
      </c>
    </row>
    <row r="1668" spans="1:9" ht="27">
      <c r="A1668" s="123">
        <v>39079919</v>
      </c>
      <c r="B1668" s="124" t="s">
        <v>1717</v>
      </c>
      <c r="C1668" s="125"/>
      <c r="D1668" s="138">
        <v>22.042200000000001</v>
      </c>
      <c r="E1668" s="138">
        <v>22.042200000000001</v>
      </c>
      <c r="F1668" s="133">
        <v>0</v>
      </c>
      <c r="G1668" s="133">
        <v>3.25</v>
      </c>
      <c r="H1668" s="133">
        <v>2.1</v>
      </c>
      <c r="I1668" s="133">
        <v>9.65</v>
      </c>
    </row>
    <row r="1669" spans="1:9">
      <c r="A1669" s="123">
        <v>39079991</v>
      </c>
      <c r="B1669" s="124" t="s">
        <v>1641</v>
      </c>
      <c r="C1669" s="125"/>
      <c r="D1669" s="136">
        <v>6.3281999999999998</v>
      </c>
      <c r="E1669" s="136">
        <v>6.3281999999999998</v>
      </c>
      <c r="F1669" s="133">
        <v>0</v>
      </c>
      <c r="G1669" s="133">
        <v>3.25</v>
      </c>
      <c r="H1669" s="133">
        <v>2.1</v>
      </c>
      <c r="I1669" s="133">
        <v>9.65</v>
      </c>
    </row>
    <row r="1670" spans="1:9" ht="27">
      <c r="A1670" s="123">
        <v>39079992</v>
      </c>
      <c r="B1670" s="124" t="s">
        <v>1718</v>
      </c>
      <c r="C1670" s="125"/>
      <c r="D1670" s="138">
        <v>1.4172</v>
      </c>
      <c r="E1670" s="138">
        <v>1.8120000000000001</v>
      </c>
      <c r="F1670" s="133">
        <v>12.6</v>
      </c>
      <c r="G1670" s="133">
        <v>3.25</v>
      </c>
      <c r="H1670" s="133">
        <v>2.1</v>
      </c>
      <c r="I1670" s="133">
        <v>9.65</v>
      </c>
    </row>
    <row r="1671" spans="1:9">
      <c r="A1671" s="123">
        <v>39079994</v>
      </c>
      <c r="B1671" s="124" t="s">
        <v>1719</v>
      </c>
      <c r="C1671" s="125"/>
      <c r="D1671" s="138">
        <v>10.6334</v>
      </c>
      <c r="E1671" s="138">
        <v>9.9641999999999999</v>
      </c>
      <c r="F1671" s="133">
        <v>0</v>
      </c>
      <c r="G1671" s="133">
        <v>3.25</v>
      </c>
      <c r="H1671" s="133">
        <v>2.1</v>
      </c>
      <c r="I1671" s="133">
        <v>9.65</v>
      </c>
    </row>
    <row r="1672" spans="1:9" ht="27">
      <c r="A1672" s="123">
        <v>39079999</v>
      </c>
      <c r="B1672" s="124" t="s">
        <v>1720</v>
      </c>
      <c r="C1672" s="125"/>
      <c r="D1672" s="138">
        <v>2.0991</v>
      </c>
      <c r="E1672" s="138">
        <v>3.0266999999999999</v>
      </c>
      <c r="F1672" s="133">
        <v>12.6</v>
      </c>
      <c r="G1672" s="133">
        <v>3.25</v>
      </c>
      <c r="H1672" s="133">
        <v>2.1</v>
      </c>
      <c r="I1672" s="133">
        <v>9.65</v>
      </c>
    </row>
    <row r="1673" spans="1:9">
      <c r="A1673" s="123">
        <v>39081012</v>
      </c>
      <c r="B1673" s="124" t="s">
        <v>1721</v>
      </c>
      <c r="C1673" s="125"/>
      <c r="D1673" s="138">
        <v>3.7261000000000002</v>
      </c>
      <c r="E1673" s="138">
        <v>4.5906000000000002</v>
      </c>
      <c r="F1673" s="133">
        <v>0</v>
      </c>
      <c r="G1673" s="133">
        <v>3.25</v>
      </c>
      <c r="H1673" s="133">
        <v>2.1</v>
      </c>
      <c r="I1673" s="133">
        <v>9.65</v>
      </c>
    </row>
    <row r="1674" spans="1:9" ht="27">
      <c r="A1674" s="123">
        <v>39081014</v>
      </c>
      <c r="B1674" s="124" t="s">
        <v>1722</v>
      </c>
      <c r="C1674" s="125"/>
      <c r="D1674" s="136">
        <v>8.5959000000000003</v>
      </c>
      <c r="E1674" s="136">
        <v>8.6067999999999998</v>
      </c>
      <c r="F1674" s="133">
        <v>0</v>
      </c>
      <c r="G1674" s="133">
        <v>3.25</v>
      </c>
      <c r="H1674" s="133">
        <v>2.1</v>
      </c>
      <c r="I1674" s="133">
        <v>9.65</v>
      </c>
    </row>
    <row r="1675" spans="1:9" ht="27">
      <c r="A1675" s="123">
        <v>39081019</v>
      </c>
      <c r="B1675" s="124" t="s">
        <v>1723</v>
      </c>
      <c r="C1675" s="125"/>
      <c r="D1675" s="138">
        <v>1.9837</v>
      </c>
      <c r="E1675" s="138">
        <v>2.8151000000000002</v>
      </c>
      <c r="F1675" s="133">
        <v>12.6</v>
      </c>
      <c r="G1675" s="133">
        <v>3.25</v>
      </c>
      <c r="H1675" s="133">
        <v>2.1</v>
      </c>
      <c r="I1675" s="133">
        <v>9.65</v>
      </c>
    </row>
    <row r="1676" spans="1:9">
      <c r="A1676" s="123">
        <v>39081022</v>
      </c>
      <c r="B1676" s="124" t="s">
        <v>1724</v>
      </c>
      <c r="C1676" s="125"/>
      <c r="D1676" s="138">
        <v>1.7287999999999999</v>
      </c>
      <c r="E1676" s="138">
        <v>1.8469</v>
      </c>
      <c r="F1676" s="133">
        <v>12.6</v>
      </c>
      <c r="G1676" s="133">
        <v>3.25</v>
      </c>
      <c r="H1676" s="133">
        <v>2.1</v>
      </c>
      <c r="I1676" s="133">
        <v>9.65</v>
      </c>
    </row>
    <row r="1677" spans="1:9" ht="27">
      <c r="A1677" s="123">
        <v>39081023</v>
      </c>
      <c r="B1677" s="124" t="s">
        <v>1725</v>
      </c>
      <c r="C1677" s="125"/>
      <c r="D1677" s="138">
        <v>2.5253999999999999</v>
      </c>
      <c r="E1677" s="138">
        <v>3.0657999999999999</v>
      </c>
      <c r="F1677" s="133">
        <v>20</v>
      </c>
      <c r="G1677" s="133">
        <v>3.25</v>
      </c>
      <c r="H1677" s="133">
        <v>2.1</v>
      </c>
      <c r="I1677" s="133">
        <v>9.65</v>
      </c>
    </row>
    <row r="1678" spans="1:9">
      <c r="A1678" s="123">
        <v>39081025</v>
      </c>
      <c r="B1678" s="124" t="s">
        <v>1726</v>
      </c>
      <c r="C1678" s="125"/>
      <c r="D1678" s="136">
        <v>1.8952</v>
      </c>
      <c r="E1678" s="136">
        <v>3.8355999999999999</v>
      </c>
      <c r="F1678" s="133">
        <v>0</v>
      </c>
      <c r="G1678" s="133">
        <v>3.25</v>
      </c>
      <c r="H1678" s="133">
        <v>2.1</v>
      </c>
      <c r="I1678" s="133">
        <v>9.65</v>
      </c>
    </row>
    <row r="1679" spans="1:9">
      <c r="A1679" s="123">
        <v>39081026</v>
      </c>
      <c r="B1679" s="124" t="s">
        <v>1727</v>
      </c>
      <c r="C1679" s="125"/>
      <c r="D1679" s="136">
        <v>2.8250000000000002</v>
      </c>
      <c r="E1679" s="136">
        <v>3.0882000000000001</v>
      </c>
      <c r="F1679" s="133">
        <v>12.6</v>
      </c>
      <c r="G1679" s="133">
        <v>3.25</v>
      </c>
      <c r="H1679" s="133">
        <v>2.1</v>
      </c>
      <c r="I1679" s="133">
        <v>9.65</v>
      </c>
    </row>
    <row r="1680" spans="1:9" ht="27">
      <c r="A1680" s="123">
        <v>39081029</v>
      </c>
      <c r="B1680" s="124" t="s">
        <v>1728</v>
      </c>
      <c r="C1680" s="125"/>
      <c r="D1680" s="138">
        <v>2.2930999999999999</v>
      </c>
      <c r="E1680" s="138">
        <v>2.8287</v>
      </c>
      <c r="F1680" s="133">
        <v>0</v>
      </c>
      <c r="G1680" s="133">
        <v>3.25</v>
      </c>
      <c r="H1680" s="133">
        <v>2.1</v>
      </c>
      <c r="I1680" s="133">
        <v>9.65</v>
      </c>
    </row>
    <row r="1681" spans="1:9">
      <c r="A1681" s="123">
        <v>39089020</v>
      </c>
      <c r="B1681" s="124" t="s">
        <v>1729</v>
      </c>
      <c r="C1681" s="125"/>
      <c r="D1681" s="138">
        <v>1.3683000000000001</v>
      </c>
      <c r="E1681" s="138">
        <v>1.8624000000000001</v>
      </c>
      <c r="F1681" s="133">
        <v>0</v>
      </c>
      <c r="G1681" s="133">
        <v>3.25</v>
      </c>
      <c r="H1681" s="133">
        <v>2.1</v>
      </c>
      <c r="I1681" s="133">
        <v>9.65</v>
      </c>
    </row>
    <row r="1682" spans="1:9">
      <c r="A1682" s="123">
        <v>39089090</v>
      </c>
      <c r="B1682" s="124" t="s">
        <v>1730</v>
      </c>
      <c r="C1682" s="125"/>
      <c r="D1682" s="136">
        <v>1.722</v>
      </c>
      <c r="E1682" s="136">
        <v>1.722</v>
      </c>
      <c r="F1682" s="133">
        <v>12.6</v>
      </c>
      <c r="G1682" s="133">
        <v>3.25</v>
      </c>
      <c r="H1682" s="133">
        <v>2.1</v>
      </c>
      <c r="I1682" s="133">
        <v>9.65</v>
      </c>
    </row>
    <row r="1683" spans="1:9" ht="27">
      <c r="A1683" s="123">
        <v>39091000</v>
      </c>
      <c r="B1683" s="124" t="s">
        <v>1731</v>
      </c>
      <c r="C1683" s="125"/>
      <c r="D1683" s="138">
        <v>1.5310999999999999</v>
      </c>
      <c r="E1683" s="138">
        <v>1.7765</v>
      </c>
      <c r="F1683" s="133">
        <v>0</v>
      </c>
      <c r="G1683" s="133">
        <v>3.25</v>
      </c>
      <c r="H1683" s="133">
        <v>2.1</v>
      </c>
      <c r="I1683" s="133">
        <v>9.65</v>
      </c>
    </row>
    <row r="1684" spans="1:9">
      <c r="A1684" s="123">
        <v>39092029</v>
      </c>
      <c r="B1684" s="124" t="s">
        <v>1732</v>
      </c>
      <c r="C1684" s="125"/>
      <c r="D1684" s="136">
        <v>1.4180999999999999</v>
      </c>
      <c r="E1684" s="136">
        <v>1.4856</v>
      </c>
      <c r="F1684" s="133">
        <v>12.6</v>
      </c>
      <c r="G1684" s="133">
        <v>3.25</v>
      </c>
      <c r="H1684" s="133">
        <v>2.1</v>
      </c>
      <c r="I1684" s="133">
        <v>9.65</v>
      </c>
    </row>
    <row r="1685" spans="1:9" ht="27">
      <c r="A1685" s="123">
        <v>39093100</v>
      </c>
      <c r="B1685" s="126" t="s">
        <v>1733</v>
      </c>
      <c r="C1685" s="125"/>
      <c r="D1685" s="138">
        <v>1.4843999999999999</v>
      </c>
      <c r="E1685" s="138">
        <v>2.1686000000000001</v>
      </c>
      <c r="F1685" s="133">
        <v>12.6</v>
      </c>
      <c r="G1685" s="133">
        <v>3.25</v>
      </c>
      <c r="H1685" s="133">
        <v>2.1</v>
      </c>
      <c r="I1685" s="133">
        <v>9.65</v>
      </c>
    </row>
    <row r="1686" spans="1:9">
      <c r="A1686" s="123">
        <v>39094011</v>
      </c>
      <c r="B1686" s="124" t="s">
        <v>1734</v>
      </c>
      <c r="C1686" s="125"/>
      <c r="D1686" s="138">
        <v>1.1107</v>
      </c>
      <c r="E1686" s="138">
        <v>1.1692</v>
      </c>
      <c r="F1686" s="133">
        <v>12.6</v>
      </c>
      <c r="G1686" s="133">
        <v>3.25</v>
      </c>
      <c r="H1686" s="133">
        <v>2.1</v>
      </c>
      <c r="I1686" s="133">
        <v>9.65</v>
      </c>
    </row>
    <row r="1687" spans="1:9" ht="27">
      <c r="A1687" s="123">
        <v>39094019</v>
      </c>
      <c r="B1687" s="124" t="s">
        <v>1735</v>
      </c>
      <c r="C1687" s="125"/>
      <c r="D1687" s="138">
        <v>1.8947000000000001</v>
      </c>
      <c r="E1687" s="138">
        <v>1.9795</v>
      </c>
      <c r="F1687" s="133">
        <v>12.6</v>
      </c>
      <c r="G1687" s="133">
        <v>3.25</v>
      </c>
      <c r="H1687" s="133">
        <v>2.1</v>
      </c>
      <c r="I1687" s="133">
        <v>9.65</v>
      </c>
    </row>
    <row r="1688" spans="1:9">
      <c r="A1688" s="123">
        <v>39094091</v>
      </c>
      <c r="B1688" s="124" t="s">
        <v>1736</v>
      </c>
      <c r="C1688" s="125"/>
      <c r="D1688" s="136">
        <v>1.6271</v>
      </c>
      <c r="E1688" s="136">
        <v>2.2115999999999998</v>
      </c>
      <c r="F1688" s="133">
        <v>12.6</v>
      </c>
      <c r="G1688" s="133">
        <v>3.25</v>
      </c>
      <c r="H1688" s="133">
        <v>2.1</v>
      </c>
      <c r="I1688" s="133">
        <v>9.65</v>
      </c>
    </row>
    <row r="1689" spans="1:9">
      <c r="A1689" s="123">
        <v>39094099</v>
      </c>
      <c r="B1689" s="124" t="s">
        <v>1737</v>
      </c>
      <c r="C1689" s="125"/>
      <c r="D1689" s="136">
        <v>2.9426999999999999</v>
      </c>
      <c r="E1689" s="136">
        <v>3.1848999999999998</v>
      </c>
      <c r="F1689" s="133">
        <v>0</v>
      </c>
      <c r="G1689" s="133">
        <v>3.25</v>
      </c>
      <c r="H1689" s="133">
        <v>2.1</v>
      </c>
      <c r="I1689" s="133">
        <v>9.65</v>
      </c>
    </row>
    <row r="1690" spans="1:9">
      <c r="A1690" s="123">
        <v>39095011</v>
      </c>
      <c r="B1690" s="124" t="s">
        <v>1738</v>
      </c>
      <c r="C1690" s="125"/>
      <c r="D1690" s="136">
        <v>1.7858000000000001</v>
      </c>
      <c r="E1690" s="136">
        <v>2.1493000000000002</v>
      </c>
      <c r="F1690" s="133">
        <v>12.6</v>
      </c>
      <c r="G1690" s="133">
        <v>3.25</v>
      </c>
      <c r="H1690" s="133">
        <v>2.1</v>
      </c>
      <c r="I1690" s="133">
        <v>9.65</v>
      </c>
    </row>
    <row r="1691" spans="1:9">
      <c r="A1691" s="123">
        <v>39095012</v>
      </c>
      <c r="B1691" s="124" t="s">
        <v>1739</v>
      </c>
      <c r="C1691" s="125"/>
      <c r="D1691" s="136">
        <v>1.8872</v>
      </c>
      <c r="E1691" s="136">
        <v>2.2698999999999998</v>
      </c>
      <c r="F1691" s="133">
        <v>12.6</v>
      </c>
      <c r="G1691" s="133">
        <v>3.25</v>
      </c>
      <c r="H1691" s="133">
        <v>2.1</v>
      </c>
      <c r="I1691" s="133">
        <v>9.65</v>
      </c>
    </row>
    <row r="1692" spans="1:9">
      <c r="A1692" s="123">
        <v>39095019</v>
      </c>
      <c r="B1692" s="124" t="s">
        <v>1740</v>
      </c>
      <c r="C1692" s="125"/>
      <c r="D1692" s="138">
        <v>1.2</v>
      </c>
      <c r="E1692" s="138">
        <v>2.1869000000000001</v>
      </c>
      <c r="F1692" s="133">
        <v>12.6</v>
      </c>
      <c r="G1692" s="133">
        <v>3.25</v>
      </c>
      <c r="H1692" s="133">
        <v>2.1</v>
      </c>
      <c r="I1692" s="133">
        <v>9.65</v>
      </c>
    </row>
    <row r="1693" spans="1:9">
      <c r="A1693" s="123">
        <v>39095021</v>
      </c>
      <c r="B1693" s="124" t="s">
        <v>1741</v>
      </c>
      <c r="C1693" s="125"/>
      <c r="D1693" s="138">
        <v>1.9671000000000001</v>
      </c>
      <c r="E1693" s="138">
        <v>2.1341999999999999</v>
      </c>
      <c r="F1693" s="133">
        <v>0</v>
      </c>
      <c r="G1693" s="133">
        <v>3.25</v>
      </c>
      <c r="H1693" s="133">
        <v>2.1</v>
      </c>
      <c r="I1693" s="133">
        <v>9.65</v>
      </c>
    </row>
    <row r="1694" spans="1:9">
      <c r="A1694" s="123">
        <v>39095029</v>
      </c>
      <c r="B1694" s="124" t="s">
        <v>1742</v>
      </c>
      <c r="C1694" s="125"/>
      <c r="D1694" s="136">
        <v>2.0249999999999999</v>
      </c>
      <c r="E1694" s="136">
        <v>2.7866</v>
      </c>
      <c r="F1694" s="133">
        <v>12.6</v>
      </c>
      <c r="G1694" s="133">
        <v>3.25</v>
      </c>
      <c r="H1694" s="133">
        <v>2.1</v>
      </c>
      <c r="I1694" s="133">
        <v>9.65</v>
      </c>
    </row>
    <row r="1695" spans="1:9" ht="27">
      <c r="A1695" s="123">
        <v>39100011</v>
      </c>
      <c r="B1695" s="124" t="s">
        <v>1743</v>
      </c>
      <c r="C1695" s="125"/>
      <c r="D1695" s="136">
        <v>12.813000000000001</v>
      </c>
      <c r="E1695" s="136">
        <v>43.325800000000001</v>
      </c>
      <c r="F1695" s="133">
        <v>0</v>
      </c>
      <c r="G1695" s="133">
        <v>3.25</v>
      </c>
      <c r="H1695" s="133">
        <v>2.1</v>
      </c>
      <c r="I1695" s="133">
        <v>9.65</v>
      </c>
    </row>
    <row r="1696" spans="1:9" ht="27">
      <c r="A1696" s="123">
        <v>39100012</v>
      </c>
      <c r="B1696" s="124" t="s">
        <v>1744</v>
      </c>
      <c r="C1696" s="125"/>
      <c r="D1696" s="138">
        <v>1.3</v>
      </c>
      <c r="E1696" s="138">
        <v>2.6760000000000002</v>
      </c>
      <c r="F1696" s="133">
        <v>12.6</v>
      </c>
      <c r="G1696" s="133">
        <v>3.25</v>
      </c>
      <c r="H1696" s="133">
        <v>2.1</v>
      </c>
      <c r="I1696" s="133">
        <v>9.65</v>
      </c>
    </row>
    <row r="1697" spans="1:9">
      <c r="A1697" s="123">
        <v>39100013</v>
      </c>
      <c r="B1697" s="124" t="s">
        <v>1745</v>
      </c>
      <c r="C1697" s="125"/>
      <c r="D1697" s="136">
        <v>1.7959000000000001</v>
      </c>
      <c r="E1697" s="136">
        <v>2.2048999999999999</v>
      </c>
      <c r="F1697" s="133">
        <v>0</v>
      </c>
      <c r="G1697" s="133">
        <v>3.25</v>
      </c>
      <c r="H1697" s="133">
        <v>2.1</v>
      </c>
      <c r="I1697" s="133">
        <v>9.65</v>
      </c>
    </row>
    <row r="1698" spans="1:9">
      <c r="A1698" s="123">
        <v>39100019</v>
      </c>
      <c r="B1698" s="124" t="s">
        <v>1746</v>
      </c>
      <c r="C1698" s="125"/>
      <c r="D1698" s="138">
        <v>2.6838000000000002</v>
      </c>
      <c r="E1698" s="138">
        <v>8.6159999999999997</v>
      </c>
      <c r="F1698" s="133">
        <v>12.6</v>
      </c>
      <c r="G1698" s="133">
        <v>3.25</v>
      </c>
      <c r="H1698" s="133">
        <v>2.1</v>
      </c>
      <c r="I1698" s="133">
        <v>9.65</v>
      </c>
    </row>
    <row r="1699" spans="1:9">
      <c r="A1699" s="123">
        <v>39100021</v>
      </c>
      <c r="B1699" s="124" t="s">
        <v>1747</v>
      </c>
      <c r="C1699" s="125"/>
      <c r="D1699" s="138">
        <v>3.0497999999999998</v>
      </c>
      <c r="E1699" s="138">
        <v>4.6581000000000001</v>
      </c>
      <c r="F1699" s="133">
        <v>12.6</v>
      </c>
      <c r="G1699" s="133">
        <v>3.25</v>
      </c>
      <c r="H1699" s="133">
        <v>2.1</v>
      </c>
      <c r="I1699" s="133">
        <v>9.65</v>
      </c>
    </row>
    <row r="1700" spans="1:9">
      <c r="A1700" s="123">
        <v>39100029</v>
      </c>
      <c r="B1700" s="124" t="s">
        <v>1748</v>
      </c>
      <c r="C1700" s="125"/>
      <c r="D1700" s="136">
        <v>2.2014999999999998</v>
      </c>
      <c r="E1700" s="136">
        <v>4.1710000000000003</v>
      </c>
      <c r="F1700" s="133">
        <v>12.6</v>
      </c>
      <c r="G1700" s="133">
        <v>3.25</v>
      </c>
      <c r="H1700" s="133">
        <v>2.1</v>
      </c>
      <c r="I1700" s="133">
        <v>9.65</v>
      </c>
    </row>
    <row r="1701" spans="1:9">
      <c r="A1701" s="123">
        <v>39100030</v>
      </c>
      <c r="B1701" s="124" t="s">
        <v>1749</v>
      </c>
      <c r="C1701" s="125"/>
      <c r="D1701" s="138">
        <v>1.1543000000000001</v>
      </c>
      <c r="E1701" s="138">
        <v>1.2658</v>
      </c>
      <c r="F1701" s="133">
        <v>12.6</v>
      </c>
      <c r="G1701" s="133">
        <v>3.25</v>
      </c>
      <c r="H1701" s="133">
        <v>2.1</v>
      </c>
      <c r="I1701" s="133">
        <v>9.65</v>
      </c>
    </row>
    <row r="1702" spans="1:9">
      <c r="A1702" s="123">
        <v>39100090</v>
      </c>
      <c r="B1702" s="124" t="s">
        <v>1750</v>
      </c>
      <c r="C1702" s="125"/>
      <c r="D1702" s="138">
        <v>1.4695</v>
      </c>
      <c r="E1702" s="138">
        <v>1.5647</v>
      </c>
      <c r="F1702" s="133">
        <v>0</v>
      </c>
      <c r="G1702" s="133">
        <v>3.25</v>
      </c>
      <c r="H1702" s="133">
        <v>2.1</v>
      </c>
      <c r="I1702" s="133">
        <v>9.65</v>
      </c>
    </row>
    <row r="1703" spans="1:9" ht="27">
      <c r="A1703" s="123">
        <v>39111010</v>
      </c>
      <c r="B1703" s="124" t="s">
        <v>1751</v>
      </c>
      <c r="C1703" s="125"/>
      <c r="D1703" s="138">
        <v>1.2628999999999999</v>
      </c>
      <c r="E1703" s="138">
        <v>1.5637000000000001</v>
      </c>
      <c r="F1703" s="133">
        <v>12.6</v>
      </c>
      <c r="G1703" s="133">
        <v>3.25</v>
      </c>
      <c r="H1703" s="133">
        <v>2.1</v>
      </c>
      <c r="I1703" s="133">
        <v>9.65</v>
      </c>
    </row>
    <row r="1704" spans="1:9" ht="27">
      <c r="A1704" s="123">
        <v>39111021</v>
      </c>
      <c r="B1704" s="124" t="s">
        <v>1752</v>
      </c>
      <c r="C1704" s="125"/>
      <c r="D1704" s="138">
        <v>0.99229999999999996</v>
      </c>
      <c r="E1704" s="138">
        <v>1.0758000000000001</v>
      </c>
      <c r="F1704" s="133">
        <v>12.6</v>
      </c>
      <c r="G1704" s="133">
        <v>3.25</v>
      </c>
      <c r="H1704" s="133">
        <v>2.1</v>
      </c>
      <c r="I1704" s="133">
        <v>9.65</v>
      </c>
    </row>
    <row r="1705" spans="1:9">
      <c r="A1705" s="123">
        <v>39111029</v>
      </c>
      <c r="B1705" s="124" t="s">
        <v>1753</v>
      </c>
      <c r="C1705" s="125"/>
      <c r="D1705" s="136">
        <v>6.1847000000000003</v>
      </c>
      <c r="E1705" s="136">
        <v>7.4843999999999999</v>
      </c>
      <c r="F1705" s="133">
        <v>0</v>
      </c>
      <c r="G1705" s="133">
        <v>3.25</v>
      </c>
      <c r="H1705" s="133">
        <v>2.1</v>
      </c>
      <c r="I1705" s="133">
        <v>9.65</v>
      </c>
    </row>
    <row r="1706" spans="1:9" ht="27">
      <c r="A1706" s="123">
        <v>39112000</v>
      </c>
      <c r="B1706" s="126" t="s">
        <v>1754</v>
      </c>
      <c r="C1706" s="125"/>
      <c r="D1706" s="138">
        <v>1.6064000000000001</v>
      </c>
      <c r="E1706" s="138">
        <v>2.2471999999999999</v>
      </c>
      <c r="F1706" s="133">
        <v>12.6</v>
      </c>
      <c r="G1706" s="133">
        <v>3.25</v>
      </c>
      <c r="H1706" s="133">
        <v>2.1</v>
      </c>
      <c r="I1706" s="133">
        <v>9.65</v>
      </c>
    </row>
    <row r="1707" spans="1:9">
      <c r="A1707" s="123">
        <v>39119014</v>
      </c>
      <c r="B1707" s="124" t="s">
        <v>1755</v>
      </c>
      <c r="C1707" s="125"/>
      <c r="D1707" s="136">
        <v>18.3233</v>
      </c>
      <c r="E1707" s="136">
        <v>18.3233</v>
      </c>
      <c r="F1707" s="133">
        <v>0</v>
      </c>
      <c r="G1707" s="133">
        <v>3.25</v>
      </c>
      <c r="H1707" s="133">
        <v>2.1</v>
      </c>
      <c r="I1707" s="133">
        <v>9.65</v>
      </c>
    </row>
    <row r="1708" spans="1:9" ht="27">
      <c r="A1708" s="123">
        <v>39119019</v>
      </c>
      <c r="B1708" s="124" t="s">
        <v>1756</v>
      </c>
      <c r="C1708" s="125"/>
      <c r="D1708" s="138">
        <v>2.5760000000000001</v>
      </c>
      <c r="E1708" s="138">
        <v>2.5760000000000001</v>
      </c>
      <c r="F1708" s="133">
        <v>0</v>
      </c>
      <c r="G1708" s="133">
        <v>3.25</v>
      </c>
      <c r="H1708" s="133">
        <v>2.1</v>
      </c>
      <c r="I1708" s="133">
        <v>9.65</v>
      </c>
    </row>
    <row r="1709" spans="1:9">
      <c r="A1709" s="123">
        <v>39119023</v>
      </c>
      <c r="B1709" s="124" t="s">
        <v>1757</v>
      </c>
      <c r="C1709" s="125"/>
      <c r="D1709" s="136">
        <v>0.92700000000000005</v>
      </c>
      <c r="E1709" s="136">
        <v>2.4350999999999998</v>
      </c>
      <c r="F1709" s="133">
        <v>12.6</v>
      </c>
      <c r="G1709" s="133">
        <v>3.25</v>
      </c>
      <c r="H1709" s="133">
        <v>2.1</v>
      </c>
      <c r="I1709" s="133">
        <v>9.65</v>
      </c>
    </row>
    <row r="1710" spans="1:9" ht="27">
      <c r="A1710" s="123">
        <v>39119025</v>
      </c>
      <c r="B1710" s="124" t="s">
        <v>1758</v>
      </c>
      <c r="C1710" s="125"/>
      <c r="D1710" s="136">
        <v>2.6151</v>
      </c>
      <c r="E1710" s="136">
        <v>3.0749</v>
      </c>
      <c r="F1710" s="133">
        <v>12.6</v>
      </c>
      <c r="G1710" s="133">
        <v>3.25</v>
      </c>
      <c r="H1710" s="133">
        <v>2.1</v>
      </c>
      <c r="I1710" s="133">
        <v>9.65</v>
      </c>
    </row>
    <row r="1711" spans="1:9">
      <c r="A1711" s="123">
        <v>39119029</v>
      </c>
      <c r="B1711" s="124" t="s">
        <v>1759</v>
      </c>
      <c r="C1711" s="125"/>
      <c r="D1711" s="138">
        <v>3.5537000000000001</v>
      </c>
      <c r="E1711" s="138">
        <v>3.5537000000000001</v>
      </c>
      <c r="F1711" s="133">
        <v>12.6</v>
      </c>
      <c r="G1711" s="133">
        <v>3.25</v>
      </c>
      <c r="H1711" s="133">
        <v>2.1</v>
      </c>
      <c r="I1711" s="133">
        <v>9.65</v>
      </c>
    </row>
    <row r="1712" spans="1:9">
      <c r="A1712" s="123">
        <v>39123111</v>
      </c>
      <c r="B1712" s="124" t="s">
        <v>1760</v>
      </c>
      <c r="C1712" s="125"/>
      <c r="D1712" s="136">
        <v>3.1179999999999999</v>
      </c>
      <c r="E1712" s="136">
        <v>3.7383000000000002</v>
      </c>
      <c r="F1712" s="133">
        <v>12.6</v>
      </c>
      <c r="G1712" s="133">
        <v>3.25</v>
      </c>
      <c r="H1712" s="133">
        <v>2.1</v>
      </c>
      <c r="I1712" s="133">
        <v>9.65</v>
      </c>
    </row>
    <row r="1713" spans="1:9" ht="27">
      <c r="A1713" s="123">
        <v>39123119</v>
      </c>
      <c r="B1713" s="124" t="s">
        <v>1761</v>
      </c>
      <c r="C1713" s="125"/>
      <c r="D1713" s="138">
        <v>1.3960999999999999</v>
      </c>
      <c r="E1713" s="138">
        <v>1.3960999999999999</v>
      </c>
      <c r="F1713" s="133">
        <v>12.6</v>
      </c>
      <c r="G1713" s="133">
        <v>3.25</v>
      </c>
      <c r="H1713" s="133">
        <v>2.1</v>
      </c>
      <c r="I1713" s="133">
        <v>9.65</v>
      </c>
    </row>
    <row r="1714" spans="1:9">
      <c r="A1714" s="123">
        <v>39123121</v>
      </c>
      <c r="B1714" s="124" t="s">
        <v>1762</v>
      </c>
      <c r="C1714" s="125"/>
      <c r="D1714" s="136">
        <v>2.6</v>
      </c>
      <c r="E1714" s="136">
        <v>3.0224000000000002</v>
      </c>
      <c r="F1714" s="133">
        <v>0</v>
      </c>
      <c r="G1714" s="133">
        <v>3.25</v>
      </c>
      <c r="H1714" s="133">
        <v>2.1</v>
      </c>
      <c r="I1714" s="133">
        <v>9.65</v>
      </c>
    </row>
    <row r="1715" spans="1:9" ht="27">
      <c r="A1715" s="123">
        <v>39123129</v>
      </c>
      <c r="B1715" s="124" t="s">
        <v>1763</v>
      </c>
      <c r="C1715" s="125"/>
      <c r="D1715" s="138">
        <v>2.8538000000000001</v>
      </c>
      <c r="E1715" s="138">
        <v>2.9068999999999998</v>
      </c>
      <c r="F1715" s="133">
        <v>0</v>
      </c>
      <c r="G1715" s="133">
        <v>3.25</v>
      </c>
      <c r="H1715" s="133">
        <v>2.1</v>
      </c>
      <c r="I1715" s="133">
        <v>9.65</v>
      </c>
    </row>
    <row r="1716" spans="1:9">
      <c r="A1716" s="123">
        <v>39123910</v>
      </c>
      <c r="B1716" s="124" t="s">
        <v>1764</v>
      </c>
      <c r="C1716" s="125"/>
      <c r="D1716" s="136">
        <v>6.2968000000000002</v>
      </c>
      <c r="E1716" s="136">
        <v>3.7722000000000002</v>
      </c>
      <c r="F1716" s="133">
        <v>0</v>
      </c>
      <c r="G1716" s="133">
        <v>3.25</v>
      </c>
      <c r="H1716" s="133">
        <v>2.1</v>
      </c>
      <c r="I1716" s="133">
        <v>9.65</v>
      </c>
    </row>
    <row r="1717" spans="1:9" ht="27">
      <c r="A1717" s="123">
        <v>39123920</v>
      </c>
      <c r="B1717" s="124" t="s">
        <v>1765</v>
      </c>
      <c r="C1717" s="125"/>
      <c r="D1717" s="138">
        <v>7.0061999999999998</v>
      </c>
      <c r="E1717" s="138">
        <v>8.6275999999999993</v>
      </c>
      <c r="F1717" s="133">
        <v>0</v>
      </c>
      <c r="G1717" s="133">
        <v>3.25</v>
      </c>
      <c r="H1717" s="133">
        <v>2.1</v>
      </c>
      <c r="I1717" s="133">
        <v>9.65</v>
      </c>
    </row>
    <row r="1718" spans="1:9">
      <c r="A1718" s="123">
        <v>39123930</v>
      </c>
      <c r="B1718" s="124" t="s">
        <v>1766</v>
      </c>
      <c r="C1718" s="125"/>
      <c r="D1718" s="136">
        <v>2.2200000000000002</v>
      </c>
      <c r="E1718" s="136">
        <v>2.9554999999999998</v>
      </c>
      <c r="F1718" s="133">
        <v>12.6</v>
      </c>
      <c r="G1718" s="133">
        <v>3.25</v>
      </c>
      <c r="H1718" s="133">
        <v>2.1</v>
      </c>
      <c r="I1718" s="133">
        <v>9.65</v>
      </c>
    </row>
    <row r="1719" spans="1:9" ht="27">
      <c r="A1719" s="123">
        <v>39123990</v>
      </c>
      <c r="B1719" s="124" t="s">
        <v>1767</v>
      </c>
      <c r="C1719" s="125"/>
      <c r="D1719" s="138">
        <v>2.0266999999999999</v>
      </c>
      <c r="E1719" s="138">
        <v>2.0266999999999999</v>
      </c>
      <c r="F1719" s="133">
        <v>12.6</v>
      </c>
      <c r="G1719" s="133">
        <v>3.25</v>
      </c>
      <c r="H1719" s="133">
        <v>2.1</v>
      </c>
      <c r="I1719" s="133">
        <v>9.65</v>
      </c>
    </row>
    <row r="1720" spans="1:9">
      <c r="A1720" s="123">
        <v>39129031</v>
      </c>
      <c r="B1720" s="124" t="s">
        <v>1768</v>
      </c>
      <c r="C1720" s="125"/>
      <c r="D1720" s="136">
        <v>9.6999999999999993</v>
      </c>
      <c r="E1720" s="136">
        <v>11.4003</v>
      </c>
      <c r="F1720" s="133">
        <v>0</v>
      </c>
      <c r="G1720" s="133">
        <v>3.25</v>
      </c>
      <c r="H1720" s="133">
        <v>2.1</v>
      </c>
      <c r="I1720" s="133">
        <v>9.65</v>
      </c>
    </row>
    <row r="1721" spans="1:9" ht="27">
      <c r="A1721" s="123">
        <v>39129039</v>
      </c>
      <c r="B1721" s="124" t="s">
        <v>1769</v>
      </c>
      <c r="C1721" s="125"/>
      <c r="D1721" s="138">
        <v>2.9199000000000002</v>
      </c>
      <c r="E1721" s="138">
        <v>4.7253999999999996</v>
      </c>
      <c r="F1721" s="133">
        <v>0</v>
      </c>
      <c r="G1721" s="133">
        <v>3.25</v>
      </c>
      <c r="H1721" s="133">
        <v>2.1</v>
      </c>
      <c r="I1721" s="133">
        <v>9.65</v>
      </c>
    </row>
    <row r="1722" spans="1:9">
      <c r="A1722" s="123">
        <v>39131000</v>
      </c>
      <c r="B1722" s="124" t="s">
        <v>1770</v>
      </c>
      <c r="C1722" s="125"/>
      <c r="D1722" s="138">
        <v>9.1844999999999999</v>
      </c>
      <c r="E1722" s="138">
        <v>9.1844999999999999</v>
      </c>
      <c r="F1722" s="133">
        <v>0</v>
      </c>
      <c r="G1722" s="133">
        <v>3.25</v>
      </c>
      <c r="H1722" s="133">
        <v>2.1</v>
      </c>
      <c r="I1722" s="133">
        <v>9.65</v>
      </c>
    </row>
    <row r="1723" spans="1:9" ht="27">
      <c r="A1723" s="123">
        <v>39139020</v>
      </c>
      <c r="B1723" s="124" t="s">
        <v>1771</v>
      </c>
      <c r="C1723" s="125"/>
      <c r="D1723" s="136">
        <v>15.2577</v>
      </c>
      <c r="E1723" s="136">
        <v>16.831600000000002</v>
      </c>
      <c r="F1723" s="133">
        <v>12.6</v>
      </c>
      <c r="G1723" s="133">
        <v>3.25</v>
      </c>
      <c r="H1723" s="133">
        <v>2.1</v>
      </c>
      <c r="I1723" s="133">
        <v>9.65</v>
      </c>
    </row>
    <row r="1724" spans="1:9">
      <c r="A1724" s="123">
        <v>39139030</v>
      </c>
      <c r="B1724" s="124" t="s">
        <v>1772</v>
      </c>
      <c r="C1724" s="125"/>
      <c r="D1724" s="138">
        <v>37.799999999999997</v>
      </c>
      <c r="E1724" s="138">
        <v>37.799999999999997</v>
      </c>
      <c r="F1724" s="133">
        <v>12.6</v>
      </c>
      <c r="G1724" s="133">
        <v>3.25</v>
      </c>
      <c r="H1724" s="133">
        <v>2.1</v>
      </c>
      <c r="I1724" s="133">
        <v>9.65</v>
      </c>
    </row>
    <row r="1725" spans="1:9">
      <c r="A1725" s="123">
        <v>39139050</v>
      </c>
      <c r="B1725" s="124" t="s">
        <v>1773</v>
      </c>
      <c r="C1725" s="125"/>
      <c r="D1725" s="138">
        <v>18.905999999999999</v>
      </c>
      <c r="E1725" s="138">
        <v>45.207599999999999</v>
      </c>
      <c r="F1725" s="133">
        <v>0</v>
      </c>
      <c r="G1725" s="133">
        <v>3.25</v>
      </c>
      <c r="H1725" s="133">
        <v>2.1</v>
      </c>
      <c r="I1725" s="133">
        <v>9.65</v>
      </c>
    </row>
    <row r="1726" spans="1:9">
      <c r="A1726" s="123">
        <v>39139060</v>
      </c>
      <c r="B1726" s="124" t="s">
        <v>1774</v>
      </c>
      <c r="C1726" s="125"/>
      <c r="D1726" s="136">
        <v>1.099</v>
      </c>
      <c r="E1726" s="136">
        <v>2.0543</v>
      </c>
      <c r="F1726" s="133">
        <v>0</v>
      </c>
      <c r="G1726" s="133">
        <v>3.25</v>
      </c>
      <c r="H1726" s="133">
        <v>2.1</v>
      </c>
      <c r="I1726" s="133">
        <v>9.65</v>
      </c>
    </row>
    <row r="1727" spans="1:9" ht="27">
      <c r="A1727" s="123">
        <v>39139090</v>
      </c>
      <c r="B1727" s="124" t="s">
        <v>1775</v>
      </c>
      <c r="C1727" s="125"/>
      <c r="D1727" s="138">
        <v>1.5891</v>
      </c>
      <c r="E1727" s="138">
        <v>6.5990000000000002</v>
      </c>
      <c r="F1727" s="133">
        <v>0</v>
      </c>
      <c r="G1727" s="133">
        <v>3.25</v>
      </c>
      <c r="H1727" s="133">
        <v>2.1</v>
      </c>
      <c r="I1727" s="133">
        <v>9.65</v>
      </c>
    </row>
    <row r="1728" spans="1:9">
      <c r="A1728" s="123">
        <v>39140011</v>
      </c>
      <c r="B1728" s="124" t="s">
        <v>1776</v>
      </c>
      <c r="C1728" s="125"/>
      <c r="D1728" s="136">
        <v>2.0225</v>
      </c>
      <c r="E1728" s="136">
        <v>3.7397999999999998</v>
      </c>
      <c r="F1728" s="133">
        <v>0</v>
      </c>
      <c r="G1728" s="133">
        <v>3.25</v>
      </c>
      <c r="H1728" s="133">
        <v>2.1</v>
      </c>
      <c r="I1728" s="133">
        <v>9.65</v>
      </c>
    </row>
    <row r="1729" spans="1:9" ht="27">
      <c r="A1729" s="123">
        <v>39140019</v>
      </c>
      <c r="B1729" s="124" t="s">
        <v>1777</v>
      </c>
      <c r="C1729" s="125"/>
      <c r="D1729" s="138">
        <v>3.4256000000000002</v>
      </c>
      <c r="E1729" s="138">
        <v>6.0997000000000003</v>
      </c>
      <c r="F1729" s="133">
        <v>18</v>
      </c>
      <c r="G1729" s="133">
        <v>0</v>
      </c>
      <c r="H1729" s="133">
        <v>2.1</v>
      </c>
      <c r="I1729" s="133">
        <v>9.65</v>
      </c>
    </row>
    <row r="1730" spans="1:9">
      <c r="A1730" s="123">
        <v>39140090</v>
      </c>
      <c r="B1730" s="124" t="s">
        <v>1778</v>
      </c>
      <c r="C1730" s="125"/>
      <c r="D1730" s="136">
        <v>4.2328999999999999</v>
      </c>
      <c r="E1730" s="136">
        <v>5.3259999999999996</v>
      </c>
      <c r="F1730" s="133">
        <v>14.4</v>
      </c>
      <c r="G1730" s="133">
        <v>6.5</v>
      </c>
      <c r="H1730" s="133">
        <v>2.1</v>
      </c>
      <c r="I1730" s="133">
        <v>9.65</v>
      </c>
    </row>
    <row r="1731" spans="1:9">
      <c r="A1731" s="123">
        <v>39159000</v>
      </c>
      <c r="B1731" s="126" t="s">
        <v>1779</v>
      </c>
      <c r="C1731" s="125"/>
      <c r="D1731" s="138">
        <v>0.85940000000000005</v>
      </c>
      <c r="E1731" s="138">
        <v>1.2085999999999999</v>
      </c>
      <c r="F1731" s="133">
        <v>14.4</v>
      </c>
      <c r="G1731" s="133">
        <v>6.5</v>
      </c>
      <c r="H1731" s="133">
        <v>2.1</v>
      </c>
      <c r="I1731" s="133">
        <v>9.65</v>
      </c>
    </row>
    <row r="1732" spans="1:9">
      <c r="A1732" s="123">
        <v>39161000</v>
      </c>
      <c r="B1732" s="124" t="s">
        <v>1780</v>
      </c>
      <c r="C1732" s="125"/>
      <c r="D1732" s="138">
        <v>2.6526999999999998</v>
      </c>
      <c r="E1732" s="138">
        <v>3.5983999999999998</v>
      </c>
      <c r="F1732" s="133">
        <v>14.4</v>
      </c>
      <c r="G1732" s="133">
        <v>6.5</v>
      </c>
      <c r="H1732" s="133">
        <v>2.1</v>
      </c>
      <c r="I1732" s="133">
        <v>9.65</v>
      </c>
    </row>
    <row r="1733" spans="1:9" ht="27">
      <c r="A1733" s="123">
        <v>39162000</v>
      </c>
      <c r="B1733" s="124" t="s">
        <v>1781</v>
      </c>
      <c r="C1733" s="125"/>
      <c r="D1733" s="138">
        <v>1.0403</v>
      </c>
      <c r="E1733" s="138">
        <v>2.7475000000000001</v>
      </c>
      <c r="F1733" s="133">
        <v>14.4</v>
      </c>
      <c r="G1733" s="133">
        <v>6.5</v>
      </c>
      <c r="H1733" s="133">
        <v>2.1</v>
      </c>
      <c r="I1733" s="133">
        <v>9.65</v>
      </c>
    </row>
    <row r="1734" spans="1:9">
      <c r="A1734" s="123">
        <v>39169010</v>
      </c>
      <c r="B1734" s="124" t="s">
        <v>1782</v>
      </c>
      <c r="C1734" s="125"/>
      <c r="D1734" s="136">
        <v>9.8954000000000004</v>
      </c>
      <c r="E1734" s="136">
        <v>12.5969</v>
      </c>
      <c r="F1734" s="133">
        <v>16</v>
      </c>
      <c r="G1734" s="133">
        <v>6.5</v>
      </c>
      <c r="H1734" s="133">
        <v>2.1</v>
      </c>
      <c r="I1734" s="133">
        <v>9.65</v>
      </c>
    </row>
    <row r="1735" spans="1:9" ht="27">
      <c r="A1735" s="123">
        <v>39169090</v>
      </c>
      <c r="B1735" s="124" t="s">
        <v>1783</v>
      </c>
      <c r="C1735" s="125"/>
      <c r="D1735" s="138">
        <v>7.7659000000000002</v>
      </c>
      <c r="E1735" s="138">
        <v>8.016</v>
      </c>
      <c r="F1735" s="133">
        <v>0</v>
      </c>
      <c r="G1735" s="133">
        <v>3.25</v>
      </c>
      <c r="H1735" s="133">
        <v>2.1</v>
      </c>
      <c r="I1735" s="133">
        <v>9.65</v>
      </c>
    </row>
    <row r="1736" spans="1:9">
      <c r="A1736" s="123">
        <v>39171010</v>
      </c>
      <c r="B1736" s="124" t="s">
        <v>1784</v>
      </c>
      <c r="C1736" s="125"/>
      <c r="D1736" s="136">
        <v>7.3720999999999997</v>
      </c>
      <c r="E1736" s="136">
        <v>8.6997999999999998</v>
      </c>
      <c r="F1736" s="133">
        <v>14.4</v>
      </c>
      <c r="G1736" s="133">
        <v>3.25</v>
      </c>
      <c r="H1736" s="133">
        <v>2.1</v>
      </c>
      <c r="I1736" s="133">
        <v>9.65</v>
      </c>
    </row>
    <row r="1737" spans="1:9" ht="27">
      <c r="A1737" s="123">
        <v>39171021</v>
      </c>
      <c r="B1737" s="124" t="s">
        <v>1785</v>
      </c>
      <c r="C1737" s="125"/>
      <c r="D1737" s="138">
        <v>2.3393000000000002</v>
      </c>
      <c r="E1737" s="138">
        <v>2.7530000000000001</v>
      </c>
      <c r="F1737" s="133">
        <v>16</v>
      </c>
      <c r="G1737" s="133">
        <v>0</v>
      </c>
      <c r="H1737" s="133">
        <v>2.1</v>
      </c>
      <c r="I1737" s="133">
        <v>9.65</v>
      </c>
    </row>
    <row r="1738" spans="1:9">
      <c r="A1738" s="123">
        <v>39171029</v>
      </c>
      <c r="B1738" s="124" t="s">
        <v>1786</v>
      </c>
      <c r="C1738" s="125"/>
      <c r="D1738" s="136">
        <v>1.3962000000000001</v>
      </c>
      <c r="E1738" s="136">
        <v>2.3412999999999999</v>
      </c>
      <c r="F1738" s="133">
        <v>16</v>
      </c>
      <c r="G1738" s="133">
        <v>0</v>
      </c>
      <c r="H1738" s="133">
        <v>2.1</v>
      </c>
      <c r="I1738" s="133">
        <v>9.65</v>
      </c>
    </row>
    <row r="1739" spans="1:9" ht="27">
      <c r="A1739" s="123">
        <v>39172100</v>
      </c>
      <c r="B1739" s="124" t="s">
        <v>1787</v>
      </c>
      <c r="C1739" s="125"/>
      <c r="D1739" s="138">
        <v>0.68020000000000003</v>
      </c>
      <c r="E1739" s="138">
        <v>2.0769000000000002</v>
      </c>
      <c r="F1739" s="133">
        <v>16</v>
      </c>
      <c r="G1739" s="133">
        <v>0</v>
      </c>
      <c r="H1739" s="133">
        <v>2.1</v>
      </c>
      <c r="I1739" s="133">
        <v>9.65</v>
      </c>
    </row>
    <row r="1740" spans="1:9">
      <c r="A1740" s="123">
        <v>39172200</v>
      </c>
      <c r="B1740" s="124" t="s">
        <v>1788</v>
      </c>
      <c r="C1740" s="125"/>
      <c r="D1740" s="138">
        <v>3.1781999999999999</v>
      </c>
      <c r="E1740" s="138">
        <v>6.1749000000000001</v>
      </c>
      <c r="F1740" s="133">
        <v>16</v>
      </c>
      <c r="G1740" s="133">
        <v>0</v>
      </c>
      <c r="H1740" s="133">
        <v>2.1</v>
      </c>
      <c r="I1740" s="133">
        <v>9.65</v>
      </c>
    </row>
    <row r="1741" spans="1:9" ht="27">
      <c r="A1741" s="123">
        <v>39172300</v>
      </c>
      <c r="B1741" s="124" t="s">
        <v>1789</v>
      </c>
      <c r="C1741" s="125"/>
      <c r="D1741" s="136">
        <v>6.2809999999999997</v>
      </c>
      <c r="E1741" s="136">
        <v>14.602600000000001</v>
      </c>
      <c r="F1741" s="133">
        <v>14.4</v>
      </c>
      <c r="G1741" s="133">
        <v>3.25</v>
      </c>
      <c r="H1741" s="133">
        <v>2.1</v>
      </c>
      <c r="I1741" s="133">
        <v>9.65</v>
      </c>
    </row>
    <row r="1742" spans="1:9">
      <c r="A1742" s="123">
        <v>39172900</v>
      </c>
      <c r="B1742" s="126" t="s">
        <v>1790</v>
      </c>
      <c r="C1742" s="125"/>
      <c r="D1742" s="136">
        <v>2.0188999999999999</v>
      </c>
      <c r="E1742" s="136">
        <v>5.9752000000000001</v>
      </c>
      <c r="F1742" s="133">
        <v>16</v>
      </c>
      <c r="G1742" s="133">
        <v>3.25</v>
      </c>
      <c r="H1742" s="133">
        <v>2.1</v>
      </c>
      <c r="I1742" s="133">
        <v>9.65</v>
      </c>
    </row>
    <row r="1743" spans="1:9">
      <c r="A1743" s="123">
        <v>39173100</v>
      </c>
      <c r="B1743" s="126" t="s">
        <v>1791</v>
      </c>
      <c r="C1743" s="125"/>
      <c r="D1743" s="136">
        <v>1.784</v>
      </c>
      <c r="E1743" s="136">
        <v>4.0265000000000004</v>
      </c>
      <c r="F1743" s="133">
        <v>16</v>
      </c>
      <c r="G1743" s="133">
        <v>3.25</v>
      </c>
      <c r="H1743" s="133">
        <v>2.1</v>
      </c>
      <c r="I1743" s="133">
        <v>9.65</v>
      </c>
    </row>
    <row r="1744" spans="1:9">
      <c r="A1744" s="123">
        <v>39173210</v>
      </c>
      <c r="B1744" s="124" t="s">
        <v>1792</v>
      </c>
      <c r="C1744" s="125"/>
      <c r="D1744" s="136">
        <v>14.087300000000001</v>
      </c>
      <c r="E1744" s="136">
        <v>14.9323</v>
      </c>
      <c r="F1744" s="133">
        <v>16</v>
      </c>
      <c r="G1744" s="133">
        <v>3.25</v>
      </c>
      <c r="H1744" s="133">
        <v>2.1</v>
      </c>
      <c r="I1744" s="133">
        <v>9.65</v>
      </c>
    </row>
    <row r="1745" spans="1:9">
      <c r="A1745" s="123">
        <v>39173229</v>
      </c>
      <c r="B1745" s="124" t="s">
        <v>1793</v>
      </c>
      <c r="C1745" s="125"/>
      <c r="D1745" s="136">
        <v>2.6107999999999998</v>
      </c>
      <c r="E1745" s="136">
        <v>14.2744</v>
      </c>
      <c r="F1745" s="133">
        <v>14.4</v>
      </c>
      <c r="G1745" s="133">
        <v>3.25</v>
      </c>
      <c r="H1745" s="133">
        <v>2.1</v>
      </c>
      <c r="I1745" s="133">
        <v>9.65</v>
      </c>
    </row>
    <row r="1746" spans="1:9">
      <c r="A1746" s="123">
        <v>39173230</v>
      </c>
      <c r="B1746" s="124" t="s">
        <v>1794</v>
      </c>
      <c r="C1746" s="125"/>
      <c r="D1746" s="136">
        <v>4.4115000000000002</v>
      </c>
      <c r="E1746" s="136">
        <v>7.8331</v>
      </c>
      <c r="F1746" s="133">
        <v>16</v>
      </c>
      <c r="G1746" s="133">
        <v>3.25</v>
      </c>
      <c r="H1746" s="133">
        <v>2.1</v>
      </c>
      <c r="I1746" s="133">
        <v>9.65</v>
      </c>
    </row>
    <row r="1747" spans="1:9">
      <c r="A1747" s="123">
        <v>39173240</v>
      </c>
      <c r="B1747" s="124" t="s">
        <v>1795</v>
      </c>
      <c r="C1747" s="125"/>
      <c r="D1747" s="136">
        <v>3.0497000000000001</v>
      </c>
      <c r="E1747" s="136">
        <v>4.6367000000000003</v>
      </c>
      <c r="F1747" s="133">
        <v>16</v>
      </c>
      <c r="G1747" s="133">
        <v>3.25</v>
      </c>
      <c r="H1747" s="133">
        <v>2.1</v>
      </c>
      <c r="I1747" s="133">
        <v>9.65</v>
      </c>
    </row>
    <row r="1748" spans="1:9">
      <c r="A1748" s="123">
        <v>39173290</v>
      </c>
      <c r="B1748" s="124" t="s">
        <v>1796</v>
      </c>
      <c r="C1748" s="125"/>
      <c r="D1748" s="138">
        <v>2.6903999999999999</v>
      </c>
      <c r="E1748" s="138">
        <v>4.8735999999999997</v>
      </c>
      <c r="F1748" s="133">
        <v>16</v>
      </c>
      <c r="G1748" s="133">
        <v>3.25</v>
      </c>
      <c r="H1748" s="133">
        <v>2.1</v>
      </c>
      <c r="I1748" s="133">
        <v>9.65</v>
      </c>
    </row>
    <row r="1749" spans="1:9">
      <c r="A1749" s="123">
        <v>39173300</v>
      </c>
      <c r="B1749" s="124" t="s">
        <v>1797</v>
      </c>
      <c r="C1749" s="125"/>
      <c r="D1749" s="136">
        <v>7.6795999999999998</v>
      </c>
      <c r="E1749" s="136">
        <v>8.9590999999999994</v>
      </c>
      <c r="F1749" s="133">
        <v>0</v>
      </c>
      <c r="G1749" s="133">
        <v>0</v>
      </c>
      <c r="H1749" s="133">
        <v>2.1</v>
      </c>
      <c r="I1749" s="133">
        <v>9.65</v>
      </c>
    </row>
    <row r="1750" spans="1:9">
      <c r="A1750" s="123">
        <v>39173900</v>
      </c>
      <c r="B1750" s="124" t="s">
        <v>1798</v>
      </c>
      <c r="C1750" s="125"/>
      <c r="D1750" s="138">
        <v>2.9862000000000002</v>
      </c>
      <c r="E1750" s="138">
        <v>7.8437999999999999</v>
      </c>
      <c r="F1750" s="133"/>
      <c r="G1750" s="133"/>
      <c r="H1750" s="133"/>
      <c r="I1750" s="133"/>
    </row>
    <row r="1751" spans="1:9">
      <c r="A1751" s="123">
        <v>39174010</v>
      </c>
      <c r="B1751" s="124" t="s">
        <v>1799</v>
      </c>
      <c r="C1751" s="125"/>
      <c r="D1751" s="136">
        <v>0.67789999999999995</v>
      </c>
      <c r="E1751" s="136">
        <v>1.0933999999999999</v>
      </c>
      <c r="F1751" s="133"/>
      <c r="G1751" s="133"/>
      <c r="H1751" s="133"/>
      <c r="I1751" s="133"/>
    </row>
    <row r="1752" spans="1:9" ht="27">
      <c r="A1752" s="123">
        <v>39174090</v>
      </c>
      <c r="B1752" s="124" t="s">
        <v>1800</v>
      </c>
      <c r="C1752" s="125"/>
      <c r="D1752" s="138">
        <v>0.71330000000000005</v>
      </c>
      <c r="E1752" s="138">
        <v>1.6357999999999999</v>
      </c>
      <c r="F1752" s="133"/>
      <c r="G1752" s="133"/>
      <c r="H1752" s="133"/>
      <c r="I1752" s="133"/>
    </row>
    <row r="1753" spans="1:9">
      <c r="A1753" s="123">
        <v>39181000</v>
      </c>
      <c r="B1753" s="124" t="s">
        <v>1801</v>
      </c>
      <c r="C1753" s="125"/>
      <c r="D1753" s="138">
        <v>0.6119</v>
      </c>
      <c r="E1753" s="138">
        <v>1.4536</v>
      </c>
      <c r="F1753" s="133"/>
      <c r="G1753" s="133"/>
      <c r="H1753" s="133"/>
      <c r="I1753" s="133"/>
    </row>
    <row r="1754" spans="1:9">
      <c r="A1754" s="123">
        <v>39189000</v>
      </c>
      <c r="B1754" s="126" t="s">
        <v>1779</v>
      </c>
      <c r="C1754" s="125"/>
      <c r="D1754" s="138">
        <v>1.1182000000000001</v>
      </c>
      <c r="E1754" s="138">
        <v>2.6496</v>
      </c>
      <c r="F1754" s="133"/>
      <c r="G1754" s="133"/>
      <c r="H1754" s="133"/>
      <c r="I1754" s="133"/>
    </row>
    <row r="1755" spans="1:9">
      <c r="A1755" s="123">
        <v>39191010</v>
      </c>
      <c r="B1755" s="124" t="s">
        <v>1802</v>
      </c>
      <c r="C1755" s="125"/>
      <c r="D1755" s="138">
        <v>1.1422000000000001</v>
      </c>
      <c r="E1755" s="138">
        <v>3.1997</v>
      </c>
      <c r="F1755" s="133"/>
      <c r="G1755" s="133"/>
      <c r="H1755" s="133"/>
      <c r="I1755" s="133"/>
    </row>
    <row r="1756" spans="1:9">
      <c r="A1756" s="123">
        <v>39191020</v>
      </c>
      <c r="B1756" s="124" t="s">
        <v>1803</v>
      </c>
      <c r="C1756" s="125"/>
      <c r="D1756" s="138">
        <v>1.2484</v>
      </c>
      <c r="E1756" s="138">
        <v>1.8775999999999999</v>
      </c>
      <c r="F1756" s="133"/>
      <c r="G1756" s="133"/>
      <c r="H1756" s="133"/>
      <c r="I1756" s="133"/>
    </row>
    <row r="1757" spans="1:9">
      <c r="A1757" s="123">
        <v>39191090</v>
      </c>
      <c r="B1757" s="124" t="s">
        <v>381</v>
      </c>
      <c r="C1757" s="125"/>
      <c r="D1757" s="138">
        <v>1.2249000000000001</v>
      </c>
      <c r="E1757" s="138">
        <v>1.7685999999999999</v>
      </c>
      <c r="F1757" s="133"/>
      <c r="G1757" s="133"/>
      <c r="H1757" s="133"/>
      <c r="I1757" s="133"/>
    </row>
    <row r="1758" spans="1:9">
      <c r="A1758" s="123">
        <v>39199010</v>
      </c>
      <c r="B1758" s="124" t="s">
        <v>1802</v>
      </c>
      <c r="C1758" s="125"/>
      <c r="D1758" s="138">
        <v>1.6096999999999999</v>
      </c>
      <c r="E1758" s="138">
        <v>4.2603999999999997</v>
      </c>
      <c r="F1758" s="133"/>
      <c r="G1758" s="133"/>
      <c r="H1758" s="133"/>
      <c r="I1758" s="133"/>
    </row>
    <row r="1759" spans="1:9">
      <c r="A1759" s="123">
        <v>39199020</v>
      </c>
      <c r="B1759" s="124" t="s">
        <v>1803</v>
      </c>
      <c r="C1759" s="125"/>
      <c r="D1759" s="136">
        <v>1.7641</v>
      </c>
      <c r="E1759" s="136">
        <v>2.4537</v>
      </c>
      <c r="F1759" s="133"/>
      <c r="G1759" s="133"/>
      <c r="H1759" s="133"/>
      <c r="I1759" s="133"/>
    </row>
    <row r="1760" spans="1:9">
      <c r="A1760" s="123">
        <v>39199090</v>
      </c>
      <c r="B1760" s="124" t="s">
        <v>381</v>
      </c>
      <c r="C1760" s="125"/>
      <c r="D1760" s="136">
        <v>6.0872999999999999</v>
      </c>
      <c r="E1760" s="136">
        <v>6.0872999999999999</v>
      </c>
      <c r="F1760" s="133"/>
      <c r="G1760" s="133"/>
      <c r="H1760" s="133"/>
      <c r="I1760" s="133"/>
    </row>
    <row r="1761" spans="1:9">
      <c r="A1761" s="123">
        <v>39201010</v>
      </c>
      <c r="B1761" s="124" t="s">
        <v>1804</v>
      </c>
      <c r="C1761" s="125"/>
      <c r="D1761" s="136">
        <v>1.4476</v>
      </c>
      <c r="E1761" s="136">
        <v>1.9710000000000001</v>
      </c>
      <c r="F1761" s="133"/>
      <c r="G1761" s="133"/>
      <c r="H1761" s="133"/>
      <c r="I1761" s="133"/>
    </row>
    <row r="1762" spans="1:9">
      <c r="A1762" s="123">
        <v>39201091</v>
      </c>
      <c r="B1762" s="124" t="s">
        <v>1805</v>
      </c>
      <c r="C1762" s="125"/>
      <c r="D1762" s="136">
        <v>2.1532</v>
      </c>
      <c r="E1762" s="136">
        <v>6.5785</v>
      </c>
      <c r="F1762" s="133"/>
      <c r="G1762" s="133"/>
      <c r="H1762" s="133"/>
      <c r="I1762" s="133"/>
    </row>
    <row r="1763" spans="1:9">
      <c r="A1763" s="123">
        <v>39201099</v>
      </c>
      <c r="B1763" s="124" t="s">
        <v>1806</v>
      </c>
      <c r="C1763" s="125"/>
      <c r="D1763" s="136">
        <v>1.7770999999999999</v>
      </c>
      <c r="E1763" s="136">
        <v>3.4586000000000001</v>
      </c>
      <c r="F1763" s="133"/>
      <c r="G1763" s="133"/>
      <c r="H1763" s="133"/>
      <c r="I1763" s="133"/>
    </row>
    <row r="1764" spans="1:9">
      <c r="A1764" s="123">
        <v>39202011</v>
      </c>
      <c r="B1764" s="124" t="s">
        <v>1807</v>
      </c>
      <c r="C1764" s="125"/>
      <c r="D1764" s="136">
        <v>1.26</v>
      </c>
      <c r="E1764" s="136">
        <v>2.1410999999999998</v>
      </c>
      <c r="F1764" s="133"/>
      <c r="G1764" s="133"/>
      <c r="H1764" s="133"/>
      <c r="I1764" s="133"/>
    </row>
    <row r="1765" spans="1:9">
      <c r="A1765" s="123">
        <v>39202012</v>
      </c>
      <c r="B1765" s="124" t="s">
        <v>1808</v>
      </c>
      <c r="C1765" s="125"/>
      <c r="D1765" s="136">
        <v>1.3609</v>
      </c>
      <c r="E1765" s="136">
        <v>3.1956000000000002</v>
      </c>
      <c r="F1765" s="133"/>
      <c r="G1765" s="133"/>
      <c r="H1765" s="133"/>
      <c r="I1765" s="133"/>
    </row>
    <row r="1766" spans="1:9">
      <c r="A1766" s="123">
        <v>39202019</v>
      </c>
      <c r="B1766" s="124" t="s">
        <v>1809</v>
      </c>
      <c r="C1766" s="125"/>
      <c r="D1766" s="136">
        <v>1.2853000000000001</v>
      </c>
      <c r="E1766" s="136">
        <v>1.7008000000000001</v>
      </c>
      <c r="F1766" s="133"/>
      <c r="G1766" s="133"/>
      <c r="H1766" s="133"/>
      <c r="I1766" s="133"/>
    </row>
    <row r="1767" spans="1:9">
      <c r="A1767" s="123">
        <v>39202090</v>
      </c>
      <c r="B1767" s="124" t="s">
        <v>1810</v>
      </c>
      <c r="C1767" s="125"/>
      <c r="D1767" s="136">
        <v>1.3522000000000001</v>
      </c>
      <c r="E1767" s="136">
        <v>1.5613999999999999</v>
      </c>
      <c r="F1767" s="133"/>
      <c r="G1767" s="133"/>
      <c r="H1767" s="133"/>
      <c r="I1767" s="133"/>
    </row>
    <row r="1768" spans="1:9">
      <c r="A1768" s="123">
        <v>39203000</v>
      </c>
      <c r="B1768" s="124" t="s">
        <v>1811</v>
      </c>
      <c r="C1768" s="125"/>
      <c r="D1768" s="136">
        <v>1.1021000000000001</v>
      </c>
      <c r="E1768" s="136">
        <v>1.4438</v>
      </c>
      <c r="F1768" s="133"/>
      <c r="G1768" s="133"/>
      <c r="H1768" s="133"/>
      <c r="I1768" s="133"/>
    </row>
    <row r="1769" spans="1:9">
      <c r="A1769" s="123">
        <v>39204310</v>
      </c>
      <c r="B1769" s="124" t="s">
        <v>1812</v>
      </c>
      <c r="C1769" s="125"/>
      <c r="D1769" s="136">
        <v>0.82769999999999999</v>
      </c>
      <c r="E1769" s="136">
        <v>1.6027</v>
      </c>
      <c r="F1769" s="133"/>
      <c r="G1769" s="133"/>
      <c r="H1769" s="133"/>
      <c r="I1769" s="133"/>
    </row>
    <row r="1770" spans="1:9">
      <c r="A1770" s="123">
        <v>39204390</v>
      </c>
      <c r="B1770" s="124" t="s">
        <v>1813</v>
      </c>
      <c r="C1770" s="125"/>
      <c r="D1770" s="136">
        <v>1.8095000000000001</v>
      </c>
      <c r="E1770" s="136">
        <v>2.1756000000000002</v>
      </c>
      <c r="F1770" s="133"/>
      <c r="G1770" s="133"/>
      <c r="H1770" s="133"/>
      <c r="I1770" s="133"/>
    </row>
    <row r="1771" spans="1:9">
      <c r="A1771" s="123">
        <v>39204900</v>
      </c>
      <c r="B1771" s="124" t="s">
        <v>1814</v>
      </c>
      <c r="C1771" s="125"/>
      <c r="D1771" s="136">
        <v>1.2982</v>
      </c>
      <c r="E1771" s="136">
        <v>2.3492000000000002</v>
      </c>
      <c r="F1771" s="133"/>
      <c r="G1771" s="133"/>
      <c r="H1771" s="133"/>
      <c r="I1771" s="133"/>
    </row>
    <row r="1772" spans="1:9">
      <c r="A1772" s="123">
        <v>39205100</v>
      </c>
      <c r="B1772" s="124" t="s">
        <v>1815</v>
      </c>
      <c r="C1772" s="125"/>
      <c r="D1772" s="138">
        <v>2.0017999999999998</v>
      </c>
      <c r="E1772" s="138">
        <v>2.9085000000000001</v>
      </c>
      <c r="F1772" s="133"/>
      <c r="G1772" s="133"/>
      <c r="H1772" s="133"/>
      <c r="I1772" s="133"/>
    </row>
    <row r="1773" spans="1:9">
      <c r="A1773" s="123">
        <v>39205900</v>
      </c>
      <c r="B1773" s="124" t="s">
        <v>1816</v>
      </c>
      <c r="C1773" s="125"/>
      <c r="D1773" s="136">
        <v>1.7665</v>
      </c>
      <c r="E1773" s="136">
        <v>1.8958999999999999</v>
      </c>
      <c r="F1773" s="133"/>
      <c r="G1773" s="133"/>
      <c r="H1773" s="133"/>
      <c r="I1773" s="133"/>
    </row>
    <row r="1774" spans="1:9" ht="27">
      <c r="A1774" s="123">
        <v>39206100</v>
      </c>
      <c r="B1774" s="124" t="s">
        <v>1817</v>
      </c>
      <c r="C1774" s="125"/>
      <c r="D1774" s="138">
        <v>2.0499999999999998</v>
      </c>
      <c r="E1774" s="138">
        <v>2.3605999999999998</v>
      </c>
      <c r="F1774" s="133"/>
      <c r="G1774" s="133"/>
      <c r="H1774" s="133"/>
      <c r="I1774" s="133"/>
    </row>
    <row r="1775" spans="1:9">
      <c r="A1775" s="123">
        <v>39206211</v>
      </c>
      <c r="B1775" s="124" t="s">
        <v>1818</v>
      </c>
      <c r="C1775" s="125"/>
      <c r="D1775" s="136">
        <v>1.6511</v>
      </c>
      <c r="E1775" s="136">
        <v>2.1919</v>
      </c>
      <c r="F1775" s="133"/>
      <c r="G1775" s="133"/>
      <c r="H1775" s="133"/>
      <c r="I1775" s="133"/>
    </row>
    <row r="1776" spans="1:9" ht="27">
      <c r="A1776" s="123">
        <v>39206219</v>
      </c>
      <c r="B1776" s="124" t="s">
        <v>1819</v>
      </c>
      <c r="C1776" s="125"/>
      <c r="D1776" s="138">
        <v>1.2</v>
      </c>
      <c r="E1776" s="138">
        <v>2.5626000000000002</v>
      </c>
      <c r="F1776" s="133"/>
      <c r="G1776" s="133"/>
      <c r="H1776" s="133"/>
      <c r="I1776" s="133"/>
    </row>
    <row r="1777" spans="1:9">
      <c r="A1777" s="123">
        <v>39206291</v>
      </c>
      <c r="B1777" s="124" t="s">
        <v>1820</v>
      </c>
      <c r="C1777" s="125"/>
      <c r="D1777" s="136">
        <v>0.93149999999999999</v>
      </c>
      <c r="E1777" s="136">
        <v>2.7395999999999998</v>
      </c>
      <c r="F1777" s="133"/>
      <c r="G1777" s="133"/>
      <c r="H1777" s="133"/>
      <c r="I1777" s="133"/>
    </row>
    <row r="1778" spans="1:9" ht="27">
      <c r="A1778" s="123">
        <v>39206299</v>
      </c>
      <c r="B1778" s="124" t="s">
        <v>1821</v>
      </c>
      <c r="C1778" s="125"/>
      <c r="D1778" s="138">
        <v>1.6827000000000001</v>
      </c>
      <c r="E1778" s="138">
        <v>2.5914999999999999</v>
      </c>
      <c r="F1778" s="133"/>
      <c r="G1778" s="133"/>
      <c r="H1778" s="133"/>
      <c r="I1778" s="133"/>
    </row>
    <row r="1779" spans="1:9">
      <c r="A1779" s="123">
        <v>39206300</v>
      </c>
      <c r="B1779" s="124" t="s">
        <v>1822</v>
      </c>
      <c r="C1779" s="125"/>
      <c r="D1779" s="138">
        <v>2.5493999999999999</v>
      </c>
      <c r="E1779" s="138">
        <v>3.544</v>
      </c>
      <c r="F1779" s="133"/>
      <c r="G1779" s="133"/>
      <c r="H1779" s="133"/>
      <c r="I1779" s="133"/>
    </row>
    <row r="1780" spans="1:9" ht="27">
      <c r="A1780" s="123">
        <v>39206900</v>
      </c>
      <c r="B1780" s="124" t="s">
        <v>1823</v>
      </c>
      <c r="C1780" s="125"/>
      <c r="D1780" s="138">
        <v>1.58</v>
      </c>
      <c r="E1780" s="138">
        <v>2.8290000000000002</v>
      </c>
      <c r="F1780" s="133"/>
      <c r="G1780" s="133"/>
      <c r="H1780" s="133"/>
      <c r="I1780" s="133"/>
    </row>
    <row r="1781" spans="1:9">
      <c r="A1781" s="123">
        <v>39207100</v>
      </c>
      <c r="B1781" s="124" t="s">
        <v>1824</v>
      </c>
      <c r="C1781" s="125"/>
      <c r="D1781" s="136">
        <v>3.6804000000000001</v>
      </c>
      <c r="E1781" s="136">
        <v>8.7002000000000006</v>
      </c>
      <c r="F1781" s="133"/>
      <c r="G1781" s="133"/>
      <c r="H1781" s="133"/>
      <c r="I1781" s="133"/>
    </row>
    <row r="1782" spans="1:9">
      <c r="A1782" s="123">
        <v>39207310</v>
      </c>
      <c r="B1782" s="124" t="s">
        <v>1825</v>
      </c>
      <c r="C1782" s="125"/>
      <c r="D1782" s="136">
        <v>7.5229999999999997</v>
      </c>
      <c r="E1782" s="136">
        <v>2.7501000000000002</v>
      </c>
      <c r="F1782" s="133"/>
      <c r="G1782" s="133"/>
      <c r="H1782" s="133"/>
      <c r="I1782" s="133"/>
    </row>
    <row r="1783" spans="1:9">
      <c r="A1783" s="123">
        <v>39207390</v>
      </c>
      <c r="B1783" s="124" t="s">
        <v>1826</v>
      </c>
      <c r="C1783" s="125"/>
      <c r="D1783" s="136">
        <v>3.3982000000000001</v>
      </c>
      <c r="E1783" s="136">
        <v>4.3552999999999997</v>
      </c>
      <c r="F1783" s="133"/>
      <c r="G1783" s="133"/>
      <c r="H1783" s="133"/>
      <c r="I1783" s="133"/>
    </row>
    <row r="1784" spans="1:9">
      <c r="A1784" s="123">
        <v>39207990</v>
      </c>
      <c r="B1784" s="124" t="s">
        <v>1827</v>
      </c>
      <c r="C1784" s="125"/>
      <c r="D1784" s="136">
        <v>2.6758000000000002</v>
      </c>
      <c r="E1784" s="136">
        <v>3.2959999999999998</v>
      </c>
      <c r="F1784" s="133"/>
      <c r="G1784" s="133"/>
      <c r="H1784" s="133"/>
      <c r="I1784" s="133"/>
    </row>
    <row r="1785" spans="1:9">
      <c r="A1785" s="123">
        <v>39209100</v>
      </c>
      <c r="B1785" s="124" t="s">
        <v>1828</v>
      </c>
      <c r="C1785" s="125"/>
      <c r="D1785" s="136">
        <v>1.4592000000000001</v>
      </c>
      <c r="E1785" s="136">
        <v>4.2339000000000002</v>
      </c>
      <c r="F1785" s="133"/>
      <c r="G1785" s="133"/>
      <c r="H1785" s="133"/>
      <c r="I1785" s="133"/>
    </row>
    <row r="1786" spans="1:9">
      <c r="A1786" s="123">
        <v>39209200</v>
      </c>
      <c r="B1786" s="124" t="s">
        <v>1829</v>
      </c>
      <c r="C1786" s="125"/>
      <c r="D1786" s="136">
        <v>2.5207000000000002</v>
      </c>
      <c r="E1786" s="136">
        <v>10.7456</v>
      </c>
      <c r="F1786" s="133"/>
      <c r="G1786" s="133"/>
      <c r="H1786" s="133"/>
      <c r="I1786" s="133"/>
    </row>
    <row r="1787" spans="1:9">
      <c r="A1787" s="123">
        <v>39209400</v>
      </c>
      <c r="B1787" s="124" t="s">
        <v>1830</v>
      </c>
      <c r="C1787" s="125"/>
      <c r="D1787" s="136">
        <v>1.3383</v>
      </c>
      <c r="E1787" s="136">
        <v>10.6921</v>
      </c>
      <c r="F1787" s="133"/>
      <c r="G1787" s="133"/>
      <c r="H1787" s="133"/>
      <c r="I1787" s="133"/>
    </row>
    <row r="1788" spans="1:9">
      <c r="A1788" s="123">
        <v>39209910</v>
      </c>
      <c r="B1788" s="124" t="s">
        <v>1831</v>
      </c>
      <c r="C1788" s="125"/>
      <c r="D1788" s="136">
        <v>26.470600000000001</v>
      </c>
      <c r="E1788" s="136">
        <v>26.470600000000001</v>
      </c>
      <c r="F1788" s="133"/>
      <c r="G1788" s="133"/>
      <c r="H1788" s="133"/>
      <c r="I1788" s="133"/>
    </row>
    <row r="1789" spans="1:9">
      <c r="A1789" s="123">
        <v>39209920</v>
      </c>
      <c r="B1789" s="124" t="s">
        <v>1832</v>
      </c>
      <c r="C1789" s="125"/>
      <c r="D1789" s="136">
        <v>1.9934000000000001</v>
      </c>
      <c r="E1789" s="136">
        <v>2.9384999999999999</v>
      </c>
      <c r="F1789" s="133"/>
      <c r="G1789" s="133"/>
      <c r="H1789" s="133"/>
      <c r="I1789" s="133"/>
    </row>
    <row r="1790" spans="1:9">
      <c r="A1790" s="123">
        <v>39209930</v>
      </c>
      <c r="B1790" s="124" t="s">
        <v>1833</v>
      </c>
      <c r="C1790" s="125"/>
      <c r="D1790" s="138">
        <v>2</v>
      </c>
      <c r="E1790" s="138">
        <v>5.0884</v>
      </c>
      <c r="F1790" s="133"/>
      <c r="G1790" s="133"/>
      <c r="H1790" s="133"/>
      <c r="I1790" s="133"/>
    </row>
    <row r="1791" spans="1:9">
      <c r="A1791" s="123">
        <v>39209940</v>
      </c>
      <c r="B1791" s="124" t="s">
        <v>1834</v>
      </c>
      <c r="C1791" s="125"/>
      <c r="D1791" s="136">
        <v>1.0995999999999999</v>
      </c>
      <c r="E1791" s="136">
        <v>1.8944000000000001</v>
      </c>
      <c r="F1791" s="133"/>
      <c r="G1791" s="133"/>
      <c r="H1791" s="133"/>
      <c r="I1791" s="133"/>
    </row>
    <row r="1792" spans="1:9" ht="27">
      <c r="A1792" s="123">
        <v>39209990</v>
      </c>
      <c r="B1792" s="124" t="s">
        <v>1835</v>
      </c>
      <c r="C1792" s="125"/>
      <c r="D1792" s="138">
        <v>0.56859999999999999</v>
      </c>
      <c r="E1792" s="138">
        <v>1.3069999999999999</v>
      </c>
      <c r="F1792" s="133"/>
      <c r="G1792" s="133"/>
      <c r="H1792" s="133"/>
      <c r="I1792" s="133"/>
    </row>
    <row r="1793" spans="1:9">
      <c r="A1793" s="123">
        <v>39211100</v>
      </c>
      <c r="B1793" s="124" t="s">
        <v>1836</v>
      </c>
      <c r="C1793" s="125"/>
      <c r="D1793" s="136">
        <v>4.5039999999999996</v>
      </c>
      <c r="E1793" s="136">
        <v>7.4425999999999997</v>
      </c>
      <c r="F1793" s="133"/>
      <c r="G1793" s="133"/>
      <c r="H1793" s="133"/>
      <c r="I1793" s="133"/>
    </row>
    <row r="1794" spans="1:9" ht="27">
      <c r="A1794" s="123">
        <v>39211200</v>
      </c>
      <c r="B1794" s="124" t="s">
        <v>1837</v>
      </c>
      <c r="C1794" s="125"/>
      <c r="D1794" s="138">
        <v>2.2427999999999999</v>
      </c>
      <c r="E1794" s="138">
        <v>4.7956000000000003</v>
      </c>
      <c r="F1794" s="133"/>
      <c r="G1794" s="133"/>
      <c r="H1794" s="133"/>
      <c r="I1794" s="133"/>
    </row>
    <row r="1795" spans="1:9">
      <c r="A1795" s="123">
        <v>39211310</v>
      </c>
      <c r="B1795" s="124" t="s">
        <v>1838</v>
      </c>
      <c r="C1795" s="125"/>
      <c r="D1795" s="136">
        <v>3.7002000000000002</v>
      </c>
      <c r="E1795" s="136">
        <v>9.0936000000000003</v>
      </c>
      <c r="F1795" s="133"/>
      <c r="G1795" s="133"/>
      <c r="H1795" s="133"/>
      <c r="I1795" s="133"/>
    </row>
    <row r="1796" spans="1:9" ht="27">
      <c r="A1796" s="123">
        <v>39211390</v>
      </c>
      <c r="B1796" s="124" t="s">
        <v>1839</v>
      </c>
      <c r="C1796" s="125"/>
      <c r="D1796" s="138">
        <v>1.9582999999999999</v>
      </c>
      <c r="E1796" s="138">
        <v>2.9295</v>
      </c>
      <c r="F1796" s="133"/>
      <c r="G1796" s="133"/>
      <c r="H1796" s="133"/>
      <c r="I1796" s="133"/>
    </row>
    <row r="1797" spans="1:9">
      <c r="A1797" s="123">
        <v>39211400</v>
      </c>
      <c r="B1797" s="124" t="s">
        <v>1840</v>
      </c>
      <c r="C1797" s="125"/>
      <c r="D1797" s="136">
        <v>0.95</v>
      </c>
      <c r="E1797" s="136">
        <v>1.3182</v>
      </c>
      <c r="F1797" s="133"/>
      <c r="G1797" s="133"/>
      <c r="H1797" s="133"/>
      <c r="I1797" s="133"/>
    </row>
    <row r="1798" spans="1:9">
      <c r="A1798" s="123">
        <v>39211900</v>
      </c>
      <c r="B1798" s="126" t="s">
        <v>1790</v>
      </c>
      <c r="C1798" s="125"/>
      <c r="D1798" s="136">
        <v>2.6926999999999999</v>
      </c>
      <c r="E1798" s="136">
        <v>18.903500000000001</v>
      </c>
      <c r="F1798" s="133"/>
      <c r="G1798" s="133"/>
      <c r="H1798" s="133"/>
      <c r="I1798" s="133"/>
    </row>
    <row r="1799" spans="1:9">
      <c r="A1799" s="123">
        <v>39219011</v>
      </c>
      <c r="B1799" s="124" t="s">
        <v>1841</v>
      </c>
      <c r="C1799" s="125"/>
      <c r="D1799" s="136">
        <v>1.0743</v>
      </c>
      <c r="E1799" s="136">
        <v>1.5643</v>
      </c>
      <c r="F1799" s="133"/>
      <c r="G1799" s="133"/>
      <c r="H1799" s="133"/>
      <c r="I1799" s="133"/>
    </row>
    <row r="1800" spans="1:9">
      <c r="A1800" s="123">
        <v>39219012</v>
      </c>
      <c r="B1800" s="124" t="s">
        <v>1842</v>
      </c>
      <c r="C1800" s="125"/>
      <c r="D1800" s="136">
        <v>0.54049999999999998</v>
      </c>
      <c r="E1800" s="136">
        <v>0.77339999999999998</v>
      </c>
      <c r="F1800" s="133"/>
      <c r="G1800" s="133"/>
      <c r="H1800" s="133"/>
      <c r="I1800" s="133"/>
    </row>
    <row r="1801" spans="1:9">
      <c r="A1801" s="123">
        <v>39219019</v>
      </c>
      <c r="B1801" s="124" t="s">
        <v>1843</v>
      </c>
      <c r="C1801" s="125"/>
      <c r="D1801" s="136">
        <v>1.347</v>
      </c>
      <c r="E1801" s="136">
        <v>2.1833999999999998</v>
      </c>
      <c r="F1801" s="133"/>
      <c r="G1801" s="133"/>
      <c r="H1801" s="133"/>
      <c r="I1801" s="133"/>
    </row>
    <row r="1802" spans="1:9">
      <c r="A1802" s="123">
        <v>39219020</v>
      </c>
      <c r="B1802" s="124" t="s">
        <v>1844</v>
      </c>
      <c r="C1802" s="125"/>
      <c r="D1802" s="136">
        <v>1.637</v>
      </c>
      <c r="E1802" s="136">
        <v>4.7773000000000003</v>
      </c>
      <c r="F1802" s="133"/>
      <c r="G1802" s="133"/>
      <c r="H1802" s="133"/>
      <c r="I1802" s="133"/>
    </row>
    <row r="1803" spans="1:9">
      <c r="A1803" s="123">
        <v>39219090</v>
      </c>
      <c r="B1803" s="124" t="s">
        <v>1845</v>
      </c>
      <c r="C1803" s="125"/>
      <c r="D1803" s="136">
        <v>1.0391999999999999</v>
      </c>
      <c r="E1803" s="136">
        <v>2.8401000000000001</v>
      </c>
      <c r="F1803" s="133"/>
      <c r="G1803" s="133"/>
      <c r="H1803" s="133"/>
      <c r="I1803" s="133"/>
    </row>
    <row r="1804" spans="1:9">
      <c r="A1804" s="123">
        <v>39221000</v>
      </c>
      <c r="B1804" s="126" t="s">
        <v>1846</v>
      </c>
      <c r="C1804" s="125"/>
      <c r="D1804" s="138">
        <v>1.4038999999999999</v>
      </c>
      <c r="E1804" s="138">
        <v>6.5163000000000002</v>
      </c>
      <c r="F1804" s="133"/>
      <c r="G1804" s="133"/>
      <c r="H1804" s="133"/>
      <c r="I1804" s="133"/>
    </row>
    <row r="1805" spans="1:9">
      <c r="A1805" s="123">
        <v>39222000</v>
      </c>
      <c r="B1805" s="124" t="s">
        <v>1847</v>
      </c>
      <c r="C1805" s="125"/>
      <c r="D1805" s="136">
        <v>0.47239999999999999</v>
      </c>
      <c r="E1805" s="136">
        <v>0.45729999999999998</v>
      </c>
      <c r="F1805" s="133"/>
      <c r="G1805" s="133"/>
      <c r="H1805" s="133"/>
      <c r="I1805" s="133"/>
    </row>
    <row r="1806" spans="1:9">
      <c r="A1806" s="123">
        <v>39229000</v>
      </c>
      <c r="B1806" s="124" t="s">
        <v>1848</v>
      </c>
      <c r="C1806" s="125"/>
      <c r="D1806" s="138">
        <v>1.2004999999999999</v>
      </c>
      <c r="E1806" s="138">
        <v>4.1651999999999996</v>
      </c>
      <c r="F1806" s="133"/>
      <c r="G1806" s="133"/>
      <c r="H1806" s="133"/>
      <c r="I1806" s="133"/>
    </row>
    <row r="1807" spans="1:9">
      <c r="A1807" s="123">
        <v>39231010</v>
      </c>
      <c r="B1807" s="124" t="s">
        <v>1849</v>
      </c>
      <c r="C1807" s="125"/>
      <c r="D1807" s="138">
        <v>1.0505</v>
      </c>
      <c r="E1807" s="138">
        <v>3.0234000000000001</v>
      </c>
      <c r="F1807" s="133"/>
      <c r="G1807" s="133"/>
      <c r="H1807" s="133"/>
      <c r="I1807" s="133"/>
    </row>
    <row r="1808" spans="1:9" ht="27">
      <c r="A1808" s="123">
        <v>39231090</v>
      </c>
      <c r="B1808" s="124" t="s">
        <v>1850</v>
      </c>
      <c r="C1808" s="125"/>
      <c r="D1808" s="138">
        <v>0.94810000000000005</v>
      </c>
      <c r="E1808" s="138">
        <v>2.4601999999999999</v>
      </c>
      <c r="F1808" s="133"/>
      <c r="G1808" s="133"/>
      <c r="H1808" s="133"/>
      <c r="I1808" s="133"/>
    </row>
    <row r="1809" spans="1:9">
      <c r="A1809" s="123">
        <v>39232110</v>
      </c>
      <c r="B1809" s="124" t="s">
        <v>1851</v>
      </c>
      <c r="C1809" s="125"/>
      <c r="D1809" s="138">
        <v>1.1188</v>
      </c>
      <c r="E1809" s="138">
        <v>2.8471000000000002</v>
      </c>
      <c r="F1809" s="133"/>
      <c r="G1809" s="133"/>
      <c r="H1809" s="133"/>
      <c r="I1809" s="133"/>
    </row>
    <row r="1810" spans="1:9" ht="27">
      <c r="A1810" s="123">
        <v>39232190</v>
      </c>
      <c r="B1810" s="124" t="s">
        <v>1852</v>
      </c>
      <c r="C1810" s="125"/>
      <c r="D1810" s="138">
        <v>1.2418</v>
      </c>
      <c r="E1810" s="138">
        <v>3.3574000000000002</v>
      </c>
      <c r="F1810" s="133"/>
      <c r="G1810" s="133"/>
      <c r="H1810" s="133"/>
      <c r="I1810" s="133"/>
    </row>
    <row r="1811" spans="1:9">
      <c r="A1811" s="123">
        <v>39232910</v>
      </c>
      <c r="B1811" s="124" t="s">
        <v>1851</v>
      </c>
      <c r="C1811" s="125"/>
      <c r="D1811" s="136">
        <v>11.2552</v>
      </c>
      <c r="E1811" s="136">
        <v>11.2552</v>
      </c>
      <c r="F1811" s="133"/>
      <c r="G1811" s="133"/>
      <c r="H1811" s="133"/>
      <c r="I1811" s="133"/>
    </row>
    <row r="1812" spans="1:9" ht="27">
      <c r="A1812" s="123">
        <v>39232990</v>
      </c>
      <c r="B1812" s="124" t="s">
        <v>1853</v>
      </c>
      <c r="C1812" s="125"/>
      <c r="D1812" s="138">
        <v>1.3527</v>
      </c>
      <c r="E1812" s="138">
        <v>2.6217000000000001</v>
      </c>
      <c r="F1812" s="133"/>
      <c r="G1812" s="133"/>
      <c r="H1812" s="133"/>
      <c r="I1812" s="133"/>
    </row>
    <row r="1813" spans="1:9">
      <c r="A1813" s="123">
        <v>39233010</v>
      </c>
      <c r="B1813" s="124" t="s">
        <v>1854</v>
      </c>
      <c r="C1813" s="125"/>
      <c r="D1813" s="136">
        <v>1.9334</v>
      </c>
      <c r="E1813" s="136">
        <v>3.4634</v>
      </c>
      <c r="F1813" s="133"/>
      <c r="G1813" s="133"/>
      <c r="H1813" s="133"/>
      <c r="I1813" s="133"/>
    </row>
    <row r="1814" spans="1:9">
      <c r="A1814" s="123">
        <v>39233090</v>
      </c>
      <c r="B1814" s="124" t="s">
        <v>200</v>
      </c>
      <c r="C1814" s="125"/>
      <c r="D1814" s="136">
        <v>1.8321000000000001</v>
      </c>
      <c r="E1814" s="136">
        <v>8.2838999999999992</v>
      </c>
      <c r="F1814" s="133"/>
      <c r="G1814" s="133"/>
      <c r="H1814" s="133"/>
      <c r="I1814" s="133"/>
    </row>
    <row r="1815" spans="1:9">
      <c r="A1815" s="123">
        <v>39234000</v>
      </c>
      <c r="B1815" s="124" t="s">
        <v>1855</v>
      </c>
      <c r="C1815" s="125"/>
      <c r="D1815" s="138">
        <v>1.1254</v>
      </c>
      <c r="E1815" s="138">
        <v>1.9400999999999999</v>
      </c>
      <c r="F1815" s="133"/>
      <c r="G1815" s="133"/>
      <c r="H1815" s="133"/>
      <c r="I1815" s="133"/>
    </row>
    <row r="1816" spans="1:9">
      <c r="A1816" s="123">
        <v>39235000</v>
      </c>
      <c r="B1816" s="124" t="s">
        <v>1856</v>
      </c>
      <c r="C1816" s="125"/>
      <c r="D1816" s="138">
        <v>1.4144000000000001</v>
      </c>
      <c r="E1816" s="138">
        <v>3.1604000000000001</v>
      </c>
      <c r="F1816" s="133"/>
      <c r="G1816" s="133"/>
      <c r="H1816" s="133"/>
      <c r="I1816" s="133"/>
    </row>
    <row r="1817" spans="1:9">
      <c r="A1817" s="123">
        <v>39239010</v>
      </c>
      <c r="B1817" s="124" t="s">
        <v>1857</v>
      </c>
      <c r="C1817" s="125"/>
      <c r="D1817" s="136">
        <v>1.024</v>
      </c>
      <c r="E1817" s="136">
        <v>2.6141999999999999</v>
      </c>
      <c r="F1817" s="133"/>
      <c r="G1817" s="133"/>
      <c r="H1817" s="133"/>
      <c r="I1817" s="133"/>
    </row>
    <row r="1818" spans="1:9">
      <c r="A1818" s="123">
        <v>39239090</v>
      </c>
      <c r="B1818" s="124" t="s">
        <v>1858</v>
      </c>
      <c r="C1818" s="125"/>
      <c r="D1818" s="136">
        <v>1.0216000000000001</v>
      </c>
      <c r="E1818" s="136">
        <v>2.3153999999999999</v>
      </c>
      <c r="F1818" s="133"/>
      <c r="G1818" s="133"/>
      <c r="H1818" s="133"/>
      <c r="I1818" s="133"/>
    </row>
    <row r="1819" spans="1:9">
      <c r="A1819" s="123">
        <v>39241000</v>
      </c>
      <c r="B1819" s="124" t="s">
        <v>1859</v>
      </c>
      <c r="C1819" s="125"/>
      <c r="D1819" s="136">
        <v>1.6617</v>
      </c>
      <c r="E1819" s="136">
        <v>3.8359000000000001</v>
      </c>
      <c r="F1819" s="133"/>
      <c r="G1819" s="133"/>
      <c r="H1819" s="133"/>
      <c r="I1819" s="133"/>
    </row>
    <row r="1820" spans="1:9">
      <c r="A1820" s="123">
        <v>39249000</v>
      </c>
      <c r="B1820" s="124" t="s">
        <v>1860</v>
      </c>
      <c r="C1820" s="125"/>
      <c r="D1820" s="136">
        <v>0.80410000000000004</v>
      </c>
      <c r="E1820" s="136">
        <v>1.8995</v>
      </c>
      <c r="F1820" s="133"/>
      <c r="G1820" s="133"/>
      <c r="H1820" s="133"/>
      <c r="I1820" s="133"/>
    </row>
    <row r="1821" spans="1:9">
      <c r="A1821" s="123">
        <v>39251000</v>
      </c>
      <c r="B1821" s="126" t="s">
        <v>1861</v>
      </c>
      <c r="C1821" s="125"/>
      <c r="D1821" s="136">
        <v>1.4859</v>
      </c>
      <c r="E1821" s="136">
        <v>2.8317000000000001</v>
      </c>
      <c r="F1821" s="133"/>
      <c r="G1821" s="133"/>
      <c r="H1821" s="133"/>
      <c r="I1821" s="133"/>
    </row>
    <row r="1822" spans="1:9">
      <c r="A1822" s="123">
        <v>39252000</v>
      </c>
      <c r="B1822" s="124" t="s">
        <v>1862</v>
      </c>
      <c r="C1822" s="125"/>
      <c r="D1822" s="138">
        <v>1.0355000000000001</v>
      </c>
      <c r="E1822" s="138">
        <v>2.1682999999999999</v>
      </c>
      <c r="F1822" s="133"/>
      <c r="G1822" s="133"/>
      <c r="H1822" s="133"/>
      <c r="I1822" s="133"/>
    </row>
    <row r="1823" spans="1:9">
      <c r="A1823" s="123">
        <v>39253000</v>
      </c>
      <c r="B1823" s="126" t="s">
        <v>1863</v>
      </c>
      <c r="C1823" s="125"/>
      <c r="D1823" s="138">
        <v>1.1767000000000001</v>
      </c>
      <c r="E1823" s="138">
        <v>2.4573</v>
      </c>
      <c r="F1823" s="133"/>
      <c r="G1823" s="133"/>
      <c r="H1823" s="133"/>
      <c r="I1823" s="133"/>
    </row>
    <row r="1824" spans="1:9">
      <c r="A1824" s="123">
        <v>39259010</v>
      </c>
      <c r="B1824" s="124" t="s">
        <v>1864</v>
      </c>
      <c r="C1824" s="125"/>
      <c r="D1824" s="138">
        <v>1.115</v>
      </c>
      <c r="E1824" s="138">
        <v>2.9912000000000001</v>
      </c>
      <c r="F1824" s="133"/>
      <c r="G1824" s="133"/>
      <c r="H1824" s="133"/>
      <c r="I1824" s="133"/>
    </row>
    <row r="1825" spans="1:9">
      <c r="A1825" s="123">
        <v>39259090</v>
      </c>
      <c r="B1825" s="124" t="s">
        <v>1865</v>
      </c>
      <c r="C1825" s="125"/>
      <c r="D1825" s="138">
        <v>1.1508</v>
      </c>
      <c r="E1825" s="138">
        <v>2.6541999999999999</v>
      </c>
      <c r="F1825" s="133"/>
      <c r="G1825" s="133"/>
      <c r="H1825" s="133"/>
      <c r="I1825" s="133"/>
    </row>
    <row r="1826" spans="1:9">
      <c r="A1826" s="123">
        <v>39261000</v>
      </c>
      <c r="B1826" s="124" t="s">
        <v>1866</v>
      </c>
      <c r="C1826" s="125"/>
      <c r="D1826" s="138">
        <v>4.2877999999999998</v>
      </c>
      <c r="E1826" s="138">
        <v>10.1267</v>
      </c>
      <c r="F1826" s="133"/>
      <c r="G1826" s="133"/>
      <c r="H1826" s="133"/>
      <c r="I1826" s="133"/>
    </row>
    <row r="1827" spans="1:9" ht="27">
      <c r="A1827" s="123">
        <v>39262000</v>
      </c>
      <c r="B1827" s="124" t="s">
        <v>1867</v>
      </c>
      <c r="C1827" s="125"/>
      <c r="D1827" s="136">
        <v>1.0689</v>
      </c>
      <c r="E1827" s="136">
        <v>2.4927000000000001</v>
      </c>
      <c r="F1827" s="133"/>
      <c r="G1827" s="133"/>
      <c r="H1827" s="133"/>
      <c r="I1827" s="133"/>
    </row>
    <row r="1828" spans="1:9" ht="27">
      <c r="A1828" s="123">
        <v>39263000</v>
      </c>
      <c r="B1828" s="124" t="s">
        <v>1868</v>
      </c>
      <c r="C1828" s="125"/>
      <c r="D1828" s="138">
        <v>4.3714000000000004</v>
      </c>
      <c r="E1828" s="138">
        <v>12.259499999999999</v>
      </c>
      <c r="F1828" s="133"/>
      <c r="G1828" s="133"/>
      <c r="H1828" s="133"/>
      <c r="I1828" s="133"/>
    </row>
    <row r="1829" spans="1:9">
      <c r="A1829" s="123">
        <v>39264000</v>
      </c>
      <c r="B1829" s="124" t="s">
        <v>1869</v>
      </c>
      <c r="C1829" s="125"/>
      <c r="D1829" s="138">
        <v>2.9659</v>
      </c>
      <c r="E1829" s="138">
        <v>12.7729</v>
      </c>
      <c r="F1829" s="133"/>
      <c r="G1829" s="133"/>
      <c r="H1829" s="133"/>
      <c r="I1829" s="133"/>
    </row>
    <row r="1830" spans="1:9">
      <c r="A1830" s="123">
        <v>39269010</v>
      </c>
      <c r="B1830" s="124" t="s">
        <v>1870</v>
      </c>
      <c r="C1830" s="125"/>
      <c r="D1830" s="138">
        <v>2.4281000000000001</v>
      </c>
      <c r="E1830" s="138">
        <v>3.9758</v>
      </c>
      <c r="F1830" s="133"/>
      <c r="G1830" s="133"/>
      <c r="H1830" s="133"/>
      <c r="I1830" s="133"/>
    </row>
    <row r="1831" spans="1:9">
      <c r="A1831" s="123">
        <v>39269021</v>
      </c>
      <c r="B1831" s="124" t="s">
        <v>1871</v>
      </c>
      <c r="C1831" s="125"/>
      <c r="D1831" s="138">
        <v>3.7618999999999998</v>
      </c>
      <c r="E1831" s="138">
        <v>4.9863999999999997</v>
      </c>
      <c r="F1831" s="133"/>
      <c r="G1831" s="133"/>
      <c r="H1831" s="133"/>
      <c r="I1831" s="133"/>
    </row>
    <row r="1832" spans="1:9" ht="27">
      <c r="A1832" s="123">
        <v>39269022</v>
      </c>
      <c r="B1832" s="124" t="s">
        <v>1872</v>
      </c>
      <c r="C1832" s="125"/>
      <c r="D1832" s="138">
        <v>2.4946999999999999</v>
      </c>
      <c r="E1832" s="138">
        <v>5.7922000000000002</v>
      </c>
      <c r="F1832" s="133"/>
      <c r="G1832" s="133"/>
      <c r="H1832" s="133"/>
      <c r="I1832" s="133"/>
    </row>
    <row r="1833" spans="1:9">
      <c r="A1833" s="123">
        <v>39269030</v>
      </c>
      <c r="B1833" s="124" t="s">
        <v>1873</v>
      </c>
      <c r="C1833" s="125"/>
      <c r="D1833" s="136">
        <v>6.1948999999999996</v>
      </c>
      <c r="E1833" s="136">
        <v>12.825799999999999</v>
      </c>
      <c r="F1833" s="133"/>
      <c r="G1833" s="133"/>
      <c r="H1833" s="133"/>
      <c r="I1833" s="133"/>
    </row>
    <row r="1834" spans="1:9" ht="27">
      <c r="A1834" s="123">
        <v>39269040</v>
      </c>
      <c r="B1834" s="124" t="s">
        <v>1874</v>
      </c>
      <c r="C1834" s="125"/>
      <c r="D1834" s="138">
        <v>13.7242</v>
      </c>
      <c r="E1834" s="138">
        <v>23.505700000000001</v>
      </c>
      <c r="F1834" s="133"/>
      <c r="G1834" s="133"/>
      <c r="H1834" s="133"/>
      <c r="I1834" s="133"/>
    </row>
    <row r="1835" spans="1:9">
      <c r="A1835" s="123">
        <v>39269050</v>
      </c>
      <c r="B1835" s="124" t="s">
        <v>1875</v>
      </c>
      <c r="C1835" s="125"/>
      <c r="D1835" s="136">
        <v>1.1467000000000001</v>
      </c>
      <c r="E1835" s="136">
        <v>8.1973000000000003</v>
      </c>
      <c r="F1835" s="133"/>
      <c r="G1835" s="133"/>
      <c r="H1835" s="133"/>
      <c r="I1835" s="133"/>
    </row>
    <row r="1836" spans="1:9" ht="27">
      <c r="A1836" s="123">
        <v>39269061</v>
      </c>
      <c r="B1836" s="124" t="s">
        <v>1876</v>
      </c>
      <c r="C1836" s="125"/>
      <c r="D1836" s="138">
        <v>1.2998000000000001</v>
      </c>
      <c r="E1836" s="138">
        <v>3.2261000000000002</v>
      </c>
      <c r="F1836" s="133"/>
      <c r="G1836" s="133"/>
      <c r="H1836" s="133"/>
      <c r="I1836" s="133"/>
    </row>
    <row r="1837" spans="1:9">
      <c r="A1837" s="123">
        <v>39269069</v>
      </c>
      <c r="B1837" s="124" t="s">
        <v>1877</v>
      </c>
      <c r="C1837" s="125"/>
      <c r="D1837" s="136">
        <v>11.0745</v>
      </c>
      <c r="E1837" s="136">
        <v>11.0745</v>
      </c>
      <c r="F1837" s="133"/>
      <c r="G1837" s="133"/>
      <c r="H1837" s="133"/>
      <c r="I1837" s="133"/>
    </row>
    <row r="1838" spans="1:9" ht="27">
      <c r="A1838" s="123">
        <v>39269090</v>
      </c>
      <c r="B1838" s="124" t="s">
        <v>1878</v>
      </c>
      <c r="C1838" s="125"/>
      <c r="D1838" s="138">
        <v>18.049199999999999</v>
      </c>
      <c r="E1838" s="138">
        <v>18.049199999999999</v>
      </c>
      <c r="F1838" s="133"/>
      <c r="G1838" s="133"/>
      <c r="H1838" s="133"/>
      <c r="I1838" s="133"/>
    </row>
    <row r="1839" spans="1:9">
      <c r="A1839" s="123">
        <v>40011000</v>
      </c>
      <c r="B1839" s="124" t="s">
        <v>1879</v>
      </c>
      <c r="C1839" s="125"/>
      <c r="D1839" s="138">
        <v>2.6355</v>
      </c>
      <c r="E1839" s="138">
        <v>2.7145000000000001</v>
      </c>
      <c r="F1839" s="133"/>
      <c r="G1839" s="133"/>
      <c r="H1839" s="133"/>
      <c r="I1839" s="133"/>
    </row>
    <row r="1840" spans="1:9" ht="27">
      <c r="A1840" s="123">
        <v>40012200</v>
      </c>
      <c r="B1840" s="124" t="s">
        <v>1880</v>
      </c>
      <c r="C1840" s="125"/>
      <c r="D1840" s="138">
        <v>0.65369999999999995</v>
      </c>
      <c r="E1840" s="138">
        <v>0.67369999999999997</v>
      </c>
      <c r="F1840" s="133"/>
      <c r="G1840" s="133"/>
      <c r="H1840" s="133"/>
      <c r="I1840" s="133"/>
    </row>
    <row r="1841" spans="1:9">
      <c r="A1841" s="123">
        <v>40012990</v>
      </c>
      <c r="B1841" s="124" t="s">
        <v>1881</v>
      </c>
      <c r="C1841" s="125"/>
      <c r="D1841" s="136">
        <v>1.0852999999999999</v>
      </c>
      <c r="E1841" s="136">
        <v>2.4973999999999998</v>
      </c>
      <c r="F1841" s="133"/>
      <c r="G1841" s="133"/>
      <c r="H1841" s="133"/>
      <c r="I1841" s="133"/>
    </row>
    <row r="1842" spans="1:9" ht="27">
      <c r="A1842" s="123">
        <v>40021110</v>
      </c>
      <c r="B1842" s="124" t="s">
        <v>1882</v>
      </c>
      <c r="C1842" s="125"/>
      <c r="D1842" s="138">
        <v>1.4936</v>
      </c>
      <c r="E1842" s="138">
        <v>1.766</v>
      </c>
      <c r="F1842" s="133"/>
      <c r="G1842" s="133"/>
      <c r="H1842" s="133"/>
      <c r="I1842" s="133"/>
    </row>
    <row r="1843" spans="1:9">
      <c r="A1843" s="123">
        <v>40021911</v>
      </c>
      <c r="B1843" s="124" t="s">
        <v>1883</v>
      </c>
      <c r="C1843" s="125"/>
      <c r="D1843" s="138">
        <v>1.3617999999999999</v>
      </c>
      <c r="E1843" s="138">
        <v>1.5740000000000001</v>
      </c>
      <c r="F1843" s="133"/>
      <c r="G1843" s="133"/>
      <c r="H1843" s="133"/>
      <c r="I1843" s="133"/>
    </row>
    <row r="1844" spans="1:9" ht="27">
      <c r="A1844" s="123">
        <v>40021919</v>
      </c>
      <c r="B1844" s="124" t="s">
        <v>1884</v>
      </c>
      <c r="C1844" s="125"/>
      <c r="D1844" s="136">
        <v>1.3772</v>
      </c>
      <c r="E1844" s="136">
        <v>2.6011000000000002</v>
      </c>
      <c r="F1844" s="133"/>
      <c r="G1844" s="133"/>
      <c r="H1844" s="133"/>
      <c r="I1844" s="133"/>
    </row>
    <row r="1845" spans="1:9">
      <c r="A1845" s="123">
        <v>40022099</v>
      </c>
      <c r="B1845" s="124" t="s">
        <v>266</v>
      </c>
      <c r="C1845" s="125"/>
      <c r="D1845" s="138">
        <v>1.2306999999999999</v>
      </c>
      <c r="E1845" s="138">
        <v>2.2320000000000002</v>
      </c>
      <c r="F1845" s="133"/>
      <c r="G1845" s="133"/>
      <c r="H1845" s="133"/>
      <c r="I1845" s="133"/>
    </row>
    <row r="1846" spans="1:9">
      <c r="A1846" s="123">
        <v>40023100</v>
      </c>
      <c r="B1846" s="124" t="s">
        <v>1885</v>
      </c>
      <c r="C1846" s="125"/>
      <c r="D1846" s="138">
        <v>4.2706</v>
      </c>
      <c r="E1846" s="138">
        <v>4.4249999999999998</v>
      </c>
      <c r="F1846" s="133"/>
      <c r="G1846" s="133"/>
      <c r="H1846" s="133"/>
      <c r="I1846" s="133"/>
    </row>
    <row r="1847" spans="1:9">
      <c r="A1847" s="123">
        <v>40023900</v>
      </c>
      <c r="B1847" s="124" t="s">
        <v>1886</v>
      </c>
      <c r="C1847" s="125"/>
      <c r="D1847" s="136">
        <v>1.7917000000000001</v>
      </c>
      <c r="E1847" s="136">
        <v>2.2503000000000002</v>
      </c>
      <c r="F1847" s="133"/>
      <c r="G1847" s="133"/>
      <c r="H1847" s="133"/>
      <c r="I1847" s="133"/>
    </row>
    <row r="1848" spans="1:9" ht="27">
      <c r="A1848" s="123">
        <v>40024900</v>
      </c>
      <c r="B1848" s="124" t="s">
        <v>1887</v>
      </c>
      <c r="C1848" s="125"/>
      <c r="D1848" s="138">
        <v>1.6629</v>
      </c>
      <c r="E1848" s="138">
        <v>1.6967000000000001</v>
      </c>
      <c r="F1848" s="133"/>
      <c r="G1848" s="133"/>
      <c r="H1848" s="133"/>
      <c r="I1848" s="133"/>
    </row>
    <row r="1849" spans="1:9">
      <c r="A1849" s="123">
        <v>40025900</v>
      </c>
      <c r="B1849" s="124" t="s">
        <v>1888</v>
      </c>
      <c r="C1849" s="125"/>
      <c r="D1849" s="136">
        <v>5.0991999999999997</v>
      </c>
      <c r="E1849" s="136">
        <v>1.4538</v>
      </c>
      <c r="F1849" s="133"/>
      <c r="G1849" s="133"/>
      <c r="H1849" s="133"/>
      <c r="I1849" s="133"/>
    </row>
    <row r="1850" spans="1:9" ht="27">
      <c r="A1850" s="123">
        <v>40026000</v>
      </c>
      <c r="B1850" s="124" t="s">
        <v>1889</v>
      </c>
      <c r="C1850" s="125"/>
      <c r="D1850" s="138">
        <v>1.6256999999999999</v>
      </c>
      <c r="E1850" s="138">
        <v>1.9781</v>
      </c>
      <c r="F1850" s="133"/>
      <c r="G1850" s="133"/>
      <c r="H1850" s="133"/>
      <c r="I1850" s="133"/>
    </row>
    <row r="1851" spans="1:9">
      <c r="A1851" s="123">
        <v>40027000</v>
      </c>
      <c r="B1851" s="126" t="s">
        <v>1890</v>
      </c>
      <c r="C1851" s="125"/>
      <c r="D1851" s="136">
        <v>1.4861</v>
      </c>
      <c r="E1851" s="136">
        <v>1.8343</v>
      </c>
      <c r="F1851" s="133"/>
      <c r="G1851" s="133"/>
      <c r="H1851" s="133"/>
      <c r="I1851" s="133"/>
    </row>
    <row r="1852" spans="1:9" ht="27">
      <c r="A1852" s="123">
        <v>40029910</v>
      </c>
      <c r="B1852" s="124" t="s">
        <v>1891</v>
      </c>
      <c r="C1852" s="125"/>
      <c r="D1852" s="138">
        <v>0.41860000000000003</v>
      </c>
      <c r="E1852" s="138">
        <v>0.49959999999999999</v>
      </c>
      <c r="F1852" s="133"/>
      <c r="G1852" s="133"/>
      <c r="H1852" s="133"/>
      <c r="I1852" s="133"/>
    </row>
    <row r="1853" spans="1:9">
      <c r="A1853" s="123">
        <v>40029990</v>
      </c>
      <c r="B1853" s="124" t="s">
        <v>1892</v>
      </c>
      <c r="C1853" s="125"/>
      <c r="D1853" s="136">
        <v>0.63119999999999998</v>
      </c>
      <c r="E1853" s="136">
        <v>0.63119999999999998</v>
      </c>
      <c r="F1853" s="133"/>
      <c r="G1853" s="133"/>
      <c r="H1853" s="133"/>
      <c r="I1853" s="133"/>
    </row>
    <row r="1854" spans="1:9" ht="27">
      <c r="A1854" s="123">
        <v>40030000</v>
      </c>
      <c r="B1854" s="124" t="s">
        <v>1893</v>
      </c>
      <c r="C1854" s="125"/>
      <c r="D1854" s="138">
        <v>1.0557000000000001</v>
      </c>
      <c r="E1854" s="138">
        <v>1.3025</v>
      </c>
      <c r="F1854" s="133"/>
      <c r="G1854" s="133"/>
      <c r="H1854" s="133"/>
      <c r="I1854" s="133"/>
    </row>
    <row r="1855" spans="1:9">
      <c r="A1855" s="123">
        <v>40040000</v>
      </c>
      <c r="B1855" s="124" t="s">
        <v>1894</v>
      </c>
      <c r="C1855" s="125"/>
      <c r="D1855" s="138">
        <v>5.2637999999999998</v>
      </c>
      <c r="E1855" s="138">
        <v>5.5342000000000002</v>
      </c>
      <c r="F1855" s="133"/>
      <c r="G1855" s="133"/>
      <c r="H1855" s="133"/>
      <c r="I1855" s="133"/>
    </row>
    <row r="1856" spans="1:9" ht="27">
      <c r="A1856" s="123">
        <v>40051010</v>
      </c>
      <c r="B1856" s="124" t="s">
        <v>1895</v>
      </c>
      <c r="C1856" s="125"/>
      <c r="D1856" s="138">
        <v>3.4386000000000001</v>
      </c>
      <c r="E1856" s="138">
        <v>3.5773999999999999</v>
      </c>
      <c r="F1856" s="133"/>
      <c r="G1856" s="133"/>
      <c r="H1856" s="133"/>
      <c r="I1856" s="133"/>
    </row>
    <row r="1857" spans="1:9">
      <c r="A1857" s="123">
        <v>40051090</v>
      </c>
      <c r="B1857" s="124" t="s">
        <v>1896</v>
      </c>
      <c r="C1857" s="125"/>
      <c r="D1857" s="136">
        <v>2.2134</v>
      </c>
      <c r="E1857" s="136">
        <v>2.6019999999999999</v>
      </c>
      <c r="F1857" s="133"/>
      <c r="G1857" s="133"/>
      <c r="H1857" s="133"/>
      <c r="I1857" s="133"/>
    </row>
    <row r="1858" spans="1:9">
      <c r="A1858" s="123">
        <v>40059110</v>
      </c>
      <c r="B1858" s="124" t="s">
        <v>1897</v>
      </c>
      <c r="C1858" s="125"/>
      <c r="D1858" s="136">
        <v>3.4912999999999998</v>
      </c>
      <c r="E1858" s="136">
        <v>3.4912999999999998</v>
      </c>
      <c r="F1858" s="133"/>
      <c r="G1858" s="133"/>
      <c r="H1858" s="133"/>
      <c r="I1858" s="133"/>
    </row>
    <row r="1859" spans="1:9">
      <c r="A1859" s="123">
        <v>40059190</v>
      </c>
      <c r="B1859" s="124" t="s">
        <v>1898</v>
      </c>
      <c r="C1859" s="125"/>
      <c r="D1859" s="136">
        <v>1.9458</v>
      </c>
      <c r="E1859" s="136">
        <v>2.8544999999999998</v>
      </c>
      <c r="F1859" s="133"/>
      <c r="G1859" s="133"/>
      <c r="H1859" s="133"/>
      <c r="I1859" s="133"/>
    </row>
    <row r="1860" spans="1:9">
      <c r="A1860" s="123">
        <v>40059990</v>
      </c>
      <c r="B1860" s="124" t="s">
        <v>1899</v>
      </c>
      <c r="C1860" s="125"/>
      <c r="D1860" s="136">
        <v>1.6682999999999999</v>
      </c>
      <c r="E1860" s="136">
        <v>2.5327999999999999</v>
      </c>
      <c r="F1860" s="133"/>
      <c r="G1860" s="133"/>
      <c r="H1860" s="133"/>
      <c r="I1860" s="133"/>
    </row>
    <row r="1861" spans="1:9">
      <c r="A1861" s="123">
        <v>40069000</v>
      </c>
      <c r="B1861" s="124" t="s">
        <v>1900</v>
      </c>
      <c r="C1861" s="125"/>
      <c r="D1861" s="136">
        <v>1.4591000000000001</v>
      </c>
      <c r="E1861" s="136">
        <v>1.8757999999999999</v>
      </c>
      <c r="F1861" s="133"/>
      <c r="G1861" s="133"/>
      <c r="H1861" s="133"/>
      <c r="I1861" s="133"/>
    </row>
    <row r="1862" spans="1:9">
      <c r="A1862" s="123">
        <v>40070011</v>
      </c>
      <c r="B1862" s="124" t="s">
        <v>1901</v>
      </c>
      <c r="C1862" s="125"/>
      <c r="D1862" s="136">
        <v>0.76580000000000004</v>
      </c>
      <c r="E1862" s="136">
        <v>2.9428000000000001</v>
      </c>
      <c r="F1862" s="133"/>
      <c r="G1862" s="133"/>
      <c r="H1862" s="133"/>
      <c r="I1862" s="133"/>
    </row>
    <row r="1863" spans="1:9">
      <c r="A1863" s="123">
        <v>40070019</v>
      </c>
      <c r="B1863" s="124" t="s">
        <v>1902</v>
      </c>
      <c r="C1863" s="125"/>
      <c r="D1863" s="138">
        <v>2.5121000000000002</v>
      </c>
      <c r="E1863" s="138">
        <v>2.9228999999999998</v>
      </c>
      <c r="F1863" s="133"/>
      <c r="G1863" s="133"/>
      <c r="H1863" s="133"/>
      <c r="I1863" s="133"/>
    </row>
    <row r="1864" spans="1:9">
      <c r="A1864" s="123">
        <v>40070020</v>
      </c>
      <c r="B1864" s="124" t="s">
        <v>1903</v>
      </c>
      <c r="C1864" s="125"/>
      <c r="D1864" s="136">
        <v>1.0539000000000001</v>
      </c>
      <c r="E1864" s="136">
        <v>4.7923</v>
      </c>
      <c r="F1864" s="133"/>
      <c r="G1864" s="133"/>
      <c r="H1864" s="133"/>
      <c r="I1864" s="133"/>
    </row>
    <row r="1865" spans="1:9" ht="27">
      <c r="A1865" s="123">
        <v>40081100</v>
      </c>
      <c r="B1865" s="124" t="s">
        <v>1904</v>
      </c>
      <c r="C1865" s="125"/>
      <c r="D1865" s="138">
        <v>0.59019999999999995</v>
      </c>
      <c r="E1865" s="138">
        <v>1.4748000000000001</v>
      </c>
      <c r="F1865" s="133"/>
      <c r="G1865" s="133"/>
      <c r="H1865" s="133"/>
      <c r="I1865" s="133"/>
    </row>
    <row r="1866" spans="1:9">
      <c r="A1866" s="123">
        <v>40081900</v>
      </c>
      <c r="B1866" s="124" t="s">
        <v>1905</v>
      </c>
      <c r="C1866" s="125"/>
      <c r="D1866" s="136">
        <v>1.2612000000000001</v>
      </c>
      <c r="E1866" s="136">
        <v>1.9448000000000001</v>
      </c>
      <c r="F1866" s="133"/>
      <c r="G1866" s="133"/>
      <c r="H1866" s="133"/>
      <c r="I1866" s="133"/>
    </row>
    <row r="1867" spans="1:9" ht="27">
      <c r="A1867" s="123">
        <v>40082100</v>
      </c>
      <c r="B1867" s="124" t="s">
        <v>1906</v>
      </c>
      <c r="C1867" s="125"/>
      <c r="D1867" s="138">
        <v>4.1020000000000003</v>
      </c>
      <c r="E1867" s="138">
        <v>4.5812999999999997</v>
      </c>
      <c r="F1867" s="133"/>
      <c r="G1867" s="133"/>
      <c r="H1867" s="133"/>
      <c r="I1867" s="133"/>
    </row>
    <row r="1868" spans="1:9">
      <c r="A1868" s="123">
        <v>40082900</v>
      </c>
      <c r="B1868" s="124" t="s">
        <v>1907</v>
      </c>
      <c r="C1868" s="125"/>
      <c r="D1868" s="136">
        <v>8.5292999999999992</v>
      </c>
      <c r="E1868" s="136">
        <v>13.898</v>
      </c>
      <c r="F1868" s="133"/>
      <c r="G1868" s="133"/>
      <c r="H1868" s="133"/>
      <c r="I1868" s="133"/>
    </row>
    <row r="1869" spans="1:9" ht="27">
      <c r="A1869" s="123">
        <v>40091100</v>
      </c>
      <c r="B1869" s="124" t="s">
        <v>1908</v>
      </c>
      <c r="C1869" s="125"/>
      <c r="D1869" s="138">
        <v>8.5449999999999999</v>
      </c>
      <c r="E1869" s="138">
        <v>10.7607</v>
      </c>
      <c r="F1869" s="133"/>
      <c r="G1869" s="133"/>
      <c r="H1869" s="133"/>
      <c r="I1869" s="133"/>
    </row>
    <row r="1870" spans="1:9">
      <c r="A1870" s="123">
        <v>40091210</v>
      </c>
      <c r="B1870" s="124" t="s">
        <v>1909</v>
      </c>
      <c r="C1870" s="125"/>
      <c r="D1870" s="136">
        <v>1.8421000000000001</v>
      </c>
      <c r="E1870" s="136">
        <v>2.4415</v>
      </c>
      <c r="F1870" s="133"/>
      <c r="G1870" s="133"/>
      <c r="H1870" s="133"/>
      <c r="I1870" s="133"/>
    </row>
    <row r="1871" spans="1:9" ht="27">
      <c r="A1871" s="123">
        <v>40091290</v>
      </c>
      <c r="B1871" s="124" t="s">
        <v>1910</v>
      </c>
      <c r="C1871" s="125"/>
      <c r="D1871" s="138">
        <v>2.4327999999999999</v>
      </c>
      <c r="E1871" s="138">
        <v>2.6680999999999999</v>
      </c>
      <c r="F1871" s="133"/>
      <c r="G1871" s="133"/>
      <c r="H1871" s="133"/>
      <c r="I1871" s="133"/>
    </row>
    <row r="1872" spans="1:9">
      <c r="A1872" s="123">
        <v>40092110</v>
      </c>
      <c r="B1872" s="124" t="s">
        <v>1909</v>
      </c>
      <c r="C1872" s="125"/>
      <c r="D1872" s="136">
        <v>4.9146999999999998</v>
      </c>
      <c r="E1872" s="136">
        <v>7.8319000000000001</v>
      </c>
      <c r="F1872" s="133"/>
      <c r="G1872" s="133"/>
      <c r="H1872" s="133"/>
      <c r="I1872" s="133"/>
    </row>
    <row r="1873" spans="1:9" ht="27">
      <c r="A1873" s="123">
        <v>40092190</v>
      </c>
      <c r="B1873" s="124" t="s">
        <v>1911</v>
      </c>
      <c r="C1873" s="125"/>
      <c r="D1873" s="138">
        <v>4.9532999999999996</v>
      </c>
      <c r="E1873" s="138">
        <v>8.1052999999999997</v>
      </c>
      <c r="F1873" s="133"/>
      <c r="G1873" s="133"/>
      <c r="H1873" s="133"/>
      <c r="I1873" s="133"/>
    </row>
    <row r="1874" spans="1:9">
      <c r="A1874" s="123">
        <v>40092210</v>
      </c>
      <c r="B1874" s="124" t="s">
        <v>1909</v>
      </c>
      <c r="C1874" s="125"/>
      <c r="D1874" s="136">
        <v>3.2484000000000002</v>
      </c>
      <c r="E1874" s="136">
        <v>4.3672000000000004</v>
      </c>
      <c r="F1874" s="133"/>
      <c r="G1874" s="133"/>
      <c r="H1874" s="133"/>
      <c r="I1874" s="133"/>
    </row>
    <row r="1875" spans="1:9" ht="27">
      <c r="A1875" s="123">
        <v>40092290</v>
      </c>
      <c r="B1875" s="124" t="s">
        <v>1912</v>
      </c>
      <c r="C1875" s="125"/>
      <c r="D1875" s="138">
        <v>5.1797000000000004</v>
      </c>
      <c r="E1875" s="138">
        <v>9.1097000000000001</v>
      </c>
      <c r="F1875" s="133"/>
      <c r="G1875" s="133"/>
      <c r="H1875" s="133"/>
      <c r="I1875" s="133"/>
    </row>
    <row r="1876" spans="1:9">
      <c r="A1876" s="123">
        <v>40093100</v>
      </c>
      <c r="B1876" s="124" t="s">
        <v>1913</v>
      </c>
      <c r="C1876" s="125"/>
      <c r="D1876" s="136">
        <v>4.7172000000000001</v>
      </c>
      <c r="E1876" s="136">
        <v>15.9038</v>
      </c>
      <c r="F1876" s="133"/>
      <c r="G1876" s="133"/>
      <c r="H1876" s="133"/>
      <c r="I1876" s="133"/>
    </row>
    <row r="1877" spans="1:9" ht="27">
      <c r="A1877" s="123">
        <v>40093210</v>
      </c>
      <c r="B1877" s="124" t="s">
        <v>1914</v>
      </c>
      <c r="C1877" s="125"/>
      <c r="D1877" s="138">
        <v>9.2025000000000006</v>
      </c>
      <c r="E1877" s="138">
        <v>4.6276999999999999</v>
      </c>
      <c r="F1877" s="133"/>
      <c r="G1877" s="133"/>
      <c r="H1877" s="133"/>
      <c r="I1877" s="133"/>
    </row>
    <row r="1878" spans="1:9">
      <c r="A1878" s="123">
        <v>40093290</v>
      </c>
      <c r="B1878" s="124" t="s">
        <v>1915</v>
      </c>
      <c r="C1878" s="125"/>
      <c r="D1878" s="136">
        <v>8.5</v>
      </c>
      <c r="E1878" s="136">
        <v>13.602399999999999</v>
      </c>
      <c r="F1878" s="133"/>
      <c r="G1878" s="133"/>
      <c r="H1878" s="133"/>
      <c r="I1878" s="133"/>
    </row>
    <row r="1879" spans="1:9" ht="27">
      <c r="A1879" s="123">
        <v>40094100</v>
      </c>
      <c r="B1879" s="124" t="s">
        <v>1916</v>
      </c>
      <c r="C1879" s="125"/>
      <c r="D1879" s="138">
        <v>5.9720000000000004</v>
      </c>
      <c r="E1879" s="138">
        <v>8.5221999999999998</v>
      </c>
      <c r="F1879" s="133"/>
      <c r="G1879" s="133"/>
      <c r="H1879" s="133"/>
      <c r="I1879" s="133"/>
    </row>
    <row r="1880" spans="1:9">
      <c r="A1880" s="123">
        <v>40094210</v>
      </c>
      <c r="B1880" s="124" t="s">
        <v>1909</v>
      </c>
      <c r="C1880" s="125"/>
      <c r="D1880" s="136">
        <v>2.0541</v>
      </c>
      <c r="E1880" s="136">
        <v>2.8166000000000002</v>
      </c>
      <c r="F1880" s="133"/>
      <c r="G1880" s="133"/>
      <c r="H1880" s="133"/>
      <c r="I1880" s="133"/>
    </row>
    <row r="1881" spans="1:9" ht="27">
      <c r="A1881" s="123">
        <v>40094290</v>
      </c>
      <c r="B1881" s="124" t="s">
        <v>1917</v>
      </c>
      <c r="C1881" s="125"/>
      <c r="D1881" s="138">
        <v>1.2007000000000001</v>
      </c>
      <c r="E1881" s="138">
        <v>1.6760999999999999</v>
      </c>
      <c r="F1881" s="133"/>
      <c r="G1881" s="133"/>
      <c r="H1881" s="133"/>
      <c r="I1881" s="133"/>
    </row>
    <row r="1882" spans="1:9">
      <c r="A1882" s="123">
        <v>40101100</v>
      </c>
      <c r="B1882" s="124" t="s">
        <v>1918</v>
      </c>
      <c r="C1882" s="125"/>
      <c r="D1882" s="136">
        <v>2.4638</v>
      </c>
      <c r="E1882" s="136">
        <v>3.5177999999999998</v>
      </c>
      <c r="F1882" s="133"/>
      <c r="G1882" s="133"/>
      <c r="H1882" s="133"/>
      <c r="I1882" s="133"/>
    </row>
    <row r="1883" spans="1:9" ht="27">
      <c r="A1883" s="123">
        <v>40101200</v>
      </c>
      <c r="B1883" s="124" t="s">
        <v>1919</v>
      </c>
      <c r="C1883" s="125"/>
      <c r="D1883" s="138">
        <v>5.4645000000000001</v>
      </c>
      <c r="E1883" s="138">
        <v>13.8194</v>
      </c>
      <c r="F1883" s="133"/>
      <c r="G1883" s="133"/>
      <c r="H1883" s="133"/>
      <c r="I1883" s="133"/>
    </row>
    <row r="1884" spans="1:9">
      <c r="A1884" s="123">
        <v>40101900</v>
      </c>
      <c r="B1884" s="124" t="s">
        <v>1920</v>
      </c>
      <c r="C1884" s="125"/>
      <c r="D1884" s="136">
        <v>2.3513000000000002</v>
      </c>
      <c r="E1884" s="136">
        <v>3.3134999999999999</v>
      </c>
      <c r="F1884" s="133"/>
      <c r="G1884" s="133"/>
      <c r="H1884" s="133"/>
      <c r="I1884" s="133"/>
    </row>
    <row r="1885" spans="1:9" ht="27">
      <c r="A1885" s="123">
        <v>40103100</v>
      </c>
      <c r="B1885" s="126" t="s">
        <v>1921</v>
      </c>
      <c r="C1885" s="125"/>
      <c r="D1885" s="138">
        <v>7.3738999999999999</v>
      </c>
      <c r="E1885" s="138">
        <v>13.452400000000001</v>
      </c>
      <c r="F1885" s="133"/>
      <c r="G1885" s="133"/>
      <c r="H1885" s="133"/>
      <c r="I1885" s="133"/>
    </row>
    <row r="1886" spans="1:9">
      <c r="A1886" s="123">
        <v>40103200</v>
      </c>
      <c r="B1886" s="126" t="s">
        <v>1922</v>
      </c>
      <c r="C1886" s="125"/>
      <c r="D1886" s="136">
        <v>2.2431000000000001</v>
      </c>
      <c r="E1886" s="136">
        <v>2.8862000000000001</v>
      </c>
      <c r="F1886" s="133"/>
      <c r="G1886" s="133"/>
      <c r="H1886" s="133"/>
      <c r="I1886" s="133"/>
    </row>
    <row r="1887" spans="1:9" ht="27">
      <c r="A1887" s="123">
        <v>40103300</v>
      </c>
      <c r="B1887" s="126" t="s">
        <v>1921</v>
      </c>
      <c r="C1887" s="125"/>
      <c r="D1887" s="138">
        <v>12.1211</v>
      </c>
      <c r="E1887" s="138">
        <v>24.178000000000001</v>
      </c>
      <c r="F1887" s="133"/>
      <c r="G1887" s="133"/>
      <c r="H1887" s="133"/>
      <c r="I1887" s="133"/>
    </row>
    <row r="1888" spans="1:9">
      <c r="A1888" s="123">
        <v>40103400</v>
      </c>
      <c r="B1888" s="126" t="s">
        <v>1922</v>
      </c>
      <c r="C1888" s="125"/>
      <c r="D1888" s="136">
        <v>15.340299999999999</v>
      </c>
      <c r="E1888" s="136">
        <v>28.207599999999999</v>
      </c>
      <c r="F1888" s="133"/>
      <c r="G1888" s="133"/>
      <c r="H1888" s="133"/>
      <c r="I1888" s="133"/>
    </row>
    <row r="1889" spans="1:9" ht="27">
      <c r="A1889" s="123">
        <v>40103500</v>
      </c>
      <c r="B1889" s="126" t="s">
        <v>1923</v>
      </c>
      <c r="C1889" s="125"/>
      <c r="D1889" s="138">
        <v>2.2599</v>
      </c>
      <c r="E1889" s="138">
        <v>3.7368000000000001</v>
      </c>
      <c r="F1889" s="133"/>
      <c r="G1889" s="133"/>
      <c r="H1889" s="133"/>
      <c r="I1889" s="133"/>
    </row>
    <row r="1890" spans="1:9">
      <c r="A1890" s="123">
        <v>40103600</v>
      </c>
      <c r="B1890" s="126" t="s">
        <v>1924</v>
      </c>
      <c r="C1890" s="125"/>
      <c r="D1890" s="136">
        <v>2.3035999999999999</v>
      </c>
      <c r="E1890" s="136">
        <v>2.5727000000000002</v>
      </c>
      <c r="F1890" s="133"/>
      <c r="G1890" s="133"/>
      <c r="H1890" s="133"/>
      <c r="I1890" s="133"/>
    </row>
    <row r="1891" spans="1:9" ht="27">
      <c r="A1891" s="123">
        <v>40103900</v>
      </c>
      <c r="B1891" s="124" t="s">
        <v>1925</v>
      </c>
      <c r="C1891" s="125"/>
      <c r="D1891" s="138">
        <v>1.966</v>
      </c>
      <c r="E1891" s="138">
        <v>2.2610000000000001</v>
      </c>
      <c r="F1891" s="133"/>
      <c r="G1891" s="133"/>
      <c r="H1891" s="133"/>
      <c r="I1891" s="133"/>
    </row>
    <row r="1892" spans="1:9">
      <c r="A1892" s="123">
        <v>40111000</v>
      </c>
      <c r="B1892" s="126" t="s">
        <v>1926</v>
      </c>
      <c r="C1892" s="125"/>
      <c r="D1892" s="138">
        <v>4.8907999999999996</v>
      </c>
      <c r="E1892" s="138">
        <v>8.3734000000000002</v>
      </c>
      <c r="F1892" s="133"/>
      <c r="G1892" s="133"/>
      <c r="H1892" s="133"/>
      <c r="I1892" s="133"/>
    </row>
    <row r="1893" spans="1:9" ht="27">
      <c r="A1893" s="123">
        <v>40112090</v>
      </c>
      <c r="B1893" s="124" t="s">
        <v>1927</v>
      </c>
      <c r="C1893" s="125"/>
      <c r="D1893" s="138">
        <v>2.2385999999999999</v>
      </c>
      <c r="E1893" s="138">
        <v>2.8650000000000002</v>
      </c>
      <c r="F1893" s="133"/>
      <c r="G1893" s="133"/>
      <c r="H1893" s="133"/>
      <c r="I1893" s="133"/>
    </row>
    <row r="1894" spans="1:9">
      <c r="A1894" s="123">
        <v>40114000</v>
      </c>
      <c r="B1894" s="126" t="s">
        <v>1928</v>
      </c>
      <c r="C1894" s="125"/>
      <c r="D1894" s="136">
        <v>2.3988999999999998</v>
      </c>
      <c r="E1894" s="136">
        <v>2.6768000000000001</v>
      </c>
      <c r="F1894" s="133"/>
      <c r="G1894" s="133"/>
      <c r="H1894" s="133"/>
      <c r="I1894" s="133"/>
    </row>
    <row r="1895" spans="1:9" ht="27">
      <c r="A1895" s="123">
        <v>40115000</v>
      </c>
      <c r="B1895" s="126" t="s">
        <v>1929</v>
      </c>
      <c r="C1895" s="125"/>
      <c r="D1895" s="138">
        <v>2.4655</v>
      </c>
      <c r="E1895" s="138">
        <v>2.8704999999999998</v>
      </c>
      <c r="F1895" s="133"/>
      <c r="G1895" s="133"/>
      <c r="H1895" s="133"/>
      <c r="I1895" s="133"/>
    </row>
    <row r="1896" spans="1:9" ht="27">
      <c r="A1896" s="123">
        <v>40117010</v>
      </c>
      <c r="B1896" s="124" t="s">
        <v>1930</v>
      </c>
      <c r="C1896" s="125"/>
      <c r="D1896" s="136">
        <v>2.2852999999999999</v>
      </c>
      <c r="E1896" s="136">
        <v>2.2852999999999999</v>
      </c>
      <c r="F1896" s="133"/>
      <c r="G1896" s="133"/>
      <c r="H1896" s="133"/>
      <c r="I1896" s="133"/>
    </row>
    <row r="1897" spans="1:9">
      <c r="A1897" s="123">
        <v>40117090</v>
      </c>
      <c r="B1897" s="124" t="s">
        <v>200</v>
      </c>
      <c r="C1897" s="125"/>
      <c r="D1897" s="138">
        <v>1.2359</v>
      </c>
      <c r="E1897" s="138">
        <v>2.2111000000000001</v>
      </c>
      <c r="F1897" s="133"/>
      <c r="G1897" s="133"/>
      <c r="H1897" s="133"/>
      <c r="I1897" s="133"/>
    </row>
    <row r="1898" spans="1:9">
      <c r="A1898" s="123">
        <v>40118020</v>
      </c>
      <c r="B1898" s="124" t="s">
        <v>1931</v>
      </c>
      <c r="C1898" s="125"/>
      <c r="D1898" s="138">
        <v>2.2806999999999999</v>
      </c>
      <c r="E1898" s="138">
        <v>2.5644999999999998</v>
      </c>
      <c r="F1898" s="133"/>
      <c r="G1898" s="133"/>
      <c r="H1898" s="133"/>
      <c r="I1898" s="133"/>
    </row>
    <row r="1899" spans="1:9">
      <c r="A1899" s="123">
        <v>40118090</v>
      </c>
      <c r="B1899" s="124" t="s">
        <v>200</v>
      </c>
      <c r="C1899" s="125"/>
      <c r="D1899" s="136">
        <v>0.65210000000000001</v>
      </c>
      <c r="E1899" s="136">
        <v>1.4514</v>
      </c>
      <c r="F1899" s="133"/>
      <c r="G1899" s="133"/>
      <c r="H1899" s="133"/>
      <c r="I1899" s="133"/>
    </row>
    <row r="1900" spans="1:9">
      <c r="A1900" s="123">
        <v>40119090</v>
      </c>
      <c r="B1900" s="124" t="s">
        <v>200</v>
      </c>
      <c r="C1900" s="125"/>
      <c r="D1900" s="136">
        <v>1.1783999999999999</v>
      </c>
      <c r="E1900" s="136">
        <v>2.3744999999999998</v>
      </c>
      <c r="F1900" s="133"/>
      <c r="G1900" s="133"/>
      <c r="H1900" s="133"/>
      <c r="I1900" s="133"/>
    </row>
    <row r="1901" spans="1:9">
      <c r="A1901" s="123">
        <v>40129010</v>
      </c>
      <c r="B1901" s="124" t="s">
        <v>1932</v>
      </c>
      <c r="C1901" s="125"/>
      <c r="D1901" s="136">
        <v>3.0709</v>
      </c>
      <c r="E1901" s="136">
        <v>3.0709</v>
      </c>
      <c r="F1901" s="133"/>
      <c r="G1901" s="133"/>
      <c r="H1901" s="133"/>
      <c r="I1901" s="133"/>
    </row>
    <row r="1902" spans="1:9">
      <c r="A1902" s="123">
        <v>40129090</v>
      </c>
      <c r="B1902" s="124" t="s">
        <v>1933</v>
      </c>
      <c r="C1902" s="125"/>
      <c r="D1902" s="138">
        <v>1.5055000000000001</v>
      </c>
      <c r="E1902" s="138">
        <v>2.4323000000000001</v>
      </c>
      <c r="F1902" s="133"/>
      <c r="G1902" s="133"/>
      <c r="H1902" s="133"/>
      <c r="I1902" s="133"/>
    </row>
    <row r="1903" spans="1:9">
      <c r="A1903" s="123">
        <v>40131010</v>
      </c>
      <c r="B1903" s="124" t="s">
        <v>1934</v>
      </c>
      <c r="C1903" s="125"/>
      <c r="D1903" s="138">
        <v>2.6829000000000001</v>
      </c>
      <c r="E1903" s="138">
        <v>3.32</v>
      </c>
      <c r="F1903" s="133"/>
      <c r="G1903" s="133"/>
      <c r="H1903" s="133"/>
      <c r="I1903" s="133"/>
    </row>
    <row r="1904" spans="1:9" ht="27">
      <c r="A1904" s="123">
        <v>40131090</v>
      </c>
      <c r="B1904" s="124" t="s">
        <v>1935</v>
      </c>
      <c r="C1904" s="125"/>
      <c r="D1904" s="138">
        <v>1.3922000000000001</v>
      </c>
      <c r="E1904" s="138">
        <v>2.0956999999999999</v>
      </c>
      <c r="F1904" s="133"/>
      <c r="G1904" s="133"/>
      <c r="H1904" s="133"/>
      <c r="I1904" s="133"/>
    </row>
    <row r="1905" spans="1:9">
      <c r="A1905" s="123">
        <v>40132000</v>
      </c>
      <c r="B1905" s="126" t="s">
        <v>1936</v>
      </c>
      <c r="C1905" s="125"/>
      <c r="D1905" s="136">
        <v>12.9505</v>
      </c>
      <c r="E1905" s="136">
        <v>15.420400000000001</v>
      </c>
      <c r="F1905" s="133"/>
      <c r="G1905" s="133"/>
      <c r="H1905" s="133"/>
      <c r="I1905" s="133"/>
    </row>
    <row r="1906" spans="1:9" ht="27">
      <c r="A1906" s="123">
        <v>40139000</v>
      </c>
      <c r="B1906" s="124" t="s">
        <v>1937</v>
      </c>
      <c r="C1906" s="125"/>
      <c r="D1906" s="138">
        <v>1.1133</v>
      </c>
      <c r="E1906" s="138">
        <v>2.0691999999999999</v>
      </c>
      <c r="F1906" s="133"/>
      <c r="G1906" s="133"/>
      <c r="H1906" s="133"/>
      <c r="I1906" s="133"/>
    </row>
    <row r="1907" spans="1:9">
      <c r="A1907" s="123">
        <v>40141000</v>
      </c>
      <c r="B1907" s="124" t="s">
        <v>1938</v>
      </c>
      <c r="C1907" s="125"/>
      <c r="D1907" s="136">
        <v>3.4807999999999999</v>
      </c>
      <c r="E1907" s="136">
        <v>6.8068999999999997</v>
      </c>
      <c r="F1907" s="133"/>
      <c r="G1907" s="133"/>
      <c r="H1907" s="133"/>
      <c r="I1907" s="133"/>
    </row>
    <row r="1908" spans="1:9" ht="27">
      <c r="A1908" s="123">
        <v>40149010</v>
      </c>
      <c r="B1908" s="124" t="s">
        <v>1939</v>
      </c>
      <c r="C1908" s="125"/>
      <c r="D1908" s="138">
        <v>3.8614999999999999</v>
      </c>
      <c r="E1908" s="138">
        <v>4.2960000000000003</v>
      </c>
      <c r="F1908" s="133"/>
      <c r="G1908" s="133"/>
      <c r="H1908" s="133"/>
      <c r="I1908" s="133"/>
    </row>
    <row r="1909" spans="1:9">
      <c r="A1909" s="123">
        <v>40149090</v>
      </c>
      <c r="B1909" s="124" t="s">
        <v>1940</v>
      </c>
      <c r="C1909" s="125"/>
      <c r="D1909" s="138">
        <v>3.4142000000000001</v>
      </c>
      <c r="E1909" s="138">
        <v>4.3617999999999997</v>
      </c>
      <c r="F1909" s="133"/>
      <c r="G1909" s="133"/>
      <c r="H1909" s="133"/>
      <c r="I1909" s="133"/>
    </row>
    <row r="1910" spans="1:9" ht="27">
      <c r="A1910" s="123">
        <v>40151200</v>
      </c>
      <c r="B1910" s="126" t="s">
        <v>1941</v>
      </c>
      <c r="C1910" s="125"/>
      <c r="D1910" s="138">
        <v>2.9619</v>
      </c>
      <c r="E1910" s="138">
        <v>12.1692</v>
      </c>
      <c r="F1910" s="133"/>
      <c r="G1910" s="133"/>
      <c r="H1910" s="133"/>
      <c r="I1910" s="133"/>
    </row>
    <row r="1911" spans="1:9">
      <c r="A1911" s="123">
        <v>40151900</v>
      </c>
      <c r="B1911" s="124" t="s">
        <v>1942</v>
      </c>
      <c r="C1911" s="125"/>
      <c r="D1911" s="136">
        <v>4.8379000000000003</v>
      </c>
      <c r="E1911" s="136">
        <v>8.7154000000000007</v>
      </c>
      <c r="F1911" s="133"/>
      <c r="G1911" s="133"/>
      <c r="H1911" s="133"/>
      <c r="I1911" s="133"/>
    </row>
    <row r="1912" spans="1:9" ht="27">
      <c r="A1912" s="123">
        <v>40159000</v>
      </c>
      <c r="B1912" s="124" t="s">
        <v>1943</v>
      </c>
      <c r="C1912" s="125"/>
      <c r="D1912" s="138">
        <v>1.0813999999999999</v>
      </c>
      <c r="E1912" s="138">
        <v>3.1587999999999998</v>
      </c>
      <c r="F1912" s="133"/>
      <c r="G1912" s="133"/>
      <c r="H1912" s="133"/>
      <c r="I1912" s="133"/>
    </row>
    <row r="1913" spans="1:9">
      <c r="A1913" s="123">
        <v>40161010</v>
      </c>
      <c r="B1913" s="124" t="s">
        <v>1944</v>
      </c>
      <c r="C1913" s="125"/>
      <c r="D1913" s="136">
        <v>0.75280000000000002</v>
      </c>
      <c r="E1913" s="136">
        <v>1.2549999999999999</v>
      </c>
      <c r="F1913" s="133"/>
      <c r="G1913" s="133"/>
      <c r="H1913" s="133"/>
      <c r="I1913" s="133"/>
    </row>
    <row r="1914" spans="1:9" ht="27">
      <c r="A1914" s="123">
        <v>40161090</v>
      </c>
      <c r="B1914" s="124" t="s">
        <v>1945</v>
      </c>
      <c r="C1914" s="125"/>
      <c r="D1914" s="138">
        <v>1.1746000000000001</v>
      </c>
      <c r="E1914" s="138">
        <v>2.2355999999999998</v>
      </c>
      <c r="F1914" s="133"/>
      <c r="G1914" s="133"/>
      <c r="H1914" s="133"/>
      <c r="I1914" s="133"/>
    </row>
    <row r="1915" spans="1:9">
      <c r="A1915" s="123">
        <v>40169100</v>
      </c>
      <c r="B1915" s="126" t="s">
        <v>1946</v>
      </c>
      <c r="C1915" s="125"/>
      <c r="D1915" s="136">
        <v>4.5159000000000002</v>
      </c>
      <c r="E1915" s="136">
        <v>10.410399999999999</v>
      </c>
      <c r="F1915" s="133"/>
      <c r="G1915" s="133"/>
      <c r="H1915" s="133"/>
      <c r="I1915" s="133"/>
    </row>
    <row r="1916" spans="1:9" ht="27">
      <c r="A1916" s="123">
        <v>40169200</v>
      </c>
      <c r="B1916" s="124" t="s">
        <v>1947</v>
      </c>
      <c r="C1916" s="125"/>
      <c r="D1916" s="138">
        <v>2.2704</v>
      </c>
      <c r="E1916" s="138">
        <v>3.8536000000000001</v>
      </c>
      <c r="F1916" s="133"/>
      <c r="G1916" s="133"/>
      <c r="H1916" s="133"/>
      <c r="I1916" s="133"/>
    </row>
    <row r="1917" spans="1:9">
      <c r="A1917" s="123">
        <v>40169300</v>
      </c>
      <c r="B1917" s="124" t="s">
        <v>1948</v>
      </c>
      <c r="C1917" s="125"/>
      <c r="D1917" s="138">
        <v>3.2877999999999998</v>
      </c>
      <c r="E1917" s="138">
        <v>7.2789999999999999</v>
      </c>
      <c r="F1917" s="133"/>
      <c r="G1917" s="133"/>
      <c r="H1917" s="133"/>
      <c r="I1917" s="133"/>
    </row>
    <row r="1918" spans="1:9" ht="27">
      <c r="A1918" s="123">
        <v>40169400</v>
      </c>
      <c r="B1918" s="124" t="s">
        <v>1949</v>
      </c>
      <c r="C1918" s="125"/>
      <c r="D1918" s="138">
        <v>233.21719999999999</v>
      </c>
      <c r="E1918" s="138">
        <v>77.892099999999999</v>
      </c>
      <c r="F1918" s="133"/>
      <c r="G1918" s="133"/>
      <c r="H1918" s="133"/>
      <c r="I1918" s="133"/>
    </row>
    <row r="1919" spans="1:9">
      <c r="A1919" s="123">
        <v>40169590</v>
      </c>
      <c r="B1919" s="124" t="s">
        <v>1950</v>
      </c>
      <c r="C1919" s="125"/>
      <c r="D1919" s="136">
        <v>2.5666000000000002</v>
      </c>
      <c r="E1919" s="136">
        <v>7.1534000000000004</v>
      </c>
      <c r="F1919" s="133"/>
      <c r="G1919" s="133"/>
      <c r="H1919" s="133"/>
      <c r="I1919" s="133"/>
    </row>
    <row r="1920" spans="1:9" ht="27">
      <c r="A1920" s="123">
        <v>40169910</v>
      </c>
      <c r="B1920" s="124" t="s">
        <v>1951</v>
      </c>
      <c r="C1920" s="125"/>
      <c r="D1920" s="138">
        <v>1.72</v>
      </c>
      <c r="E1920" s="138">
        <v>4.2015000000000002</v>
      </c>
      <c r="F1920" s="133"/>
      <c r="G1920" s="133"/>
      <c r="H1920" s="133"/>
      <c r="I1920" s="133"/>
    </row>
    <row r="1921" spans="1:9">
      <c r="A1921" s="123">
        <v>40169990</v>
      </c>
      <c r="B1921" s="124" t="s">
        <v>1952</v>
      </c>
      <c r="C1921" s="125"/>
      <c r="D1921" s="138">
        <v>11.0731</v>
      </c>
      <c r="E1921" s="138">
        <v>11.6205</v>
      </c>
      <c r="F1921" s="133"/>
      <c r="G1921" s="133"/>
      <c r="H1921" s="133"/>
      <c r="I1921" s="133"/>
    </row>
    <row r="1922" spans="1:9" ht="27">
      <c r="A1922" s="123">
        <v>40170000</v>
      </c>
      <c r="B1922" s="124" t="s">
        <v>1953</v>
      </c>
      <c r="C1922" s="125"/>
      <c r="D1922" s="136">
        <v>5.6184000000000003</v>
      </c>
      <c r="E1922" s="136">
        <v>5.6184000000000003</v>
      </c>
      <c r="F1922" s="133"/>
      <c r="G1922" s="133"/>
      <c r="H1922" s="133"/>
      <c r="I1922" s="133"/>
    </row>
    <row r="1923" spans="1:9" ht="27">
      <c r="A1923" s="123">
        <v>41051021</v>
      </c>
      <c r="B1923" s="124" t="s">
        <v>1954</v>
      </c>
      <c r="C1923" s="125"/>
      <c r="D1923" s="138">
        <v>46.260899999999999</v>
      </c>
      <c r="E1923" s="138">
        <v>46.260899999999999</v>
      </c>
      <c r="F1923" s="133"/>
      <c r="G1923" s="133"/>
      <c r="H1923" s="133"/>
      <c r="I1923" s="133"/>
    </row>
    <row r="1924" spans="1:9">
      <c r="A1924" s="123">
        <v>41071920</v>
      </c>
      <c r="B1924" s="124" t="s">
        <v>1955</v>
      </c>
      <c r="C1924" s="125"/>
      <c r="D1924" s="136">
        <v>9.83</v>
      </c>
      <c r="E1924" s="136">
        <v>9.83</v>
      </c>
      <c r="F1924" s="133"/>
      <c r="G1924" s="133"/>
      <c r="H1924" s="133"/>
      <c r="I1924" s="133"/>
    </row>
    <row r="1925" spans="1:9" ht="27">
      <c r="A1925" s="123">
        <v>41131010</v>
      </c>
      <c r="B1925" s="124" t="s">
        <v>1956</v>
      </c>
      <c r="C1925" s="125"/>
      <c r="D1925" s="138">
        <v>10.106299999999999</v>
      </c>
      <c r="E1925" s="138">
        <v>10.1053</v>
      </c>
      <c r="F1925" s="133"/>
      <c r="G1925" s="133"/>
      <c r="H1925" s="133"/>
      <c r="I1925" s="133"/>
    </row>
    <row r="1926" spans="1:9">
      <c r="A1926" s="123">
        <v>41132000</v>
      </c>
      <c r="B1926" s="124" t="s">
        <v>1957</v>
      </c>
      <c r="C1926" s="125"/>
      <c r="D1926" s="136">
        <v>3.3397999999999999</v>
      </c>
      <c r="E1926" s="136">
        <v>2.1798999999999999</v>
      </c>
      <c r="F1926" s="133"/>
      <c r="G1926" s="133"/>
      <c r="H1926" s="133"/>
      <c r="I1926" s="133"/>
    </row>
    <row r="1927" spans="1:9" ht="27">
      <c r="A1927" s="123">
        <v>41142010</v>
      </c>
      <c r="B1927" s="124" t="s">
        <v>1958</v>
      </c>
      <c r="C1927" s="125"/>
      <c r="D1927" s="138">
        <v>1.2957000000000001</v>
      </c>
      <c r="E1927" s="138">
        <v>7.3804999999999996</v>
      </c>
      <c r="F1927" s="133"/>
      <c r="G1927" s="133"/>
      <c r="H1927" s="133"/>
      <c r="I1927" s="133"/>
    </row>
    <row r="1928" spans="1:9">
      <c r="A1928" s="123">
        <v>42010010</v>
      </c>
      <c r="B1928" s="124" t="s">
        <v>1959</v>
      </c>
      <c r="C1928" s="125"/>
      <c r="D1928" s="136">
        <v>2.7749000000000001</v>
      </c>
      <c r="E1928" s="136">
        <v>5.0011999999999999</v>
      </c>
      <c r="F1928" s="133"/>
      <c r="G1928" s="133"/>
      <c r="H1928" s="133"/>
      <c r="I1928" s="133"/>
    </row>
    <row r="1929" spans="1:9" ht="27">
      <c r="A1929" s="123">
        <v>42010090</v>
      </c>
      <c r="B1929" s="124" t="s">
        <v>1960</v>
      </c>
      <c r="C1929" s="125"/>
      <c r="D1929" s="138">
        <v>1.7501</v>
      </c>
      <c r="E1929" s="138">
        <v>3.2357999999999998</v>
      </c>
      <c r="F1929" s="133"/>
      <c r="G1929" s="133"/>
      <c r="H1929" s="133"/>
      <c r="I1929" s="133"/>
    </row>
    <row r="1930" spans="1:9">
      <c r="A1930" s="123">
        <v>42021100</v>
      </c>
      <c r="B1930" s="124" t="s">
        <v>1961</v>
      </c>
      <c r="C1930" s="125"/>
      <c r="D1930" s="136">
        <v>1.7994000000000001</v>
      </c>
      <c r="E1930" s="136">
        <v>4.5694999999999997</v>
      </c>
      <c r="F1930" s="133"/>
      <c r="G1930" s="133"/>
      <c r="H1930" s="133"/>
      <c r="I1930" s="133"/>
    </row>
    <row r="1931" spans="1:9">
      <c r="A1931" s="123">
        <v>42021210</v>
      </c>
      <c r="B1931" s="124" t="s">
        <v>1962</v>
      </c>
      <c r="C1931" s="125"/>
      <c r="D1931" s="136">
        <v>1.1890000000000001</v>
      </c>
      <c r="E1931" s="136">
        <v>3.7372999999999998</v>
      </c>
      <c r="F1931" s="133"/>
      <c r="G1931" s="133"/>
      <c r="H1931" s="133"/>
      <c r="I1931" s="133"/>
    </row>
    <row r="1932" spans="1:9">
      <c r="A1932" s="123">
        <v>42021220</v>
      </c>
      <c r="B1932" s="124" t="s">
        <v>1963</v>
      </c>
      <c r="C1932" s="125"/>
      <c r="D1932" s="136">
        <v>8.7521000000000004</v>
      </c>
      <c r="E1932" s="136">
        <v>50.653500000000001</v>
      </c>
      <c r="F1932" s="133"/>
      <c r="G1932" s="133"/>
      <c r="H1932" s="133"/>
      <c r="I1932" s="133"/>
    </row>
    <row r="1933" spans="1:9">
      <c r="A1933" s="123">
        <v>42021900</v>
      </c>
      <c r="B1933" s="124" t="s">
        <v>1964</v>
      </c>
      <c r="C1933" s="125"/>
      <c r="D1933" s="138">
        <v>1.8051999999999999</v>
      </c>
      <c r="E1933" s="138">
        <v>4.0716999999999999</v>
      </c>
      <c r="F1933" s="133"/>
      <c r="G1933" s="133"/>
      <c r="H1933" s="133"/>
      <c r="I1933" s="133"/>
    </row>
    <row r="1934" spans="1:9">
      <c r="A1934" s="123">
        <v>42022100</v>
      </c>
      <c r="B1934" s="124" t="s">
        <v>1965</v>
      </c>
      <c r="C1934" s="125"/>
      <c r="D1934" s="138">
        <v>1.8136000000000001</v>
      </c>
      <c r="E1934" s="138">
        <v>4.0608000000000004</v>
      </c>
      <c r="F1934" s="133"/>
      <c r="G1934" s="133"/>
      <c r="H1934" s="133"/>
      <c r="I1934" s="133"/>
    </row>
    <row r="1935" spans="1:9">
      <c r="A1935" s="123">
        <v>42022210</v>
      </c>
      <c r="B1935" s="124" t="s">
        <v>1966</v>
      </c>
      <c r="C1935" s="125"/>
      <c r="D1935" s="136">
        <v>1.5445</v>
      </c>
      <c r="E1935" s="136">
        <v>5.0195999999999996</v>
      </c>
      <c r="F1935" s="133"/>
      <c r="G1935" s="133"/>
      <c r="H1935" s="133"/>
      <c r="I1935" s="133"/>
    </row>
    <row r="1936" spans="1:9" ht="27">
      <c r="A1936" s="123">
        <v>42022220</v>
      </c>
      <c r="B1936" s="124" t="s">
        <v>1967</v>
      </c>
      <c r="C1936" s="125"/>
      <c r="D1936" s="138">
        <v>5.9090999999999996</v>
      </c>
      <c r="E1936" s="138">
        <v>34.613799999999998</v>
      </c>
      <c r="F1936" s="133"/>
      <c r="G1936" s="133"/>
      <c r="H1936" s="133"/>
      <c r="I1936" s="133"/>
    </row>
    <row r="1937" spans="1:9">
      <c r="A1937" s="123">
        <v>42022900</v>
      </c>
      <c r="B1937" s="124" t="s">
        <v>1968</v>
      </c>
      <c r="C1937" s="125"/>
      <c r="D1937" s="136">
        <v>1.8109999999999999</v>
      </c>
      <c r="E1937" s="136">
        <v>3.5909</v>
      </c>
      <c r="F1937" s="133"/>
      <c r="G1937" s="133"/>
      <c r="H1937" s="133"/>
      <c r="I1937" s="133"/>
    </row>
    <row r="1938" spans="1:9" ht="27">
      <c r="A1938" s="123">
        <v>42023100</v>
      </c>
      <c r="B1938" s="124" t="s">
        <v>1969</v>
      </c>
      <c r="C1938" s="125"/>
      <c r="D1938" s="136">
        <v>2.5629</v>
      </c>
      <c r="E1938" s="136">
        <v>7.2447999999999997</v>
      </c>
      <c r="F1938" s="133"/>
      <c r="G1938" s="133"/>
      <c r="H1938" s="133"/>
      <c r="I1938" s="133"/>
    </row>
    <row r="1939" spans="1:9">
      <c r="A1939" s="123">
        <v>42023200</v>
      </c>
      <c r="B1939" s="126" t="s">
        <v>1970</v>
      </c>
      <c r="C1939" s="125"/>
      <c r="D1939" s="136">
        <v>15.795999999999999</v>
      </c>
      <c r="E1939" s="136">
        <v>16.0121</v>
      </c>
      <c r="F1939" s="133"/>
      <c r="G1939" s="133"/>
      <c r="H1939" s="133"/>
      <c r="I1939" s="133"/>
    </row>
    <row r="1940" spans="1:9">
      <c r="A1940" s="123">
        <v>42023900</v>
      </c>
      <c r="B1940" s="124" t="s">
        <v>1971</v>
      </c>
      <c r="C1940" s="125"/>
      <c r="D1940" s="138">
        <v>1.7735000000000001</v>
      </c>
      <c r="E1940" s="138">
        <v>3.3304999999999998</v>
      </c>
      <c r="F1940" s="133"/>
      <c r="G1940" s="133"/>
      <c r="H1940" s="133"/>
      <c r="I1940" s="133"/>
    </row>
    <row r="1941" spans="1:9">
      <c r="A1941" s="123">
        <v>42029100</v>
      </c>
      <c r="B1941" s="124" t="s">
        <v>1972</v>
      </c>
      <c r="C1941" s="125"/>
      <c r="D1941" s="138">
        <v>1.4258999999999999</v>
      </c>
      <c r="E1941" s="138">
        <v>4.8358999999999996</v>
      </c>
      <c r="F1941" s="133"/>
      <c r="G1941" s="133"/>
      <c r="H1941" s="133"/>
      <c r="I1941" s="133"/>
    </row>
    <row r="1942" spans="1:9" ht="27">
      <c r="A1942" s="123">
        <v>42029200</v>
      </c>
      <c r="B1942" s="126" t="s">
        <v>1973</v>
      </c>
      <c r="C1942" s="125"/>
      <c r="D1942" s="138">
        <v>43.929200000000002</v>
      </c>
      <c r="E1942" s="138">
        <v>62.649700000000003</v>
      </c>
      <c r="F1942" s="133"/>
      <c r="G1942" s="133"/>
      <c r="H1942" s="133"/>
      <c r="I1942" s="133"/>
    </row>
    <row r="1943" spans="1:9">
      <c r="A1943" s="123">
        <v>42029900</v>
      </c>
      <c r="B1943" s="124" t="s">
        <v>1974</v>
      </c>
      <c r="C1943" s="125"/>
      <c r="D1943" s="136">
        <v>4.3952999999999998</v>
      </c>
      <c r="E1943" s="136">
        <v>6.1731999999999996</v>
      </c>
      <c r="F1943" s="133"/>
      <c r="G1943" s="133"/>
      <c r="H1943" s="133"/>
      <c r="I1943" s="133"/>
    </row>
    <row r="1944" spans="1:9" ht="27">
      <c r="A1944" s="123">
        <v>42031000</v>
      </c>
      <c r="B1944" s="124" t="s">
        <v>1975</v>
      </c>
      <c r="C1944" s="125"/>
      <c r="D1944" s="138">
        <v>5.9383999999999997</v>
      </c>
      <c r="E1944" s="138">
        <v>8.3811</v>
      </c>
      <c r="F1944" s="133"/>
      <c r="G1944" s="133"/>
      <c r="H1944" s="133"/>
      <c r="I1944" s="133"/>
    </row>
    <row r="1945" spans="1:9">
      <c r="A1945" s="123">
        <v>42032100</v>
      </c>
      <c r="B1945" s="124" t="s">
        <v>1976</v>
      </c>
      <c r="C1945" s="125"/>
      <c r="D1945" s="136">
        <v>1.2989999999999999</v>
      </c>
      <c r="E1945" s="136">
        <v>2.0535999999999999</v>
      </c>
      <c r="F1945" s="133"/>
      <c r="G1945" s="133"/>
      <c r="H1945" s="133"/>
      <c r="I1945" s="133"/>
    </row>
    <row r="1946" spans="1:9" ht="27">
      <c r="A1946" s="123">
        <v>42032900</v>
      </c>
      <c r="B1946" s="124" t="s">
        <v>1977</v>
      </c>
      <c r="C1946" s="125"/>
      <c r="D1946" s="138">
        <v>1.5464</v>
      </c>
      <c r="E1946" s="138">
        <v>3.2639999999999998</v>
      </c>
      <c r="F1946" s="133"/>
      <c r="G1946" s="133"/>
      <c r="H1946" s="133"/>
      <c r="I1946" s="133"/>
    </row>
    <row r="1947" spans="1:9">
      <c r="A1947" s="123">
        <v>42033000</v>
      </c>
      <c r="B1947" s="124" t="s">
        <v>1978</v>
      </c>
      <c r="C1947" s="125"/>
      <c r="D1947" s="136">
        <v>6.6066000000000003</v>
      </c>
      <c r="E1947" s="136">
        <v>11.2644</v>
      </c>
      <c r="F1947" s="133"/>
      <c r="G1947" s="133"/>
      <c r="H1947" s="133"/>
      <c r="I1947" s="133"/>
    </row>
    <row r="1948" spans="1:9" ht="27">
      <c r="A1948" s="123">
        <v>42034000</v>
      </c>
      <c r="B1948" s="124" t="s">
        <v>1979</v>
      </c>
      <c r="C1948" s="125"/>
      <c r="D1948" s="138">
        <v>23.304099999999998</v>
      </c>
      <c r="E1948" s="138">
        <v>23.304099999999998</v>
      </c>
      <c r="F1948" s="133"/>
      <c r="G1948" s="133"/>
      <c r="H1948" s="133"/>
      <c r="I1948" s="133"/>
    </row>
    <row r="1949" spans="1:9">
      <c r="A1949" s="123">
        <v>42050000</v>
      </c>
      <c r="B1949" s="124" t="s">
        <v>1980</v>
      </c>
      <c r="C1949" s="125"/>
      <c r="D1949" s="136">
        <v>114.5856</v>
      </c>
      <c r="E1949" s="136">
        <v>114.5856</v>
      </c>
      <c r="F1949" s="133"/>
      <c r="G1949" s="133"/>
      <c r="H1949" s="133"/>
      <c r="I1949" s="133"/>
    </row>
    <row r="1950" spans="1:9" ht="27">
      <c r="A1950" s="123">
        <v>43021990</v>
      </c>
      <c r="B1950" s="124" t="s">
        <v>1981</v>
      </c>
      <c r="C1950" s="125"/>
      <c r="D1950" s="138">
        <v>1.5876999999999999</v>
      </c>
      <c r="E1950" s="138">
        <v>3.1046</v>
      </c>
      <c r="F1950" s="133"/>
      <c r="G1950" s="133"/>
      <c r="H1950" s="133"/>
      <c r="I1950" s="133"/>
    </row>
    <row r="1951" spans="1:9">
      <c r="A1951" s="123">
        <v>43031000</v>
      </c>
      <c r="B1951" s="124" t="s">
        <v>1982</v>
      </c>
      <c r="C1951" s="125"/>
      <c r="D1951" s="138">
        <v>5.6684999999999999</v>
      </c>
      <c r="E1951" s="138">
        <v>5.0320999999999998</v>
      </c>
      <c r="F1951" s="133"/>
      <c r="G1951" s="133"/>
      <c r="H1951" s="133"/>
      <c r="I1951" s="133"/>
    </row>
    <row r="1952" spans="1:9" ht="27">
      <c r="A1952" s="123">
        <v>43039000</v>
      </c>
      <c r="B1952" s="124" t="s">
        <v>1983</v>
      </c>
      <c r="C1952" s="125"/>
      <c r="D1952" s="138">
        <v>0.25330000000000003</v>
      </c>
      <c r="E1952" s="138">
        <v>0.25330000000000003</v>
      </c>
      <c r="F1952" s="133"/>
      <c r="G1952" s="133"/>
      <c r="H1952" s="133"/>
      <c r="I1952" s="133"/>
    </row>
    <row r="1953" spans="1:9">
      <c r="A1953" s="123">
        <v>43040000</v>
      </c>
      <c r="B1953" s="124" t="s">
        <v>1984</v>
      </c>
      <c r="C1953" s="125"/>
      <c r="D1953" s="138">
        <v>1.214</v>
      </c>
      <c r="E1953" s="138">
        <v>3.1303000000000001</v>
      </c>
      <c r="F1953" s="133"/>
      <c r="G1953" s="133"/>
      <c r="H1953" s="133"/>
      <c r="I1953" s="133"/>
    </row>
    <row r="1954" spans="1:9" ht="27">
      <c r="A1954" s="123">
        <v>44022000</v>
      </c>
      <c r="B1954" s="126" t="s">
        <v>1985</v>
      </c>
      <c r="C1954" s="125"/>
      <c r="D1954" s="138">
        <v>2.9866999999999999</v>
      </c>
      <c r="E1954" s="138">
        <v>2.9866999999999999</v>
      </c>
      <c r="F1954" s="133"/>
      <c r="G1954" s="133"/>
      <c r="H1954" s="133"/>
      <c r="I1954" s="133"/>
    </row>
    <row r="1955" spans="1:9">
      <c r="A1955" s="123">
        <v>44029000</v>
      </c>
      <c r="B1955" s="124" t="s">
        <v>1986</v>
      </c>
      <c r="C1955" s="125"/>
      <c r="D1955" s="136">
        <v>7.2526999999999999</v>
      </c>
      <c r="E1955" s="136">
        <v>8.5357000000000003</v>
      </c>
      <c r="F1955" s="133"/>
      <c r="G1955" s="133"/>
      <c r="H1955" s="133"/>
      <c r="I1955" s="133"/>
    </row>
    <row r="1956" spans="1:9" ht="27">
      <c r="A1956" s="123">
        <v>44034900</v>
      </c>
      <c r="B1956" s="124" t="s">
        <v>1987</v>
      </c>
      <c r="C1956" s="125"/>
      <c r="D1956" s="138">
        <v>4.9932999999999996</v>
      </c>
      <c r="E1956" s="138">
        <v>5.9222000000000001</v>
      </c>
      <c r="F1956" s="133"/>
      <c r="G1956" s="133"/>
      <c r="H1956" s="133"/>
      <c r="I1956" s="133"/>
    </row>
    <row r="1957" spans="1:9" ht="27">
      <c r="A1957" s="123">
        <v>44083910</v>
      </c>
      <c r="B1957" s="124" t="s">
        <v>1988</v>
      </c>
      <c r="C1957" s="125"/>
      <c r="D1957" s="136">
        <v>9.7539999999999996</v>
      </c>
      <c r="E1957" s="136">
        <v>9.7539999999999996</v>
      </c>
      <c r="F1957" s="133"/>
      <c r="G1957" s="133"/>
      <c r="H1957" s="133"/>
      <c r="I1957" s="133"/>
    </row>
    <row r="1958" spans="1:9" ht="27">
      <c r="A1958" s="123">
        <v>44083999</v>
      </c>
      <c r="B1958" s="124" t="s">
        <v>1989</v>
      </c>
      <c r="C1958" s="125"/>
      <c r="D1958" s="138">
        <v>3.0638000000000001</v>
      </c>
      <c r="E1958" s="138">
        <v>6.4592999999999998</v>
      </c>
      <c r="F1958" s="133"/>
      <c r="G1958" s="133"/>
      <c r="H1958" s="133"/>
      <c r="I1958" s="133"/>
    </row>
    <row r="1959" spans="1:9">
      <c r="A1959" s="123">
        <v>44089010</v>
      </c>
      <c r="B1959" s="124" t="s">
        <v>1990</v>
      </c>
      <c r="C1959" s="125"/>
      <c r="D1959" s="138">
        <v>1.5503</v>
      </c>
      <c r="E1959" s="138">
        <v>1.8713</v>
      </c>
      <c r="F1959" s="133"/>
      <c r="G1959" s="133"/>
      <c r="H1959" s="133"/>
      <c r="I1959" s="133"/>
    </row>
    <row r="1960" spans="1:9" ht="27">
      <c r="A1960" s="123">
        <v>44089090</v>
      </c>
      <c r="B1960" s="124" t="s">
        <v>1991</v>
      </c>
      <c r="C1960" s="125"/>
      <c r="D1960" s="138">
        <v>4.6355000000000004</v>
      </c>
      <c r="E1960" s="138">
        <v>5.4306000000000001</v>
      </c>
      <c r="F1960" s="133"/>
      <c r="G1960" s="133"/>
      <c r="H1960" s="133"/>
      <c r="I1960" s="133"/>
    </row>
    <row r="1961" spans="1:9">
      <c r="A1961" s="123">
        <v>44092100</v>
      </c>
      <c r="B1961" s="124" t="s">
        <v>1992</v>
      </c>
      <c r="C1961" s="125"/>
      <c r="D1961" s="138">
        <v>0.39240000000000003</v>
      </c>
      <c r="E1961" s="138">
        <v>0.48670000000000002</v>
      </c>
      <c r="F1961" s="133"/>
      <c r="G1961" s="133"/>
      <c r="H1961" s="133"/>
      <c r="I1961" s="133"/>
    </row>
    <row r="1962" spans="1:9" ht="27">
      <c r="A1962" s="123">
        <v>44092900</v>
      </c>
      <c r="B1962" s="124" t="s">
        <v>1993</v>
      </c>
      <c r="C1962" s="125"/>
      <c r="D1962" s="136">
        <v>0.3115</v>
      </c>
      <c r="E1962" s="136">
        <v>0.31790000000000002</v>
      </c>
      <c r="F1962" s="133"/>
      <c r="G1962" s="133"/>
      <c r="H1962" s="133"/>
      <c r="I1962" s="133"/>
    </row>
    <row r="1963" spans="1:9" ht="27">
      <c r="A1963" s="123">
        <v>44101210</v>
      </c>
      <c r="B1963" s="124" t="s">
        <v>1994</v>
      </c>
      <c r="C1963" s="125"/>
      <c r="D1963" s="138">
        <v>0.18940000000000001</v>
      </c>
      <c r="E1963" s="138">
        <v>0.20860000000000001</v>
      </c>
      <c r="F1963" s="133"/>
      <c r="G1963" s="133"/>
      <c r="H1963" s="133"/>
      <c r="I1963" s="133"/>
    </row>
    <row r="1964" spans="1:9">
      <c r="A1964" s="123">
        <v>44101290</v>
      </c>
      <c r="B1964" s="124" t="s">
        <v>1995</v>
      </c>
      <c r="C1964" s="125"/>
      <c r="D1964" s="136">
        <v>0.55479999999999996</v>
      </c>
      <c r="E1964" s="136">
        <v>0.62939999999999996</v>
      </c>
      <c r="F1964" s="133"/>
      <c r="G1964" s="133"/>
      <c r="H1964" s="133"/>
      <c r="I1964" s="133"/>
    </row>
    <row r="1965" spans="1:9" ht="27">
      <c r="A1965" s="123">
        <v>44111210</v>
      </c>
      <c r="B1965" s="124" t="s">
        <v>1996</v>
      </c>
      <c r="C1965" s="125"/>
      <c r="D1965" s="138">
        <v>0.61819999999999997</v>
      </c>
      <c r="E1965" s="138">
        <v>0.62509999999999999</v>
      </c>
      <c r="F1965" s="133"/>
      <c r="G1965" s="133"/>
      <c r="H1965" s="133"/>
      <c r="I1965" s="133"/>
    </row>
    <row r="1966" spans="1:9">
      <c r="A1966" s="123">
        <v>44111391</v>
      </c>
      <c r="B1966" s="124" t="s">
        <v>1997</v>
      </c>
      <c r="C1966" s="125"/>
      <c r="D1966" s="138">
        <v>0.64600000000000002</v>
      </c>
      <c r="E1966" s="138">
        <v>0.66959999999999997</v>
      </c>
      <c r="F1966" s="133"/>
      <c r="G1966" s="133"/>
      <c r="H1966" s="133"/>
      <c r="I1966" s="133"/>
    </row>
    <row r="1967" spans="1:9" ht="27">
      <c r="A1967" s="123">
        <v>44111410</v>
      </c>
      <c r="B1967" s="124" t="s">
        <v>1998</v>
      </c>
      <c r="C1967" s="125"/>
      <c r="D1967" s="138">
        <v>0.73680000000000001</v>
      </c>
      <c r="E1967" s="138">
        <v>0.89670000000000005</v>
      </c>
      <c r="F1967" s="133"/>
      <c r="G1967" s="133"/>
      <c r="H1967" s="133"/>
      <c r="I1967" s="133"/>
    </row>
    <row r="1968" spans="1:9">
      <c r="A1968" s="123">
        <v>44111490</v>
      </c>
      <c r="B1968" s="124" t="s">
        <v>1999</v>
      </c>
      <c r="C1968" s="125"/>
      <c r="D1968" s="136">
        <v>1.3116000000000001</v>
      </c>
      <c r="E1968" s="136">
        <v>1.3729</v>
      </c>
      <c r="F1968" s="133"/>
      <c r="G1968" s="133"/>
      <c r="H1968" s="133"/>
      <c r="I1968" s="133"/>
    </row>
    <row r="1969" spans="1:9" ht="27">
      <c r="A1969" s="123">
        <v>44119290</v>
      </c>
      <c r="B1969" s="124" t="s">
        <v>2000</v>
      </c>
      <c r="C1969" s="125"/>
      <c r="D1969" s="138">
        <v>1.7907999999999999</v>
      </c>
      <c r="E1969" s="138">
        <v>2.7563</v>
      </c>
      <c r="F1969" s="133"/>
      <c r="G1969" s="133"/>
      <c r="H1969" s="133"/>
      <c r="I1969" s="133"/>
    </row>
    <row r="1970" spans="1:9" ht="27">
      <c r="A1970" s="123">
        <v>44119490</v>
      </c>
      <c r="B1970" s="124" t="s">
        <v>2001</v>
      </c>
      <c r="C1970" s="125"/>
      <c r="D1970" s="136">
        <v>0.81510000000000005</v>
      </c>
      <c r="E1970" s="136">
        <v>1.9369000000000001</v>
      </c>
      <c r="F1970" s="133"/>
      <c r="G1970" s="133"/>
      <c r="H1970" s="133"/>
      <c r="I1970" s="133"/>
    </row>
    <row r="1971" spans="1:9" ht="27">
      <c r="A1971" s="123">
        <v>44121000</v>
      </c>
      <c r="B1971" s="124" t="s">
        <v>2002</v>
      </c>
      <c r="C1971" s="125"/>
      <c r="D1971" s="138">
        <v>0.87150000000000005</v>
      </c>
      <c r="E1971" s="138">
        <v>0.93</v>
      </c>
      <c r="F1971" s="133"/>
      <c r="G1971" s="133"/>
      <c r="H1971" s="133"/>
      <c r="I1971" s="133"/>
    </row>
    <row r="1972" spans="1:9">
      <c r="A1972" s="123">
        <v>44123300</v>
      </c>
      <c r="B1972" s="126" t="s">
        <v>2003</v>
      </c>
      <c r="C1972" s="125"/>
      <c r="D1972" s="136">
        <v>2.7610000000000001</v>
      </c>
      <c r="E1972" s="136">
        <v>2.8536000000000001</v>
      </c>
      <c r="F1972" s="133"/>
      <c r="G1972" s="133"/>
      <c r="H1972" s="133"/>
      <c r="I1972" s="133"/>
    </row>
    <row r="1973" spans="1:9" ht="27">
      <c r="A1973" s="123">
        <v>44123900</v>
      </c>
      <c r="B1973" s="126" t="s">
        <v>2004</v>
      </c>
      <c r="C1973" s="125"/>
      <c r="D1973" s="138">
        <v>2.0819999999999999</v>
      </c>
      <c r="E1973" s="138">
        <v>2.0773999999999999</v>
      </c>
      <c r="F1973" s="133"/>
      <c r="G1973" s="133"/>
      <c r="H1973" s="133"/>
      <c r="I1973" s="133"/>
    </row>
    <row r="1974" spans="1:9">
      <c r="A1974" s="123">
        <v>44129900</v>
      </c>
      <c r="B1974" s="126" t="s">
        <v>2005</v>
      </c>
      <c r="C1974" s="125"/>
      <c r="D1974" s="138">
        <v>2.3389000000000002</v>
      </c>
      <c r="E1974" s="138">
        <v>3.4855999999999998</v>
      </c>
      <c r="F1974" s="133"/>
      <c r="G1974" s="133"/>
      <c r="H1974" s="133"/>
      <c r="I1974" s="133"/>
    </row>
    <row r="1975" spans="1:9" ht="27">
      <c r="A1975" s="123">
        <v>44130000</v>
      </c>
      <c r="B1975" s="124" t="s">
        <v>2006</v>
      </c>
      <c r="C1975" s="125"/>
      <c r="D1975" s="138">
        <v>1.1004</v>
      </c>
      <c r="E1975" s="138">
        <v>2.1213000000000002</v>
      </c>
      <c r="F1975" s="133"/>
      <c r="G1975" s="133"/>
      <c r="H1975" s="133"/>
      <c r="I1975" s="133"/>
    </row>
    <row r="1976" spans="1:9">
      <c r="A1976" s="123">
        <v>44141000</v>
      </c>
      <c r="B1976" s="126" t="s">
        <v>2007</v>
      </c>
      <c r="C1976" s="125"/>
      <c r="D1976" s="138">
        <v>1.7576000000000001</v>
      </c>
      <c r="E1976" s="138">
        <v>2.5589</v>
      </c>
      <c r="F1976" s="133"/>
      <c r="G1976" s="133"/>
      <c r="H1976" s="133"/>
      <c r="I1976" s="133"/>
    </row>
    <row r="1977" spans="1:9">
      <c r="A1977" s="123">
        <v>44149000</v>
      </c>
      <c r="B1977" s="126" t="s">
        <v>2008</v>
      </c>
      <c r="C1977" s="125"/>
      <c r="D1977" s="138">
        <v>0.93089999999999995</v>
      </c>
      <c r="E1977" s="138">
        <v>1.4544999999999999</v>
      </c>
      <c r="F1977" s="133"/>
      <c r="G1977" s="133"/>
      <c r="H1977" s="133"/>
      <c r="I1977" s="133"/>
    </row>
    <row r="1978" spans="1:9" ht="27">
      <c r="A1978" s="123">
        <v>44151000</v>
      </c>
      <c r="B1978" s="124" t="s">
        <v>2009</v>
      </c>
      <c r="C1978" s="125"/>
      <c r="D1978" s="138">
        <v>2.3868999999999998</v>
      </c>
      <c r="E1978" s="138">
        <v>4.9926000000000004</v>
      </c>
      <c r="F1978" s="133"/>
      <c r="G1978" s="133"/>
      <c r="H1978" s="133"/>
      <c r="I1978" s="133"/>
    </row>
    <row r="1979" spans="1:9">
      <c r="A1979" s="123">
        <v>44170090</v>
      </c>
      <c r="B1979" s="124" t="s">
        <v>2010</v>
      </c>
      <c r="C1979" s="125"/>
      <c r="D1979" s="136">
        <v>0.48509999999999998</v>
      </c>
      <c r="E1979" s="136">
        <v>0.48509999999999998</v>
      </c>
      <c r="F1979" s="133"/>
      <c r="G1979" s="133"/>
      <c r="H1979" s="133"/>
      <c r="I1979" s="133"/>
    </row>
    <row r="1980" spans="1:9">
      <c r="A1980" s="123">
        <v>44182900</v>
      </c>
      <c r="B1980" s="126" t="s">
        <v>124</v>
      </c>
      <c r="C1980" s="125"/>
      <c r="D1980" s="136">
        <v>1.1657</v>
      </c>
      <c r="E1980" s="136">
        <v>1.6361000000000001</v>
      </c>
      <c r="F1980" s="133"/>
      <c r="G1980" s="133"/>
      <c r="H1980" s="133"/>
      <c r="I1980" s="133"/>
    </row>
    <row r="1981" spans="1:9">
      <c r="A1981" s="123">
        <v>44183000</v>
      </c>
      <c r="B1981" s="126" t="s">
        <v>2011</v>
      </c>
      <c r="C1981" s="125"/>
      <c r="D1981" s="138">
        <v>1.4322999999999999</v>
      </c>
      <c r="E1981" s="138">
        <v>1.4875</v>
      </c>
      <c r="F1981" s="133"/>
      <c r="G1981" s="133"/>
      <c r="H1981" s="133"/>
      <c r="I1981" s="133"/>
    </row>
    <row r="1982" spans="1:9">
      <c r="A1982" s="123">
        <v>44187300</v>
      </c>
      <c r="B1982" s="126" t="s">
        <v>2012</v>
      </c>
      <c r="C1982" s="125"/>
      <c r="D1982" s="138">
        <v>1.9799</v>
      </c>
      <c r="E1982" s="138">
        <v>1.9799</v>
      </c>
      <c r="F1982" s="133"/>
      <c r="G1982" s="133"/>
      <c r="H1982" s="133"/>
      <c r="I1982" s="133"/>
    </row>
    <row r="1983" spans="1:9">
      <c r="A1983" s="123">
        <v>44187500</v>
      </c>
      <c r="B1983" s="126" t="s">
        <v>2013</v>
      </c>
      <c r="C1983" s="125"/>
      <c r="D1983" s="138">
        <v>1.1297999999999999</v>
      </c>
      <c r="E1983" s="138">
        <v>1.1297999999999999</v>
      </c>
      <c r="F1983" s="133"/>
      <c r="G1983" s="133"/>
      <c r="H1983" s="133"/>
      <c r="I1983" s="133"/>
    </row>
    <row r="1984" spans="1:9">
      <c r="A1984" s="123">
        <v>44187900</v>
      </c>
      <c r="B1984" s="124" t="s">
        <v>2014</v>
      </c>
      <c r="C1984" s="125"/>
      <c r="D1984" s="138">
        <v>1.8251999999999999</v>
      </c>
      <c r="E1984" s="138">
        <v>1.8251999999999999</v>
      </c>
      <c r="F1984" s="133"/>
      <c r="G1984" s="133"/>
      <c r="H1984" s="133"/>
      <c r="I1984" s="133"/>
    </row>
    <row r="1985" spans="1:9">
      <c r="A1985" s="123">
        <v>44188300</v>
      </c>
      <c r="B1985" s="126" t="s">
        <v>2015</v>
      </c>
      <c r="C1985" s="125"/>
      <c r="D1985" s="138">
        <v>1.9106000000000001</v>
      </c>
      <c r="E1985" s="138">
        <v>1.3702000000000001</v>
      </c>
      <c r="F1985" s="133"/>
      <c r="G1985" s="133"/>
      <c r="H1985" s="133"/>
      <c r="I1985" s="133"/>
    </row>
    <row r="1986" spans="1:9" ht="27">
      <c r="A1986" s="123">
        <v>44189200</v>
      </c>
      <c r="B1986" s="126" t="s">
        <v>2016</v>
      </c>
      <c r="C1986" s="125"/>
      <c r="D1986" s="136">
        <v>0.85270000000000001</v>
      </c>
      <c r="E1986" s="136">
        <v>1.8011999999999999</v>
      </c>
      <c r="F1986" s="133"/>
      <c r="G1986" s="133"/>
      <c r="H1986" s="133"/>
      <c r="I1986" s="133"/>
    </row>
    <row r="1987" spans="1:9">
      <c r="A1987" s="123">
        <v>44189900</v>
      </c>
      <c r="B1987" s="126" t="s">
        <v>124</v>
      </c>
      <c r="C1987" s="125"/>
      <c r="D1987" s="138">
        <v>1.0653999999999999</v>
      </c>
      <c r="E1987" s="138">
        <v>1.2991999999999999</v>
      </c>
      <c r="F1987" s="133"/>
      <c r="G1987" s="133"/>
      <c r="H1987" s="133"/>
      <c r="I1987" s="133"/>
    </row>
    <row r="1988" spans="1:9">
      <c r="A1988" s="123">
        <v>44191100</v>
      </c>
      <c r="B1988" s="126" t="s">
        <v>2017</v>
      </c>
      <c r="C1988" s="125"/>
      <c r="D1988" s="138">
        <v>0.99050000000000005</v>
      </c>
      <c r="E1988" s="138">
        <v>2.8593000000000002</v>
      </c>
      <c r="F1988" s="133"/>
      <c r="G1988" s="133"/>
      <c r="H1988" s="133"/>
      <c r="I1988" s="133"/>
    </row>
    <row r="1989" spans="1:9">
      <c r="A1989" s="123">
        <v>44191200</v>
      </c>
      <c r="B1989" s="126" t="s">
        <v>2018</v>
      </c>
      <c r="C1989" s="125"/>
      <c r="D1989" s="138">
        <v>2.7793000000000001</v>
      </c>
      <c r="E1989" s="138">
        <v>5.548</v>
      </c>
      <c r="F1989" s="133"/>
      <c r="G1989" s="133"/>
      <c r="H1989" s="133"/>
      <c r="I1989" s="133"/>
    </row>
    <row r="1990" spans="1:9">
      <c r="A1990" s="123">
        <v>44191900</v>
      </c>
      <c r="B1990" s="126" t="s">
        <v>139</v>
      </c>
      <c r="C1990" s="125"/>
      <c r="D1990" s="138">
        <v>1.1356999999999999</v>
      </c>
      <c r="E1990" s="138">
        <v>3.0074000000000001</v>
      </c>
      <c r="F1990" s="133"/>
      <c r="G1990" s="133"/>
      <c r="H1990" s="133"/>
      <c r="I1990" s="133"/>
    </row>
    <row r="1991" spans="1:9">
      <c r="A1991" s="123">
        <v>44192000</v>
      </c>
      <c r="B1991" s="126" t="s">
        <v>2007</v>
      </c>
      <c r="C1991" s="125"/>
      <c r="D1991" s="138">
        <v>2.7383000000000002</v>
      </c>
      <c r="E1991" s="138">
        <v>4.1604999999999999</v>
      </c>
      <c r="F1991" s="133"/>
      <c r="G1991" s="133"/>
      <c r="H1991" s="133"/>
      <c r="I1991" s="133"/>
    </row>
    <row r="1992" spans="1:9">
      <c r="A1992" s="123">
        <v>44199000</v>
      </c>
      <c r="B1992" s="126" t="s">
        <v>281</v>
      </c>
      <c r="C1992" s="125"/>
      <c r="D1992" s="138">
        <v>1.056</v>
      </c>
      <c r="E1992" s="138">
        <v>2.8801000000000001</v>
      </c>
      <c r="F1992" s="133"/>
      <c r="G1992" s="133"/>
      <c r="H1992" s="133"/>
      <c r="I1992" s="133"/>
    </row>
    <row r="1993" spans="1:9">
      <c r="A1993" s="123">
        <v>44201100</v>
      </c>
      <c r="B1993" s="126" t="s">
        <v>2019</v>
      </c>
      <c r="C1993" s="125"/>
      <c r="D1993" s="138">
        <v>1.6358999999999999</v>
      </c>
      <c r="E1993" s="138">
        <v>4.3339999999999996</v>
      </c>
      <c r="F1993" s="133"/>
      <c r="G1993" s="133"/>
      <c r="H1993" s="133"/>
      <c r="I1993" s="133"/>
    </row>
    <row r="1994" spans="1:9">
      <c r="A1994" s="123">
        <v>44201900</v>
      </c>
      <c r="B1994" s="126" t="s">
        <v>139</v>
      </c>
      <c r="C1994" s="125"/>
      <c r="D1994" s="138">
        <v>0.8427</v>
      </c>
      <c r="E1994" s="138">
        <v>1.6760999999999999</v>
      </c>
      <c r="F1994" s="133"/>
      <c r="G1994" s="133"/>
      <c r="H1994" s="133"/>
      <c r="I1994" s="133"/>
    </row>
    <row r="1995" spans="1:9" ht="27">
      <c r="A1995" s="123">
        <v>44209000</v>
      </c>
      <c r="B1995" s="124" t="s">
        <v>2020</v>
      </c>
      <c r="C1995" s="125"/>
      <c r="D1995" s="138">
        <v>5.2691999999999997</v>
      </c>
      <c r="E1995" s="138">
        <v>5.2691999999999997</v>
      </c>
      <c r="F1995" s="133"/>
      <c r="G1995" s="133"/>
      <c r="H1995" s="133"/>
      <c r="I1995" s="133"/>
    </row>
    <row r="1996" spans="1:9">
      <c r="A1996" s="123">
        <v>44211000</v>
      </c>
      <c r="B1996" s="124" t="s">
        <v>2021</v>
      </c>
      <c r="C1996" s="125"/>
      <c r="D1996" s="138">
        <v>0.84970000000000001</v>
      </c>
      <c r="E1996" s="138">
        <v>1.3259000000000001</v>
      </c>
      <c r="F1996" s="133"/>
      <c r="G1996" s="133"/>
      <c r="H1996" s="133"/>
      <c r="I1996" s="133"/>
    </row>
    <row r="1997" spans="1:9">
      <c r="A1997" s="123">
        <v>44212000</v>
      </c>
      <c r="B1997" s="126" t="s">
        <v>2022</v>
      </c>
      <c r="C1997" s="125"/>
      <c r="D1997" s="138">
        <v>2.0571000000000002</v>
      </c>
      <c r="E1997" s="138">
        <v>2.7336</v>
      </c>
      <c r="F1997" s="133"/>
      <c r="G1997" s="133"/>
      <c r="H1997" s="133"/>
      <c r="I1997" s="133"/>
    </row>
    <row r="1998" spans="1:9">
      <c r="A1998" s="123">
        <v>44219100</v>
      </c>
      <c r="B1998" s="126" t="s">
        <v>2023</v>
      </c>
      <c r="C1998" s="125"/>
      <c r="D1998" s="138">
        <v>1.7329000000000001</v>
      </c>
      <c r="E1998" s="138">
        <v>4.4013</v>
      </c>
      <c r="F1998" s="133"/>
      <c r="G1998" s="133"/>
      <c r="H1998" s="133"/>
      <c r="I1998" s="133"/>
    </row>
    <row r="1999" spans="1:9">
      <c r="A1999" s="123">
        <v>44219900</v>
      </c>
      <c r="B1999" s="126" t="s">
        <v>124</v>
      </c>
      <c r="C1999" s="125"/>
      <c r="D1999" s="138">
        <v>3.4199000000000002</v>
      </c>
      <c r="E1999" s="138">
        <v>6.3484999999999996</v>
      </c>
      <c r="F1999" s="133"/>
      <c r="G1999" s="133"/>
      <c r="H1999" s="133"/>
      <c r="I1999" s="133"/>
    </row>
    <row r="2000" spans="1:9">
      <c r="A2000" s="123">
        <v>45031000</v>
      </c>
      <c r="B2000" s="124" t="s">
        <v>2024</v>
      </c>
      <c r="C2000" s="125"/>
      <c r="D2000" s="136">
        <v>3.0451999999999999</v>
      </c>
      <c r="E2000" s="136">
        <v>4.1268000000000002</v>
      </c>
      <c r="F2000" s="133"/>
      <c r="G2000" s="133"/>
      <c r="H2000" s="133"/>
      <c r="I2000" s="133"/>
    </row>
    <row r="2001" spans="1:9">
      <c r="A2001" s="123">
        <v>45039000</v>
      </c>
      <c r="B2001" s="124" t="s">
        <v>2025</v>
      </c>
      <c r="C2001" s="125"/>
      <c r="D2001" s="136">
        <v>3.8502000000000001</v>
      </c>
      <c r="E2001" s="136">
        <v>3.6356999999999999</v>
      </c>
      <c r="F2001" s="133"/>
      <c r="G2001" s="133"/>
      <c r="H2001" s="133"/>
      <c r="I2001" s="133"/>
    </row>
    <row r="2002" spans="1:9">
      <c r="A2002" s="123">
        <v>45041000</v>
      </c>
      <c r="B2002" s="124" t="s">
        <v>2026</v>
      </c>
      <c r="C2002" s="125"/>
      <c r="D2002" s="138">
        <v>0.43340000000000001</v>
      </c>
      <c r="E2002" s="138">
        <v>1.0798000000000001</v>
      </c>
      <c r="F2002" s="133"/>
      <c r="G2002" s="133"/>
      <c r="H2002" s="133"/>
      <c r="I2002" s="133"/>
    </row>
    <row r="2003" spans="1:9">
      <c r="A2003" s="123">
        <v>45049000</v>
      </c>
      <c r="B2003" s="124" t="s">
        <v>2027</v>
      </c>
      <c r="C2003" s="125"/>
      <c r="D2003" s="138">
        <v>2.2563</v>
      </c>
      <c r="E2003" s="138">
        <v>3.9784999999999999</v>
      </c>
      <c r="F2003" s="133"/>
      <c r="G2003" s="133"/>
      <c r="H2003" s="133"/>
      <c r="I2003" s="133"/>
    </row>
    <row r="2004" spans="1:9">
      <c r="A2004" s="123">
        <v>46012100</v>
      </c>
      <c r="B2004" s="124" t="s">
        <v>2028</v>
      </c>
      <c r="C2004" s="125"/>
      <c r="D2004" s="138">
        <v>1.1994</v>
      </c>
      <c r="E2004" s="138">
        <v>2.4333</v>
      </c>
      <c r="F2004" s="133"/>
      <c r="G2004" s="133"/>
      <c r="H2004" s="133"/>
      <c r="I2004" s="133"/>
    </row>
    <row r="2005" spans="1:9">
      <c r="A2005" s="123">
        <v>46012200</v>
      </c>
      <c r="B2005" s="124" t="s">
        <v>2029</v>
      </c>
      <c r="C2005" s="125"/>
      <c r="D2005" s="136">
        <v>1.3537999999999999</v>
      </c>
      <c r="E2005" s="136">
        <v>1.3732</v>
      </c>
      <c r="F2005" s="133"/>
      <c r="G2005" s="133"/>
      <c r="H2005" s="133"/>
      <c r="I2005" s="133"/>
    </row>
    <row r="2006" spans="1:9">
      <c r="A2006" s="123">
        <v>46012900</v>
      </c>
      <c r="B2006" s="124" t="s">
        <v>2030</v>
      </c>
      <c r="C2006" s="125"/>
      <c r="D2006" s="138">
        <v>11.181699999999999</v>
      </c>
      <c r="E2006" s="138">
        <v>23.361699999999999</v>
      </c>
      <c r="F2006" s="133"/>
      <c r="G2006" s="133"/>
      <c r="H2006" s="133"/>
      <c r="I2006" s="133"/>
    </row>
    <row r="2007" spans="1:9" ht="27">
      <c r="A2007" s="123">
        <v>46019200</v>
      </c>
      <c r="B2007" s="124" t="s">
        <v>2031</v>
      </c>
      <c r="C2007" s="125"/>
      <c r="D2007" s="136">
        <v>2.7976000000000001</v>
      </c>
      <c r="E2007" s="136">
        <v>3.3889999999999998</v>
      </c>
      <c r="F2007" s="133"/>
      <c r="G2007" s="133"/>
      <c r="H2007" s="133"/>
      <c r="I2007" s="133"/>
    </row>
    <row r="2008" spans="1:9">
      <c r="A2008" s="123">
        <v>46019300</v>
      </c>
      <c r="B2008" s="124" t="s">
        <v>2032</v>
      </c>
      <c r="C2008" s="125"/>
      <c r="D2008" s="138">
        <v>6.6069000000000004</v>
      </c>
      <c r="E2008" s="138">
        <v>8.7095000000000002</v>
      </c>
      <c r="F2008" s="133"/>
      <c r="G2008" s="133"/>
      <c r="H2008" s="133"/>
      <c r="I2008" s="133"/>
    </row>
    <row r="2009" spans="1:9">
      <c r="A2009" s="123">
        <v>46019400</v>
      </c>
      <c r="B2009" s="124" t="s">
        <v>2033</v>
      </c>
      <c r="C2009" s="125"/>
      <c r="D2009" s="138">
        <v>1.0629</v>
      </c>
      <c r="E2009" s="138">
        <v>2.8331</v>
      </c>
      <c r="F2009" s="133"/>
      <c r="G2009" s="133"/>
      <c r="H2009" s="133"/>
      <c r="I2009" s="133"/>
    </row>
    <row r="2010" spans="1:9">
      <c r="A2010" s="123">
        <v>46019900</v>
      </c>
      <c r="B2010" s="124" t="s">
        <v>2034</v>
      </c>
      <c r="C2010" s="125"/>
      <c r="D2010" s="138">
        <v>1.2801</v>
      </c>
      <c r="E2010" s="138">
        <v>5.2640000000000002</v>
      </c>
      <c r="F2010" s="133"/>
      <c r="G2010" s="133"/>
      <c r="H2010" s="133"/>
      <c r="I2010" s="133"/>
    </row>
    <row r="2011" spans="1:9" ht="27">
      <c r="A2011" s="123">
        <v>46021100</v>
      </c>
      <c r="B2011" s="124" t="s">
        <v>2035</v>
      </c>
      <c r="C2011" s="125"/>
      <c r="D2011" s="138">
        <v>1.6241000000000001</v>
      </c>
      <c r="E2011" s="138">
        <v>4.5307000000000004</v>
      </c>
      <c r="F2011" s="133"/>
      <c r="G2011" s="133"/>
      <c r="H2011" s="133"/>
      <c r="I2011" s="133"/>
    </row>
    <row r="2012" spans="1:9" ht="27">
      <c r="A2012" s="123">
        <v>46021200</v>
      </c>
      <c r="B2012" s="124" t="s">
        <v>2036</v>
      </c>
      <c r="C2012" s="125"/>
      <c r="D2012" s="138">
        <v>1.9977</v>
      </c>
      <c r="E2012" s="138">
        <v>5.3788999999999998</v>
      </c>
      <c r="F2012" s="133"/>
      <c r="G2012" s="133"/>
      <c r="H2012" s="133"/>
      <c r="I2012" s="133"/>
    </row>
    <row r="2013" spans="1:9" ht="27">
      <c r="A2013" s="123">
        <v>46021900</v>
      </c>
      <c r="B2013" s="124" t="s">
        <v>2037</v>
      </c>
      <c r="C2013" s="125"/>
      <c r="D2013" s="138">
        <v>0.72350000000000003</v>
      </c>
      <c r="E2013" s="138">
        <v>0.72350000000000003</v>
      </c>
      <c r="F2013" s="133"/>
      <c r="G2013" s="133"/>
      <c r="H2013" s="133"/>
      <c r="I2013" s="133"/>
    </row>
    <row r="2014" spans="1:9">
      <c r="A2014" s="123">
        <v>46029000</v>
      </c>
      <c r="B2014" s="124" t="s">
        <v>2038</v>
      </c>
      <c r="C2014" s="125"/>
      <c r="D2014" s="136">
        <v>0.56999999999999995</v>
      </c>
      <c r="E2014" s="136">
        <v>0.56999999999999995</v>
      </c>
      <c r="F2014" s="133"/>
      <c r="G2014" s="133"/>
      <c r="H2014" s="133"/>
      <c r="I2014" s="133"/>
    </row>
    <row r="2015" spans="1:9">
      <c r="A2015" s="123">
        <v>47032110</v>
      </c>
      <c r="B2015" s="124" t="s">
        <v>2039</v>
      </c>
      <c r="C2015" s="125"/>
      <c r="D2015" s="138">
        <v>1.4040999999999999</v>
      </c>
      <c r="E2015" s="138">
        <v>1.736</v>
      </c>
      <c r="F2015" s="133"/>
      <c r="G2015" s="133"/>
      <c r="H2015" s="133"/>
      <c r="I2015" s="133"/>
    </row>
    <row r="2016" spans="1:9">
      <c r="A2016" s="123">
        <v>47042900</v>
      </c>
      <c r="B2016" s="124" t="s">
        <v>2040</v>
      </c>
      <c r="C2016" s="125"/>
      <c r="D2016" s="136">
        <v>1.2605</v>
      </c>
      <c r="E2016" s="136">
        <v>1.2982</v>
      </c>
      <c r="F2016" s="133"/>
      <c r="G2016" s="133"/>
      <c r="H2016" s="133"/>
      <c r="I2016" s="133"/>
    </row>
    <row r="2017" spans="1:9">
      <c r="A2017" s="123">
        <v>47061000</v>
      </c>
      <c r="B2017" s="124" t="s">
        <v>2041</v>
      </c>
      <c r="C2017" s="125"/>
      <c r="D2017" s="136">
        <v>1.9238999999999999</v>
      </c>
      <c r="E2017" s="136">
        <v>1.9677</v>
      </c>
      <c r="F2017" s="133"/>
      <c r="G2017" s="133"/>
      <c r="H2017" s="133"/>
      <c r="I2017" s="133"/>
    </row>
    <row r="2018" spans="1:9">
      <c r="A2018" s="123">
        <v>48022010</v>
      </c>
      <c r="B2018" s="124" t="s">
        <v>2042</v>
      </c>
      <c r="C2018" s="125"/>
      <c r="D2018" s="136">
        <v>1.9744999999999999</v>
      </c>
      <c r="E2018" s="136">
        <v>5.7111999999999998</v>
      </c>
      <c r="F2018" s="133"/>
      <c r="G2018" s="133"/>
      <c r="H2018" s="133"/>
      <c r="I2018" s="133"/>
    </row>
    <row r="2019" spans="1:9">
      <c r="A2019" s="123">
        <v>48022090</v>
      </c>
      <c r="B2019" s="124" t="s">
        <v>2043</v>
      </c>
      <c r="C2019" s="125"/>
      <c r="D2019" s="136">
        <v>35.919899999999998</v>
      </c>
      <c r="E2019" s="136">
        <v>38.139499999999998</v>
      </c>
      <c r="F2019" s="133"/>
      <c r="G2019" s="133"/>
      <c r="H2019" s="133"/>
      <c r="I2019" s="133"/>
    </row>
    <row r="2020" spans="1:9">
      <c r="A2020" s="123">
        <v>48024090</v>
      </c>
      <c r="B2020" s="124" t="s">
        <v>2044</v>
      </c>
      <c r="C2020" s="125"/>
      <c r="D2020" s="136">
        <v>2.4325000000000001</v>
      </c>
      <c r="E2020" s="136">
        <v>4.7138</v>
      </c>
      <c r="F2020" s="133"/>
      <c r="G2020" s="133"/>
      <c r="H2020" s="133"/>
      <c r="I2020" s="133"/>
    </row>
    <row r="2021" spans="1:9">
      <c r="A2021" s="123">
        <v>48025410</v>
      </c>
      <c r="B2021" s="124" t="s">
        <v>2042</v>
      </c>
      <c r="C2021" s="125"/>
      <c r="D2021" s="136">
        <v>1.3602000000000001</v>
      </c>
      <c r="E2021" s="136">
        <v>1.4428000000000001</v>
      </c>
      <c r="F2021" s="133"/>
      <c r="G2021" s="133"/>
      <c r="H2021" s="133"/>
      <c r="I2021" s="133"/>
    </row>
    <row r="2022" spans="1:9">
      <c r="A2022" s="123">
        <v>48025491</v>
      </c>
      <c r="B2022" s="124" t="s">
        <v>2045</v>
      </c>
      <c r="C2022" s="125"/>
      <c r="D2022" s="136">
        <v>4.8140000000000001</v>
      </c>
      <c r="E2022" s="136">
        <v>4.8140000000000001</v>
      </c>
      <c r="F2022" s="133"/>
      <c r="G2022" s="133"/>
      <c r="H2022" s="133"/>
      <c r="I2022" s="133"/>
    </row>
    <row r="2023" spans="1:9">
      <c r="A2023" s="123">
        <v>48025499</v>
      </c>
      <c r="B2023" s="124" t="s">
        <v>2046</v>
      </c>
      <c r="C2023" s="125"/>
      <c r="D2023" s="136">
        <v>0.97529999999999994</v>
      </c>
      <c r="E2023" s="136">
        <v>1.0568</v>
      </c>
      <c r="F2023" s="133"/>
      <c r="G2023" s="133"/>
      <c r="H2023" s="133"/>
      <c r="I2023" s="133"/>
    </row>
    <row r="2024" spans="1:9" ht="27">
      <c r="A2024" s="123">
        <v>48025591</v>
      </c>
      <c r="B2024" s="124" t="s">
        <v>2047</v>
      </c>
      <c r="C2024" s="125"/>
      <c r="D2024" s="136">
        <v>0.85099999999999998</v>
      </c>
      <c r="E2024" s="136">
        <v>0.94640000000000002</v>
      </c>
      <c r="F2024" s="133"/>
      <c r="G2024" s="133"/>
      <c r="H2024" s="133"/>
      <c r="I2024" s="133"/>
    </row>
    <row r="2025" spans="1:9" ht="27">
      <c r="A2025" s="123">
        <v>48025592</v>
      </c>
      <c r="B2025" s="124" t="s">
        <v>2048</v>
      </c>
      <c r="C2025" s="125"/>
      <c r="D2025" s="136">
        <v>0.9597</v>
      </c>
      <c r="E2025" s="136">
        <v>0.83830000000000005</v>
      </c>
      <c r="F2025" s="133"/>
      <c r="G2025" s="133"/>
      <c r="H2025" s="133"/>
      <c r="I2025" s="133"/>
    </row>
    <row r="2026" spans="1:9" ht="27">
      <c r="A2026" s="123">
        <v>48025599</v>
      </c>
      <c r="B2026" s="124" t="s">
        <v>2049</v>
      </c>
      <c r="C2026" s="125"/>
      <c r="D2026" s="138">
        <v>3.0817000000000001</v>
      </c>
      <c r="E2026" s="138">
        <v>1.7644</v>
      </c>
      <c r="F2026" s="133"/>
      <c r="G2026" s="133"/>
      <c r="H2026" s="133"/>
      <c r="I2026" s="133"/>
    </row>
    <row r="2027" spans="1:9">
      <c r="A2027" s="123">
        <v>48025610</v>
      </c>
      <c r="B2027" s="124" t="s">
        <v>2050</v>
      </c>
      <c r="C2027" s="125"/>
      <c r="D2027" s="136">
        <v>1.3290999999999999</v>
      </c>
      <c r="E2027" s="136">
        <v>1.5291999999999999</v>
      </c>
      <c r="F2027" s="133"/>
      <c r="G2027" s="133"/>
      <c r="H2027" s="133"/>
      <c r="I2027" s="133"/>
    </row>
    <row r="2028" spans="1:9">
      <c r="A2028" s="123">
        <v>48025699</v>
      </c>
      <c r="B2028" s="124" t="s">
        <v>200</v>
      </c>
      <c r="C2028" s="125"/>
      <c r="D2028" s="138">
        <v>9.3477999999999994</v>
      </c>
      <c r="E2028" s="138">
        <v>9.3477999999999994</v>
      </c>
      <c r="F2028" s="133"/>
      <c r="G2028" s="133"/>
      <c r="H2028" s="133"/>
      <c r="I2028" s="133"/>
    </row>
    <row r="2029" spans="1:9">
      <c r="A2029" s="123">
        <v>48025710</v>
      </c>
      <c r="B2029" s="124" t="s">
        <v>2051</v>
      </c>
      <c r="C2029" s="125"/>
      <c r="D2029" s="138">
        <v>0.82369999999999999</v>
      </c>
      <c r="E2029" s="138">
        <v>0.85540000000000005</v>
      </c>
      <c r="F2029" s="133"/>
      <c r="G2029" s="133"/>
      <c r="H2029" s="133"/>
      <c r="I2029" s="133"/>
    </row>
    <row r="2030" spans="1:9" ht="27">
      <c r="A2030" s="123">
        <v>48025792</v>
      </c>
      <c r="B2030" s="124" t="s">
        <v>2052</v>
      </c>
      <c r="C2030" s="125"/>
      <c r="D2030" s="138">
        <v>0.5776</v>
      </c>
      <c r="E2030" s="138">
        <v>0.86280000000000001</v>
      </c>
      <c r="F2030" s="133"/>
      <c r="G2030" s="133"/>
      <c r="H2030" s="133"/>
      <c r="I2030" s="133"/>
    </row>
    <row r="2031" spans="1:9">
      <c r="A2031" s="123">
        <v>48025793</v>
      </c>
      <c r="B2031" s="124" t="s">
        <v>2053</v>
      </c>
      <c r="C2031" s="125"/>
      <c r="D2031" s="138">
        <v>1.2557</v>
      </c>
      <c r="E2031" s="138">
        <v>1.7024999999999999</v>
      </c>
      <c r="F2031" s="133"/>
      <c r="G2031" s="133"/>
      <c r="H2031" s="133"/>
      <c r="I2031" s="133"/>
    </row>
    <row r="2032" spans="1:9" ht="27">
      <c r="A2032" s="123">
        <v>48025799</v>
      </c>
      <c r="B2032" s="124" t="s">
        <v>2054</v>
      </c>
      <c r="C2032" s="125"/>
      <c r="D2032" s="136">
        <v>17.098700000000001</v>
      </c>
      <c r="E2032" s="136">
        <v>18.622699999999998</v>
      </c>
      <c r="F2032" s="133"/>
      <c r="G2032" s="133"/>
      <c r="H2032" s="133"/>
      <c r="I2032" s="133"/>
    </row>
    <row r="2033" spans="1:9" ht="27">
      <c r="A2033" s="123">
        <v>48025810</v>
      </c>
      <c r="B2033" s="124" t="s">
        <v>2055</v>
      </c>
      <c r="C2033" s="125"/>
      <c r="D2033" s="138">
        <v>0.48420000000000002</v>
      </c>
      <c r="E2033" s="138">
        <v>0.81379999999999997</v>
      </c>
      <c r="F2033" s="133"/>
      <c r="G2033" s="133"/>
      <c r="H2033" s="133"/>
      <c r="I2033" s="133"/>
    </row>
    <row r="2034" spans="1:9">
      <c r="A2034" s="123">
        <v>48025891</v>
      </c>
      <c r="B2034" s="124" t="s">
        <v>2056</v>
      </c>
      <c r="C2034" s="125"/>
      <c r="D2034" s="136">
        <v>0.70379999999999998</v>
      </c>
      <c r="E2034" s="136">
        <v>0.70379999999999998</v>
      </c>
      <c r="F2034" s="133"/>
      <c r="G2034" s="133"/>
      <c r="H2034" s="133"/>
      <c r="I2034" s="133"/>
    </row>
    <row r="2035" spans="1:9" ht="27">
      <c r="A2035" s="123">
        <v>48025899</v>
      </c>
      <c r="B2035" s="124" t="s">
        <v>2057</v>
      </c>
      <c r="C2035" s="125"/>
      <c r="D2035" s="138">
        <v>0.82779999999999998</v>
      </c>
      <c r="E2035" s="138">
        <v>1.1608000000000001</v>
      </c>
      <c r="F2035" s="133"/>
      <c r="G2035" s="133"/>
      <c r="H2035" s="133"/>
      <c r="I2035" s="133"/>
    </row>
    <row r="2036" spans="1:9">
      <c r="A2036" s="123">
        <v>48026191</v>
      </c>
      <c r="B2036" s="124" t="s">
        <v>2058</v>
      </c>
      <c r="C2036" s="125"/>
      <c r="D2036" s="136">
        <v>3.3519000000000001</v>
      </c>
      <c r="E2036" s="136">
        <v>3.6312000000000002</v>
      </c>
      <c r="F2036" s="133"/>
      <c r="G2036" s="133"/>
      <c r="H2036" s="133"/>
      <c r="I2036" s="133"/>
    </row>
    <row r="2037" spans="1:9" ht="27">
      <c r="A2037" s="123">
        <v>48026199</v>
      </c>
      <c r="B2037" s="124" t="s">
        <v>2059</v>
      </c>
      <c r="C2037" s="125"/>
      <c r="D2037" s="138">
        <v>0.8206</v>
      </c>
      <c r="E2037" s="138">
        <v>0.82520000000000004</v>
      </c>
      <c r="F2037" s="133"/>
      <c r="G2037" s="133"/>
      <c r="H2037" s="133"/>
      <c r="I2037" s="133"/>
    </row>
    <row r="2038" spans="1:9">
      <c r="A2038" s="123">
        <v>48026910</v>
      </c>
      <c r="B2038" s="124" t="s">
        <v>2051</v>
      </c>
      <c r="C2038" s="125"/>
      <c r="D2038" s="136">
        <v>1.2925</v>
      </c>
      <c r="E2038" s="136">
        <v>1.4601</v>
      </c>
      <c r="F2038" s="133"/>
      <c r="G2038" s="133"/>
      <c r="H2038" s="133"/>
      <c r="I2038" s="133"/>
    </row>
    <row r="2039" spans="1:9" ht="40.5">
      <c r="A2039" s="123">
        <v>48026999</v>
      </c>
      <c r="B2039" s="124" t="s">
        <v>2060</v>
      </c>
      <c r="C2039" s="125"/>
      <c r="D2039" s="138">
        <v>10.2286</v>
      </c>
      <c r="E2039" s="138">
        <v>10.254</v>
      </c>
      <c r="F2039" s="133"/>
      <c r="G2039" s="133"/>
      <c r="H2039" s="133"/>
      <c r="I2039" s="133"/>
    </row>
    <row r="2040" spans="1:9">
      <c r="A2040" s="123">
        <v>48030090</v>
      </c>
      <c r="B2040" s="124" t="s">
        <v>2061</v>
      </c>
      <c r="C2040" s="125"/>
      <c r="D2040" s="136">
        <v>4.9698000000000002</v>
      </c>
      <c r="E2040" s="136">
        <v>5.2530999999999999</v>
      </c>
      <c r="F2040" s="133"/>
      <c r="G2040" s="133"/>
      <c r="H2040" s="133"/>
      <c r="I2040" s="133"/>
    </row>
    <row r="2041" spans="1:9" ht="27">
      <c r="A2041" s="123">
        <v>48041100</v>
      </c>
      <c r="B2041" s="124" t="s">
        <v>2062</v>
      </c>
      <c r="C2041" s="125"/>
      <c r="D2041" s="138">
        <v>11.8773</v>
      </c>
      <c r="E2041" s="138">
        <v>12.169600000000001</v>
      </c>
      <c r="F2041" s="133"/>
      <c r="G2041" s="133"/>
      <c r="H2041" s="133"/>
      <c r="I2041" s="133"/>
    </row>
    <row r="2042" spans="1:9">
      <c r="A2042" s="123">
        <v>48041900</v>
      </c>
      <c r="B2042" s="124" t="s">
        <v>2063</v>
      </c>
      <c r="C2042" s="125"/>
      <c r="D2042" s="136">
        <v>1.3398000000000001</v>
      </c>
      <c r="E2042" s="136">
        <v>1.425</v>
      </c>
      <c r="F2042" s="133"/>
      <c r="G2042" s="133"/>
      <c r="H2042" s="133"/>
      <c r="I2042" s="133"/>
    </row>
    <row r="2043" spans="1:9" ht="27">
      <c r="A2043" s="123">
        <v>48043110</v>
      </c>
      <c r="B2043" s="124" t="s">
        <v>2064</v>
      </c>
      <c r="C2043" s="125"/>
      <c r="D2043" s="138">
        <v>2.3809999999999998</v>
      </c>
      <c r="E2043" s="138">
        <v>2.4033000000000002</v>
      </c>
      <c r="F2043" s="133"/>
      <c r="G2043" s="133"/>
      <c r="H2043" s="133"/>
      <c r="I2043" s="133"/>
    </row>
    <row r="2044" spans="1:9" ht="27">
      <c r="A2044" s="123">
        <v>48043190</v>
      </c>
      <c r="B2044" s="124" t="s">
        <v>2065</v>
      </c>
      <c r="C2044" s="125"/>
      <c r="D2044" s="136">
        <v>2.9927999999999999</v>
      </c>
      <c r="E2044" s="136">
        <v>2.9927999999999999</v>
      </c>
      <c r="F2044" s="133"/>
      <c r="G2044" s="133"/>
      <c r="H2044" s="133"/>
      <c r="I2044" s="133"/>
    </row>
    <row r="2045" spans="1:9" ht="27">
      <c r="A2045" s="123">
        <v>48043990</v>
      </c>
      <c r="B2045" s="124" t="s">
        <v>2066</v>
      </c>
      <c r="C2045" s="125"/>
      <c r="D2045" s="138">
        <v>1.3315999999999999</v>
      </c>
      <c r="E2045" s="138">
        <v>1.8833</v>
      </c>
      <c r="F2045" s="133"/>
      <c r="G2045" s="133"/>
      <c r="H2045" s="133"/>
      <c r="I2045" s="133"/>
    </row>
    <row r="2046" spans="1:9" ht="27">
      <c r="A2046" s="123">
        <v>48044100</v>
      </c>
      <c r="B2046" s="124" t="s">
        <v>2067</v>
      </c>
      <c r="C2046" s="125"/>
      <c r="D2046" s="136">
        <v>3.9990999999999999</v>
      </c>
      <c r="E2046" s="136">
        <v>4.4542999999999999</v>
      </c>
      <c r="F2046" s="133"/>
      <c r="G2046" s="133"/>
      <c r="H2046" s="133"/>
      <c r="I2046" s="133"/>
    </row>
    <row r="2047" spans="1:9" ht="27">
      <c r="A2047" s="123">
        <v>48045100</v>
      </c>
      <c r="B2047" s="124" t="s">
        <v>2068</v>
      </c>
      <c r="C2047" s="125"/>
      <c r="D2047" s="138">
        <v>1.05</v>
      </c>
      <c r="E2047" s="138">
        <v>1.9258</v>
      </c>
      <c r="F2047" s="133"/>
      <c r="G2047" s="133"/>
      <c r="H2047" s="133"/>
      <c r="I2047" s="133"/>
    </row>
    <row r="2048" spans="1:9">
      <c r="A2048" s="123">
        <v>48054010</v>
      </c>
      <c r="B2048" s="124" t="s">
        <v>2069</v>
      </c>
      <c r="C2048" s="125"/>
      <c r="D2048" s="138">
        <v>1.7716000000000001</v>
      </c>
      <c r="E2048" s="138">
        <v>1.9713000000000001</v>
      </c>
      <c r="F2048" s="133"/>
      <c r="G2048" s="133"/>
      <c r="H2048" s="133"/>
      <c r="I2048" s="133"/>
    </row>
    <row r="2049" spans="1:9" ht="27">
      <c r="A2049" s="123">
        <v>48054090</v>
      </c>
      <c r="B2049" s="124" t="s">
        <v>2070</v>
      </c>
      <c r="C2049" s="125"/>
      <c r="D2049" s="138">
        <v>7.1509999999999998</v>
      </c>
      <c r="E2049" s="138">
        <v>8.3096999999999994</v>
      </c>
      <c r="F2049" s="133"/>
      <c r="G2049" s="133"/>
      <c r="H2049" s="133"/>
      <c r="I2049" s="133"/>
    </row>
    <row r="2050" spans="1:9">
      <c r="A2050" s="123">
        <v>48059100</v>
      </c>
      <c r="B2050" s="126" t="s">
        <v>2071</v>
      </c>
      <c r="C2050" s="125"/>
      <c r="D2050" s="138">
        <v>0.4753</v>
      </c>
      <c r="E2050" s="138">
        <v>0.55759999999999998</v>
      </c>
      <c r="F2050" s="133"/>
      <c r="G2050" s="133"/>
      <c r="H2050" s="133"/>
      <c r="I2050" s="133"/>
    </row>
    <row r="2051" spans="1:9" ht="27">
      <c r="A2051" s="123">
        <v>48059290</v>
      </c>
      <c r="B2051" s="124" t="s">
        <v>2072</v>
      </c>
      <c r="C2051" s="125"/>
      <c r="D2051" s="138">
        <v>13.813499999999999</v>
      </c>
      <c r="E2051" s="138">
        <v>16.180299999999999</v>
      </c>
      <c r="F2051" s="133"/>
      <c r="G2051" s="133"/>
      <c r="H2051" s="133"/>
      <c r="I2051" s="133"/>
    </row>
    <row r="2052" spans="1:9" ht="27">
      <c r="A2052" s="123">
        <v>48059300</v>
      </c>
      <c r="B2052" s="126" t="s">
        <v>2073</v>
      </c>
      <c r="C2052" s="125"/>
      <c r="D2052" s="138">
        <v>1.7324999999999999</v>
      </c>
      <c r="E2052" s="138">
        <v>4.2290000000000001</v>
      </c>
      <c r="F2052" s="133"/>
      <c r="G2052" s="133"/>
      <c r="H2052" s="133"/>
      <c r="I2052" s="133"/>
    </row>
    <row r="2053" spans="1:9">
      <c r="A2053" s="123">
        <v>48061000</v>
      </c>
      <c r="B2053" s="124" t="s">
        <v>2074</v>
      </c>
      <c r="C2053" s="125"/>
      <c r="D2053" s="138">
        <v>2.5329000000000002</v>
      </c>
      <c r="E2053" s="138">
        <v>3.1469999999999998</v>
      </c>
      <c r="F2053" s="133"/>
      <c r="G2053" s="133"/>
      <c r="H2053" s="133"/>
      <c r="I2053" s="133"/>
    </row>
    <row r="2054" spans="1:9" ht="27">
      <c r="A2054" s="123">
        <v>48062000</v>
      </c>
      <c r="B2054" s="124" t="s">
        <v>2075</v>
      </c>
      <c r="C2054" s="125"/>
      <c r="D2054" s="138">
        <v>1.3512999999999999</v>
      </c>
      <c r="E2054" s="138">
        <v>1.4051</v>
      </c>
      <c r="F2054" s="133"/>
      <c r="G2054" s="133"/>
      <c r="H2054" s="133"/>
      <c r="I2054" s="133"/>
    </row>
    <row r="2055" spans="1:9">
      <c r="A2055" s="123">
        <v>48063000</v>
      </c>
      <c r="B2055" s="124" t="s">
        <v>2076</v>
      </c>
      <c r="C2055" s="125"/>
      <c r="D2055" s="136">
        <v>0.44500000000000001</v>
      </c>
      <c r="E2055" s="136">
        <v>0.49719999999999998</v>
      </c>
      <c r="F2055" s="133"/>
      <c r="G2055" s="133"/>
      <c r="H2055" s="133"/>
      <c r="I2055" s="133"/>
    </row>
    <row r="2056" spans="1:9" ht="27">
      <c r="A2056" s="123">
        <v>48064000</v>
      </c>
      <c r="B2056" s="126" t="s">
        <v>2077</v>
      </c>
      <c r="C2056" s="125"/>
      <c r="D2056" s="138">
        <v>1.0144</v>
      </c>
      <c r="E2056" s="138">
        <v>1.3009999999999999</v>
      </c>
      <c r="F2056" s="133"/>
      <c r="G2056" s="133"/>
      <c r="H2056" s="133"/>
      <c r="I2056" s="133"/>
    </row>
    <row r="2057" spans="1:9">
      <c r="A2057" s="123">
        <v>48070000</v>
      </c>
      <c r="B2057" s="124" t="s">
        <v>2078</v>
      </c>
      <c r="C2057" s="125"/>
      <c r="D2057" s="136">
        <v>1.5657000000000001</v>
      </c>
      <c r="E2057" s="136">
        <v>1.6061000000000001</v>
      </c>
      <c r="F2057" s="133"/>
      <c r="G2057" s="133"/>
      <c r="H2057" s="133"/>
      <c r="I2057" s="133"/>
    </row>
    <row r="2058" spans="1:9" ht="27">
      <c r="A2058" s="123">
        <v>48081000</v>
      </c>
      <c r="B2058" s="126" t="s">
        <v>2079</v>
      </c>
      <c r="C2058" s="125"/>
      <c r="D2058" s="138">
        <v>1.0215000000000001</v>
      </c>
      <c r="E2058" s="138">
        <v>1.6938</v>
      </c>
      <c r="F2058" s="133"/>
      <c r="G2058" s="133"/>
      <c r="H2058" s="133"/>
      <c r="I2058" s="133"/>
    </row>
    <row r="2059" spans="1:9">
      <c r="A2059" s="123">
        <v>48084000</v>
      </c>
      <c r="B2059" s="126" t="s">
        <v>2080</v>
      </c>
      <c r="C2059" s="125"/>
      <c r="D2059" s="136">
        <v>1.4345000000000001</v>
      </c>
      <c r="E2059" s="136">
        <v>1.5158</v>
      </c>
      <c r="F2059" s="133"/>
      <c r="G2059" s="133"/>
      <c r="H2059" s="133"/>
      <c r="I2059" s="133"/>
    </row>
    <row r="2060" spans="1:9" ht="27">
      <c r="A2060" s="123">
        <v>48089000</v>
      </c>
      <c r="B2060" s="124" t="s">
        <v>2081</v>
      </c>
      <c r="C2060" s="125"/>
      <c r="D2060" s="138">
        <v>1.2008000000000001</v>
      </c>
      <c r="E2060" s="138">
        <v>1.8071999999999999</v>
      </c>
      <c r="F2060" s="133"/>
      <c r="G2060" s="133"/>
      <c r="H2060" s="133"/>
      <c r="I2060" s="133"/>
    </row>
    <row r="2061" spans="1:9">
      <c r="A2061" s="123">
        <v>48092000</v>
      </c>
      <c r="B2061" s="124" t="s">
        <v>2082</v>
      </c>
      <c r="C2061" s="125"/>
      <c r="D2061" s="138">
        <v>1.0625</v>
      </c>
      <c r="E2061" s="138">
        <v>1.0625</v>
      </c>
      <c r="F2061" s="133"/>
      <c r="G2061" s="133"/>
      <c r="H2061" s="133"/>
      <c r="I2061" s="133"/>
    </row>
    <row r="2062" spans="1:9" ht="27">
      <c r="A2062" s="123">
        <v>48099000</v>
      </c>
      <c r="B2062" s="124" t="s">
        <v>2083</v>
      </c>
      <c r="C2062" s="125"/>
      <c r="D2062" s="138">
        <v>0.70489999999999997</v>
      </c>
      <c r="E2062" s="138">
        <v>0.7802</v>
      </c>
      <c r="F2062" s="133"/>
      <c r="G2062" s="133"/>
      <c r="H2062" s="133"/>
      <c r="I2062" s="133"/>
    </row>
    <row r="2063" spans="1:9">
      <c r="A2063" s="123">
        <v>48101310</v>
      </c>
      <c r="B2063" s="124" t="s">
        <v>2084</v>
      </c>
      <c r="C2063" s="125"/>
      <c r="D2063" s="136">
        <v>0.86209999999999998</v>
      </c>
      <c r="E2063" s="136">
        <v>2.8887</v>
      </c>
      <c r="F2063" s="133"/>
      <c r="G2063" s="133"/>
      <c r="H2063" s="133"/>
      <c r="I2063" s="133"/>
    </row>
    <row r="2064" spans="1:9">
      <c r="A2064" s="123">
        <v>48101389</v>
      </c>
      <c r="B2064" s="124" t="s">
        <v>200</v>
      </c>
      <c r="C2064" s="125"/>
      <c r="D2064" s="138">
        <v>0.70789999999999997</v>
      </c>
      <c r="E2064" s="138">
        <v>0.94420000000000004</v>
      </c>
      <c r="F2064" s="133"/>
      <c r="G2064" s="133"/>
      <c r="H2064" s="133"/>
      <c r="I2064" s="133"/>
    </row>
    <row r="2065" spans="1:9">
      <c r="A2065" s="123">
        <v>48101391</v>
      </c>
      <c r="B2065" s="124" t="s">
        <v>2085</v>
      </c>
      <c r="C2065" s="125"/>
      <c r="D2065" s="138">
        <v>2.8571</v>
      </c>
      <c r="E2065" s="138">
        <v>2.8571</v>
      </c>
      <c r="F2065" s="133"/>
      <c r="G2065" s="133"/>
      <c r="H2065" s="133"/>
      <c r="I2065" s="133"/>
    </row>
    <row r="2066" spans="1:9">
      <c r="A2066" s="123">
        <v>48101399</v>
      </c>
      <c r="B2066" s="124" t="s">
        <v>200</v>
      </c>
      <c r="C2066" s="125"/>
      <c r="D2066" s="138">
        <v>2.5762</v>
      </c>
      <c r="E2066" s="138">
        <v>2.5762</v>
      </c>
      <c r="F2066" s="133"/>
      <c r="G2066" s="133"/>
      <c r="H2066" s="133"/>
      <c r="I2066" s="133"/>
    </row>
    <row r="2067" spans="1:9" ht="27">
      <c r="A2067" s="123">
        <v>48101410</v>
      </c>
      <c r="B2067" s="124" t="s">
        <v>2086</v>
      </c>
      <c r="C2067" s="125"/>
      <c r="D2067" s="138">
        <v>2.3437999999999999</v>
      </c>
      <c r="E2067" s="138">
        <v>2.3437999999999999</v>
      </c>
      <c r="F2067" s="133"/>
      <c r="G2067" s="133"/>
      <c r="H2067" s="133"/>
      <c r="I2067" s="133"/>
    </row>
    <row r="2068" spans="1:9">
      <c r="A2068" s="123">
        <v>48101481</v>
      </c>
      <c r="B2068" s="124" t="s">
        <v>2087</v>
      </c>
      <c r="C2068" s="125"/>
      <c r="D2068" s="138">
        <v>0.86870000000000003</v>
      </c>
      <c r="E2068" s="138">
        <v>1.5745</v>
      </c>
      <c r="F2068" s="133"/>
      <c r="G2068" s="133"/>
      <c r="H2068" s="133"/>
      <c r="I2068" s="133"/>
    </row>
    <row r="2069" spans="1:9">
      <c r="A2069" s="123">
        <v>48101489</v>
      </c>
      <c r="B2069" s="124" t="s">
        <v>200</v>
      </c>
      <c r="C2069" s="125"/>
      <c r="D2069" s="136">
        <v>4.9874999999999998</v>
      </c>
      <c r="E2069" s="136">
        <v>4.9874999999999998</v>
      </c>
      <c r="F2069" s="133"/>
      <c r="G2069" s="133"/>
      <c r="H2069" s="133"/>
      <c r="I2069" s="133"/>
    </row>
    <row r="2070" spans="1:9">
      <c r="A2070" s="123">
        <v>48101490</v>
      </c>
      <c r="B2070" s="124" t="s">
        <v>200</v>
      </c>
      <c r="C2070" s="125"/>
      <c r="D2070" s="138">
        <v>0.71</v>
      </c>
      <c r="E2070" s="138">
        <v>0.7621</v>
      </c>
      <c r="F2070" s="133"/>
      <c r="G2070" s="133"/>
      <c r="H2070" s="133"/>
      <c r="I2070" s="133"/>
    </row>
    <row r="2071" spans="1:9">
      <c r="A2071" s="123">
        <v>48101910</v>
      </c>
      <c r="B2071" s="124" t="s">
        <v>2051</v>
      </c>
      <c r="C2071" s="125"/>
      <c r="D2071" s="138">
        <v>2.8635999999999999</v>
      </c>
      <c r="E2071" s="138">
        <v>2.8742999999999999</v>
      </c>
      <c r="F2071" s="133"/>
      <c r="G2071" s="133"/>
      <c r="H2071" s="133"/>
      <c r="I2071" s="133"/>
    </row>
    <row r="2072" spans="1:9">
      <c r="A2072" s="123">
        <v>48101989</v>
      </c>
      <c r="B2072" s="124" t="s">
        <v>200</v>
      </c>
      <c r="C2072" s="125"/>
      <c r="D2072" s="138">
        <v>0.72399999999999998</v>
      </c>
      <c r="E2072" s="138">
        <v>0.76970000000000005</v>
      </c>
      <c r="F2072" s="133"/>
      <c r="G2072" s="133"/>
      <c r="H2072" s="133"/>
      <c r="I2072" s="133"/>
    </row>
    <row r="2073" spans="1:9" ht="27">
      <c r="A2073" s="123">
        <v>48101991</v>
      </c>
      <c r="B2073" s="124" t="s">
        <v>2088</v>
      </c>
      <c r="C2073" s="125"/>
      <c r="D2073" s="138">
        <v>0.33329999999999999</v>
      </c>
      <c r="E2073" s="138">
        <v>0.92159999999999997</v>
      </c>
      <c r="F2073" s="133"/>
      <c r="G2073" s="133"/>
      <c r="H2073" s="133"/>
      <c r="I2073" s="133"/>
    </row>
    <row r="2074" spans="1:9">
      <c r="A2074" s="123">
        <v>48101999</v>
      </c>
      <c r="B2074" s="124" t="s">
        <v>200</v>
      </c>
      <c r="C2074" s="125"/>
      <c r="D2074" s="138">
        <v>0.70860000000000001</v>
      </c>
      <c r="E2074" s="138">
        <v>0.76439999999999997</v>
      </c>
      <c r="F2074" s="133"/>
      <c r="G2074" s="133"/>
      <c r="H2074" s="133"/>
      <c r="I2074" s="133"/>
    </row>
    <row r="2075" spans="1:9">
      <c r="A2075" s="123">
        <v>48102290</v>
      </c>
      <c r="B2075" s="124" t="s">
        <v>200</v>
      </c>
      <c r="C2075" s="125"/>
      <c r="D2075" s="138">
        <v>0.53039999999999998</v>
      </c>
      <c r="E2075" s="138">
        <v>0.53039999999999998</v>
      </c>
      <c r="F2075" s="133"/>
      <c r="G2075" s="133"/>
      <c r="H2075" s="133"/>
      <c r="I2075" s="133"/>
    </row>
    <row r="2076" spans="1:9">
      <c r="A2076" s="123">
        <v>48102990</v>
      </c>
      <c r="B2076" s="124" t="s">
        <v>200</v>
      </c>
      <c r="C2076" s="125"/>
      <c r="D2076" s="136">
        <v>0.68079999999999996</v>
      </c>
      <c r="E2076" s="136">
        <v>0.78290000000000004</v>
      </c>
      <c r="F2076" s="133"/>
      <c r="G2076" s="133"/>
      <c r="H2076" s="133"/>
      <c r="I2076" s="133"/>
    </row>
    <row r="2077" spans="1:9" ht="27">
      <c r="A2077" s="123">
        <v>48103210</v>
      </c>
      <c r="B2077" s="124" t="s">
        <v>2055</v>
      </c>
      <c r="C2077" s="125"/>
      <c r="D2077" s="138">
        <v>0.1172</v>
      </c>
      <c r="E2077" s="138">
        <v>0.1172</v>
      </c>
      <c r="F2077" s="133"/>
      <c r="G2077" s="133"/>
      <c r="H2077" s="133"/>
      <c r="I2077" s="133"/>
    </row>
    <row r="2078" spans="1:9" ht="27">
      <c r="A2078" s="123">
        <v>48103290</v>
      </c>
      <c r="B2078" s="124" t="s">
        <v>2089</v>
      </c>
      <c r="C2078" s="125"/>
      <c r="D2078" s="136">
        <v>0.95289999999999997</v>
      </c>
      <c r="E2078" s="136">
        <v>0.95289999999999997</v>
      </c>
      <c r="F2078" s="133"/>
      <c r="G2078" s="133"/>
      <c r="H2078" s="133"/>
      <c r="I2078" s="133"/>
    </row>
    <row r="2079" spans="1:9" ht="27">
      <c r="A2079" s="123">
        <v>48103990</v>
      </c>
      <c r="B2079" s="124" t="s">
        <v>2090</v>
      </c>
      <c r="C2079" s="125"/>
      <c r="D2079" s="138">
        <v>0.66469999999999996</v>
      </c>
      <c r="E2079" s="138">
        <v>0.74880000000000002</v>
      </c>
      <c r="F2079" s="133"/>
      <c r="G2079" s="133"/>
      <c r="H2079" s="133"/>
      <c r="I2079" s="133"/>
    </row>
    <row r="2080" spans="1:9">
      <c r="A2080" s="123">
        <v>48109210</v>
      </c>
      <c r="B2080" s="124" t="s">
        <v>2042</v>
      </c>
      <c r="C2080" s="125"/>
      <c r="D2080" s="138">
        <v>1.4826999999999999</v>
      </c>
      <c r="E2080" s="138">
        <v>1.5107999999999999</v>
      </c>
      <c r="F2080" s="133"/>
      <c r="G2080" s="133"/>
      <c r="H2080" s="133"/>
      <c r="I2080" s="133"/>
    </row>
    <row r="2081" spans="1:9" ht="27">
      <c r="A2081" s="123">
        <v>48109290</v>
      </c>
      <c r="B2081" s="124" t="s">
        <v>2091</v>
      </c>
      <c r="C2081" s="125"/>
      <c r="D2081" s="138">
        <v>1.1507000000000001</v>
      </c>
      <c r="E2081" s="138">
        <v>1.3419000000000001</v>
      </c>
      <c r="F2081" s="133"/>
      <c r="G2081" s="133"/>
      <c r="H2081" s="133"/>
      <c r="I2081" s="133"/>
    </row>
    <row r="2082" spans="1:9">
      <c r="A2082" s="123">
        <v>48109990</v>
      </c>
      <c r="B2082" s="124" t="s">
        <v>2092</v>
      </c>
      <c r="C2082" s="125"/>
      <c r="D2082" s="136">
        <v>1.7374000000000001</v>
      </c>
      <c r="E2082" s="136">
        <v>2.7258</v>
      </c>
      <c r="F2082" s="133"/>
      <c r="G2082" s="133"/>
      <c r="H2082" s="133"/>
      <c r="I2082" s="133"/>
    </row>
    <row r="2083" spans="1:9" ht="27">
      <c r="A2083" s="123">
        <v>48111090</v>
      </c>
      <c r="B2083" s="124" t="s">
        <v>2093</v>
      </c>
      <c r="C2083" s="125"/>
      <c r="D2083" s="138">
        <v>1.2527999999999999</v>
      </c>
      <c r="E2083" s="138">
        <v>2.0135999999999998</v>
      </c>
      <c r="F2083" s="133"/>
      <c r="G2083" s="133"/>
      <c r="H2083" s="133"/>
      <c r="I2083" s="133"/>
    </row>
    <row r="2084" spans="1:9">
      <c r="A2084" s="123">
        <v>48114110</v>
      </c>
      <c r="B2084" s="124" t="s">
        <v>2042</v>
      </c>
      <c r="C2084" s="125"/>
      <c r="D2084" s="136">
        <v>0.91390000000000005</v>
      </c>
      <c r="E2084" s="136">
        <v>0.91390000000000005</v>
      </c>
      <c r="F2084" s="133"/>
      <c r="G2084" s="133"/>
      <c r="H2084" s="133"/>
      <c r="I2084" s="133"/>
    </row>
    <row r="2085" spans="1:9" ht="27">
      <c r="A2085" s="123">
        <v>48114190</v>
      </c>
      <c r="B2085" s="124" t="s">
        <v>2094</v>
      </c>
      <c r="C2085" s="125"/>
      <c r="D2085" s="138">
        <v>1.5337000000000001</v>
      </c>
      <c r="E2085" s="138">
        <v>2.2709000000000001</v>
      </c>
      <c r="F2085" s="133"/>
      <c r="G2085" s="133"/>
      <c r="H2085" s="133"/>
      <c r="I2085" s="133"/>
    </row>
    <row r="2086" spans="1:9">
      <c r="A2086" s="123">
        <v>48114910</v>
      </c>
      <c r="B2086" s="124" t="s">
        <v>2042</v>
      </c>
      <c r="C2086" s="125"/>
      <c r="D2086" s="136">
        <v>1.1681999999999999</v>
      </c>
      <c r="E2086" s="136">
        <v>1.6411</v>
      </c>
      <c r="F2086" s="133"/>
      <c r="G2086" s="133"/>
      <c r="H2086" s="133"/>
      <c r="I2086" s="133"/>
    </row>
    <row r="2087" spans="1:9" ht="27">
      <c r="A2087" s="123">
        <v>48114990</v>
      </c>
      <c r="B2087" s="124" t="s">
        <v>2095</v>
      </c>
      <c r="C2087" s="125"/>
      <c r="D2087" s="138">
        <v>3.0209999999999999</v>
      </c>
      <c r="E2087" s="138">
        <v>4.5412999999999997</v>
      </c>
      <c r="F2087" s="133"/>
      <c r="G2087" s="133"/>
      <c r="H2087" s="133"/>
      <c r="I2087" s="133"/>
    </row>
    <row r="2088" spans="1:9">
      <c r="A2088" s="123">
        <v>48115110</v>
      </c>
      <c r="B2088" s="124" t="s">
        <v>2042</v>
      </c>
      <c r="C2088" s="125"/>
      <c r="D2088" s="136">
        <v>1.1866000000000001</v>
      </c>
      <c r="E2088" s="136">
        <v>1.2313000000000001</v>
      </c>
      <c r="F2088" s="133"/>
      <c r="G2088" s="133"/>
      <c r="H2088" s="133"/>
      <c r="I2088" s="133"/>
    </row>
    <row r="2089" spans="1:9" ht="27">
      <c r="A2089" s="123">
        <v>48115121</v>
      </c>
      <c r="B2089" s="124" t="s">
        <v>2096</v>
      </c>
      <c r="C2089" s="125"/>
      <c r="D2089" s="136">
        <v>3.0851999999999999</v>
      </c>
      <c r="E2089" s="136">
        <v>3.9365000000000001</v>
      </c>
      <c r="F2089" s="133"/>
      <c r="G2089" s="133"/>
      <c r="H2089" s="133"/>
      <c r="I2089" s="133"/>
    </row>
    <row r="2090" spans="1:9" ht="27">
      <c r="A2090" s="123">
        <v>48115122</v>
      </c>
      <c r="B2090" s="124" t="s">
        <v>2097</v>
      </c>
      <c r="C2090" s="125"/>
      <c r="D2090" s="136">
        <v>5.7816999999999998</v>
      </c>
      <c r="E2090" s="136">
        <v>8.6827000000000005</v>
      </c>
      <c r="F2090" s="133"/>
      <c r="G2090" s="133"/>
      <c r="H2090" s="133"/>
      <c r="I2090" s="133"/>
    </row>
    <row r="2091" spans="1:9">
      <c r="A2091" s="123">
        <v>48115123</v>
      </c>
      <c r="B2091" s="124" t="s">
        <v>2098</v>
      </c>
      <c r="C2091" s="125"/>
      <c r="D2091" s="136">
        <v>0.9214</v>
      </c>
      <c r="E2091" s="136">
        <v>1.6383000000000001</v>
      </c>
      <c r="F2091" s="133"/>
      <c r="G2091" s="133"/>
      <c r="H2091" s="133"/>
      <c r="I2091" s="133"/>
    </row>
    <row r="2092" spans="1:9">
      <c r="A2092" s="123">
        <v>48115128</v>
      </c>
      <c r="B2092" s="124" t="s">
        <v>2099</v>
      </c>
      <c r="C2092" s="125"/>
      <c r="D2092" s="136">
        <v>1.1673</v>
      </c>
      <c r="E2092" s="136">
        <v>1.7358</v>
      </c>
      <c r="F2092" s="133"/>
      <c r="G2092" s="133"/>
      <c r="H2092" s="133"/>
      <c r="I2092" s="133"/>
    </row>
    <row r="2093" spans="1:9">
      <c r="A2093" s="123">
        <v>48115129</v>
      </c>
      <c r="B2093" s="124" t="s">
        <v>2100</v>
      </c>
      <c r="C2093" s="125"/>
      <c r="D2093" s="138">
        <v>1.6364000000000001</v>
      </c>
      <c r="E2093" s="138">
        <v>1.9806999999999999</v>
      </c>
      <c r="F2093" s="133"/>
      <c r="G2093" s="133"/>
      <c r="H2093" s="133"/>
      <c r="I2093" s="133"/>
    </row>
    <row r="2094" spans="1:9">
      <c r="A2094" s="123">
        <v>48115130</v>
      </c>
      <c r="B2094" s="124" t="s">
        <v>2101</v>
      </c>
      <c r="C2094" s="125"/>
      <c r="D2094" s="136">
        <v>1.6474</v>
      </c>
      <c r="E2094" s="136">
        <v>1.9728000000000001</v>
      </c>
      <c r="F2094" s="133"/>
      <c r="G2094" s="133"/>
      <c r="H2094" s="133"/>
      <c r="I2094" s="133"/>
    </row>
    <row r="2095" spans="1:9" ht="27">
      <c r="A2095" s="123">
        <v>48115910</v>
      </c>
      <c r="B2095" s="124" t="s">
        <v>2055</v>
      </c>
      <c r="C2095" s="125"/>
      <c r="D2095" s="138">
        <v>2.4032</v>
      </c>
      <c r="E2095" s="138">
        <v>2.5146000000000002</v>
      </c>
      <c r="F2095" s="133"/>
      <c r="G2095" s="133"/>
      <c r="H2095" s="133"/>
      <c r="I2095" s="133"/>
    </row>
    <row r="2096" spans="1:9">
      <c r="A2096" s="123">
        <v>48115922</v>
      </c>
      <c r="B2096" s="124" t="s">
        <v>2102</v>
      </c>
      <c r="C2096" s="125"/>
      <c r="D2096" s="136">
        <v>1.5669</v>
      </c>
      <c r="E2096" s="136">
        <v>2.1145999999999998</v>
      </c>
      <c r="F2096" s="133"/>
      <c r="G2096" s="133"/>
      <c r="H2096" s="133"/>
      <c r="I2096" s="133"/>
    </row>
    <row r="2097" spans="1:9" ht="27">
      <c r="A2097" s="123">
        <v>48115923</v>
      </c>
      <c r="B2097" s="124" t="s">
        <v>2103</v>
      </c>
      <c r="C2097" s="125"/>
      <c r="D2097" s="138">
        <v>1.9527000000000001</v>
      </c>
      <c r="E2097" s="138">
        <v>4.7092999999999998</v>
      </c>
      <c r="F2097" s="133"/>
      <c r="G2097" s="133"/>
      <c r="H2097" s="133"/>
      <c r="I2097" s="133"/>
    </row>
    <row r="2098" spans="1:9">
      <c r="A2098" s="123">
        <v>48115929</v>
      </c>
      <c r="B2098" s="124" t="s">
        <v>2104</v>
      </c>
      <c r="C2098" s="125"/>
      <c r="D2098" s="136">
        <v>3.1726000000000001</v>
      </c>
      <c r="E2098" s="136">
        <v>3.5177</v>
      </c>
      <c r="F2098" s="133"/>
      <c r="G2098" s="133"/>
      <c r="H2098" s="133"/>
      <c r="I2098" s="133"/>
    </row>
    <row r="2099" spans="1:9" ht="27">
      <c r="A2099" s="123">
        <v>48115930</v>
      </c>
      <c r="B2099" s="124" t="s">
        <v>2105</v>
      </c>
      <c r="C2099" s="125"/>
      <c r="D2099" s="138">
        <v>1.6725000000000001</v>
      </c>
      <c r="E2099" s="138">
        <v>3.0194999999999999</v>
      </c>
      <c r="F2099" s="133"/>
      <c r="G2099" s="133"/>
      <c r="H2099" s="133"/>
      <c r="I2099" s="133"/>
    </row>
    <row r="2100" spans="1:9">
      <c r="A2100" s="123">
        <v>48116010</v>
      </c>
      <c r="B2100" s="124" t="s">
        <v>2042</v>
      </c>
      <c r="C2100" s="125"/>
      <c r="D2100" s="136">
        <v>1.1012</v>
      </c>
      <c r="E2100" s="136">
        <v>2.5558000000000001</v>
      </c>
      <c r="F2100" s="133"/>
      <c r="G2100" s="133"/>
      <c r="H2100" s="133"/>
      <c r="I2100" s="133"/>
    </row>
    <row r="2101" spans="1:9" ht="27">
      <c r="A2101" s="123">
        <v>48116090</v>
      </c>
      <c r="B2101" s="124" t="s">
        <v>2106</v>
      </c>
      <c r="C2101" s="125"/>
      <c r="D2101" s="138">
        <v>0.79779999999999995</v>
      </c>
      <c r="E2101" s="138">
        <v>1.2524</v>
      </c>
      <c r="F2101" s="133"/>
      <c r="G2101" s="133"/>
      <c r="H2101" s="133"/>
      <c r="I2101" s="133"/>
    </row>
    <row r="2102" spans="1:9">
      <c r="A2102" s="123">
        <v>48119010</v>
      </c>
      <c r="B2102" s="124" t="s">
        <v>2042</v>
      </c>
      <c r="C2102" s="125"/>
      <c r="D2102" s="136">
        <v>5.9166999999999996</v>
      </c>
      <c r="E2102" s="136">
        <v>5.9246999999999996</v>
      </c>
      <c r="F2102" s="133"/>
      <c r="G2102" s="133"/>
      <c r="H2102" s="133"/>
      <c r="I2102" s="133"/>
    </row>
    <row r="2103" spans="1:9" ht="27">
      <c r="A2103" s="123">
        <v>48119090</v>
      </c>
      <c r="B2103" s="124" t="s">
        <v>2107</v>
      </c>
      <c r="C2103" s="125"/>
      <c r="D2103" s="138">
        <v>1.4252</v>
      </c>
      <c r="E2103" s="138">
        <v>5.5853999999999999</v>
      </c>
      <c r="F2103" s="133"/>
      <c r="G2103" s="133"/>
      <c r="H2103" s="133"/>
      <c r="I2103" s="133"/>
    </row>
    <row r="2104" spans="1:9">
      <c r="A2104" s="123">
        <v>48120000</v>
      </c>
      <c r="B2104" s="124" t="s">
        <v>2108</v>
      </c>
      <c r="C2104" s="125"/>
      <c r="D2104" s="138">
        <v>2.2088999999999999</v>
      </c>
      <c r="E2104" s="138">
        <v>2.2631999999999999</v>
      </c>
      <c r="F2104" s="133"/>
      <c r="G2104" s="133"/>
      <c r="H2104" s="133"/>
      <c r="I2104" s="133"/>
    </row>
    <row r="2105" spans="1:9" ht="27">
      <c r="A2105" s="123">
        <v>48131000</v>
      </c>
      <c r="B2105" s="124" t="s">
        <v>2109</v>
      </c>
      <c r="C2105" s="125"/>
      <c r="D2105" s="138">
        <v>1.6849000000000001</v>
      </c>
      <c r="E2105" s="138">
        <v>2.1377000000000002</v>
      </c>
      <c r="F2105" s="133"/>
      <c r="G2105" s="133"/>
      <c r="H2105" s="133"/>
      <c r="I2105" s="133"/>
    </row>
    <row r="2106" spans="1:9">
      <c r="A2106" s="123">
        <v>48132000</v>
      </c>
      <c r="B2106" s="126" t="s">
        <v>2110</v>
      </c>
      <c r="C2106" s="125"/>
      <c r="D2106" s="136">
        <v>1.3112999999999999</v>
      </c>
      <c r="E2106" s="136">
        <v>2.2888999999999999</v>
      </c>
      <c r="F2106" s="133"/>
      <c r="G2106" s="133"/>
      <c r="H2106" s="133"/>
      <c r="I2106" s="133"/>
    </row>
    <row r="2107" spans="1:9" ht="27">
      <c r="A2107" s="123">
        <v>48139000</v>
      </c>
      <c r="B2107" s="124" t="s">
        <v>2111</v>
      </c>
      <c r="C2107" s="125"/>
      <c r="D2107" s="138">
        <v>1.8263</v>
      </c>
      <c r="E2107" s="138">
        <v>2.6046999999999998</v>
      </c>
      <c r="F2107" s="133"/>
      <c r="G2107" s="133"/>
      <c r="H2107" s="133"/>
      <c r="I2107" s="133"/>
    </row>
    <row r="2108" spans="1:9">
      <c r="A2108" s="123">
        <v>48142000</v>
      </c>
      <c r="B2108" s="126" t="s">
        <v>2112</v>
      </c>
      <c r="C2108" s="125"/>
      <c r="D2108" s="136">
        <v>14.6355</v>
      </c>
      <c r="E2108" s="136">
        <v>33.504100000000001</v>
      </c>
      <c r="F2108" s="133"/>
      <c r="G2108" s="133"/>
      <c r="H2108" s="133"/>
      <c r="I2108" s="133"/>
    </row>
    <row r="2109" spans="1:9" ht="27">
      <c r="A2109" s="123">
        <v>48149000</v>
      </c>
      <c r="B2109" s="124" t="s">
        <v>2113</v>
      </c>
      <c r="C2109" s="125"/>
      <c r="D2109" s="138">
        <v>0.69489999999999996</v>
      </c>
      <c r="E2109" s="138">
        <v>1.0558000000000001</v>
      </c>
      <c r="F2109" s="133"/>
      <c r="G2109" s="133"/>
      <c r="H2109" s="133"/>
      <c r="I2109" s="133"/>
    </row>
    <row r="2110" spans="1:9">
      <c r="A2110" s="123">
        <v>48162000</v>
      </c>
      <c r="B2110" s="124" t="s">
        <v>2114</v>
      </c>
      <c r="C2110" s="125"/>
      <c r="D2110" s="138">
        <v>1.0786</v>
      </c>
      <c r="E2110" s="138">
        <v>2.2488999999999999</v>
      </c>
      <c r="F2110" s="133"/>
      <c r="G2110" s="133"/>
      <c r="H2110" s="133"/>
      <c r="I2110" s="133"/>
    </row>
    <row r="2111" spans="1:9" ht="27">
      <c r="A2111" s="123">
        <v>48169010</v>
      </c>
      <c r="B2111" s="124" t="s">
        <v>2115</v>
      </c>
      <c r="C2111" s="125"/>
      <c r="D2111" s="138">
        <v>0.82799999999999996</v>
      </c>
      <c r="E2111" s="138">
        <v>2.0646</v>
      </c>
      <c r="F2111" s="133"/>
      <c r="G2111" s="133"/>
      <c r="H2111" s="133"/>
      <c r="I2111" s="133"/>
    </row>
    <row r="2112" spans="1:9">
      <c r="A2112" s="123">
        <v>48169090</v>
      </c>
      <c r="B2112" s="124" t="s">
        <v>2116</v>
      </c>
      <c r="C2112" s="125"/>
      <c r="D2112" s="136">
        <v>13.183999999999999</v>
      </c>
      <c r="E2112" s="136">
        <v>24.916399999999999</v>
      </c>
      <c r="F2112" s="133"/>
      <c r="G2112" s="133"/>
      <c r="H2112" s="133"/>
      <c r="I2112" s="133"/>
    </row>
    <row r="2113" spans="1:9" ht="27">
      <c r="A2113" s="123">
        <v>48171000</v>
      </c>
      <c r="B2113" s="124" t="s">
        <v>2117</v>
      </c>
      <c r="C2113" s="125"/>
      <c r="D2113" s="138">
        <v>6.2534999999999998</v>
      </c>
      <c r="E2113" s="138">
        <v>13.026400000000001</v>
      </c>
      <c r="F2113" s="133"/>
      <c r="G2113" s="133"/>
      <c r="H2113" s="133"/>
      <c r="I2113" s="133"/>
    </row>
    <row r="2114" spans="1:9">
      <c r="A2114" s="123">
        <v>48172000</v>
      </c>
      <c r="B2114" s="126" t="s">
        <v>2118</v>
      </c>
      <c r="C2114" s="125"/>
      <c r="D2114" s="136">
        <v>1.6774</v>
      </c>
      <c r="E2114" s="136">
        <v>3.0727000000000002</v>
      </c>
      <c r="F2114" s="133"/>
      <c r="G2114" s="133"/>
      <c r="H2114" s="133"/>
      <c r="I2114" s="133"/>
    </row>
    <row r="2115" spans="1:9" ht="27">
      <c r="A2115" s="123">
        <v>48173000</v>
      </c>
      <c r="B2115" s="124" t="s">
        <v>2119</v>
      </c>
      <c r="C2115" s="125"/>
      <c r="D2115" s="138">
        <v>1.2721</v>
      </c>
      <c r="E2115" s="138">
        <v>2.2944</v>
      </c>
      <c r="F2115" s="133"/>
      <c r="G2115" s="133"/>
      <c r="H2115" s="133"/>
      <c r="I2115" s="133"/>
    </row>
    <row r="2116" spans="1:9">
      <c r="A2116" s="123">
        <v>48182000</v>
      </c>
      <c r="B2116" s="126" t="s">
        <v>2120</v>
      </c>
      <c r="C2116" s="125"/>
      <c r="D2116" s="136">
        <v>1.6717</v>
      </c>
      <c r="E2116" s="136">
        <v>3.5118</v>
      </c>
      <c r="F2116" s="133"/>
      <c r="G2116" s="133"/>
      <c r="H2116" s="133"/>
      <c r="I2116" s="133"/>
    </row>
    <row r="2117" spans="1:9" ht="27">
      <c r="A2117" s="123">
        <v>48183000</v>
      </c>
      <c r="B2117" s="124" t="s">
        <v>2121</v>
      </c>
      <c r="C2117" s="125"/>
      <c r="D2117" s="138">
        <v>1.0625</v>
      </c>
      <c r="E2117" s="138">
        <v>1.6371</v>
      </c>
      <c r="F2117" s="133"/>
      <c r="G2117" s="133"/>
      <c r="H2117" s="133"/>
      <c r="I2117" s="133"/>
    </row>
    <row r="2118" spans="1:9">
      <c r="A2118" s="123">
        <v>48185000</v>
      </c>
      <c r="B2118" s="124" t="s">
        <v>2122</v>
      </c>
      <c r="C2118" s="125"/>
      <c r="D2118" s="136">
        <v>0.33529999999999999</v>
      </c>
      <c r="E2118" s="136">
        <v>2.1008</v>
      </c>
      <c r="F2118" s="133"/>
      <c r="G2118" s="133"/>
      <c r="H2118" s="133"/>
      <c r="I2118" s="133"/>
    </row>
    <row r="2119" spans="1:9" ht="27">
      <c r="A2119" s="123">
        <v>48189090</v>
      </c>
      <c r="B2119" s="124" t="s">
        <v>2123</v>
      </c>
      <c r="C2119" s="125"/>
      <c r="D2119" s="138">
        <v>0.58130000000000004</v>
      </c>
      <c r="E2119" s="138">
        <v>2.2831999999999999</v>
      </c>
      <c r="F2119" s="133"/>
      <c r="G2119" s="133"/>
      <c r="H2119" s="133"/>
      <c r="I2119" s="133"/>
    </row>
    <row r="2120" spans="1:9">
      <c r="A2120" s="123">
        <v>48191000</v>
      </c>
      <c r="B2120" s="126" t="s">
        <v>2124</v>
      </c>
      <c r="C2120" s="125"/>
      <c r="D2120" s="136">
        <v>1.5645</v>
      </c>
      <c r="E2120" s="136">
        <v>3.8407</v>
      </c>
      <c r="F2120" s="133"/>
      <c r="G2120" s="133"/>
      <c r="H2120" s="133"/>
      <c r="I2120" s="133"/>
    </row>
    <row r="2121" spans="1:9" ht="27">
      <c r="A2121" s="123">
        <v>48192000</v>
      </c>
      <c r="B2121" s="126" t="s">
        <v>2125</v>
      </c>
      <c r="C2121" s="125"/>
      <c r="D2121" s="138">
        <v>0.96709999999999996</v>
      </c>
      <c r="E2121" s="138">
        <v>2.3891</v>
      </c>
      <c r="F2121" s="133"/>
      <c r="G2121" s="133"/>
      <c r="H2121" s="133"/>
      <c r="I2121" s="133"/>
    </row>
    <row r="2122" spans="1:9">
      <c r="A2122" s="123">
        <v>48193000</v>
      </c>
      <c r="B2122" s="126" t="s">
        <v>2126</v>
      </c>
      <c r="C2122" s="125"/>
      <c r="D2122" s="136">
        <v>1.002</v>
      </c>
      <c r="E2122" s="136">
        <v>2.5249999999999999</v>
      </c>
      <c r="F2122" s="133"/>
      <c r="G2122" s="133"/>
      <c r="H2122" s="133"/>
      <c r="I2122" s="133"/>
    </row>
    <row r="2123" spans="1:9" ht="27">
      <c r="A2123" s="123">
        <v>48194000</v>
      </c>
      <c r="B2123" s="124" t="s">
        <v>2127</v>
      </c>
      <c r="C2123" s="125"/>
      <c r="D2123" s="138">
        <v>1.1392</v>
      </c>
      <c r="E2123" s="138">
        <v>2.0975000000000001</v>
      </c>
      <c r="F2123" s="133"/>
      <c r="G2123" s="133"/>
      <c r="H2123" s="133"/>
      <c r="I2123" s="133"/>
    </row>
    <row r="2124" spans="1:9">
      <c r="A2124" s="123">
        <v>48195000</v>
      </c>
      <c r="B2124" s="124" t="s">
        <v>2128</v>
      </c>
      <c r="C2124" s="125"/>
      <c r="D2124" s="136">
        <v>1.0961000000000001</v>
      </c>
      <c r="E2124" s="136">
        <v>1.927</v>
      </c>
      <c r="F2124" s="133"/>
      <c r="G2124" s="133"/>
      <c r="H2124" s="133"/>
      <c r="I2124" s="133"/>
    </row>
    <row r="2125" spans="1:9" ht="27">
      <c r="A2125" s="123">
        <v>48196000</v>
      </c>
      <c r="B2125" s="124" t="s">
        <v>2129</v>
      </c>
      <c r="C2125" s="125"/>
      <c r="D2125" s="138">
        <v>1.3498000000000001</v>
      </c>
      <c r="E2125" s="138">
        <v>2.3441999999999998</v>
      </c>
      <c r="F2125" s="133"/>
      <c r="G2125" s="133"/>
      <c r="H2125" s="133"/>
      <c r="I2125" s="133"/>
    </row>
    <row r="2126" spans="1:9">
      <c r="A2126" s="123">
        <v>48201000</v>
      </c>
      <c r="B2126" s="124" t="s">
        <v>2130</v>
      </c>
      <c r="C2126" s="125"/>
      <c r="D2126" s="136">
        <v>2.6616</v>
      </c>
      <c r="E2126" s="136">
        <v>3.1741000000000001</v>
      </c>
      <c r="F2126" s="133"/>
      <c r="G2126" s="133"/>
      <c r="H2126" s="133"/>
      <c r="I2126" s="133"/>
    </row>
    <row r="2127" spans="1:9" ht="27">
      <c r="A2127" s="123">
        <v>48202000</v>
      </c>
      <c r="B2127" s="124" t="s">
        <v>2131</v>
      </c>
      <c r="C2127" s="125"/>
      <c r="D2127" s="138">
        <v>2.4209000000000001</v>
      </c>
      <c r="E2127" s="138">
        <v>6.8148999999999997</v>
      </c>
      <c r="F2127" s="133"/>
      <c r="G2127" s="133"/>
      <c r="H2127" s="133"/>
      <c r="I2127" s="133"/>
    </row>
    <row r="2128" spans="1:9">
      <c r="A2128" s="123">
        <v>48203000</v>
      </c>
      <c r="B2128" s="126" t="s">
        <v>2132</v>
      </c>
      <c r="C2128" s="125"/>
      <c r="D2128" s="138">
        <v>1.1201000000000001</v>
      </c>
      <c r="E2128" s="138">
        <v>3.8978999999999999</v>
      </c>
      <c r="F2128" s="133"/>
      <c r="G2128" s="133"/>
      <c r="H2128" s="133"/>
      <c r="I2128" s="133"/>
    </row>
    <row r="2129" spans="1:9" ht="27">
      <c r="A2129" s="123">
        <v>48204000</v>
      </c>
      <c r="B2129" s="126" t="s">
        <v>2133</v>
      </c>
      <c r="C2129" s="125"/>
      <c r="D2129" s="138">
        <v>1.0299</v>
      </c>
      <c r="E2129" s="138">
        <v>2.2328999999999999</v>
      </c>
      <c r="F2129" s="133"/>
      <c r="G2129" s="133"/>
      <c r="H2129" s="133"/>
      <c r="I2129" s="133"/>
    </row>
    <row r="2130" spans="1:9">
      <c r="A2130" s="123">
        <v>48205000</v>
      </c>
      <c r="B2130" s="124" t="s">
        <v>2134</v>
      </c>
      <c r="C2130" s="125"/>
      <c r="D2130" s="138">
        <v>1.4396</v>
      </c>
      <c r="E2130" s="138">
        <v>4.0728999999999997</v>
      </c>
      <c r="F2130" s="133"/>
      <c r="G2130" s="133"/>
      <c r="H2130" s="133"/>
      <c r="I2130" s="133"/>
    </row>
    <row r="2131" spans="1:9" ht="27">
      <c r="A2131" s="123">
        <v>48209000</v>
      </c>
      <c r="B2131" s="124" t="s">
        <v>2135</v>
      </c>
      <c r="C2131" s="125"/>
      <c r="D2131" s="136">
        <v>0.84699999999999998</v>
      </c>
      <c r="E2131" s="136">
        <v>1.9355</v>
      </c>
      <c r="F2131" s="133"/>
      <c r="G2131" s="133"/>
      <c r="H2131" s="133"/>
      <c r="I2131" s="133"/>
    </row>
    <row r="2132" spans="1:9" ht="27">
      <c r="A2132" s="123">
        <v>48211000</v>
      </c>
      <c r="B2132" s="124" t="s">
        <v>2136</v>
      </c>
      <c r="C2132" s="125"/>
      <c r="D2132" s="138">
        <v>0.25140000000000001</v>
      </c>
      <c r="E2132" s="138">
        <v>2.4598</v>
      </c>
      <c r="F2132" s="133"/>
      <c r="G2132" s="133"/>
      <c r="H2132" s="133"/>
      <c r="I2132" s="133"/>
    </row>
    <row r="2133" spans="1:9">
      <c r="A2133" s="123">
        <v>48219000</v>
      </c>
      <c r="B2133" s="124" t="s">
        <v>2137</v>
      </c>
      <c r="C2133" s="125"/>
      <c r="D2133" s="136">
        <v>1.2547999999999999</v>
      </c>
      <c r="E2133" s="136">
        <v>3.5173000000000001</v>
      </c>
      <c r="F2133" s="133"/>
      <c r="G2133" s="133"/>
      <c r="H2133" s="133"/>
      <c r="I2133" s="133"/>
    </row>
    <row r="2134" spans="1:9" ht="27">
      <c r="A2134" s="123">
        <v>48229000</v>
      </c>
      <c r="B2134" s="124" t="s">
        <v>2138</v>
      </c>
      <c r="C2134" s="125"/>
      <c r="D2134" s="138">
        <v>1.1886000000000001</v>
      </c>
      <c r="E2134" s="138">
        <v>2.4790999999999999</v>
      </c>
      <c r="F2134" s="133"/>
      <c r="G2134" s="133"/>
      <c r="H2134" s="133"/>
      <c r="I2134" s="133"/>
    </row>
    <row r="2135" spans="1:9">
      <c r="A2135" s="123">
        <v>48232010</v>
      </c>
      <c r="B2135" s="124" t="s">
        <v>2069</v>
      </c>
      <c r="C2135" s="125"/>
      <c r="D2135" s="136">
        <v>4.3342000000000001</v>
      </c>
      <c r="E2135" s="136">
        <v>15.718500000000001</v>
      </c>
      <c r="F2135" s="133"/>
      <c r="G2135" s="133"/>
      <c r="H2135" s="133"/>
      <c r="I2135" s="133"/>
    </row>
    <row r="2136" spans="1:9" ht="27">
      <c r="A2136" s="123">
        <v>48232099</v>
      </c>
      <c r="B2136" s="124" t="s">
        <v>2139</v>
      </c>
      <c r="C2136" s="125"/>
      <c r="D2136" s="138">
        <v>2.3546</v>
      </c>
      <c r="E2136" s="138">
        <v>3.6232000000000002</v>
      </c>
      <c r="F2136" s="133"/>
      <c r="G2136" s="133"/>
      <c r="H2136" s="133"/>
      <c r="I2136" s="133"/>
    </row>
    <row r="2137" spans="1:9">
      <c r="A2137" s="123">
        <v>48234000</v>
      </c>
      <c r="B2137" s="126" t="s">
        <v>2140</v>
      </c>
      <c r="C2137" s="125"/>
      <c r="D2137" s="136">
        <v>1.1317999999999999</v>
      </c>
      <c r="E2137" s="136">
        <v>2.2423000000000002</v>
      </c>
      <c r="F2137" s="133"/>
      <c r="G2137" s="133"/>
      <c r="H2137" s="133"/>
      <c r="I2137" s="133"/>
    </row>
    <row r="2138" spans="1:9" ht="27">
      <c r="A2138" s="123">
        <v>48236100</v>
      </c>
      <c r="B2138" s="124" t="s">
        <v>2141</v>
      </c>
      <c r="C2138" s="125"/>
      <c r="D2138" s="138">
        <v>1.5931</v>
      </c>
      <c r="E2138" s="138">
        <v>2.1675</v>
      </c>
      <c r="F2138" s="133"/>
      <c r="G2138" s="133"/>
      <c r="H2138" s="133"/>
      <c r="I2138" s="133"/>
    </row>
    <row r="2139" spans="1:9">
      <c r="A2139" s="123">
        <v>48236900</v>
      </c>
      <c r="B2139" s="124" t="s">
        <v>2142</v>
      </c>
      <c r="C2139" s="125"/>
      <c r="D2139" s="136">
        <v>10.1591</v>
      </c>
      <c r="E2139" s="136">
        <v>9.3292999999999999</v>
      </c>
      <c r="F2139" s="133"/>
      <c r="G2139" s="133"/>
      <c r="H2139" s="133"/>
      <c r="I2139" s="133"/>
    </row>
    <row r="2140" spans="1:9" ht="27">
      <c r="A2140" s="123">
        <v>48237000</v>
      </c>
      <c r="B2140" s="124" t="s">
        <v>2143</v>
      </c>
      <c r="C2140" s="125"/>
      <c r="D2140" s="138">
        <v>5.1708999999999996</v>
      </c>
      <c r="E2140" s="138">
        <v>6.6079999999999997</v>
      </c>
      <c r="F2140" s="133"/>
      <c r="G2140" s="133"/>
      <c r="H2140" s="133"/>
      <c r="I2140" s="133"/>
    </row>
    <row r="2141" spans="1:9">
      <c r="A2141" s="123">
        <v>48239020</v>
      </c>
      <c r="B2141" s="124" t="s">
        <v>2144</v>
      </c>
      <c r="C2141" s="125"/>
      <c r="D2141" s="136">
        <v>2.1008</v>
      </c>
      <c r="E2141" s="136">
        <v>4.0446</v>
      </c>
      <c r="F2141" s="133"/>
      <c r="G2141" s="133"/>
      <c r="H2141" s="133"/>
      <c r="I2141" s="133"/>
    </row>
    <row r="2142" spans="1:9" ht="27">
      <c r="A2142" s="123">
        <v>48239091</v>
      </c>
      <c r="B2142" s="124" t="s">
        <v>2145</v>
      </c>
      <c r="C2142" s="125"/>
      <c r="D2142" s="138">
        <v>3.6276000000000002</v>
      </c>
      <c r="E2142" s="138">
        <v>4.7375999999999996</v>
      </c>
      <c r="F2142" s="133"/>
      <c r="G2142" s="133"/>
      <c r="H2142" s="133"/>
      <c r="I2142" s="133"/>
    </row>
    <row r="2143" spans="1:9">
      <c r="A2143" s="123">
        <v>48239099</v>
      </c>
      <c r="B2143" s="124" t="s">
        <v>2146</v>
      </c>
      <c r="C2143" s="125"/>
      <c r="D2143" s="136">
        <v>2.6827000000000001</v>
      </c>
      <c r="E2143" s="136">
        <v>2.4885999999999999</v>
      </c>
      <c r="F2143" s="133"/>
      <c r="G2143" s="133"/>
      <c r="H2143" s="133"/>
      <c r="I2143" s="133"/>
    </row>
    <row r="2144" spans="1:9" ht="27">
      <c r="A2144" s="123">
        <v>49011000</v>
      </c>
      <c r="B2144" s="124" t="s">
        <v>2147</v>
      </c>
      <c r="C2144" s="125"/>
      <c r="D2144" s="138">
        <v>2.327</v>
      </c>
      <c r="E2144" s="138">
        <v>4.8108000000000004</v>
      </c>
      <c r="F2144" s="133"/>
      <c r="G2144" s="133"/>
      <c r="H2144" s="133"/>
      <c r="I2144" s="133"/>
    </row>
    <row r="2145" spans="1:9">
      <c r="A2145" s="123">
        <v>49019100</v>
      </c>
      <c r="B2145" s="124" t="s">
        <v>2148</v>
      </c>
      <c r="C2145" s="125"/>
      <c r="D2145" s="136">
        <v>22.308700000000002</v>
      </c>
      <c r="E2145" s="136">
        <v>13.512</v>
      </c>
      <c r="F2145" s="133"/>
      <c r="G2145" s="133"/>
      <c r="H2145" s="133"/>
      <c r="I2145" s="133"/>
    </row>
    <row r="2146" spans="1:9" ht="27">
      <c r="A2146" s="123">
        <v>49019900</v>
      </c>
      <c r="B2146" s="124" t="s">
        <v>2149</v>
      </c>
      <c r="C2146" s="125"/>
      <c r="D2146" s="138">
        <v>2.5626000000000002</v>
      </c>
      <c r="E2146" s="138">
        <v>4.2484999999999999</v>
      </c>
      <c r="F2146" s="133"/>
      <c r="G2146" s="133"/>
      <c r="H2146" s="133"/>
      <c r="I2146" s="133"/>
    </row>
    <row r="2147" spans="1:9">
      <c r="A2147" s="123">
        <v>49029000</v>
      </c>
      <c r="B2147" s="124" t="s">
        <v>2150</v>
      </c>
      <c r="C2147" s="125"/>
      <c r="D2147" s="136">
        <v>12.6799</v>
      </c>
      <c r="E2147" s="136">
        <v>13.4032</v>
      </c>
      <c r="F2147" s="133"/>
      <c r="G2147" s="133"/>
      <c r="H2147" s="133"/>
      <c r="I2147" s="133"/>
    </row>
    <row r="2148" spans="1:9" ht="27">
      <c r="A2148" s="123">
        <v>49030000</v>
      </c>
      <c r="B2148" s="124" t="s">
        <v>2151</v>
      </c>
      <c r="C2148" s="125"/>
      <c r="D2148" s="138">
        <v>192.1</v>
      </c>
      <c r="E2148" s="138">
        <v>192.5</v>
      </c>
      <c r="F2148" s="133"/>
      <c r="G2148" s="133"/>
      <c r="H2148" s="133"/>
      <c r="I2148" s="133"/>
    </row>
    <row r="2149" spans="1:9">
      <c r="A2149" s="123">
        <v>49040000</v>
      </c>
      <c r="B2149" s="124" t="s">
        <v>2152</v>
      </c>
      <c r="C2149" s="125"/>
      <c r="D2149" s="138">
        <v>1.4164000000000001</v>
      </c>
      <c r="E2149" s="138">
        <v>3.6465999999999998</v>
      </c>
      <c r="F2149" s="133"/>
      <c r="G2149" s="133"/>
      <c r="H2149" s="133"/>
      <c r="I2149" s="133"/>
    </row>
    <row r="2150" spans="1:9" ht="27">
      <c r="A2150" s="123">
        <v>49052000</v>
      </c>
      <c r="B2150" s="126" t="s">
        <v>2153</v>
      </c>
      <c r="C2150" s="125"/>
      <c r="D2150" s="148">
        <v>18762.5</v>
      </c>
      <c r="E2150" s="148">
        <v>18762.5</v>
      </c>
      <c r="F2150" s="133"/>
      <c r="G2150" s="133"/>
      <c r="H2150" s="133"/>
      <c r="I2150" s="133"/>
    </row>
    <row r="2151" spans="1:9">
      <c r="A2151" s="123">
        <v>49059000</v>
      </c>
      <c r="B2151" s="126" t="s">
        <v>2008</v>
      </c>
      <c r="C2151" s="125"/>
      <c r="D2151" s="138">
        <v>1.6180000000000001</v>
      </c>
      <c r="E2151" s="138">
        <v>1.6919</v>
      </c>
      <c r="F2151" s="133"/>
      <c r="G2151" s="133"/>
      <c r="H2151" s="133"/>
      <c r="I2151" s="133"/>
    </row>
    <row r="2152" spans="1:9">
      <c r="A2152" s="123">
        <v>49070090</v>
      </c>
      <c r="B2152" s="124" t="s">
        <v>2154</v>
      </c>
      <c r="C2152" s="125"/>
      <c r="D2152" s="136">
        <v>1.5198</v>
      </c>
      <c r="E2152" s="136">
        <v>4.0038999999999998</v>
      </c>
      <c r="F2152" s="133"/>
      <c r="G2152" s="133"/>
      <c r="H2152" s="133"/>
      <c r="I2152" s="133"/>
    </row>
    <row r="2153" spans="1:9">
      <c r="A2153" s="123">
        <v>49081000</v>
      </c>
      <c r="B2153" s="124" t="s">
        <v>2155</v>
      </c>
      <c r="C2153" s="125"/>
      <c r="D2153" s="136">
        <v>1.1325000000000001</v>
      </c>
      <c r="E2153" s="136">
        <v>3.6341999999999999</v>
      </c>
      <c r="F2153" s="133"/>
      <c r="G2153" s="133"/>
      <c r="H2153" s="133"/>
      <c r="I2153" s="133"/>
    </row>
    <row r="2154" spans="1:9">
      <c r="A2154" s="123">
        <v>49089000</v>
      </c>
      <c r="B2154" s="124" t="s">
        <v>2156</v>
      </c>
      <c r="C2154" s="125"/>
      <c r="D2154" s="136">
        <v>1.2483</v>
      </c>
      <c r="E2154" s="136">
        <v>2.2852000000000001</v>
      </c>
      <c r="F2154" s="133"/>
      <c r="G2154" s="133"/>
      <c r="H2154" s="133"/>
      <c r="I2154" s="133"/>
    </row>
    <row r="2155" spans="1:9">
      <c r="A2155" s="123">
        <v>49090000</v>
      </c>
      <c r="B2155" s="124" t="s">
        <v>2157</v>
      </c>
      <c r="C2155" s="125"/>
      <c r="D2155" s="136">
        <v>0.61939999999999995</v>
      </c>
      <c r="E2155" s="136">
        <v>5.8395000000000001</v>
      </c>
      <c r="F2155" s="133"/>
      <c r="G2155" s="133"/>
      <c r="H2155" s="133"/>
      <c r="I2155" s="133"/>
    </row>
    <row r="2156" spans="1:9">
      <c r="A2156" s="123">
        <v>49100000</v>
      </c>
      <c r="B2156" s="124" t="s">
        <v>2158</v>
      </c>
      <c r="C2156" s="125"/>
      <c r="D2156" s="136">
        <v>0.3488</v>
      </c>
      <c r="E2156" s="136">
        <v>2.4211</v>
      </c>
      <c r="F2156" s="133"/>
      <c r="G2156" s="133"/>
      <c r="H2156" s="133"/>
      <c r="I2156" s="133"/>
    </row>
    <row r="2157" spans="1:9">
      <c r="A2157" s="123">
        <v>49111010</v>
      </c>
      <c r="B2157" s="124" t="s">
        <v>2159</v>
      </c>
      <c r="C2157" s="125"/>
      <c r="D2157" s="138">
        <v>1.0764</v>
      </c>
      <c r="E2157" s="138">
        <v>4.4550000000000001</v>
      </c>
      <c r="F2157" s="133"/>
      <c r="G2157" s="133"/>
      <c r="H2157" s="133"/>
      <c r="I2157" s="133"/>
    </row>
    <row r="2158" spans="1:9">
      <c r="A2158" s="123">
        <v>49111090</v>
      </c>
      <c r="B2158" s="124" t="s">
        <v>2160</v>
      </c>
      <c r="C2158" s="125"/>
      <c r="D2158" s="136">
        <v>1.6385000000000001</v>
      </c>
      <c r="E2158" s="136">
        <v>8.5058000000000007</v>
      </c>
      <c r="F2158" s="133"/>
      <c r="G2158" s="133"/>
      <c r="H2158" s="133"/>
      <c r="I2158" s="133"/>
    </row>
    <row r="2159" spans="1:9">
      <c r="A2159" s="123">
        <v>49119100</v>
      </c>
      <c r="B2159" s="124" t="s">
        <v>2161</v>
      </c>
      <c r="C2159" s="125"/>
      <c r="D2159" s="138">
        <v>69.150000000000006</v>
      </c>
      <c r="E2159" s="138">
        <v>69.150000000000006</v>
      </c>
      <c r="F2159" s="133"/>
      <c r="G2159" s="133"/>
      <c r="H2159" s="133"/>
      <c r="I2159" s="133"/>
    </row>
    <row r="2160" spans="1:9">
      <c r="A2160" s="123">
        <v>49119900</v>
      </c>
      <c r="B2160" s="124" t="s">
        <v>2162</v>
      </c>
      <c r="C2160" s="125"/>
      <c r="D2160" s="136">
        <v>159.07130000000001</v>
      </c>
      <c r="E2160" s="136">
        <v>159.07130000000001</v>
      </c>
      <c r="F2160" s="133"/>
      <c r="G2160" s="133"/>
      <c r="H2160" s="133"/>
      <c r="I2160" s="133"/>
    </row>
    <row r="2161" spans="1:9">
      <c r="A2161" s="123">
        <v>50020000</v>
      </c>
      <c r="B2161" s="124" t="s">
        <v>2163</v>
      </c>
      <c r="C2161" s="125"/>
      <c r="D2161" s="136">
        <v>138.63669999999999</v>
      </c>
      <c r="E2161" s="136">
        <v>143.18870000000001</v>
      </c>
      <c r="F2161" s="133"/>
      <c r="G2161" s="133"/>
      <c r="H2161" s="133"/>
      <c r="I2161" s="133"/>
    </row>
    <row r="2162" spans="1:9">
      <c r="A2162" s="123">
        <v>50050000</v>
      </c>
      <c r="B2162" s="124" t="s">
        <v>2164</v>
      </c>
      <c r="C2162" s="125"/>
      <c r="D2162" s="136">
        <v>113.542</v>
      </c>
      <c r="E2162" s="136">
        <v>126.9592</v>
      </c>
      <c r="F2162" s="133"/>
      <c r="G2162" s="133"/>
      <c r="H2162" s="133"/>
      <c r="I2162" s="133"/>
    </row>
    <row r="2163" spans="1:9">
      <c r="A2163" s="123">
        <v>50071010</v>
      </c>
      <c r="B2163" s="124" t="s">
        <v>2165</v>
      </c>
      <c r="C2163" s="125"/>
      <c r="D2163" s="138">
        <v>109.5819</v>
      </c>
      <c r="E2163" s="138">
        <v>123.092</v>
      </c>
      <c r="F2163" s="133"/>
      <c r="G2163" s="133"/>
      <c r="H2163" s="133"/>
      <c r="I2163" s="133"/>
    </row>
    <row r="2164" spans="1:9">
      <c r="A2164" s="123">
        <v>50072010</v>
      </c>
      <c r="B2164" s="124" t="s">
        <v>2166</v>
      </c>
      <c r="C2164" s="125"/>
      <c r="D2164" s="136">
        <v>125.0583</v>
      </c>
      <c r="E2164" s="136">
        <v>163.37469999999999</v>
      </c>
      <c r="F2164" s="133"/>
      <c r="G2164" s="133"/>
      <c r="H2164" s="133"/>
      <c r="I2164" s="133"/>
    </row>
    <row r="2165" spans="1:9">
      <c r="A2165" s="123">
        <v>50072090</v>
      </c>
      <c r="B2165" s="124" t="s">
        <v>2167</v>
      </c>
      <c r="C2165" s="125"/>
      <c r="D2165" s="136">
        <v>7.2983000000000002</v>
      </c>
      <c r="E2165" s="136">
        <v>7.2983000000000002</v>
      </c>
      <c r="F2165" s="133"/>
      <c r="G2165" s="133"/>
      <c r="H2165" s="133"/>
      <c r="I2165" s="133"/>
    </row>
    <row r="2166" spans="1:9">
      <c r="A2166" s="123">
        <v>50079000</v>
      </c>
      <c r="B2166" s="124" t="s">
        <v>2168</v>
      </c>
      <c r="C2166" s="125"/>
      <c r="D2166" s="138">
        <v>64.7</v>
      </c>
      <c r="E2166" s="138">
        <v>74.541899999999998</v>
      </c>
      <c r="F2166" s="133"/>
      <c r="G2166" s="133"/>
      <c r="H2166" s="133"/>
      <c r="I2166" s="133"/>
    </row>
    <row r="2167" spans="1:9">
      <c r="A2167" s="123">
        <v>51031000</v>
      </c>
      <c r="B2167" s="124" t="s">
        <v>2169</v>
      </c>
      <c r="C2167" s="125"/>
      <c r="D2167" s="136">
        <v>21.821999999999999</v>
      </c>
      <c r="E2167" s="136">
        <v>21.7835</v>
      </c>
      <c r="F2167" s="133"/>
      <c r="G2167" s="133"/>
      <c r="H2167" s="133"/>
      <c r="I2167" s="133"/>
    </row>
    <row r="2168" spans="1:9">
      <c r="A2168" s="123">
        <v>51062000</v>
      </c>
      <c r="B2168" s="126" t="s">
        <v>2170</v>
      </c>
      <c r="C2168" s="125"/>
      <c r="D2168" s="138">
        <v>142.8083</v>
      </c>
      <c r="E2168" s="138">
        <v>142.8083</v>
      </c>
      <c r="F2168" s="133"/>
      <c r="G2168" s="133"/>
      <c r="H2168" s="133"/>
      <c r="I2168" s="133"/>
    </row>
    <row r="2169" spans="1:9">
      <c r="A2169" s="123">
        <v>51071019</v>
      </c>
      <c r="B2169" s="124" t="s">
        <v>2171</v>
      </c>
      <c r="C2169" s="125"/>
      <c r="D2169" s="136">
        <v>7.5994999999999999</v>
      </c>
      <c r="E2169" s="136">
        <v>16.723600000000001</v>
      </c>
      <c r="F2169" s="133"/>
      <c r="G2169" s="133"/>
      <c r="H2169" s="133"/>
      <c r="I2169" s="133"/>
    </row>
    <row r="2170" spans="1:9" ht="27">
      <c r="A2170" s="123">
        <v>51082000</v>
      </c>
      <c r="B2170" s="124" t="s">
        <v>2172</v>
      </c>
      <c r="C2170" s="125"/>
      <c r="D2170" s="138">
        <v>6.9</v>
      </c>
      <c r="E2170" s="138">
        <v>6.9</v>
      </c>
      <c r="F2170" s="133"/>
      <c r="G2170" s="133"/>
      <c r="H2170" s="133"/>
      <c r="I2170" s="133"/>
    </row>
    <row r="2171" spans="1:9">
      <c r="A2171" s="123">
        <v>51111110</v>
      </c>
      <c r="B2171" s="124" t="s">
        <v>2173</v>
      </c>
      <c r="C2171" s="125"/>
      <c r="D2171" s="136">
        <v>6.5</v>
      </c>
      <c r="E2171" s="136">
        <v>6.5</v>
      </c>
      <c r="F2171" s="133"/>
      <c r="G2171" s="133"/>
      <c r="H2171" s="133"/>
      <c r="I2171" s="133"/>
    </row>
    <row r="2172" spans="1:9" ht="27">
      <c r="A2172" s="123">
        <v>51111900</v>
      </c>
      <c r="B2172" s="124" t="s">
        <v>2174</v>
      </c>
      <c r="C2172" s="125"/>
      <c r="D2172" s="138">
        <v>16.0154</v>
      </c>
      <c r="E2172" s="138">
        <v>16.0154</v>
      </c>
      <c r="F2172" s="133"/>
      <c r="G2172" s="133"/>
      <c r="H2172" s="133"/>
      <c r="I2172" s="133"/>
    </row>
    <row r="2173" spans="1:9">
      <c r="A2173" s="123">
        <v>51112000</v>
      </c>
      <c r="B2173" s="124" t="s">
        <v>2175</v>
      </c>
      <c r="C2173" s="125"/>
      <c r="D2173" s="136">
        <v>9.2494999999999994</v>
      </c>
      <c r="E2173" s="136">
        <v>9.2494999999999994</v>
      </c>
      <c r="F2173" s="133"/>
      <c r="G2173" s="133"/>
      <c r="H2173" s="133"/>
      <c r="I2173" s="133"/>
    </row>
    <row r="2174" spans="1:9" ht="27">
      <c r="A2174" s="123">
        <v>51113090</v>
      </c>
      <c r="B2174" s="124" t="s">
        <v>2176</v>
      </c>
      <c r="C2174" s="125"/>
      <c r="D2174" s="138">
        <v>8.6193000000000008</v>
      </c>
      <c r="E2174" s="138">
        <v>8.7205999999999992</v>
      </c>
      <c r="F2174" s="133"/>
      <c r="G2174" s="133"/>
      <c r="H2174" s="133"/>
      <c r="I2174" s="133"/>
    </row>
    <row r="2175" spans="1:9">
      <c r="A2175" s="123">
        <v>51119000</v>
      </c>
      <c r="B2175" s="124" t="s">
        <v>2177</v>
      </c>
      <c r="C2175" s="125"/>
      <c r="D2175" s="136">
        <v>2.5556000000000001</v>
      </c>
      <c r="E2175" s="136">
        <v>2.5556000000000001</v>
      </c>
      <c r="F2175" s="133"/>
      <c r="G2175" s="133"/>
      <c r="H2175" s="133"/>
      <c r="I2175" s="133"/>
    </row>
    <row r="2176" spans="1:9" ht="27">
      <c r="A2176" s="123">
        <v>51123010</v>
      </c>
      <c r="B2176" s="124" t="s">
        <v>2178</v>
      </c>
      <c r="C2176" s="125"/>
      <c r="D2176" s="138">
        <v>2.0078</v>
      </c>
      <c r="E2176" s="138">
        <v>3.4201999999999999</v>
      </c>
      <c r="F2176" s="133"/>
      <c r="G2176" s="133"/>
      <c r="H2176" s="133"/>
      <c r="I2176" s="133"/>
    </row>
    <row r="2177" spans="1:9">
      <c r="A2177" s="123">
        <v>52041120</v>
      </c>
      <c r="B2177" s="124" t="s">
        <v>2179</v>
      </c>
      <c r="C2177" s="125"/>
      <c r="D2177" s="136">
        <v>0.92610000000000003</v>
      </c>
      <c r="E2177" s="136">
        <v>0.95479999999999998</v>
      </c>
      <c r="F2177" s="133"/>
      <c r="G2177" s="133"/>
      <c r="H2177" s="133"/>
      <c r="I2177" s="133"/>
    </row>
    <row r="2178" spans="1:9" ht="27">
      <c r="A2178" s="123">
        <v>52042000</v>
      </c>
      <c r="B2178" s="124" t="s">
        <v>2180</v>
      </c>
      <c r="C2178" s="125"/>
      <c r="D2178" s="138">
        <v>4.7112999999999996</v>
      </c>
      <c r="E2178" s="138">
        <v>5.6878000000000002</v>
      </c>
      <c r="F2178" s="133"/>
      <c r="G2178" s="133"/>
      <c r="H2178" s="133"/>
      <c r="I2178" s="133"/>
    </row>
    <row r="2179" spans="1:9">
      <c r="A2179" s="123">
        <v>52051100</v>
      </c>
      <c r="B2179" s="124" t="s">
        <v>2181</v>
      </c>
      <c r="C2179" s="125"/>
      <c r="D2179" s="136">
        <v>5.75</v>
      </c>
      <c r="E2179" s="136">
        <v>5.75</v>
      </c>
      <c r="F2179" s="133"/>
      <c r="G2179" s="133"/>
      <c r="H2179" s="133"/>
      <c r="I2179" s="133"/>
    </row>
    <row r="2180" spans="1:9" ht="27">
      <c r="A2180" s="123">
        <v>52051200</v>
      </c>
      <c r="B2180" s="126" t="s">
        <v>2182</v>
      </c>
      <c r="C2180" s="125"/>
      <c r="D2180" s="138">
        <v>7.8517999999999999</v>
      </c>
      <c r="E2180" s="138">
        <v>7.8517999999999999</v>
      </c>
      <c r="F2180" s="133"/>
      <c r="G2180" s="133"/>
      <c r="H2180" s="133"/>
      <c r="I2180" s="133"/>
    </row>
    <row r="2181" spans="1:9">
      <c r="A2181" s="123">
        <v>52052310</v>
      </c>
      <c r="B2181" s="124" t="s">
        <v>2183</v>
      </c>
      <c r="C2181" s="125"/>
      <c r="D2181" s="136">
        <v>5.1502999999999997</v>
      </c>
      <c r="E2181" s="136">
        <v>5.1502999999999997</v>
      </c>
      <c r="F2181" s="133"/>
      <c r="G2181" s="133"/>
      <c r="H2181" s="133"/>
      <c r="I2181" s="133"/>
    </row>
    <row r="2182" spans="1:9" ht="27">
      <c r="A2182" s="123">
        <v>52052400</v>
      </c>
      <c r="B2182" s="126" t="s">
        <v>2184</v>
      </c>
      <c r="C2182" s="125"/>
      <c r="D2182" s="138">
        <v>8.7454000000000001</v>
      </c>
      <c r="E2182" s="138">
        <v>9.5639000000000003</v>
      </c>
      <c r="F2182" s="133"/>
      <c r="G2182" s="133"/>
      <c r="H2182" s="133"/>
      <c r="I2182" s="133"/>
    </row>
    <row r="2183" spans="1:9">
      <c r="A2183" s="123">
        <v>52053100</v>
      </c>
      <c r="B2183" s="124" t="s">
        <v>2185</v>
      </c>
      <c r="C2183" s="125"/>
      <c r="D2183" s="136">
        <v>7.6496000000000004</v>
      </c>
      <c r="E2183" s="136">
        <v>7.6496000000000004</v>
      </c>
      <c r="F2183" s="133"/>
      <c r="G2183" s="133"/>
      <c r="H2183" s="133"/>
      <c r="I2183" s="133"/>
    </row>
    <row r="2184" spans="1:9" ht="27">
      <c r="A2184" s="123">
        <v>52053500</v>
      </c>
      <c r="B2184" s="124" t="s">
        <v>2186</v>
      </c>
      <c r="C2184" s="125"/>
      <c r="D2184" s="138">
        <v>7.0841000000000003</v>
      </c>
      <c r="E2184" s="138">
        <v>7.0841000000000003</v>
      </c>
      <c r="F2184" s="133"/>
      <c r="G2184" s="133"/>
      <c r="H2184" s="133"/>
      <c r="I2184" s="133"/>
    </row>
    <row r="2185" spans="1:9">
      <c r="A2185" s="123">
        <v>52054400</v>
      </c>
      <c r="B2185" s="126" t="s">
        <v>2187</v>
      </c>
      <c r="C2185" s="125"/>
      <c r="D2185" s="136">
        <v>9.6960999999999995</v>
      </c>
      <c r="E2185" s="136">
        <v>9.9567999999999994</v>
      </c>
      <c r="F2185" s="133"/>
      <c r="G2185" s="133"/>
      <c r="H2185" s="133"/>
      <c r="I2185" s="133"/>
    </row>
    <row r="2186" spans="1:9" ht="27">
      <c r="A2186" s="123">
        <v>52054700</v>
      </c>
      <c r="B2186" s="126" t="s">
        <v>2188</v>
      </c>
      <c r="C2186" s="125"/>
      <c r="D2186" s="138">
        <v>0.84709999999999996</v>
      </c>
      <c r="E2186" s="138">
        <v>0.91569999999999996</v>
      </c>
      <c r="F2186" s="133"/>
      <c r="G2186" s="133"/>
      <c r="H2186" s="133"/>
      <c r="I2186" s="133"/>
    </row>
    <row r="2187" spans="1:9">
      <c r="A2187" s="123">
        <v>52054800</v>
      </c>
      <c r="B2187" s="124" t="s">
        <v>2189</v>
      </c>
      <c r="C2187" s="125"/>
      <c r="D2187" s="136">
        <v>1.1007</v>
      </c>
      <c r="E2187" s="136">
        <v>1.1924999999999999</v>
      </c>
      <c r="F2187" s="133"/>
      <c r="G2187" s="133"/>
      <c r="H2187" s="133"/>
      <c r="I2187" s="133"/>
    </row>
    <row r="2188" spans="1:9" ht="27">
      <c r="A2188" s="123">
        <v>52061100</v>
      </c>
      <c r="B2188" s="124" t="s">
        <v>2190</v>
      </c>
      <c r="C2188" s="125"/>
      <c r="D2188" s="138">
        <v>1.7194</v>
      </c>
      <c r="E2188" s="138">
        <v>1.7194</v>
      </c>
      <c r="F2188" s="133"/>
      <c r="G2188" s="133"/>
      <c r="H2188" s="133"/>
      <c r="I2188" s="133"/>
    </row>
    <row r="2189" spans="1:9">
      <c r="A2189" s="123">
        <v>52061200</v>
      </c>
      <c r="B2189" s="126" t="s">
        <v>2191</v>
      </c>
      <c r="C2189" s="125"/>
      <c r="D2189" s="136">
        <v>4.2016</v>
      </c>
      <c r="E2189" s="136">
        <v>6.5949</v>
      </c>
      <c r="F2189" s="133"/>
      <c r="G2189" s="133"/>
      <c r="H2189" s="133"/>
      <c r="I2189" s="133"/>
    </row>
    <row r="2190" spans="1:9" ht="27">
      <c r="A2190" s="123">
        <v>52063100</v>
      </c>
      <c r="B2190" s="124" t="s">
        <v>2192</v>
      </c>
      <c r="C2190" s="125"/>
      <c r="D2190" s="138">
        <v>9.9867000000000008</v>
      </c>
      <c r="E2190" s="138">
        <v>10.1838</v>
      </c>
      <c r="F2190" s="133"/>
      <c r="G2190" s="133"/>
      <c r="H2190" s="133"/>
      <c r="I2190" s="133"/>
    </row>
    <row r="2191" spans="1:9">
      <c r="A2191" s="123">
        <v>52063200</v>
      </c>
      <c r="B2191" s="126" t="s">
        <v>2191</v>
      </c>
      <c r="C2191" s="125"/>
      <c r="D2191" s="136">
        <v>18.357700000000001</v>
      </c>
      <c r="E2191" s="136">
        <v>18.357700000000001</v>
      </c>
      <c r="F2191" s="133"/>
      <c r="G2191" s="133"/>
      <c r="H2191" s="133"/>
      <c r="I2191" s="133"/>
    </row>
    <row r="2192" spans="1:9" ht="27">
      <c r="A2192" s="123">
        <v>52071000</v>
      </c>
      <c r="B2192" s="126" t="s">
        <v>2193</v>
      </c>
      <c r="C2192" s="125"/>
      <c r="D2192" s="138">
        <v>4.5761000000000003</v>
      </c>
      <c r="E2192" s="138">
        <v>11.044499999999999</v>
      </c>
      <c r="F2192" s="133"/>
      <c r="G2192" s="133"/>
      <c r="H2192" s="133"/>
      <c r="I2192" s="133"/>
    </row>
    <row r="2193" spans="1:9">
      <c r="A2193" s="123">
        <v>52079000</v>
      </c>
      <c r="B2193" s="124" t="s">
        <v>2194</v>
      </c>
      <c r="C2193" s="125"/>
      <c r="D2193" s="138">
        <v>4.5326000000000004</v>
      </c>
      <c r="E2193" s="138">
        <v>6.4852999999999996</v>
      </c>
      <c r="F2193" s="133"/>
      <c r="G2193" s="133"/>
      <c r="H2193" s="133"/>
      <c r="I2193" s="133"/>
    </row>
    <row r="2194" spans="1:9" ht="27">
      <c r="A2194" s="123">
        <v>52081100</v>
      </c>
      <c r="B2194" s="126" t="s">
        <v>2195</v>
      </c>
      <c r="C2194" s="125"/>
      <c r="D2194" s="138">
        <v>7.2224000000000004</v>
      </c>
      <c r="E2194" s="138">
        <v>7.2224000000000004</v>
      </c>
      <c r="F2194" s="133"/>
      <c r="G2194" s="133"/>
      <c r="H2194" s="133"/>
      <c r="I2194" s="133"/>
    </row>
    <row r="2195" spans="1:9">
      <c r="A2195" s="123">
        <v>52081200</v>
      </c>
      <c r="B2195" s="126" t="s">
        <v>2196</v>
      </c>
      <c r="C2195" s="125"/>
      <c r="D2195" s="136">
        <v>9.3170999999999999</v>
      </c>
      <c r="E2195" s="136">
        <v>7.7633000000000001</v>
      </c>
      <c r="F2195" s="133"/>
      <c r="G2195" s="133"/>
      <c r="H2195" s="133"/>
      <c r="I2195" s="133"/>
    </row>
    <row r="2196" spans="1:9" ht="27">
      <c r="A2196" s="123">
        <v>52081300</v>
      </c>
      <c r="B2196" s="124" t="s">
        <v>2197</v>
      </c>
      <c r="C2196" s="125"/>
      <c r="D2196" s="138">
        <v>5.0199999999999996</v>
      </c>
      <c r="E2196" s="138">
        <v>7.0603999999999996</v>
      </c>
      <c r="F2196" s="133"/>
      <c r="G2196" s="133"/>
      <c r="H2196" s="133"/>
      <c r="I2196" s="133"/>
    </row>
    <row r="2197" spans="1:9">
      <c r="A2197" s="123">
        <v>52081900</v>
      </c>
      <c r="B2197" s="124" t="s">
        <v>2198</v>
      </c>
      <c r="C2197" s="125"/>
      <c r="D2197" s="138">
        <v>4.3093000000000004</v>
      </c>
      <c r="E2197" s="138">
        <v>6.4828999999999999</v>
      </c>
      <c r="F2197" s="133"/>
      <c r="G2197" s="133"/>
      <c r="H2197" s="133"/>
      <c r="I2197" s="133"/>
    </row>
    <row r="2198" spans="1:9" ht="27">
      <c r="A2198" s="123">
        <v>52082100</v>
      </c>
      <c r="B2198" s="126" t="s">
        <v>2195</v>
      </c>
      <c r="C2198" s="125"/>
      <c r="D2198" s="138">
        <v>6.4656000000000002</v>
      </c>
      <c r="E2198" s="138">
        <v>7.3536999999999999</v>
      </c>
      <c r="F2198" s="133"/>
      <c r="G2198" s="133"/>
      <c r="H2198" s="133"/>
      <c r="I2198" s="133"/>
    </row>
    <row r="2199" spans="1:9">
      <c r="A2199" s="123">
        <v>52082200</v>
      </c>
      <c r="B2199" s="126" t="s">
        <v>2196</v>
      </c>
      <c r="C2199" s="125"/>
      <c r="D2199" s="136">
        <v>6.1643999999999997</v>
      </c>
      <c r="E2199" s="136">
        <v>8.1082999999999998</v>
      </c>
      <c r="F2199" s="133"/>
      <c r="G2199" s="133"/>
      <c r="H2199" s="133"/>
      <c r="I2199" s="133"/>
    </row>
    <row r="2200" spans="1:9" ht="27">
      <c r="A2200" s="123">
        <v>52082300</v>
      </c>
      <c r="B2200" s="124" t="s">
        <v>2199</v>
      </c>
      <c r="C2200" s="125"/>
      <c r="D2200" s="138">
        <v>3.847</v>
      </c>
      <c r="E2200" s="138">
        <v>7.3476999999999997</v>
      </c>
      <c r="F2200" s="133"/>
      <c r="G2200" s="133"/>
      <c r="H2200" s="133"/>
      <c r="I2200" s="133"/>
    </row>
    <row r="2201" spans="1:9">
      <c r="A2201" s="123">
        <v>52082900</v>
      </c>
      <c r="B2201" s="124" t="s">
        <v>2200</v>
      </c>
      <c r="C2201" s="125"/>
      <c r="D2201" s="138">
        <v>4.0999999999999996</v>
      </c>
      <c r="E2201" s="138">
        <v>6.6257999999999999</v>
      </c>
      <c r="F2201" s="133"/>
      <c r="G2201" s="133"/>
      <c r="H2201" s="133"/>
      <c r="I2201" s="133"/>
    </row>
    <row r="2202" spans="1:9" ht="27">
      <c r="A2202" s="123">
        <v>52083100</v>
      </c>
      <c r="B2202" s="126" t="s">
        <v>2195</v>
      </c>
      <c r="C2202" s="125"/>
      <c r="D2202" s="138">
        <v>4.4040999999999997</v>
      </c>
      <c r="E2202" s="138">
        <v>4.8960999999999997</v>
      </c>
      <c r="F2202" s="133"/>
      <c r="G2202" s="133"/>
      <c r="H2202" s="133"/>
      <c r="I2202" s="133"/>
    </row>
    <row r="2203" spans="1:9">
      <c r="A2203" s="123">
        <v>52083200</v>
      </c>
      <c r="B2203" s="126" t="s">
        <v>2196</v>
      </c>
      <c r="C2203" s="125"/>
      <c r="D2203" s="138">
        <v>4.5</v>
      </c>
      <c r="E2203" s="138">
        <v>9.0683000000000007</v>
      </c>
      <c r="F2203" s="133"/>
      <c r="G2203" s="133"/>
      <c r="H2203" s="133"/>
      <c r="I2203" s="133"/>
    </row>
    <row r="2204" spans="1:9" ht="27">
      <c r="A2204" s="123">
        <v>52083300</v>
      </c>
      <c r="B2204" s="124" t="s">
        <v>2201</v>
      </c>
      <c r="C2204" s="125"/>
      <c r="D2204" s="138">
        <v>7.4665999999999997</v>
      </c>
      <c r="E2204" s="138">
        <v>7.1020000000000003</v>
      </c>
      <c r="F2204" s="133"/>
      <c r="G2204" s="133"/>
      <c r="H2204" s="133"/>
      <c r="I2204" s="133"/>
    </row>
    <row r="2205" spans="1:9">
      <c r="A2205" s="123">
        <v>52083900</v>
      </c>
      <c r="B2205" s="124" t="s">
        <v>2202</v>
      </c>
      <c r="C2205" s="125"/>
      <c r="D2205" s="138">
        <v>4.05</v>
      </c>
      <c r="E2205" s="138">
        <v>7.1035000000000004</v>
      </c>
      <c r="F2205" s="133"/>
      <c r="G2205" s="133"/>
      <c r="H2205" s="133"/>
      <c r="I2205" s="133"/>
    </row>
    <row r="2206" spans="1:9" ht="27">
      <c r="A2206" s="123">
        <v>52084100</v>
      </c>
      <c r="B2206" s="126" t="s">
        <v>2195</v>
      </c>
      <c r="C2206" s="125"/>
      <c r="D2206" s="136">
        <v>8.6793999999999993</v>
      </c>
      <c r="E2206" s="136">
        <v>8.1233000000000004</v>
      </c>
      <c r="F2206" s="133"/>
      <c r="G2206" s="133"/>
      <c r="H2206" s="133"/>
      <c r="I2206" s="133"/>
    </row>
    <row r="2207" spans="1:9" ht="27">
      <c r="A2207" s="123">
        <v>52084200</v>
      </c>
      <c r="B2207" s="126" t="s">
        <v>2203</v>
      </c>
      <c r="C2207" s="125"/>
      <c r="D2207" s="138">
        <v>5.8737000000000004</v>
      </c>
      <c r="E2207" s="138">
        <v>7.7944000000000004</v>
      </c>
      <c r="F2207" s="133"/>
      <c r="G2207" s="133"/>
      <c r="H2207" s="133"/>
      <c r="I2207" s="133"/>
    </row>
    <row r="2208" spans="1:9">
      <c r="A2208" s="123">
        <v>52084300</v>
      </c>
      <c r="B2208" s="124" t="s">
        <v>2204</v>
      </c>
      <c r="C2208" s="125"/>
      <c r="D2208" s="136">
        <v>2.8664000000000001</v>
      </c>
      <c r="E2208" s="136">
        <v>6.5111999999999997</v>
      </c>
      <c r="F2208" s="133"/>
      <c r="G2208" s="133"/>
      <c r="H2208" s="133"/>
      <c r="I2208" s="133"/>
    </row>
    <row r="2209" spans="1:9" ht="27">
      <c r="A2209" s="123">
        <v>52084900</v>
      </c>
      <c r="B2209" s="124" t="s">
        <v>2205</v>
      </c>
      <c r="C2209" s="125"/>
      <c r="D2209" s="138">
        <v>3.8382999999999998</v>
      </c>
      <c r="E2209" s="138">
        <v>7.2405999999999997</v>
      </c>
      <c r="F2209" s="133"/>
      <c r="G2209" s="133"/>
      <c r="H2209" s="133"/>
      <c r="I2209" s="133"/>
    </row>
    <row r="2210" spans="1:9">
      <c r="A2210" s="123">
        <v>52085100</v>
      </c>
      <c r="B2210" s="126" t="s">
        <v>2206</v>
      </c>
      <c r="C2210" s="125"/>
      <c r="D2210" s="136">
        <v>7.6532999999999998</v>
      </c>
      <c r="E2210" s="136">
        <v>7.6532999999999998</v>
      </c>
      <c r="F2210" s="133"/>
      <c r="G2210" s="133"/>
      <c r="H2210" s="133"/>
      <c r="I2210" s="133"/>
    </row>
    <row r="2211" spans="1:9" ht="27">
      <c r="A2211" s="123">
        <v>52085200</v>
      </c>
      <c r="B2211" s="126" t="s">
        <v>2203</v>
      </c>
      <c r="C2211" s="125"/>
      <c r="D2211" s="138">
        <v>14.7715</v>
      </c>
      <c r="E2211" s="138">
        <v>11.094200000000001</v>
      </c>
      <c r="F2211" s="133"/>
      <c r="G2211" s="133"/>
      <c r="H2211" s="133"/>
      <c r="I2211" s="133"/>
    </row>
    <row r="2212" spans="1:9">
      <c r="A2212" s="123">
        <v>52085910</v>
      </c>
      <c r="B2212" s="124" t="s">
        <v>2207</v>
      </c>
      <c r="C2212" s="125"/>
      <c r="D2212" s="136">
        <v>5.0987</v>
      </c>
      <c r="E2212" s="136">
        <v>5.1422999999999996</v>
      </c>
      <c r="F2212" s="133"/>
      <c r="G2212" s="133"/>
      <c r="H2212" s="133"/>
      <c r="I2212" s="133"/>
    </row>
    <row r="2213" spans="1:9" ht="27">
      <c r="A2213" s="123">
        <v>52085990</v>
      </c>
      <c r="B2213" s="124" t="s">
        <v>2208</v>
      </c>
      <c r="C2213" s="125"/>
      <c r="D2213" s="138">
        <v>3.7532000000000001</v>
      </c>
      <c r="E2213" s="138">
        <v>3.7530000000000001</v>
      </c>
      <c r="F2213" s="133"/>
      <c r="G2213" s="133"/>
      <c r="H2213" s="133"/>
      <c r="I2213" s="133"/>
    </row>
    <row r="2214" spans="1:9">
      <c r="A2214" s="123">
        <v>52091200</v>
      </c>
      <c r="B2214" s="124" t="s">
        <v>2209</v>
      </c>
      <c r="C2214" s="125"/>
      <c r="D2214" s="136">
        <v>3.8447</v>
      </c>
      <c r="E2214" s="136">
        <v>5.5393999999999997</v>
      </c>
      <c r="F2214" s="133"/>
      <c r="G2214" s="133"/>
      <c r="H2214" s="133"/>
      <c r="I2214" s="133"/>
    </row>
    <row r="2215" spans="1:9" ht="27">
      <c r="A2215" s="123">
        <v>52091900</v>
      </c>
      <c r="B2215" s="124" t="s">
        <v>2210</v>
      </c>
      <c r="C2215" s="125"/>
      <c r="D2215" s="138">
        <v>5.1753999999999998</v>
      </c>
      <c r="E2215" s="138">
        <v>5.4760999999999997</v>
      </c>
      <c r="F2215" s="133"/>
      <c r="G2215" s="133"/>
      <c r="H2215" s="133"/>
      <c r="I2215" s="133"/>
    </row>
    <row r="2216" spans="1:9" ht="27">
      <c r="A2216" s="123">
        <v>52092100</v>
      </c>
      <c r="B2216" s="124" t="s">
        <v>2211</v>
      </c>
      <c r="C2216" s="125"/>
      <c r="D2216" s="136">
        <v>5.2080000000000002</v>
      </c>
      <c r="E2216" s="136">
        <v>7.5237999999999996</v>
      </c>
      <c r="F2216" s="133"/>
      <c r="G2216" s="133"/>
      <c r="H2216" s="133"/>
      <c r="I2216" s="133"/>
    </row>
    <row r="2217" spans="1:9" ht="27">
      <c r="A2217" s="123">
        <v>52092200</v>
      </c>
      <c r="B2217" s="124" t="s">
        <v>2212</v>
      </c>
      <c r="C2217" s="125"/>
      <c r="D2217" s="138">
        <v>3.5137999999999998</v>
      </c>
      <c r="E2217" s="138">
        <v>5.5042999999999997</v>
      </c>
      <c r="F2217" s="133"/>
      <c r="G2217" s="133"/>
      <c r="H2217" s="133"/>
      <c r="I2217" s="133"/>
    </row>
    <row r="2218" spans="1:9">
      <c r="A2218" s="123">
        <v>52092900</v>
      </c>
      <c r="B2218" s="124" t="s">
        <v>2213</v>
      </c>
      <c r="C2218" s="125"/>
      <c r="D2218" s="136">
        <v>4.47</v>
      </c>
      <c r="E2218" s="136">
        <v>5.8601999999999999</v>
      </c>
      <c r="F2218" s="133"/>
      <c r="G2218" s="133"/>
      <c r="H2218" s="133"/>
      <c r="I2218" s="133"/>
    </row>
    <row r="2219" spans="1:9" ht="27">
      <c r="A2219" s="123">
        <v>52093100</v>
      </c>
      <c r="B2219" s="124" t="s">
        <v>2214</v>
      </c>
      <c r="C2219" s="125"/>
      <c r="D2219" s="138">
        <v>4.03</v>
      </c>
      <c r="E2219" s="138">
        <v>6.3772000000000002</v>
      </c>
      <c r="F2219" s="133"/>
      <c r="G2219" s="133"/>
      <c r="H2219" s="133"/>
      <c r="I2219" s="133"/>
    </row>
    <row r="2220" spans="1:9">
      <c r="A2220" s="123">
        <v>52093200</v>
      </c>
      <c r="B2220" s="124" t="s">
        <v>2215</v>
      </c>
      <c r="C2220" s="125"/>
      <c r="D2220" s="136">
        <v>2.6800999999999999</v>
      </c>
      <c r="E2220" s="136">
        <v>2.7984</v>
      </c>
      <c r="F2220" s="133"/>
      <c r="G2220" s="133"/>
      <c r="H2220" s="133"/>
      <c r="I2220" s="133"/>
    </row>
    <row r="2221" spans="1:9" ht="27">
      <c r="A2221" s="123">
        <v>52093900</v>
      </c>
      <c r="B2221" s="124" t="s">
        <v>2216</v>
      </c>
      <c r="C2221" s="125"/>
      <c r="D2221" s="138">
        <v>9.3917000000000002</v>
      </c>
      <c r="E2221" s="138">
        <v>9.3917000000000002</v>
      </c>
      <c r="F2221" s="133"/>
      <c r="G2221" s="133"/>
      <c r="H2221" s="133"/>
      <c r="I2221" s="133"/>
    </row>
    <row r="2222" spans="1:9">
      <c r="A2222" s="123">
        <v>52094210</v>
      </c>
      <c r="B2222" s="124" t="s">
        <v>2217</v>
      </c>
      <c r="C2222" s="125"/>
      <c r="D2222" s="136">
        <v>3.5387</v>
      </c>
      <c r="E2222" s="136">
        <v>3.004</v>
      </c>
      <c r="F2222" s="133"/>
      <c r="G2222" s="133"/>
      <c r="H2222" s="133"/>
      <c r="I2222" s="133"/>
    </row>
    <row r="2223" spans="1:9" ht="27">
      <c r="A2223" s="123">
        <v>52094290</v>
      </c>
      <c r="B2223" s="124" t="s">
        <v>2218</v>
      </c>
      <c r="C2223" s="125"/>
      <c r="D2223" s="138">
        <v>3.7898000000000001</v>
      </c>
      <c r="E2223" s="138">
        <v>3.7898000000000001</v>
      </c>
      <c r="F2223" s="133"/>
      <c r="G2223" s="133"/>
      <c r="H2223" s="133"/>
      <c r="I2223" s="133"/>
    </row>
    <row r="2224" spans="1:9">
      <c r="A2224" s="123">
        <v>52094300</v>
      </c>
      <c r="B2224" s="124" t="s">
        <v>2219</v>
      </c>
      <c r="C2224" s="125"/>
      <c r="D2224" s="136">
        <v>8.3486999999999991</v>
      </c>
      <c r="E2224" s="136">
        <v>8.3486999999999991</v>
      </c>
      <c r="F2224" s="133"/>
      <c r="G2224" s="133"/>
      <c r="H2224" s="133"/>
      <c r="I2224" s="133"/>
    </row>
    <row r="2225" spans="1:9" ht="27">
      <c r="A2225" s="123">
        <v>52094900</v>
      </c>
      <c r="B2225" s="124" t="s">
        <v>2220</v>
      </c>
      <c r="C2225" s="125"/>
      <c r="D2225" s="138">
        <v>5.5970000000000004</v>
      </c>
      <c r="E2225" s="138">
        <v>7.4579000000000004</v>
      </c>
      <c r="F2225" s="133"/>
      <c r="G2225" s="133"/>
      <c r="H2225" s="133"/>
      <c r="I2225" s="133"/>
    </row>
    <row r="2226" spans="1:9" ht="27">
      <c r="A2226" s="123">
        <v>52095900</v>
      </c>
      <c r="B2226" s="124" t="s">
        <v>2221</v>
      </c>
      <c r="C2226" s="125"/>
      <c r="D2226" s="136">
        <v>5.8377999999999997</v>
      </c>
      <c r="E2226" s="136">
        <v>7.1773999999999996</v>
      </c>
      <c r="F2226" s="133"/>
      <c r="G2226" s="133"/>
      <c r="H2226" s="133"/>
      <c r="I2226" s="133"/>
    </row>
    <row r="2227" spans="1:9" ht="27">
      <c r="A2227" s="123">
        <v>52102100</v>
      </c>
      <c r="B2227" s="124" t="s">
        <v>2222</v>
      </c>
      <c r="C2227" s="125"/>
      <c r="D2227" s="138">
        <v>4.3087</v>
      </c>
      <c r="E2227" s="138">
        <v>7.5132000000000003</v>
      </c>
      <c r="F2227" s="133"/>
      <c r="G2227" s="133"/>
      <c r="H2227" s="133"/>
      <c r="I2227" s="133"/>
    </row>
    <row r="2228" spans="1:9">
      <c r="A2228" s="123">
        <v>52102990</v>
      </c>
      <c r="B2228" s="124" t="s">
        <v>2223</v>
      </c>
      <c r="C2228" s="125"/>
      <c r="D2228" s="136">
        <v>3.6052</v>
      </c>
      <c r="E2228" s="136">
        <v>5.7055999999999996</v>
      </c>
      <c r="F2228" s="133"/>
      <c r="G2228" s="133"/>
      <c r="H2228" s="133"/>
      <c r="I2228" s="133"/>
    </row>
    <row r="2229" spans="1:9" ht="27">
      <c r="A2229" s="123">
        <v>52103100</v>
      </c>
      <c r="B2229" s="124" t="s">
        <v>2224</v>
      </c>
      <c r="C2229" s="125"/>
      <c r="D2229" s="138">
        <v>4.1406000000000001</v>
      </c>
      <c r="E2229" s="138">
        <v>6.1085000000000003</v>
      </c>
      <c r="F2229" s="133"/>
      <c r="G2229" s="133"/>
      <c r="H2229" s="133"/>
      <c r="I2229" s="133"/>
    </row>
    <row r="2230" spans="1:9" ht="27">
      <c r="A2230" s="123">
        <v>52103200</v>
      </c>
      <c r="B2230" s="124" t="s">
        <v>2225</v>
      </c>
      <c r="C2230" s="125"/>
      <c r="D2230" s="136">
        <v>4.0122999999999998</v>
      </c>
      <c r="E2230" s="136">
        <v>10.156000000000001</v>
      </c>
      <c r="F2230" s="133"/>
      <c r="G2230" s="133"/>
      <c r="H2230" s="133"/>
      <c r="I2230" s="133"/>
    </row>
    <row r="2231" spans="1:9" ht="27">
      <c r="A2231" s="123">
        <v>52103900</v>
      </c>
      <c r="B2231" s="124" t="s">
        <v>2226</v>
      </c>
      <c r="C2231" s="125"/>
      <c r="D2231" s="138">
        <v>4.3288000000000002</v>
      </c>
      <c r="E2231" s="138">
        <v>6.8628</v>
      </c>
      <c r="F2231" s="133"/>
      <c r="G2231" s="133"/>
      <c r="H2231" s="133"/>
      <c r="I2231" s="133"/>
    </row>
    <row r="2232" spans="1:9">
      <c r="A2232" s="123">
        <v>52104100</v>
      </c>
      <c r="B2232" s="124" t="s">
        <v>2227</v>
      </c>
      <c r="C2232" s="125"/>
      <c r="D2232" s="136">
        <v>4.3635999999999999</v>
      </c>
      <c r="E2232" s="136">
        <v>5.5034999999999998</v>
      </c>
      <c r="F2232" s="133"/>
      <c r="G2232" s="133"/>
      <c r="H2232" s="133"/>
      <c r="I2232" s="133"/>
    </row>
    <row r="2233" spans="1:9" ht="27">
      <c r="A2233" s="123">
        <v>52104910</v>
      </c>
      <c r="B2233" s="124" t="s">
        <v>2228</v>
      </c>
      <c r="C2233" s="125"/>
      <c r="D2233" s="138">
        <v>2.1604999999999999</v>
      </c>
      <c r="E2233" s="138">
        <v>2.1604999999999999</v>
      </c>
      <c r="F2233" s="133"/>
      <c r="G2233" s="133"/>
      <c r="H2233" s="133"/>
      <c r="I2233" s="133"/>
    </row>
    <row r="2234" spans="1:9" ht="27">
      <c r="A2234" s="123">
        <v>52104990</v>
      </c>
      <c r="B2234" s="124" t="s">
        <v>2229</v>
      </c>
      <c r="C2234" s="125"/>
      <c r="D2234" s="138">
        <v>3.8639000000000001</v>
      </c>
      <c r="E2234" s="138">
        <v>3.8639000000000001</v>
      </c>
      <c r="F2234" s="133"/>
      <c r="G2234" s="133"/>
      <c r="H2234" s="133"/>
      <c r="I2234" s="133"/>
    </row>
    <row r="2235" spans="1:9" ht="27">
      <c r="A2235" s="123">
        <v>52105100</v>
      </c>
      <c r="B2235" s="124" t="s">
        <v>2230</v>
      </c>
      <c r="C2235" s="125"/>
      <c r="D2235" s="138">
        <v>6.1165000000000003</v>
      </c>
      <c r="E2235" s="138">
        <v>6.2226999999999997</v>
      </c>
      <c r="F2235" s="133"/>
      <c r="G2235" s="133"/>
      <c r="H2235" s="133"/>
      <c r="I2235" s="133"/>
    </row>
    <row r="2236" spans="1:9">
      <c r="A2236" s="123">
        <v>52111100</v>
      </c>
      <c r="B2236" s="124" t="s">
        <v>2231</v>
      </c>
      <c r="C2236" s="125"/>
      <c r="D2236" s="138">
        <v>5.3070000000000004</v>
      </c>
      <c r="E2236" s="138">
        <v>5.3070000000000004</v>
      </c>
      <c r="F2236" s="133"/>
      <c r="G2236" s="133"/>
      <c r="H2236" s="133"/>
      <c r="I2236" s="133"/>
    </row>
    <row r="2237" spans="1:9">
      <c r="A2237" s="123">
        <v>52111200</v>
      </c>
      <c r="B2237" s="124" t="s">
        <v>2232</v>
      </c>
      <c r="C2237" s="125"/>
      <c r="D2237" s="138">
        <v>7.5083000000000002</v>
      </c>
      <c r="E2237" s="138">
        <v>8.2857000000000003</v>
      </c>
      <c r="F2237" s="133"/>
      <c r="G2237" s="133"/>
      <c r="H2237" s="133"/>
      <c r="I2237" s="133"/>
    </row>
    <row r="2238" spans="1:9" ht="27">
      <c r="A2238" s="123">
        <v>52112020</v>
      </c>
      <c r="B2238" s="124" t="s">
        <v>2233</v>
      </c>
      <c r="C2238" s="125"/>
      <c r="D2238" s="138">
        <v>5.0002000000000004</v>
      </c>
      <c r="E2238" s="138">
        <v>5.0002000000000004</v>
      </c>
      <c r="F2238" s="133"/>
      <c r="G2238" s="133"/>
      <c r="H2238" s="133"/>
      <c r="I2238" s="133"/>
    </row>
    <row r="2239" spans="1:9">
      <c r="A2239" s="123">
        <v>52112090</v>
      </c>
      <c r="B2239" s="124" t="s">
        <v>2234</v>
      </c>
      <c r="C2239" s="125"/>
      <c r="D2239" s="138">
        <v>1.9446000000000001</v>
      </c>
      <c r="E2239" s="138">
        <v>4.9116999999999997</v>
      </c>
      <c r="F2239" s="133"/>
      <c r="G2239" s="133"/>
      <c r="H2239" s="133"/>
      <c r="I2239" s="133"/>
    </row>
    <row r="2240" spans="1:9">
      <c r="A2240" s="123">
        <v>52113100</v>
      </c>
      <c r="B2240" s="124" t="s">
        <v>2235</v>
      </c>
      <c r="C2240" s="125"/>
      <c r="D2240" s="138">
        <v>4.1154000000000002</v>
      </c>
      <c r="E2240" s="138">
        <v>6.0727000000000002</v>
      </c>
      <c r="F2240" s="133"/>
      <c r="G2240" s="133"/>
      <c r="H2240" s="133"/>
      <c r="I2240" s="133"/>
    </row>
    <row r="2241" spans="1:9" ht="27">
      <c r="A2241" s="123">
        <v>52113200</v>
      </c>
      <c r="B2241" s="124" t="s">
        <v>2236</v>
      </c>
      <c r="C2241" s="125"/>
      <c r="D2241" s="136">
        <v>1.4151</v>
      </c>
      <c r="E2241" s="136">
        <v>2.2187000000000001</v>
      </c>
      <c r="F2241" s="133"/>
      <c r="G2241" s="133"/>
      <c r="H2241" s="133"/>
      <c r="I2241" s="133"/>
    </row>
    <row r="2242" spans="1:9">
      <c r="A2242" s="123">
        <v>52113900</v>
      </c>
      <c r="B2242" s="124" t="s">
        <v>2237</v>
      </c>
      <c r="C2242" s="125"/>
      <c r="D2242" s="138">
        <v>0.63049999999999995</v>
      </c>
      <c r="E2242" s="138">
        <v>0.82499999999999996</v>
      </c>
      <c r="F2242" s="133"/>
      <c r="G2242" s="133"/>
      <c r="H2242" s="133"/>
      <c r="I2242" s="133"/>
    </row>
    <row r="2243" spans="1:9">
      <c r="A2243" s="123">
        <v>52114210</v>
      </c>
      <c r="B2243" s="124" t="s">
        <v>2217</v>
      </c>
      <c r="C2243" s="125"/>
      <c r="D2243" s="138">
        <v>3.2888000000000002</v>
      </c>
      <c r="E2243" s="138">
        <v>3.5194000000000001</v>
      </c>
      <c r="F2243" s="133"/>
      <c r="G2243" s="133"/>
      <c r="H2243" s="133"/>
      <c r="I2243" s="133"/>
    </row>
    <row r="2244" spans="1:9" ht="27">
      <c r="A2244" s="123">
        <v>52114290</v>
      </c>
      <c r="B2244" s="124" t="s">
        <v>2238</v>
      </c>
      <c r="C2244" s="125"/>
      <c r="D2244" s="136">
        <v>1.4066000000000001</v>
      </c>
      <c r="E2244" s="136">
        <v>4.2568000000000001</v>
      </c>
      <c r="F2244" s="133"/>
      <c r="G2244" s="133"/>
      <c r="H2244" s="133"/>
      <c r="I2244" s="133"/>
    </row>
    <row r="2245" spans="1:9">
      <c r="A2245" s="123">
        <v>52114900</v>
      </c>
      <c r="B2245" s="124" t="s">
        <v>2239</v>
      </c>
      <c r="C2245" s="125"/>
      <c r="D2245" s="138">
        <v>12.9269</v>
      </c>
      <c r="E2245" s="138">
        <v>12.3803</v>
      </c>
      <c r="F2245" s="133"/>
      <c r="G2245" s="133"/>
      <c r="H2245" s="133"/>
      <c r="I2245" s="133"/>
    </row>
    <row r="2246" spans="1:9">
      <c r="A2246" s="123">
        <v>52121300</v>
      </c>
      <c r="B2246" s="124" t="s">
        <v>2240</v>
      </c>
      <c r="C2246" s="125"/>
      <c r="D2246" s="136">
        <v>5.6082000000000001</v>
      </c>
      <c r="E2246" s="136">
        <v>5.6082000000000001</v>
      </c>
      <c r="F2246" s="133"/>
      <c r="G2246" s="133"/>
      <c r="H2246" s="133"/>
      <c r="I2246" s="133"/>
    </row>
    <row r="2247" spans="1:9" ht="27">
      <c r="A2247" s="123">
        <v>52121400</v>
      </c>
      <c r="B2247" s="124" t="s">
        <v>2241</v>
      </c>
      <c r="C2247" s="125"/>
      <c r="D2247" s="138">
        <v>11.2277</v>
      </c>
      <c r="E2247" s="138">
        <v>14.712400000000001</v>
      </c>
      <c r="F2247" s="133"/>
      <c r="G2247" s="133"/>
      <c r="H2247" s="133"/>
      <c r="I2247" s="133"/>
    </row>
    <row r="2248" spans="1:9">
      <c r="A2248" s="123">
        <v>53050090</v>
      </c>
      <c r="B2248" s="124" t="s">
        <v>2242</v>
      </c>
      <c r="C2248" s="125"/>
      <c r="D2248" s="138">
        <v>15.774699999999999</v>
      </c>
      <c r="E2248" s="138">
        <v>17.718</v>
      </c>
      <c r="F2248" s="133"/>
      <c r="G2248" s="133"/>
      <c r="H2248" s="133"/>
      <c r="I2248" s="133"/>
    </row>
    <row r="2249" spans="1:9" ht="27">
      <c r="A2249" s="123">
        <v>53061000</v>
      </c>
      <c r="B2249" s="124" t="s">
        <v>2243</v>
      </c>
      <c r="C2249" s="125"/>
      <c r="D2249" s="138">
        <v>1.4403999999999999</v>
      </c>
      <c r="E2249" s="138">
        <v>2.2570000000000001</v>
      </c>
      <c r="F2249" s="133"/>
      <c r="G2249" s="133"/>
      <c r="H2249" s="133"/>
      <c r="I2249" s="133"/>
    </row>
    <row r="2250" spans="1:9">
      <c r="A2250" s="123">
        <v>53062000</v>
      </c>
      <c r="B2250" s="124" t="s">
        <v>2244</v>
      </c>
      <c r="C2250" s="125"/>
      <c r="D2250" s="136">
        <v>1.3211999999999999</v>
      </c>
      <c r="E2250" s="136">
        <v>3.3807</v>
      </c>
      <c r="F2250" s="133"/>
      <c r="G2250" s="133"/>
      <c r="H2250" s="133"/>
      <c r="I2250" s="133"/>
    </row>
    <row r="2251" spans="1:9">
      <c r="A2251" s="123">
        <v>53071010</v>
      </c>
      <c r="B2251" s="124" t="s">
        <v>2245</v>
      </c>
      <c r="C2251" s="125"/>
      <c r="D2251" s="138">
        <v>1.8082</v>
      </c>
      <c r="E2251" s="138">
        <v>1.8038000000000001</v>
      </c>
      <c r="F2251" s="133"/>
      <c r="G2251" s="133"/>
      <c r="H2251" s="133"/>
      <c r="I2251" s="133"/>
    </row>
    <row r="2252" spans="1:9">
      <c r="A2252" s="123">
        <v>53072010</v>
      </c>
      <c r="B2252" s="124" t="s">
        <v>2246</v>
      </c>
      <c r="C2252" s="125"/>
      <c r="D2252" s="138">
        <v>20.3002</v>
      </c>
      <c r="E2252" s="138">
        <v>20.3002</v>
      </c>
      <c r="F2252" s="133"/>
      <c r="G2252" s="133"/>
      <c r="H2252" s="133"/>
      <c r="I2252" s="133"/>
    </row>
    <row r="2253" spans="1:9" ht="27">
      <c r="A2253" s="123">
        <v>53081000</v>
      </c>
      <c r="B2253" s="126" t="s">
        <v>2247</v>
      </c>
      <c r="C2253" s="125"/>
      <c r="D2253" s="136">
        <v>1.5791999999999999</v>
      </c>
      <c r="E2253" s="136">
        <v>1.5630999999999999</v>
      </c>
      <c r="F2253" s="133"/>
      <c r="G2253" s="133"/>
      <c r="H2253" s="133"/>
      <c r="I2253" s="133"/>
    </row>
    <row r="2254" spans="1:9">
      <c r="A2254" s="123">
        <v>53082000</v>
      </c>
      <c r="B2254" s="124" t="s">
        <v>2248</v>
      </c>
      <c r="C2254" s="125"/>
      <c r="D2254" s="136">
        <v>5.7861000000000002</v>
      </c>
      <c r="E2254" s="136">
        <v>17.221299999999999</v>
      </c>
      <c r="F2254" s="133"/>
      <c r="G2254" s="133"/>
      <c r="H2254" s="133"/>
      <c r="I2254" s="133"/>
    </row>
    <row r="2255" spans="1:9">
      <c r="A2255" s="123">
        <v>53089000</v>
      </c>
      <c r="B2255" s="124" t="s">
        <v>2249</v>
      </c>
      <c r="C2255" s="125"/>
      <c r="D2255" s="136">
        <v>6.7499000000000002</v>
      </c>
      <c r="E2255" s="136">
        <v>14.857100000000001</v>
      </c>
      <c r="F2255" s="133"/>
      <c r="G2255" s="133"/>
      <c r="H2255" s="133"/>
      <c r="I2255" s="133"/>
    </row>
    <row r="2256" spans="1:9">
      <c r="A2256" s="123">
        <v>53091100</v>
      </c>
      <c r="B2256" s="124" t="s">
        <v>2250</v>
      </c>
      <c r="C2256" s="125"/>
      <c r="D2256" s="136">
        <v>2.65</v>
      </c>
      <c r="E2256" s="136">
        <v>6.0514000000000001</v>
      </c>
      <c r="F2256" s="133"/>
      <c r="G2256" s="133"/>
      <c r="H2256" s="133"/>
      <c r="I2256" s="133"/>
    </row>
    <row r="2257" spans="1:9">
      <c r="A2257" s="123">
        <v>53091900</v>
      </c>
      <c r="B2257" s="124" t="s">
        <v>2251</v>
      </c>
      <c r="C2257" s="125"/>
      <c r="D2257" s="138">
        <v>4.0456000000000003</v>
      </c>
      <c r="E2257" s="138">
        <v>7.1576000000000004</v>
      </c>
      <c r="F2257" s="133"/>
      <c r="G2257" s="133"/>
      <c r="H2257" s="133"/>
      <c r="I2257" s="133"/>
    </row>
    <row r="2258" spans="1:9">
      <c r="A2258" s="123">
        <v>53092100</v>
      </c>
      <c r="B2258" s="124" t="s">
        <v>2252</v>
      </c>
      <c r="C2258" s="125"/>
      <c r="D2258" s="138">
        <v>3.8809999999999998</v>
      </c>
      <c r="E2258" s="138">
        <v>3.8809999999999998</v>
      </c>
      <c r="F2258" s="133"/>
      <c r="G2258" s="133"/>
      <c r="H2258" s="133"/>
      <c r="I2258" s="133"/>
    </row>
    <row r="2259" spans="1:9" ht="27">
      <c r="A2259" s="123">
        <v>53092900</v>
      </c>
      <c r="B2259" s="124" t="s">
        <v>2253</v>
      </c>
      <c r="C2259" s="125"/>
      <c r="D2259" s="138">
        <v>2.4333</v>
      </c>
      <c r="E2259" s="138">
        <v>2.4333</v>
      </c>
      <c r="F2259" s="133"/>
      <c r="G2259" s="133"/>
      <c r="H2259" s="133"/>
      <c r="I2259" s="133"/>
    </row>
    <row r="2260" spans="1:9">
      <c r="A2260" s="123">
        <v>53101010</v>
      </c>
      <c r="B2260" s="124" t="s">
        <v>2254</v>
      </c>
      <c r="C2260" s="125"/>
      <c r="D2260" s="136">
        <v>5.2511000000000001</v>
      </c>
      <c r="E2260" s="136">
        <v>12.0777</v>
      </c>
      <c r="F2260" s="133"/>
      <c r="G2260" s="133"/>
      <c r="H2260" s="133"/>
      <c r="I2260" s="133"/>
    </row>
    <row r="2261" spans="1:9" ht="27">
      <c r="A2261" s="123">
        <v>53109000</v>
      </c>
      <c r="B2261" s="124" t="s">
        <v>2255</v>
      </c>
      <c r="C2261" s="125"/>
      <c r="D2261" s="138">
        <v>1.492</v>
      </c>
      <c r="E2261" s="138">
        <v>2.6671999999999998</v>
      </c>
      <c r="F2261" s="133"/>
      <c r="G2261" s="133"/>
      <c r="H2261" s="133"/>
      <c r="I2261" s="133"/>
    </row>
    <row r="2262" spans="1:9">
      <c r="A2262" s="123">
        <v>53110000</v>
      </c>
      <c r="B2262" s="124" t="s">
        <v>2256</v>
      </c>
      <c r="C2262" s="125"/>
      <c r="D2262" s="136">
        <v>1.9208000000000001</v>
      </c>
      <c r="E2262" s="136">
        <v>3.8698999999999999</v>
      </c>
      <c r="F2262" s="133"/>
      <c r="G2262" s="133"/>
      <c r="H2262" s="133"/>
      <c r="I2262" s="133"/>
    </row>
    <row r="2263" spans="1:9" ht="27">
      <c r="A2263" s="123">
        <v>54011011</v>
      </c>
      <c r="B2263" s="124" t="s">
        <v>2257</v>
      </c>
      <c r="C2263" s="125"/>
      <c r="D2263" s="138">
        <v>1.8141</v>
      </c>
      <c r="E2263" s="138">
        <v>2.8412999999999999</v>
      </c>
      <c r="F2263" s="133"/>
      <c r="G2263" s="133"/>
      <c r="H2263" s="133"/>
      <c r="I2263" s="133"/>
    </row>
    <row r="2264" spans="1:9">
      <c r="A2264" s="123">
        <v>54011012</v>
      </c>
      <c r="B2264" s="124" t="s">
        <v>2258</v>
      </c>
      <c r="C2264" s="125"/>
      <c r="D2264" s="136">
        <v>0.70230000000000004</v>
      </c>
      <c r="E2264" s="136">
        <v>0.75929999999999997</v>
      </c>
      <c r="F2264" s="133"/>
      <c r="G2264" s="133"/>
      <c r="H2264" s="133"/>
      <c r="I2264" s="133"/>
    </row>
    <row r="2265" spans="1:9" ht="27">
      <c r="A2265" s="123">
        <v>54011090</v>
      </c>
      <c r="B2265" s="124" t="s">
        <v>2259</v>
      </c>
      <c r="C2265" s="125"/>
      <c r="D2265" s="138">
        <v>20.723700000000001</v>
      </c>
      <c r="E2265" s="138">
        <v>22.0166</v>
      </c>
      <c r="F2265" s="133"/>
      <c r="G2265" s="133"/>
      <c r="H2265" s="133"/>
      <c r="I2265" s="133"/>
    </row>
    <row r="2266" spans="1:9">
      <c r="A2266" s="123">
        <v>54012090</v>
      </c>
      <c r="B2266" s="124" t="s">
        <v>2260</v>
      </c>
      <c r="C2266" s="125"/>
      <c r="D2266" s="136">
        <v>2.1343999999999999</v>
      </c>
      <c r="E2266" s="136">
        <v>2.5409000000000002</v>
      </c>
      <c r="F2266" s="133"/>
      <c r="G2266" s="133"/>
      <c r="H2266" s="133"/>
      <c r="I2266" s="133"/>
    </row>
    <row r="2267" spans="1:9" ht="27">
      <c r="A2267" s="123">
        <v>54021100</v>
      </c>
      <c r="B2267" s="124" t="s">
        <v>2261</v>
      </c>
      <c r="C2267" s="125"/>
      <c r="D2267" s="138">
        <v>1.6283000000000001</v>
      </c>
      <c r="E2267" s="138">
        <v>2.9192999999999998</v>
      </c>
      <c r="F2267" s="133"/>
      <c r="G2267" s="133"/>
      <c r="H2267" s="133"/>
      <c r="I2267" s="133"/>
    </row>
    <row r="2268" spans="1:9">
      <c r="A2268" s="123">
        <v>54021910</v>
      </c>
      <c r="B2268" s="124" t="s">
        <v>2262</v>
      </c>
      <c r="C2268" s="125"/>
      <c r="D2268" s="136">
        <v>1.482</v>
      </c>
      <c r="E2268" s="136">
        <v>1.4987999999999999</v>
      </c>
      <c r="F2268" s="133"/>
      <c r="G2268" s="133"/>
      <c r="H2268" s="133"/>
      <c r="I2268" s="133"/>
    </row>
    <row r="2269" spans="1:9" ht="27">
      <c r="A2269" s="123">
        <v>54021990</v>
      </c>
      <c r="B2269" s="124" t="s">
        <v>2263</v>
      </c>
      <c r="C2269" s="125"/>
      <c r="D2269" s="138">
        <v>1.0978000000000001</v>
      </c>
      <c r="E2269" s="138">
        <v>1.3788</v>
      </c>
      <c r="F2269" s="133"/>
      <c r="G2269" s="133"/>
      <c r="H2269" s="133"/>
      <c r="I2269" s="133"/>
    </row>
    <row r="2270" spans="1:9">
      <c r="A2270" s="123">
        <v>54022010</v>
      </c>
      <c r="B2270" s="124" t="s">
        <v>2264</v>
      </c>
      <c r="C2270" s="125"/>
      <c r="D2270" s="136">
        <v>3.1356000000000002</v>
      </c>
      <c r="E2270" s="136">
        <v>3.5171000000000001</v>
      </c>
      <c r="F2270" s="133"/>
      <c r="G2270" s="133"/>
      <c r="H2270" s="133"/>
      <c r="I2270" s="133"/>
    </row>
    <row r="2271" spans="1:9">
      <c r="A2271" s="123">
        <v>54022090</v>
      </c>
      <c r="B2271" s="124" t="s">
        <v>200</v>
      </c>
      <c r="C2271" s="125"/>
      <c r="D2271" s="136">
        <v>2.8622000000000001</v>
      </c>
      <c r="E2271" s="136">
        <v>3.0802</v>
      </c>
      <c r="F2271" s="133"/>
      <c r="G2271" s="133"/>
      <c r="H2271" s="133"/>
      <c r="I2271" s="133"/>
    </row>
    <row r="2272" spans="1:9" ht="27">
      <c r="A2272" s="123">
        <v>54023111</v>
      </c>
      <c r="B2272" s="124" t="s">
        <v>2265</v>
      </c>
      <c r="C2272" s="125"/>
      <c r="D2272" s="136">
        <v>3.8</v>
      </c>
      <c r="E2272" s="136">
        <v>3.8</v>
      </c>
      <c r="F2272" s="133"/>
      <c r="G2272" s="133"/>
      <c r="H2272" s="133"/>
      <c r="I2272" s="133"/>
    </row>
    <row r="2273" spans="1:9" ht="27">
      <c r="A2273" s="123">
        <v>54023119</v>
      </c>
      <c r="B2273" s="124" t="s">
        <v>2266</v>
      </c>
      <c r="C2273" s="125"/>
      <c r="D2273" s="136">
        <v>2.2222</v>
      </c>
      <c r="E2273" s="136">
        <v>2.8576000000000001</v>
      </c>
      <c r="F2273" s="133"/>
      <c r="G2273" s="133"/>
      <c r="H2273" s="133"/>
      <c r="I2273" s="133"/>
    </row>
    <row r="2274" spans="1:9" ht="27">
      <c r="A2274" s="123">
        <v>54023190</v>
      </c>
      <c r="B2274" s="124" t="s">
        <v>2267</v>
      </c>
      <c r="C2274" s="125"/>
      <c r="D2274" s="136">
        <v>3.1152000000000002</v>
      </c>
      <c r="E2274" s="136">
        <v>2.5796000000000001</v>
      </c>
      <c r="F2274" s="133"/>
      <c r="G2274" s="133"/>
      <c r="H2274" s="133"/>
      <c r="I2274" s="133"/>
    </row>
    <row r="2275" spans="1:9">
      <c r="A2275" s="123">
        <v>54023219</v>
      </c>
      <c r="B2275" s="124" t="s">
        <v>2268</v>
      </c>
      <c r="C2275" s="125"/>
      <c r="D2275" s="138">
        <v>1.0624</v>
      </c>
      <c r="E2275" s="138">
        <v>1.1692</v>
      </c>
      <c r="F2275" s="133"/>
      <c r="G2275" s="133"/>
      <c r="H2275" s="133"/>
      <c r="I2275" s="133"/>
    </row>
    <row r="2276" spans="1:9">
      <c r="A2276" s="123">
        <v>54023290</v>
      </c>
      <c r="B2276" s="124" t="s">
        <v>2269</v>
      </c>
      <c r="C2276" s="125"/>
      <c r="D2276" s="138">
        <v>1.1771</v>
      </c>
      <c r="E2276" s="138">
        <v>1.3819999999999999</v>
      </c>
      <c r="F2276" s="133"/>
      <c r="G2276" s="133"/>
      <c r="H2276" s="133"/>
      <c r="I2276" s="133"/>
    </row>
    <row r="2277" spans="1:9">
      <c r="A2277" s="123">
        <v>54023310</v>
      </c>
      <c r="B2277" s="124" t="s">
        <v>2270</v>
      </c>
      <c r="C2277" s="125"/>
      <c r="D2277" s="138">
        <v>1.3269</v>
      </c>
      <c r="E2277" s="138">
        <v>1.3956999999999999</v>
      </c>
      <c r="F2277" s="133"/>
      <c r="G2277" s="133"/>
      <c r="H2277" s="133"/>
      <c r="I2277" s="133"/>
    </row>
    <row r="2278" spans="1:9">
      <c r="A2278" s="123">
        <v>54023320</v>
      </c>
      <c r="B2278" s="124" t="s">
        <v>2271</v>
      </c>
      <c r="C2278" s="125"/>
      <c r="D2278" s="138">
        <v>0.95850000000000002</v>
      </c>
      <c r="E2278" s="138">
        <v>1.3543000000000001</v>
      </c>
      <c r="F2278" s="133"/>
      <c r="G2278" s="133"/>
      <c r="H2278" s="133"/>
      <c r="I2278" s="133"/>
    </row>
    <row r="2279" spans="1:9">
      <c r="A2279" s="123">
        <v>54023390</v>
      </c>
      <c r="B2279" s="124" t="s">
        <v>200</v>
      </c>
      <c r="C2279" s="125"/>
      <c r="D2279" s="138">
        <v>53.6965</v>
      </c>
      <c r="E2279" s="138">
        <v>53.6965</v>
      </c>
      <c r="F2279" s="133"/>
      <c r="G2279" s="133"/>
      <c r="H2279" s="133"/>
      <c r="I2279" s="133"/>
    </row>
    <row r="2280" spans="1:9" ht="27">
      <c r="A2280" s="123">
        <v>54023400</v>
      </c>
      <c r="B2280" s="124" t="s">
        <v>2272</v>
      </c>
      <c r="C2280" s="125"/>
      <c r="D2280" s="138">
        <v>3.6017000000000001</v>
      </c>
      <c r="E2280" s="138">
        <v>4.0358999999999998</v>
      </c>
      <c r="F2280" s="133"/>
      <c r="G2280" s="133"/>
      <c r="H2280" s="133"/>
      <c r="I2280" s="133"/>
    </row>
    <row r="2281" spans="1:9">
      <c r="A2281" s="123">
        <v>54023900</v>
      </c>
      <c r="B2281" s="124" t="s">
        <v>2273</v>
      </c>
      <c r="C2281" s="125"/>
      <c r="D2281" s="136">
        <v>4.1185</v>
      </c>
      <c r="E2281" s="136">
        <v>4.1185</v>
      </c>
      <c r="F2281" s="133"/>
      <c r="G2281" s="133"/>
      <c r="H2281" s="133"/>
      <c r="I2281" s="133"/>
    </row>
    <row r="2282" spans="1:9" ht="27">
      <c r="A2282" s="123">
        <v>54024400</v>
      </c>
      <c r="B2282" s="124" t="s">
        <v>2274</v>
      </c>
      <c r="C2282" s="125"/>
      <c r="D2282" s="138">
        <v>2.5768</v>
      </c>
      <c r="E2282" s="138">
        <v>2.8492000000000002</v>
      </c>
      <c r="F2282" s="133"/>
      <c r="G2282" s="133"/>
      <c r="H2282" s="133"/>
      <c r="I2282" s="133"/>
    </row>
    <row r="2283" spans="1:9">
      <c r="A2283" s="123">
        <v>54024510</v>
      </c>
      <c r="B2283" s="124" t="s">
        <v>2275</v>
      </c>
      <c r="C2283" s="125"/>
      <c r="D2283" s="138">
        <v>4.3879000000000001</v>
      </c>
      <c r="E2283" s="138">
        <v>5.1323999999999996</v>
      </c>
      <c r="F2283" s="133"/>
      <c r="G2283" s="133"/>
      <c r="H2283" s="133"/>
      <c r="I2283" s="133"/>
    </row>
    <row r="2284" spans="1:9">
      <c r="A2284" s="123">
        <v>54024520</v>
      </c>
      <c r="B2284" s="124" t="s">
        <v>2276</v>
      </c>
      <c r="C2284" s="125"/>
      <c r="D2284" s="136">
        <v>0.92110000000000003</v>
      </c>
      <c r="E2284" s="136">
        <v>1.0136000000000001</v>
      </c>
      <c r="F2284" s="133"/>
      <c r="G2284" s="133"/>
      <c r="H2284" s="133"/>
      <c r="I2284" s="133"/>
    </row>
    <row r="2285" spans="1:9" ht="27">
      <c r="A2285" s="123">
        <v>54024590</v>
      </c>
      <c r="B2285" s="124" t="s">
        <v>2277</v>
      </c>
      <c r="C2285" s="125"/>
      <c r="D2285" s="138">
        <v>1.0279</v>
      </c>
      <c r="E2285" s="138">
        <v>1.1560999999999999</v>
      </c>
      <c r="F2285" s="133"/>
      <c r="G2285" s="133"/>
      <c r="H2285" s="133"/>
      <c r="I2285" s="133"/>
    </row>
    <row r="2286" spans="1:9">
      <c r="A2286" s="123">
        <v>54024600</v>
      </c>
      <c r="B2286" s="124" t="s">
        <v>2278</v>
      </c>
      <c r="C2286" s="125"/>
      <c r="D2286" s="138">
        <v>1.2629999999999999</v>
      </c>
      <c r="E2286" s="138">
        <v>1.5502</v>
      </c>
      <c r="F2286" s="133"/>
      <c r="G2286" s="133"/>
      <c r="H2286" s="133"/>
      <c r="I2286" s="133"/>
    </row>
    <row r="2287" spans="1:9">
      <c r="A2287" s="123">
        <v>54024710</v>
      </c>
      <c r="B2287" s="124" t="s">
        <v>2270</v>
      </c>
      <c r="C2287" s="125"/>
      <c r="D2287" s="138">
        <v>1.8779999999999999</v>
      </c>
      <c r="E2287" s="138">
        <v>2.6955</v>
      </c>
      <c r="F2287" s="133"/>
      <c r="G2287" s="133"/>
      <c r="H2287" s="133"/>
      <c r="I2287" s="133"/>
    </row>
    <row r="2288" spans="1:9">
      <c r="A2288" s="123">
        <v>54024720</v>
      </c>
      <c r="B2288" s="124" t="s">
        <v>2271</v>
      </c>
      <c r="C2288" s="125"/>
      <c r="D2288" s="138">
        <v>1.3136000000000001</v>
      </c>
      <c r="E2288" s="138">
        <v>1.4749000000000001</v>
      </c>
      <c r="F2288" s="133"/>
      <c r="G2288" s="133"/>
      <c r="H2288" s="133"/>
      <c r="I2288" s="133"/>
    </row>
    <row r="2289" spans="1:9">
      <c r="A2289" s="123">
        <v>54024790</v>
      </c>
      <c r="B2289" s="124" t="s">
        <v>200</v>
      </c>
      <c r="C2289" s="125"/>
      <c r="D2289" s="136">
        <v>8</v>
      </c>
      <c r="E2289" s="136">
        <v>11.8253</v>
      </c>
      <c r="F2289" s="133"/>
      <c r="G2289" s="133"/>
      <c r="H2289" s="133"/>
      <c r="I2289" s="133"/>
    </row>
    <row r="2290" spans="1:9" ht="27">
      <c r="A2290" s="123">
        <v>54024800</v>
      </c>
      <c r="B2290" s="124" t="s">
        <v>2279</v>
      </c>
      <c r="C2290" s="125"/>
      <c r="D2290" s="138">
        <v>1.3323</v>
      </c>
      <c r="E2290" s="138">
        <v>1.8858999999999999</v>
      </c>
      <c r="F2290" s="133"/>
      <c r="G2290" s="133"/>
      <c r="H2290" s="133"/>
      <c r="I2290" s="133"/>
    </row>
    <row r="2291" spans="1:9">
      <c r="A2291" s="123">
        <v>54024910</v>
      </c>
      <c r="B2291" s="124" t="s">
        <v>2280</v>
      </c>
      <c r="C2291" s="125"/>
      <c r="D2291" s="136">
        <v>1.8575999999999999</v>
      </c>
      <c r="E2291" s="136">
        <v>1.9146000000000001</v>
      </c>
      <c r="F2291" s="133"/>
      <c r="G2291" s="133"/>
      <c r="H2291" s="133"/>
      <c r="I2291" s="133"/>
    </row>
    <row r="2292" spans="1:9" ht="27">
      <c r="A2292" s="123">
        <v>54024990</v>
      </c>
      <c r="B2292" s="124" t="s">
        <v>2281</v>
      </c>
      <c r="C2292" s="125"/>
      <c r="D2292" s="136">
        <v>2.0451000000000001</v>
      </c>
      <c r="E2292" s="136">
        <v>2.4693999999999998</v>
      </c>
      <c r="F2292" s="133"/>
      <c r="G2292" s="133"/>
      <c r="H2292" s="133"/>
      <c r="I2292" s="133"/>
    </row>
    <row r="2293" spans="1:9">
      <c r="A2293" s="123">
        <v>54025110</v>
      </c>
      <c r="B2293" s="124" t="s">
        <v>2282</v>
      </c>
      <c r="C2293" s="125"/>
      <c r="D2293" s="138">
        <v>2</v>
      </c>
      <c r="E2293" s="138">
        <v>2</v>
      </c>
      <c r="F2293" s="133"/>
      <c r="G2293" s="133"/>
      <c r="H2293" s="133"/>
      <c r="I2293" s="133"/>
    </row>
    <row r="2294" spans="1:9">
      <c r="A2294" s="123">
        <v>54025200</v>
      </c>
      <c r="B2294" s="124" t="s">
        <v>2283</v>
      </c>
      <c r="C2294" s="125"/>
      <c r="D2294" s="138">
        <v>8.8011999999999997</v>
      </c>
      <c r="E2294" s="138">
        <v>8.8594000000000008</v>
      </c>
      <c r="F2294" s="133"/>
      <c r="G2294" s="133"/>
      <c r="H2294" s="133"/>
      <c r="I2294" s="133"/>
    </row>
    <row r="2295" spans="1:9">
      <c r="A2295" s="123">
        <v>54025300</v>
      </c>
      <c r="B2295" s="126" t="s">
        <v>2284</v>
      </c>
      <c r="C2295" s="125"/>
      <c r="D2295" s="136">
        <v>2.0238999999999998</v>
      </c>
      <c r="E2295" s="136">
        <v>5.4242999999999997</v>
      </c>
      <c r="F2295" s="133"/>
      <c r="G2295" s="133"/>
      <c r="H2295" s="133"/>
      <c r="I2295" s="133"/>
    </row>
    <row r="2296" spans="1:9" ht="27">
      <c r="A2296" s="123">
        <v>54026110</v>
      </c>
      <c r="B2296" s="124" t="s">
        <v>2285</v>
      </c>
      <c r="C2296" s="125"/>
      <c r="D2296" s="138">
        <v>1.3069999999999999</v>
      </c>
      <c r="E2296" s="138">
        <v>3.2216999999999998</v>
      </c>
      <c r="F2296" s="133"/>
      <c r="G2296" s="133"/>
      <c r="H2296" s="133"/>
      <c r="I2296" s="133"/>
    </row>
    <row r="2297" spans="1:9">
      <c r="A2297" s="123">
        <v>54026190</v>
      </c>
      <c r="B2297" s="124" t="s">
        <v>2286</v>
      </c>
      <c r="C2297" s="125"/>
      <c r="D2297" s="138">
        <v>2.5789</v>
      </c>
      <c r="E2297" s="138">
        <v>3.2652000000000001</v>
      </c>
      <c r="F2297" s="133"/>
      <c r="G2297" s="133"/>
      <c r="H2297" s="133"/>
      <c r="I2297" s="133"/>
    </row>
    <row r="2298" spans="1:9" ht="27">
      <c r="A2298" s="123">
        <v>54026200</v>
      </c>
      <c r="B2298" s="124" t="s">
        <v>2287</v>
      </c>
      <c r="C2298" s="125"/>
      <c r="D2298" s="138">
        <v>1.8896999999999999</v>
      </c>
      <c r="E2298" s="138">
        <v>6.5049999999999999</v>
      </c>
      <c r="F2298" s="133"/>
      <c r="G2298" s="133"/>
      <c r="H2298" s="133"/>
      <c r="I2298" s="133"/>
    </row>
    <row r="2299" spans="1:9">
      <c r="A2299" s="123">
        <v>54026300</v>
      </c>
      <c r="B2299" s="126" t="s">
        <v>2284</v>
      </c>
      <c r="C2299" s="125"/>
      <c r="D2299" s="138">
        <v>4.3013000000000003</v>
      </c>
      <c r="E2299" s="138">
        <v>4.9812000000000003</v>
      </c>
      <c r="F2299" s="133"/>
      <c r="G2299" s="133"/>
      <c r="H2299" s="133"/>
      <c r="I2299" s="133"/>
    </row>
    <row r="2300" spans="1:9" ht="27">
      <c r="A2300" s="123">
        <v>54026900</v>
      </c>
      <c r="B2300" s="124" t="s">
        <v>2288</v>
      </c>
      <c r="C2300" s="125"/>
      <c r="D2300" s="138">
        <v>2.6</v>
      </c>
      <c r="E2300" s="138">
        <v>2.6074000000000002</v>
      </c>
      <c r="F2300" s="133"/>
      <c r="G2300" s="133"/>
      <c r="H2300" s="133"/>
      <c r="I2300" s="133"/>
    </row>
    <row r="2301" spans="1:9">
      <c r="A2301" s="123">
        <v>54033110</v>
      </c>
      <c r="B2301" s="124" t="s">
        <v>2289</v>
      </c>
      <c r="C2301" s="125"/>
      <c r="D2301" s="138">
        <v>6.51</v>
      </c>
      <c r="E2301" s="138">
        <v>6.5331999999999999</v>
      </c>
      <c r="F2301" s="133"/>
      <c r="G2301" s="133"/>
      <c r="H2301" s="133"/>
      <c r="I2301" s="133"/>
    </row>
    <row r="2302" spans="1:9">
      <c r="A2302" s="123">
        <v>54033190</v>
      </c>
      <c r="B2302" s="124" t="s">
        <v>200</v>
      </c>
      <c r="C2302" s="125"/>
      <c r="D2302" s="136">
        <v>3.3584999999999998</v>
      </c>
      <c r="E2302" s="136">
        <v>7.5284000000000004</v>
      </c>
      <c r="F2302" s="133"/>
      <c r="G2302" s="133"/>
      <c r="H2302" s="133"/>
      <c r="I2302" s="133"/>
    </row>
    <row r="2303" spans="1:9" ht="27">
      <c r="A2303" s="123">
        <v>54033200</v>
      </c>
      <c r="B2303" s="124" t="s">
        <v>2290</v>
      </c>
      <c r="C2303" s="125"/>
      <c r="D2303" s="138">
        <v>15.293100000000001</v>
      </c>
      <c r="E2303" s="138">
        <v>15.293100000000001</v>
      </c>
      <c r="F2303" s="133"/>
      <c r="G2303" s="133"/>
      <c r="H2303" s="133"/>
      <c r="I2303" s="133"/>
    </row>
    <row r="2304" spans="1:9">
      <c r="A2304" s="123">
        <v>54034100</v>
      </c>
      <c r="B2304" s="124" t="s">
        <v>2291</v>
      </c>
      <c r="C2304" s="125"/>
      <c r="D2304" s="138">
        <v>0.53879999999999995</v>
      </c>
      <c r="E2304" s="138">
        <v>2.1898</v>
      </c>
      <c r="F2304" s="133"/>
      <c r="G2304" s="133"/>
      <c r="H2304" s="133"/>
      <c r="I2304" s="133"/>
    </row>
    <row r="2305" spans="1:9" ht="27">
      <c r="A2305" s="123">
        <v>54034900</v>
      </c>
      <c r="B2305" s="124" t="s">
        <v>2292</v>
      </c>
      <c r="C2305" s="125"/>
      <c r="D2305" s="138">
        <v>1.8769</v>
      </c>
      <c r="E2305" s="138">
        <v>2.2246999999999999</v>
      </c>
      <c r="F2305" s="133"/>
      <c r="G2305" s="133"/>
      <c r="H2305" s="133"/>
      <c r="I2305" s="133"/>
    </row>
    <row r="2306" spans="1:9" ht="27">
      <c r="A2306" s="123">
        <v>54041100</v>
      </c>
      <c r="B2306" s="124" t="s">
        <v>2293</v>
      </c>
      <c r="C2306" s="125"/>
      <c r="D2306" s="138">
        <v>2.895</v>
      </c>
      <c r="E2306" s="138">
        <v>5.0484999999999998</v>
      </c>
      <c r="F2306" s="133"/>
      <c r="G2306" s="133"/>
      <c r="H2306" s="133"/>
      <c r="I2306" s="133"/>
    </row>
    <row r="2307" spans="1:9" ht="27">
      <c r="A2307" s="123">
        <v>54041200</v>
      </c>
      <c r="B2307" s="124" t="s">
        <v>2294</v>
      </c>
      <c r="C2307" s="125"/>
      <c r="D2307" s="136">
        <v>1.3289</v>
      </c>
      <c r="E2307" s="136">
        <v>2.3940999999999999</v>
      </c>
      <c r="F2307" s="133"/>
      <c r="G2307" s="133"/>
      <c r="H2307" s="133"/>
      <c r="I2307" s="133"/>
    </row>
    <row r="2308" spans="1:9" ht="27">
      <c r="A2308" s="123">
        <v>54041990</v>
      </c>
      <c r="B2308" s="124" t="s">
        <v>2295</v>
      </c>
      <c r="C2308" s="125"/>
      <c r="D2308" s="136">
        <v>2.0085999999999999</v>
      </c>
      <c r="E2308" s="136">
        <v>2.0085999999999999</v>
      </c>
      <c r="F2308" s="133"/>
      <c r="G2308" s="133"/>
      <c r="H2308" s="133"/>
      <c r="I2308" s="133"/>
    </row>
    <row r="2309" spans="1:9">
      <c r="A2309" s="123">
        <v>54049000</v>
      </c>
      <c r="B2309" s="124" t="s">
        <v>2296</v>
      </c>
      <c r="C2309" s="125"/>
      <c r="D2309" s="136">
        <v>2.2736000000000001</v>
      </c>
      <c r="E2309" s="136">
        <v>4.3287000000000004</v>
      </c>
      <c r="F2309" s="133"/>
      <c r="G2309" s="133"/>
      <c r="H2309" s="133"/>
      <c r="I2309" s="133"/>
    </row>
    <row r="2310" spans="1:9">
      <c r="A2310" s="123">
        <v>54050000</v>
      </c>
      <c r="B2310" s="124" t="s">
        <v>2297</v>
      </c>
      <c r="C2310" s="125"/>
      <c r="D2310" s="136">
        <v>4.2247000000000003</v>
      </c>
      <c r="E2310" s="136">
        <v>23.832000000000001</v>
      </c>
      <c r="F2310" s="133"/>
      <c r="G2310" s="133"/>
      <c r="H2310" s="133"/>
      <c r="I2310" s="133"/>
    </row>
    <row r="2311" spans="1:9">
      <c r="A2311" s="123">
        <v>54060010</v>
      </c>
      <c r="B2311" s="124" t="s">
        <v>2298</v>
      </c>
      <c r="C2311" s="125"/>
      <c r="D2311" s="136">
        <v>2.7974000000000001</v>
      </c>
      <c r="E2311" s="136">
        <v>4.3800999999999997</v>
      </c>
      <c r="F2311" s="133"/>
      <c r="G2311" s="133"/>
      <c r="H2311" s="133"/>
      <c r="I2311" s="133"/>
    </row>
    <row r="2312" spans="1:9">
      <c r="A2312" s="123">
        <v>54071011</v>
      </c>
      <c r="B2312" s="124" t="s">
        <v>2299</v>
      </c>
      <c r="C2312" s="125"/>
      <c r="D2312" s="136">
        <v>31.146999999999998</v>
      </c>
      <c r="E2312" s="136">
        <v>31.0137</v>
      </c>
      <c r="F2312" s="133"/>
      <c r="G2312" s="133"/>
      <c r="H2312" s="133"/>
      <c r="I2312" s="133"/>
    </row>
    <row r="2313" spans="1:9">
      <c r="A2313" s="123">
        <v>54071019</v>
      </c>
      <c r="B2313" s="124" t="s">
        <v>2300</v>
      </c>
      <c r="C2313" s="125"/>
      <c r="D2313" s="136">
        <v>4.1353</v>
      </c>
      <c r="E2313" s="136">
        <v>4.6923000000000004</v>
      </c>
      <c r="F2313" s="133"/>
      <c r="G2313" s="133"/>
      <c r="H2313" s="133"/>
      <c r="I2313" s="133"/>
    </row>
    <row r="2314" spans="1:9">
      <c r="A2314" s="123">
        <v>54071021</v>
      </c>
      <c r="B2314" s="124" t="s">
        <v>2301</v>
      </c>
      <c r="C2314" s="125"/>
      <c r="D2314" s="138">
        <v>1.7053</v>
      </c>
      <c r="E2314" s="138">
        <v>2.4190999999999998</v>
      </c>
      <c r="F2314" s="133"/>
      <c r="G2314" s="133"/>
      <c r="H2314" s="133"/>
      <c r="I2314" s="133"/>
    </row>
    <row r="2315" spans="1:9">
      <c r="A2315" s="123">
        <v>54071029</v>
      </c>
      <c r="B2315" s="124" t="s">
        <v>2302</v>
      </c>
      <c r="C2315" s="125"/>
      <c r="D2315" s="138">
        <v>4.4832000000000001</v>
      </c>
      <c r="E2315" s="138">
        <v>4.4843000000000002</v>
      </c>
      <c r="F2315" s="133"/>
      <c r="G2315" s="133"/>
      <c r="H2315" s="133"/>
      <c r="I2315" s="133"/>
    </row>
    <row r="2316" spans="1:9">
      <c r="A2316" s="123">
        <v>54072000</v>
      </c>
      <c r="B2316" s="124" t="s">
        <v>2303</v>
      </c>
      <c r="C2316" s="125"/>
      <c r="D2316" s="138">
        <v>1.0914999999999999</v>
      </c>
      <c r="E2316" s="138">
        <v>2.9346000000000001</v>
      </c>
      <c r="F2316" s="133"/>
      <c r="G2316" s="133"/>
      <c r="H2316" s="133"/>
      <c r="I2316" s="133"/>
    </row>
    <row r="2317" spans="1:9">
      <c r="A2317" s="123">
        <v>54073000</v>
      </c>
      <c r="B2317" s="126" t="s">
        <v>2304</v>
      </c>
      <c r="C2317" s="125"/>
      <c r="D2317" s="138">
        <v>4.1570999999999998</v>
      </c>
      <c r="E2317" s="138">
        <v>6.5041000000000002</v>
      </c>
      <c r="F2317" s="133"/>
      <c r="G2317" s="133"/>
      <c r="H2317" s="133"/>
      <c r="I2317" s="133"/>
    </row>
    <row r="2318" spans="1:9" ht="27">
      <c r="A2318" s="123">
        <v>54074100</v>
      </c>
      <c r="B2318" s="124" t="s">
        <v>2305</v>
      </c>
      <c r="C2318" s="125"/>
      <c r="D2318" s="136">
        <v>4.2352999999999996</v>
      </c>
      <c r="E2318" s="136">
        <v>20.349699999999999</v>
      </c>
      <c r="F2318" s="133"/>
      <c r="G2318" s="133"/>
      <c r="H2318" s="133"/>
      <c r="I2318" s="133"/>
    </row>
    <row r="2319" spans="1:9" ht="27">
      <c r="A2319" s="123">
        <v>54074200</v>
      </c>
      <c r="B2319" s="124" t="s">
        <v>2306</v>
      </c>
      <c r="C2319" s="125"/>
      <c r="D2319" s="138">
        <v>3.9577</v>
      </c>
      <c r="E2319" s="138">
        <v>10.156700000000001</v>
      </c>
      <c r="F2319" s="133"/>
      <c r="G2319" s="133"/>
      <c r="H2319" s="133"/>
      <c r="I2319" s="133"/>
    </row>
    <row r="2320" spans="1:9">
      <c r="A2320" s="123">
        <v>54074300</v>
      </c>
      <c r="B2320" s="124" t="s">
        <v>2307</v>
      </c>
      <c r="C2320" s="125"/>
      <c r="D2320" s="136">
        <v>1.8</v>
      </c>
      <c r="E2320" s="136">
        <v>2.2787000000000002</v>
      </c>
      <c r="F2320" s="133"/>
      <c r="G2320" s="133"/>
      <c r="H2320" s="133"/>
      <c r="I2320" s="133"/>
    </row>
    <row r="2321" spans="1:9" ht="27">
      <c r="A2321" s="123">
        <v>54074400</v>
      </c>
      <c r="B2321" s="124" t="s">
        <v>2308</v>
      </c>
      <c r="C2321" s="125"/>
      <c r="D2321" s="138">
        <v>1.8</v>
      </c>
      <c r="E2321" s="138">
        <v>2.3553000000000002</v>
      </c>
      <c r="F2321" s="133"/>
      <c r="G2321" s="133"/>
      <c r="H2321" s="133"/>
      <c r="I2321" s="133"/>
    </row>
    <row r="2322" spans="1:9">
      <c r="A2322" s="123">
        <v>54075100</v>
      </c>
      <c r="B2322" s="124" t="s">
        <v>2309</v>
      </c>
      <c r="C2322" s="125"/>
      <c r="D2322" s="136">
        <v>1.9394</v>
      </c>
      <c r="E2322" s="136">
        <v>2.5230999999999999</v>
      </c>
      <c r="F2322" s="133"/>
      <c r="G2322" s="133"/>
      <c r="H2322" s="133"/>
      <c r="I2322" s="133"/>
    </row>
    <row r="2323" spans="1:9" ht="27">
      <c r="A2323" s="123">
        <v>54075210</v>
      </c>
      <c r="B2323" s="124" t="s">
        <v>2310</v>
      </c>
      <c r="C2323" s="125"/>
      <c r="D2323" s="138">
        <v>2.2218</v>
      </c>
      <c r="E2323" s="138">
        <v>2.7753000000000001</v>
      </c>
      <c r="F2323" s="133"/>
      <c r="G2323" s="133"/>
      <c r="H2323" s="133"/>
      <c r="I2323" s="133"/>
    </row>
    <row r="2324" spans="1:9">
      <c r="A2324" s="123">
        <v>54075220</v>
      </c>
      <c r="B2324" s="124" t="s">
        <v>2311</v>
      </c>
      <c r="C2324" s="125"/>
      <c r="D2324" s="136">
        <v>1.9448000000000001</v>
      </c>
      <c r="E2324" s="136">
        <v>2.3239999999999998</v>
      </c>
      <c r="F2324" s="133"/>
      <c r="G2324" s="133"/>
      <c r="H2324" s="133"/>
      <c r="I2324" s="133"/>
    </row>
    <row r="2325" spans="1:9" ht="27">
      <c r="A2325" s="123">
        <v>54075300</v>
      </c>
      <c r="B2325" s="124" t="s">
        <v>2312</v>
      </c>
      <c r="C2325" s="125"/>
      <c r="D2325" s="138">
        <v>2.0952999999999999</v>
      </c>
      <c r="E2325" s="138">
        <v>3.0064000000000002</v>
      </c>
      <c r="F2325" s="133"/>
      <c r="G2325" s="133"/>
      <c r="H2325" s="133"/>
      <c r="I2325" s="133"/>
    </row>
    <row r="2326" spans="1:9">
      <c r="A2326" s="123">
        <v>54075400</v>
      </c>
      <c r="B2326" s="124" t="s">
        <v>2313</v>
      </c>
      <c r="C2326" s="125"/>
      <c r="D2326" s="136">
        <v>2.1</v>
      </c>
      <c r="E2326" s="136">
        <v>2.6663999999999999</v>
      </c>
      <c r="F2326" s="133"/>
      <c r="G2326" s="133"/>
      <c r="H2326" s="133"/>
      <c r="I2326" s="133"/>
    </row>
    <row r="2327" spans="1:9" ht="27">
      <c r="A2327" s="123">
        <v>54076100</v>
      </c>
      <c r="B2327" s="126" t="s">
        <v>2314</v>
      </c>
      <c r="C2327" s="125"/>
      <c r="D2327" s="138">
        <v>1.6391</v>
      </c>
      <c r="E2327" s="138">
        <v>1.9295</v>
      </c>
      <c r="F2327" s="133"/>
      <c r="G2327" s="133"/>
      <c r="H2327" s="133"/>
      <c r="I2327" s="133"/>
    </row>
    <row r="2328" spans="1:9" ht="27">
      <c r="A2328" s="123">
        <v>54076900</v>
      </c>
      <c r="B2328" s="124" t="s">
        <v>2315</v>
      </c>
      <c r="C2328" s="125"/>
      <c r="D2328" s="138">
        <v>2.4762</v>
      </c>
      <c r="E2328" s="138">
        <v>2.8386</v>
      </c>
      <c r="F2328" s="133"/>
      <c r="G2328" s="133"/>
      <c r="H2328" s="133"/>
      <c r="I2328" s="133"/>
    </row>
    <row r="2329" spans="1:9" ht="27">
      <c r="A2329" s="123">
        <v>54077100</v>
      </c>
      <c r="B2329" s="124" t="s">
        <v>2316</v>
      </c>
      <c r="C2329" s="125"/>
      <c r="D2329" s="136">
        <v>3.8254000000000001</v>
      </c>
      <c r="E2329" s="136">
        <v>4.0968999999999998</v>
      </c>
      <c r="F2329" s="133"/>
      <c r="G2329" s="133"/>
      <c r="H2329" s="133"/>
      <c r="I2329" s="133"/>
    </row>
    <row r="2330" spans="1:9">
      <c r="A2330" s="123">
        <v>54077200</v>
      </c>
      <c r="B2330" s="124" t="s">
        <v>2317</v>
      </c>
      <c r="C2330" s="125"/>
      <c r="D2330" s="138">
        <v>2.2178</v>
      </c>
      <c r="E2330" s="138">
        <v>2.8624000000000001</v>
      </c>
      <c r="F2330" s="133"/>
      <c r="G2330" s="133"/>
      <c r="H2330" s="133"/>
      <c r="I2330" s="133"/>
    </row>
    <row r="2331" spans="1:9">
      <c r="A2331" s="123">
        <v>54077300</v>
      </c>
      <c r="B2331" s="124" t="s">
        <v>2318</v>
      </c>
      <c r="C2331" s="125"/>
      <c r="D2331" s="136">
        <v>2.7494000000000001</v>
      </c>
      <c r="E2331" s="136">
        <v>4.6696999999999997</v>
      </c>
      <c r="F2331" s="133"/>
      <c r="G2331" s="133"/>
      <c r="H2331" s="133"/>
      <c r="I2331" s="133"/>
    </row>
    <row r="2332" spans="1:9">
      <c r="A2332" s="123">
        <v>54077400</v>
      </c>
      <c r="B2332" s="124" t="s">
        <v>2319</v>
      </c>
      <c r="C2332" s="125"/>
      <c r="D2332" s="138">
        <v>3.1023000000000001</v>
      </c>
      <c r="E2332" s="138">
        <v>4.5461999999999998</v>
      </c>
      <c r="F2332" s="133"/>
      <c r="G2332" s="133"/>
      <c r="H2332" s="133"/>
      <c r="I2332" s="133"/>
    </row>
    <row r="2333" spans="1:9">
      <c r="A2333" s="123">
        <v>54078100</v>
      </c>
      <c r="B2333" s="124" t="s">
        <v>2320</v>
      </c>
      <c r="C2333" s="125"/>
      <c r="D2333" s="136">
        <v>2.1211000000000002</v>
      </c>
      <c r="E2333" s="136">
        <v>3.0596000000000001</v>
      </c>
      <c r="F2333" s="133"/>
      <c r="G2333" s="133"/>
      <c r="H2333" s="133"/>
      <c r="I2333" s="133"/>
    </row>
    <row r="2334" spans="1:9" ht="27">
      <c r="A2334" s="123">
        <v>54078200</v>
      </c>
      <c r="B2334" s="124" t="s">
        <v>2321</v>
      </c>
      <c r="C2334" s="125"/>
      <c r="D2334" s="138">
        <v>2.96</v>
      </c>
      <c r="E2334" s="138">
        <v>3.7429000000000001</v>
      </c>
      <c r="F2334" s="133"/>
      <c r="G2334" s="133"/>
      <c r="H2334" s="133"/>
      <c r="I2334" s="133"/>
    </row>
    <row r="2335" spans="1:9">
      <c r="A2335" s="123">
        <v>54078300</v>
      </c>
      <c r="B2335" s="124" t="s">
        <v>2322</v>
      </c>
      <c r="C2335" s="125"/>
      <c r="D2335" s="136">
        <v>2.6735000000000002</v>
      </c>
      <c r="E2335" s="136">
        <v>3.4695</v>
      </c>
      <c r="F2335" s="133"/>
      <c r="G2335" s="133"/>
      <c r="H2335" s="133"/>
      <c r="I2335" s="133"/>
    </row>
    <row r="2336" spans="1:9" ht="27">
      <c r="A2336" s="123">
        <v>54078400</v>
      </c>
      <c r="B2336" s="124" t="s">
        <v>2323</v>
      </c>
      <c r="C2336" s="125"/>
      <c r="D2336" s="138">
        <v>2.8026</v>
      </c>
      <c r="E2336" s="138">
        <v>3.6812</v>
      </c>
      <c r="F2336" s="133"/>
      <c r="G2336" s="133"/>
      <c r="H2336" s="133"/>
      <c r="I2336" s="133"/>
    </row>
    <row r="2337" spans="1:9">
      <c r="A2337" s="123">
        <v>54079100</v>
      </c>
      <c r="B2337" s="124" t="s">
        <v>2324</v>
      </c>
      <c r="C2337" s="125"/>
      <c r="D2337" s="136">
        <v>3.2936999999999999</v>
      </c>
      <c r="E2337" s="136">
        <v>4.0509000000000004</v>
      </c>
      <c r="F2337" s="133"/>
      <c r="G2337" s="133"/>
      <c r="H2337" s="133"/>
      <c r="I2337" s="133"/>
    </row>
    <row r="2338" spans="1:9" ht="27">
      <c r="A2338" s="123">
        <v>54079200</v>
      </c>
      <c r="B2338" s="124" t="s">
        <v>2325</v>
      </c>
      <c r="C2338" s="125"/>
      <c r="D2338" s="138">
        <v>5.4115000000000002</v>
      </c>
      <c r="E2338" s="138">
        <v>6.3680000000000003</v>
      </c>
      <c r="F2338" s="133"/>
      <c r="G2338" s="133"/>
      <c r="H2338" s="133"/>
      <c r="I2338" s="133"/>
    </row>
    <row r="2339" spans="1:9">
      <c r="A2339" s="123">
        <v>54079300</v>
      </c>
      <c r="B2339" s="124" t="s">
        <v>2326</v>
      </c>
      <c r="C2339" s="125"/>
      <c r="D2339" s="136">
        <v>3.3614999999999999</v>
      </c>
      <c r="E2339" s="136">
        <v>2.1827999999999999</v>
      </c>
      <c r="F2339" s="133"/>
      <c r="G2339" s="133"/>
      <c r="H2339" s="133"/>
      <c r="I2339" s="133"/>
    </row>
    <row r="2340" spans="1:9" ht="27">
      <c r="A2340" s="123">
        <v>54079400</v>
      </c>
      <c r="B2340" s="124" t="s">
        <v>2327</v>
      </c>
      <c r="C2340" s="125"/>
      <c r="D2340" s="138">
        <v>6.6348000000000003</v>
      </c>
      <c r="E2340" s="138">
        <v>11.3507</v>
      </c>
      <c r="F2340" s="133"/>
      <c r="G2340" s="133"/>
      <c r="H2340" s="133"/>
      <c r="I2340" s="133"/>
    </row>
    <row r="2341" spans="1:9">
      <c r="A2341" s="123">
        <v>54081000</v>
      </c>
      <c r="B2341" s="124" t="s">
        <v>2328</v>
      </c>
      <c r="C2341" s="125"/>
      <c r="D2341" s="138">
        <v>11.0623</v>
      </c>
      <c r="E2341" s="138">
        <v>12.905900000000001</v>
      </c>
      <c r="F2341" s="133"/>
      <c r="G2341" s="133"/>
      <c r="H2341" s="133"/>
      <c r="I2341" s="133"/>
    </row>
    <row r="2342" spans="1:9" ht="27">
      <c r="A2342" s="123">
        <v>54082100</v>
      </c>
      <c r="B2342" s="124" t="s">
        <v>2329</v>
      </c>
      <c r="C2342" s="125"/>
      <c r="D2342" s="138">
        <v>4.2306999999999997</v>
      </c>
      <c r="E2342" s="138">
        <v>8.6518999999999995</v>
      </c>
      <c r="F2342" s="133"/>
      <c r="G2342" s="133"/>
      <c r="H2342" s="133"/>
      <c r="I2342" s="133"/>
    </row>
    <row r="2343" spans="1:9">
      <c r="A2343" s="123">
        <v>54082200</v>
      </c>
      <c r="B2343" s="124" t="s">
        <v>2330</v>
      </c>
      <c r="C2343" s="125"/>
      <c r="D2343" s="136">
        <v>6.7533000000000003</v>
      </c>
      <c r="E2343" s="136">
        <v>8.5197000000000003</v>
      </c>
      <c r="F2343" s="133"/>
      <c r="G2343" s="133"/>
      <c r="H2343" s="133"/>
      <c r="I2343" s="133"/>
    </row>
    <row r="2344" spans="1:9" ht="27">
      <c r="A2344" s="123">
        <v>54082400</v>
      </c>
      <c r="B2344" s="124" t="s">
        <v>2331</v>
      </c>
      <c r="C2344" s="125"/>
      <c r="D2344" s="138">
        <v>4.5970000000000004</v>
      </c>
      <c r="E2344" s="138">
        <v>9.4875000000000007</v>
      </c>
      <c r="F2344" s="133"/>
      <c r="G2344" s="133"/>
      <c r="H2344" s="133"/>
      <c r="I2344" s="133"/>
    </row>
    <row r="2345" spans="1:9">
      <c r="A2345" s="123">
        <v>54083100</v>
      </c>
      <c r="B2345" s="124" t="s">
        <v>2332</v>
      </c>
      <c r="C2345" s="125"/>
      <c r="D2345" s="136">
        <v>10.089600000000001</v>
      </c>
      <c r="E2345" s="136">
        <v>10.089600000000001</v>
      </c>
      <c r="F2345" s="133"/>
      <c r="G2345" s="133"/>
      <c r="H2345" s="133"/>
      <c r="I2345" s="133"/>
    </row>
    <row r="2346" spans="1:9" ht="27">
      <c r="A2346" s="123">
        <v>54083200</v>
      </c>
      <c r="B2346" s="124" t="s">
        <v>2333</v>
      </c>
      <c r="C2346" s="125"/>
      <c r="D2346" s="138">
        <v>11.1646</v>
      </c>
      <c r="E2346" s="138">
        <v>12.7372</v>
      </c>
      <c r="F2346" s="133"/>
      <c r="G2346" s="133"/>
      <c r="H2346" s="133"/>
      <c r="I2346" s="133"/>
    </row>
    <row r="2347" spans="1:9">
      <c r="A2347" s="123">
        <v>54083300</v>
      </c>
      <c r="B2347" s="124" t="s">
        <v>2334</v>
      </c>
      <c r="C2347" s="125"/>
      <c r="D2347" s="136">
        <v>2.5823</v>
      </c>
      <c r="E2347" s="136">
        <v>2.6633</v>
      </c>
      <c r="F2347" s="133"/>
      <c r="G2347" s="133"/>
      <c r="H2347" s="133"/>
      <c r="I2347" s="133"/>
    </row>
    <row r="2348" spans="1:9" ht="27">
      <c r="A2348" s="123">
        <v>54083400</v>
      </c>
      <c r="B2348" s="124" t="s">
        <v>2335</v>
      </c>
      <c r="C2348" s="125"/>
      <c r="D2348" s="138">
        <v>9.1030999999999995</v>
      </c>
      <c r="E2348" s="138">
        <v>9.1378000000000004</v>
      </c>
      <c r="F2348" s="133"/>
      <c r="G2348" s="133"/>
      <c r="H2348" s="133"/>
      <c r="I2348" s="133"/>
    </row>
    <row r="2349" spans="1:9" ht="27">
      <c r="A2349" s="123">
        <v>55014000</v>
      </c>
      <c r="B2349" s="124" t="s">
        <v>2336</v>
      </c>
      <c r="C2349" s="125"/>
      <c r="D2349" s="136">
        <v>0.87609999999999999</v>
      </c>
      <c r="E2349" s="136">
        <v>1.0364</v>
      </c>
      <c r="F2349" s="133"/>
      <c r="G2349" s="133"/>
      <c r="H2349" s="133"/>
      <c r="I2349" s="133"/>
    </row>
    <row r="2350" spans="1:9">
      <c r="A2350" s="123">
        <v>55021000</v>
      </c>
      <c r="B2350" s="126" t="s">
        <v>2337</v>
      </c>
      <c r="C2350" s="125"/>
      <c r="D2350" s="136">
        <v>2.2494999999999998</v>
      </c>
      <c r="E2350" s="136">
        <v>2.3715999999999999</v>
      </c>
      <c r="F2350" s="133"/>
      <c r="G2350" s="133"/>
      <c r="H2350" s="133"/>
      <c r="I2350" s="133"/>
    </row>
    <row r="2351" spans="1:9">
      <c r="A2351" s="123">
        <v>55031100</v>
      </c>
      <c r="B2351" s="124" t="s">
        <v>2338</v>
      </c>
      <c r="C2351" s="125"/>
      <c r="D2351" s="136">
        <v>0.77600000000000002</v>
      </c>
      <c r="E2351" s="136">
        <v>1.0456000000000001</v>
      </c>
      <c r="F2351" s="133"/>
      <c r="G2351" s="133"/>
      <c r="H2351" s="133"/>
      <c r="I2351" s="133"/>
    </row>
    <row r="2352" spans="1:9">
      <c r="A2352" s="123">
        <v>55031990</v>
      </c>
      <c r="B2352" s="124" t="s">
        <v>2339</v>
      </c>
      <c r="C2352" s="125"/>
      <c r="D2352" s="138">
        <v>0.84699999999999998</v>
      </c>
      <c r="E2352" s="138">
        <v>0.98909999999999998</v>
      </c>
      <c r="F2352" s="133"/>
      <c r="G2352" s="133"/>
      <c r="H2352" s="133"/>
      <c r="I2352" s="133"/>
    </row>
    <row r="2353" spans="1:9">
      <c r="A2353" s="123">
        <v>55032010</v>
      </c>
      <c r="B2353" s="124" t="s">
        <v>2340</v>
      </c>
      <c r="C2353" s="125"/>
      <c r="D2353" s="138">
        <v>1.5864</v>
      </c>
      <c r="E2353" s="138">
        <v>1.8637999999999999</v>
      </c>
      <c r="F2353" s="133"/>
      <c r="G2353" s="133"/>
      <c r="H2353" s="133"/>
      <c r="I2353" s="133"/>
    </row>
    <row r="2354" spans="1:9">
      <c r="A2354" s="123">
        <v>55032090</v>
      </c>
      <c r="B2354" s="124" t="s">
        <v>2341</v>
      </c>
      <c r="C2354" s="125"/>
      <c r="D2354" s="136">
        <v>1.4124000000000001</v>
      </c>
      <c r="E2354" s="136">
        <v>1.9320999999999999</v>
      </c>
      <c r="F2354" s="133"/>
      <c r="G2354" s="133"/>
      <c r="H2354" s="133"/>
      <c r="I2354" s="133"/>
    </row>
    <row r="2355" spans="1:9" ht="27">
      <c r="A2355" s="123">
        <v>55033000</v>
      </c>
      <c r="B2355" s="124" t="s">
        <v>2342</v>
      </c>
      <c r="C2355" s="125"/>
      <c r="D2355" s="138">
        <v>1.66</v>
      </c>
      <c r="E2355" s="138">
        <v>1.6665000000000001</v>
      </c>
      <c r="F2355" s="133"/>
      <c r="G2355" s="133"/>
      <c r="H2355" s="133"/>
      <c r="I2355" s="133"/>
    </row>
    <row r="2356" spans="1:9">
      <c r="A2356" s="123">
        <v>55034000</v>
      </c>
      <c r="B2356" s="124" t="s">
        <v>2343</v>
      </c>
      <c r="C2356" s="125"/>
      <c r="D2356" s="136">
        <v>2.2338</v>
      </c>
      <c r="E2356" s="136">
        <v>2.3382999999999998</v>
      </c>
      <c r="F2356" s="133"/>
      <c r="G2356" s="133"/>
      <c r="H2356" s="133"/>
      <c r="I2356" s="133"/>
    </row>
    <row r="2357" spans="1:9" ht="27">
      <c r="A2357" s="123">
        <v>55039010</v>
      </c>
      <c r="B2357" s="124" t="s">
        <v>2344</v>
      </c>
      <c r="C2357" s="125"/>
      <c r="D2357" s="138">
        <v>4.25</v>
      </c>
      <c r="E2357" s="138">
        <v>5.0736999999999997</v>
      </c>
      <c r="F2357" s="133"/>
      <c r="G2357" s="133"/>
      <c r="H2357" s="133"/>
      <c r="I2357" s="133"/>
    </row>
    <row r="2358" spans="1:9">
      <c r="A2358" s="123">
        <v>55039020</v>
      </c>
      <c r="B2358" s="124" t="s">
        <v>2345</v>
      </c>
      <c r="C2358" s="125"/>
      <c r="D2358" s="136">
        <v>1.5654999999999999</v>
      </c>
      <c r="E2358" s="136">
        <v>1.6783999999999999</v>
      </c>
      <c r="F2358" s="133"/>
      <c r="G2358" s="133"/>
      <c r="H2358" s="133"/>
      <c r="I2358" s="133"/>
    </row>
    <row r="2359" spans="1:9" ht="27">
      <c r="A2359" s="123">
        <v>55039090</v>
      </c>
      <c r="B2359" s="124" t="s">
        <v>2346</v>
      </c>
      <c r="C2359" s="125"/>
      <c r="D2359" s="138">
        <v>1.7906</v>
      </c>
      <c r="E2359" s="138">
        <v>1.7906</v>
      </c>
      <c r="F2359" s="133"/>
      <c r="G2359" s="133"/>
      <c r="H2359" s="133"/>
      <c r="I2359" s="133"/>
    </row>
    <row r="2360" spans="1:9">
      <c r="A2360" s="123">
        <v>55041000</v>
      </c>
      <c r="B2360" s="124" t="s">
        <v>2347</v>
      </c>
      <c r="C2360" s="125"/>
      <c r="D2360" s="138">
        <v>0.85699999999999998</v>
      </c>
      <c r="E2360" s="138">
        <v>0.85699999999999998</v>
      </c>
      <c r="F2360" s="133"/>
      <c r="G2360" s="133"/>
      <c r="H2360" s="133"/>
      <c r="I2360" s="133"/>
    </row>
    <row r="2361" spans="1:9" ht="27">
      <c r="A2361" s="123">
        <v>55049090</v>
      </c>
      <c r="B2361" s="124" t="s">
        <v>2348</v>
      </c>
      <c r="C2361" s="125"/>
      <c r="D2361" s="138">
        <v>4.9000000000000004</v>
      </c>
      <c r="E2361" s="138">
        <v>4.9000000000000004</v>
      </c>
      <c r="F2361" s="133"/>
      <c r="G2361" s="133"/>
      <c r="H2361" s="133"/>
      <c r="I2361" s="133"/>
    </row>
    <row r="2362" spans="1:9">
      <c r="A2362" s="123">
        <v>55051000</v>
      </c>
      <c r="B2362" s="124" t="s">
        <v>2349</v>
      </c>
      <c r="C2362" s="125"/>
      <c r="D2362" s="136">
        <v>3.7641</v>
      </c>
      <c r="E2362" s="136">
        <v>2.2993999999999999</v>
      </c>
      <c r="F2362" s="133"/>
      <c r="G2362" s="133"/>
      <c r="H2362" s="133"/>
      <c r="I2362" s="133"/>
    </row>
    <row r="2363" spans="1:9" ht="27">
      <c r="A2363" s="123">
        <v>55052000</v>
      </c>
      <c r="B2363" s="124" t="s">
        <v>2350</v>
      </c>
      <c r="C2363" s="125"/>
      <c r="D2363" s="138">
        <v>3</v>
      </c>
      <c r="E2363" s="138">
        <v>3</v>
      </c>
      <c r="F2363" s="133"/>
      <c r="G2363" s="133"/>
      <c r="H2363" s="133"/>
      <c r="I2363" s="133"/>
    </row>
    <row r="2364" spans="1:9">
      <c r="A2364" s="123">
        <v>55069000</v>
      </c>
      <c r="B2364" s="124" t="s">
        <v>2351</v>
      </c>
      <c r="C2364" s="125"/>
      <c r="D2364" s="136">
        <v>2.6036999999999999</v>
      </c>
      <c r="E2364" s="136">
        <v>3.6636000000000002</v>
      </c>
      <c r="F2364" s="133"/>
      <c r="G2364" s="133"/>
      <c r="H2364" s="133"/>
      <c r="I2364" s="133"/>
    </row>
    <row r="2365" spans="1:9" ht="27">
      <c r="A2365" s="123">
        <v>55070000</v>
      </c>
      <c r="B2365" s="124" t="s">
        <v>2352</v>
      </c>
      <c r="C2365" s="125"/>
      <c r="D2365" s="138">
        <v>3.8883999999999999</v>
      </c>
      <c r="E2365" s="138">
        <v>4.0293999999999999</v>
      </c>
      <c r="F2365" s="133"/>
      <c r="G2365" s="133"/>
      <c r="H2365" s="133"/>
      <c r="I2365" s="133"/>
    </row>
    <row r="2366" spans="1:9">
      <c r="A2366" s="123">
        <v>55081000</v>
      </c>
      <c r="B2366" s="124" t="s">
        <v>2353</v>
      </c>
      <c r="C2366" s="125"/>
      <c r="D2366" s="136">
        <v>6.1723999999999997</v>
      </c>
      <c r="E2366" s="136">
        <v>6.4455999999999998</v>
      </c>
      <c r="F2366" s="133"/>
      <c r="G2366" s="133"/>
      <c r="H2366" s="133"/>
      <c r="I2366" s="133"/>
    </row>
    <row r="2367" spans="1:9" ht="27">
      <c r="A2367" s="123">
        <v>55082000</v>
      </c>
      <c r="B2367" s="124" t="s">
        <v>2354</v>
      </c>
      <c r="C2367" s="125"/>
      <c r="D2367" s="138">
        <v>20.350000000000001</v>
      </c>
      <c r="E2367" s="138">
        <v>28.954799999999999</v>
      </c>
      <c r="F2367" s="133"/>
      <c r="G2367" s="133"/>
      <c r="H2367" s="133"/>
      <c r="I2367" s="133"/>
    </row>
    <row r="2368" spans="1:9">
      <c r="A2368" s="123">
        <v>55091100</v>
      </c>
      <c r="B2368" s="124" t="s">
        <v>2355</v>
      </c>
      <c r="C2368" s="125"/>
      <c r="D2368" s="136">
        <v>1.3689</v>
      </c>
      <c r="E2368" s="136">
        <v>1.4225000000000001</v>
      </c>
      <c r="F2368" s="133"/>
      <c r="G2368" s="133"/>
      <c r="H2368" s="133"/>
      <c r="I2368" s="133"/>
    </row>
    <row r="2369" spans="1:9" ht="27">
      <c r="A2369" s="123">
        <v>55091210</v>
      </c>
      <c r="B2369" s="124" t="s">
        <v>2356</v>
      </c>
      <c r="C2369" s="125"/>
      <c r="D2369" s="138">
        <v>1.3440000000000001</v>
      </c>
      <c r="E2369" s="138">
        <v>1.9953000000000001</v>
      </c>
      <c r="F2369" s="133"/>
      <c r="G2369" s="133"/>
      <c r="H2369" s="133"/>
      <c r="I2369" s="133"/>
    </row>
    <row r="2370" spans="1:9">
      <c r="A2370" s="123">
        <v>55092100</v>
      </c>
      <c r="B2370" s="124" t="s">
        <v>2357</v>
      </c>
      <c r="C2370" s="125"/>
      <c r="D2370" s="136">
        <v>5.32</v>
      </c>
      <c r="E2370" s="136">
        <v>5.32</v>
      </c>
      <c r="F2370" s="133"/>
      <c r="G2370" s="133"/>
      <c r="H2370" s="133"/>
      <c r="I2370" s="133"/>
    </row>
    <row r="2371" spans="1:9" ht="27">
      <c r="A2371" s="123">
        <v>55092200</v>
      </c>
      <c r="B2371" s="124" t="s">
        <v>2358</v>
      </c>
      <c r="C2371" s="125"/>
      <c r="D2371" s="138">
        <v>3.8</v>
      </c>
      <c r="E2371" s="138">
        <v>4.1120000000000001</v>
      </c>
      <c r="F2371" s="133"/>
      <c r="G2371" s="133"/>
      <c r="H2371" s="133"/>
      <c r="I2371" s="133"/>
    </row>
    <row r="2372" spans="1:9">
      <c r="A2372" s="123">
        <v>55093100</v>
      </c>
      <c r="B2372" s="124" t="s">
        <v>2359</v>
      </c>
      <c r="C2372" s="125"/>
      <c r="D2372" s="136">
        <v>61.0593</v>
      </c>
      <c r="E2372" s="136">
        <v>61.0593</v>
      </c>
      <c r="F2372" s="133"/>
      <c r="G2372" s="133"/>
      <c r="H2372" s="133"/>
      <c r="I2372" s="133"/>
    </row>
    <row r="2373" spans="1:9" ht="27">
      <c r="A2373" s="123">
        <v>55093200</v>
      </c>
      <c r="B2373" s="124" t="s">
        <v>2360</v>
      </c>
      <c r="C2373" s="125"/>
      <c r="D2373" s="138">
        <v>5.3705999999999996</v>
      </c>
      <c r="E2373" s="138">
        <v>4.7340999999999998</v>
      </c>
      <c r="F2373" s="133"/>
      <c r="G2373" s="133"/>
      <c r="H2373" s="133"/>
      <c r="I2373" s="133"/>
    </row>
    <row r="2374" spans="1:9">
      <c r="A2374" s="123">
        <v>55094100</v>
      </c>
      <c r="B2374" s="124" t="s">
        <v>2361</v>
      </c>
      <c r="C2374" s="125"/>
      <c r="D2374" s="136">
        <v>1.5142</v>
      </c>
      <c r="E2374" s="136">
        <v>1.6051</v>
      </c>
      <c r="F2374" s="133"/>
      <c r="G2374" s="133"/>
      <c r="H2374" s="133"/>
      <c r="I2374" s="133"/>
    </row>
    <row r="2375" spans="1:9" ht="27">
      <c r="A2375" s="123">
        <v>55094200</v>
      </c>
      <c r="B2375" s="124" t="s">
        <v>2362</v>
      </c>
      <c r="C2375" s="125"/>
      <c r="D2375" s="138">
        <v>0.80230000000000001</v>
      </c>
      <c r="E2375" s="138">
        <v>1.0798000000000001</v>
      </c>
      <c r="F2375" s="133"/>
      <c r="G2375" s="133"/>
      <c r="H2375" s="133"/>
      <c r="I2375" s="133"/>
    </row>
    <row r="2376" spans="1:9">
      <c r="A2376" s="123">
        <v>55095100</v>
      </c>
      <c r="B2376" s="124" t="s">
        <v>2363</v>
      </c>
      <c r="C2376" s="125"/>
      <c r="D2376" s="136">
        <v>1.446</v>
      </c>
      <c r="E2376" s="136">
        <v>1.9225000000000001</v>
      </c>
      <c r="F2376" s="133"/>
      <c r="G2376" s="133"/>
      <c r="H2376" s="133"/>
      <c r="I2376" s="133"/>
    </row>
    <row r="2377" spans="1:9" ht="27">
      <c r="A2377" s="123">
        <v>55095300</v>
      </c>
      <c r="B2377" s="124" t="s">
        <v>2364</v>
      </c>
      <c r="C2377" s="125"/>
      <c r="D2377" s="138">
        <v>6.2439</v>
      </c>
      <c r="E2377" s="138">
        <v>6.3643000000000001</v>
      </c>
      <c r="F2377" s="133"/>
      <c r="G2377" s="133"/>
      <c r="H2377" s="133"/>
      <c r="I2377" s="133"/>
    </row>
    <row r="2378" spans="1:9">
      <c r="A2378" s="123">
        <v>55095900</v>
      </c>
      <c r="B2378" s="124" t="s">
        <v>2365</v>
      </c>
      <c r="C2378" s="125"/>
      <c r="D2378" s="136">
        <v>7.74</v>
      </c>
      <c r="E2378" s="136">
        <v>7.7629999999999999</v>
      </c>
      <c r="F2378" s="133"/>
      <c r="G2378" s="133"/>
      <c r="H2378" s="133"/>
      <c r="I2378" s="133"/>
    </row>
    <row r="2379" spans="1:9" ht="27">
      <c r="A2379" s="123">
        <v>55096100</v>
      </c>
      <c r="B2379" s="124" t="s">
        <v>2366</v>
      </c>
      <c r="C2379" s="125"/>
      <c r="D2379" s="138">
        <v>2.5920000000000001</v>
      </c>
      <c r="E2379" s="138">
        <v>2.5920000000000001</v>
      </c>
      <c r="F2379" s="133"/>
      <c r="G2379" s="133"/>
      <c r="H2379" s="133"/>
      <c r="I2379" s="133"/>
    </row>
    <row r="2380" spans="1:9">
      <c r="A2380" s="123">
        <v>55096900</v>
      </c>
      <c r="B2380" s="124" t="s">
        <v>2367</v>
      </c>
      <c r="C2380" s="125"/>
      <c r="D2380" s="138">
        <v>1.9396</v>
      </c>
      <c r="E2380" s="138">
        <v>2.0350000000000001</v>
      </c>
      <c r="F2380" s="133"/>
      <c r="G2380" s="133"/>
      <c r="H2380" s="133"/>
      <c r="I2380" s="133"/>
    </row>
    <row r="2381" spans="1:9" ht="27">
      <c r="A2381" s="123">
        <v>55099900</v>
      </c>
      <c r="B2381" s="124" t="s">
        <v>2368</v>
      </c>
      <c r="C2381" s="125"/>
      <c r="D2381" s="138">
        <v>3.43</v>
      </c>
      <c r="E2381" s="138">
        <v>3.43</v>
      </c>
      <c r="F2381" s="133"/>
      <c r="G2381" s="133"/>
      <c r="H2381" s="133"/>
      <c r="I2381" s="133"/>
    </row>
    <row r="2382" spans="1:9">
      <c r="A2382" s="123">
        <v>55101111</v>
      </c>
      <c r="B2382" s="124" t="s">
        <v>2369</v>
      </c>
      <c r="C2382" s="125"/>
      <c r="D2382" s="138">
        <v>0.49</v>
      </c>
      <c r="E2382" s="138">
        <v>0.83220000000000005</v>
      </c>
      <c r="F2382" s="133"/>
      <c r="G2382" s="133"/>
      <c r="H2382" s="133"/>
      <c r="I2382" s="133"/>
    </row>
    <row r="2383" spans="1:9">
      <c r="A2383" s="123">
        <v>55101112</v>
      </c>
      <c r="B2383" s="124" t="s">
        <v>2370</v>
      </c>
      <c r="C2383" s="125"/>
      <c r="D2383" s="138">
        <v>3.5</v>
      </c>
      <c r="E2383" s="138">
        <v>3.5</v>
      </c>
      <c r="F2383" s="133"/>
      <c r="G2383" s="133"/>
      <c r="H2383" s="133"/>
      <c r="I2383" s="133"/>
    </row>
    <row r="2384" spans="1:9">
      <c r="A2384" s="123">
        <v>55101113</v>
      </c>
      <c r="B2384" s="124" t="s">
        <v>2371</v>
      </c>
      <c r="C2384" s="125"/>
      <c r="D2384" s="138">
        <v>2.1634000000000002</v>
      </c>
      <c r="E2384" s="138">
        <v>2.1417999999999999</v>
      </c>
      <c r="F2384" s="133"/>
      <c r="G2384" s="133"/>
      <c r="H2384" s="133"/>
      <c r="I2384" s="133"/>
    </row>
    <row r="2385" spans="1:9">
      <c r="A2385" s="123">
        <v>55101119</v>
      </c>
      <c r="B2385" s="124" t="s">
        <v>200</v>
      </c>
      <c r="C2385" s="125"/>
      <c r="D2385" s="138">
        <v>2.1</v>
      </c>
      <c r="E2385" s="138">
        <v>2.1</v>
      </c>
      <c r="F2385" s="133"/>
      <c r="G2385" s="133"/>
      <c r="H2385" s="133"/>
      <c r="I2385" s="133"/>
    </row>
    <row r="2386" spans="1:9">
      <c r="A2386" s="123">
        <v>55101190</v>
      </c>
      <c r="B2386" s="124" t="s">
        <v>200</v>
      </c>
      <c r="C2386" s="125"/>
      <c r="D2386" s="138">
        <v>4.0979999999999999</v>
      </c>
      <c r="E2386" s="138">
        <v>4.3834</v>
      </c>
      <c r="F2386" s="133"/>
      <c r="G2386" s="133"/>
      <c r="H2386" s="133"/>
      <c r="I2386" s="133"/>
    </row>
    <row r="2387" spans="1:9" ht="27">
      <c r="A2387" s="123">
        <v>55101211</v>
      </c>
      <c r="B2387" s="124" t="s">
        <v>2372</v>
      </c>
      <c r="C2387" s="125"/>
      <c r="D2387" s="138">
        <v>5.09</v>
      </c>
      <c r="E2387" s="138">
        <v>5.09</v>
      </c>
      <c r="F2387" s="133"/>
      <c r="G2387" s="133"/>
      <c r="H2387" s="133"/>
      <c r="I2387" s="133"/>
    </row>
    <row r="2388" spans="1:9">
      <c r="A2388" s="123">
        <v>55103011</v>
      </c>
      <c r="B2388" s="124" t="s">
        <v>2369</v>
      </c>
      <c r="C2388" s="125"/>
      <c r="D2388" s="138">
        <v>1.9573</v>
      </c>
      <c r="E2388" s="138">
        <v>2.8269000000000002</v>
      </c>
      <c r="F2388" s="133"/>
      <c r="G2388" s="133"/>
      <c r="H2388" s="133"/>
      <c r="I2388" s="133"/>
    </row>
    <row r="2389" spans="1:9">
      <c r="A2389" s="123">
        <v>55103090</v>
      </c>
      <c r="B2389" s="124" t="s">
        <v>200</v>
      </c>
      <c r="C2389" s="125"/>
      <c r="D2389" s="138">
        <v>2.1507999999999998</v>
      </c>
      <c r="E2389" s="138">
        <v>2.7282999999999999</v>
      </c>
      <c r="F2389" s="133"/>
      <c r="G2389" s="133"/>
      <c r="H2389" s="133"/>
      <c r="I2389" s="133"/>
    </row>
    <row r="2390" spans="1:9">
      <c r="A2390" s="123">
        <v>55109011</v>
      </c>
      <c r="B2390" s="124" t="s">
        <v>2369</v>
      </c>
      <c r="C2390" s="125"/>
      <c r="D2390" s="138">
        <v>2.2000000000000002</v>
      </c>
      <c r="E2390" s="138">
        <v>2.2153</v>
      </c>
      <c r="F2390" s="133"/>
      <c r="G2390" s="133"/>
      <c r="H2390" s="133"/>
      <c r="I2390" s="133"/>
    </row>
    <row r="2391" spans="1:9">
      <c r="A2391" s="123">
        <v>55109019</v>
      </c>
      <c r="B2391" s="124" t="s">
        <v>200</v>
      </c>
      <c r="C2391" s="125"/>
      <c r="D2391" s="136">
        <v>5.5778999999999996</v>
      </c>
      <c r="E2391" s="136">
        <v>8.1165000000000003</v>
      </c>
      <c r="F2391" s="133"/>
      <c r="G2391" s="133"/>
      <c r="H2391" s="133"/>
      <c r="I2391" s="133"/>
    </row>
    <row r="2392" spans="1:9">
      <c r="A2392" s="123">
        <v>55109090</v>
      </c>
      <c r="B2392" s="124" t="s">
        <v>200</v>
      </c>
      <c r="C2392" s="125"/>
      <c r="D2392" s="136">
        <v>8.6912000000000003</v>
      </c>
      <c r="E2392" s="136">
        <v>9.4906000000000006</v>
      </c>
      <c r="F2392" s="133"/>
      <c r="G2392" s="133"/>
      <c r="H2392" s="133"/>
      <c r="I2392" s="133"/>
    </row>
    <row r="2393" spans="1:9">
      <c r="A2393" s="123">
        <v>55111000</v>
      </c>
      <c r="B2393" s="126" t="s">
        <v>2373</v>
      </c>
      <c r="C2393" s="125"/>
      <c r="D2393" s="136">
        <v>2.5891999999999999</v>
      </c>
      <c r="E2393" s="136">
        <v>3.0261</v>
      </c>
      <c r="F2393" s="133"/>
      <c r="G2393" s="133"/>
      <c r="H2393" s="133"/>
      <c r="I2393" s="133"/>
    </row>
    <row r="2394" spans="1:9">
      <c r="A2394" s="123">
        <v>55112000</v>
      </c>
      <c r="B2394" s="126" t="s">
        <v>2374</v>
      </c>
      <c r="C2394" s="125"/>
      <c r="D2394" s="136">
        <v>2.6284000000000001</v>
      </c>
      <c r="E2394" s="136">
        <v>3.5649999999999999</v>
      </c>
      <c r="F2394" s="133"/>
      <c r="G2394" s="133"/>
      <c r="H2394" s="133"/>
      <c r="I2394" s="133"/>
    </row>
    <row r="2395" spans="1:9">
      <c r="A2395" s="123">
        <v>55121100</v>
      </c>
      <c r="B2395" s="124" t="s">
        <v>2375</v>
      </c>
      <c r="C2395" s="125"/>
      <c r="D2395" s="138">
        <v>2.5769000000000002</v>
      </c>
      <c r="E2395" s="138">
        <v>2.1255000000000002</v>
      </c>
      <c r="F2395" s="133"/>
      <c r="G2395" s="133"/>
      <c r="H2395" s="133"/>
      <c r="I2395" s="133"/>
    </row>
    <row r="2396" spans="1:9">
      <c r="A2396" s="123">
        <v>55121900</v>
      </c>
      <c r="B2396" s="124" t="s">
        <v>2376</v>
      </c>
      <c r="C2396" s="125"/>
      <c r="D2396" s="136">
        <v>75.417500000000004</v>
      </c>
      <c r="E2396" s="136">
        <v>89.937799999999996</v>
      </c>
      <c r="F2396" s="133"/>
      <c r="G2396" s="133"/>
      <c r="H2396" s="133"/>
      <c r="I2396" s="133"/>
    </row>
    <row r="2397" spans="1:9" ht="27">
      <c r="A2397" s="123">
        <v>55122900</v>
      </c>
      <c r="B2397" s="124" t="s">
        <v>2377</v>
      </c>
      <c r="C2397" s="125"/>
      <c r="D2397" s="136">
        <v>4.1120999999999999</v>
      </c>
      <c r="E2397" s="136">
        <v>7.0239000000000003</v>
      </c>
      <c r="F2397" s="133"/>
      <c r="G2397" s="133"/>
      <c r="H2397" s="133"/>
      <c r="I2397" s="133"/>
    </row>
    <row r="2398" spans="1:9">
      <c r="A2398" s="123">
        <v>55129910</v>
      </c>
      <c r="B2398" s="124" t="s">
        <v>2378</v>
      </c>
      <c r="C2398" s="125"/>
      <c r="D2398" s="136">
        <v>3.4516</v>
      </c>
      <c r="E2398" s="136">
        <v>3.9392999999999998</v>
      </c>
      <c r="F2398" s="133"/>
      <c r="G2398" s="133"/>
      <c r="H2398" s="133"/>
      <c r="I2398" s="133"/>
    </row>
    <row r="2399" spans="1:9">
      <c r="A2399" s="123">
        <v>55129990</v>
      </c>
      <c r="B2399" s="124" t="s">
        <v>2379</v>
      </c>
      <c r="C2399" s="125"/>
      <c r="D2399" s="136">
        <v>4.0258000000000003</v>
      </c>
      <c r="E2399" s="136">
        <v>4.0258000000000003</v>
      </c>
      <c r="F2399" s="133"/>
      <c r="G2399" s="133"/>
      <c r="H2399" s="133"/>
      <c r="I2399" s="133"/>
    </row>
    <row r="2400" spans="1:9">
      <c r="A2400" s="123">
        <v>55131100</v>
      </c>
      <c r="B2400" s="124" t="s">
        <v>2380</v>
      </c>
      <c r="C2400" s="125"/>
      <c r="D2400" s="136">
        <v>3.5023</v>
      </c>
      <c r="E2400" s="136">
        <v>4.7055999999999996</v>
      </c>
      <c r="F2400" s="133"/>
      <c r="G2400" s="133"/>
      <c r="H2400" s="133"/>
      <c r="I2400" s="133"/>
    </row>
    <row r="2401" spans="1:9">
      <c r="A2401" s="123">
        <v>55131200</v>
      </c>
      <c r="B2401" s="124" t="s">
        <v>2381</v>
      </c>
      <c r="C2401" s="125"/>
      <c r="D2401" s="138">
        <v>9.0654000000000003</v>
      </c>
      <c r="E2401" s="138">
        <v>10.137600000000001</v>
      </c>
      <c r="F2401" s="133"/>
      <c r="G2401" s="133"/>
      <c r="H2401" s="133"/>
      <c r="I2401" s="133"/>
    </row>
    <row r="2402" spans="1:9">
      <c r="A2402" s="123">
        <v>55132100</v>
      </c>
      <c r="B2402" s="124" t="s">
        <v>2382</v>
      </c>
      <c r="C2402" s="125"/>
      <c r="D2402" s="138">
        <v>3.0611000000000002</v>
      </c>
      <c r="E2402" s="138">
        <v>3.9849999999999999</v>
      </c>
      <c r="F2402" s="133"/>
      <c r="G2402" s="133"/>
      <c r="H2402" s="133"/>
      <c r="I2402" s="133"/>
    </row>
    <row r="2403" spans="1:9" ht="27">
      <c r="A2403" s="123">
        <v>55132900</v>
      </c>
      <c r="B2403" s="124" t="s">
        <v>2383</v>
      </c>
      <c r="C2403" s="125"/>
      <c r="D2403" s="136">
        <v>2.1019999999999999</v>
      </c>
      <c r="E2403" s="136">
        <v>2.4338000000000002</v>
      </c>
      <c r="F2403" s="133"/>
      <c r="G2403" s="133"/>
      <c r="H2403" s="133"/>
      <c r="I2403" s="133"/>
    </row>
    <row r="2404" spans="1:9" ht="27">
      <c r="A2404" s="123">
        <v>55133100</v>
      </c>
      <c r="B2404" s="124" t="s">
        <v>2384</v>
      </c>
      <c r="C2404" s="125"/>
      <c r="D2404" s="138">
        <v>2.2002000000000002</v>
      </c>
      <c r="E2404" s="138">
        <v>2.8472</v>
      </c>
      <c r="F2404" s="133"/>
      <c r="G2404" s="133"/>
      <c r="H2404" s="133"/>
      <c r="I2404" s="133"/>
    </row>
    <row r="2405" spans="1:9">
      <c r="A2405" s="123">
        <v>55133911</v>
      </c>
      <c r="B2405" s="124" t="s">
        <v>2385</v>
      </c>
      <c r="C2405" s="125"/>
      <c r="D2405" s="136">
        <v>4.87</v>
      </c>
      <c r="E2405" s="136">
        <v>4.87</v>
      </c>
      <c r="F2405" s="133"/>
      <c r="G2405" s="133"/>
      <c r="H2405" s="133"/>
      <c r="I2405" s="133"/>
    </row>
    <row r="2406" spans="1:9" ht="27">
      <c r="A2406" s="123">
        <v>55133919</v>
      </c>
      <c r="B2406" s="124" t="s">
        <v>2386</v>
      </c>
      <c r="C2406" s="125"/>
      <c r="D2406" s="138">
        <v>2.5385</v>
      </c>
      <c r="E2406" s="138">
        <v>2.6825000000000001</v>
      </c>
      <c r="F2406" s="133"/>
      <c r="G2406" s="133"/>
      <c r="H2406" s="133"/>
      <c r="I2406" s="133"/>
    </row>
    <row r="2407" spans="1:9">
      <c r="A2407" s="123">
        <v>55134100</v>
      </c>
      <c r="B2407" s="124" t="s">
        <v>2387</v>
      </c>
      <c r="C2407" s="125"/>
      <c r="D2407" s="136">
        <v>2.6635</v>
      </c>
      <c r="E2407" s="136">
        <v>2.7382</v>
      </c>
      <c r="F2407" s="133"/>
      <c r="G2407" s="133"/>
      <c r="H2407" s="133"/>
      <c r="I2407" s="133"/>
    </row>
    <row r="2408" spans="1:9" ht="27">
      <c r="A2408" s="123">
        <v>55134911</v>
      </c>
      <c r="B2408" s="124" t="s">
        <v>2388</v>
      </c>
      <c r="C2408" s="125"/>
      <c r="D2408" s="138">
        <v>2.6457999999999999</v>
      </c>
      <c r="E2408" s="138">
        <v>3.8426</v>
      </c>
      <c r="F2408" s="133"/>
      <c r="G2408" s="133"/>
      <c r="H2408" s="133"/>
      <c r="I2408" s="133"/>
    </row>
    <row r="2409" spans="1:9">
      <c r="A2409" s="123">
        <v>55141100</v>
      </c>
      <c r="B2409" s="124" t="s">
        <v>2389</v>
      </c>
      <c r="C2409" s="125"/>
      <c r="D2409" s="136">
        <v>6.2201000000000004</v>
      </c>
      <c r="E2409" s="136">
        <v>6.2201000000000004</v>
      </c>
      <c r="F2409" s="133"/>
      <c r="G2409" s="133"/>
      <c r="H2409" s="133"/>
      <c r="I2409" s="133"/>
    </row>
    <row r="2410" spans="1:9" ht="27">
      <c r="A2410" s="123">
        <v>55141200</v>
      </c>
      <c r="B2410" s="124" t="s">
        <v>2390</v>
      </c>
      <c r="C2410" s="125"/>
      <c r="D2410" s="138">
        <v>2.5125000000000002</v>
      </c>
      <c r="E2410" s="138">
        <v>2.8027000000000002</v>
      </c>
      <c r="F2410" s="133"/>
      <c r="G2410" s="133"/>
      <c r="H2410" s="133"/>
      <c r="I2410" s="133"/>
    </row>
    <row r="2411" spans="1:9">
      <c r="A2411" s="123">
        <v>55141910</v>
      </c>
      <c r="B2411" s="124" t="s">
        <v>2391</v>
      </c>
      <c r="C2411" s="125"/>
      <c r="D2411" s="136">
        <v>2.4605000000000001</v>
      </c>
      <c r="E2411" s="136">
        <v>3.6625999999999999</v>
      </c>
      <c r="F2411" s="133"/>
      <c r="G2411" s="133"/>
      <c r="H2411" s="133"/>
      <c r="I2411" s="133"/>
    </row>
    <row r="2412" spans="1:9" ht="27">
      <c r="A2412" s="123">
        <v>55142100</v>
      </c>
      <c r="B2412" s="124" t="s">
        <v>2392</v>
      </c>
      <c r="C2412" s="125"/>
      <c r="D2412" s="138">
        <v>3.2429000000000001</v>
      </c>
      <c r="E2412" s="138">
        <v>4.0266999999999999</v>
      </c>
      <c r="F2412" s="133"/>
      <c r="G2412" s="133"/>
      <c r="H2412" s="133"/>
      <c r="I2412" s="133"/>
    </row>
    <row r="2413" spans="1:9">
      <c r="A2413" s="123">
        <v>55142200</v>
      </c>
      <c r="B2413" s="124" t="s">
        <v>2393</v>
      </c>
      <c r="C2413" s="125"/>
      <c r="D2413" s="138">
        <v>16.287299999999998</v>
      </c>
      <c r="E2413" s="138">
        <v>16.872499999999999</v>
      </c>
      <c r="F2413" s="133"/>
      <c r="G2413" s="133"/>
      <c r="H2413" s="133"/>
      <c r="I2413" s="133"/>
    </row>
    <row r="2414" spans="1:9" ht="27">
      <c r="A2414" s="123">
        <v>55142300</v>
      </c>
      <c r="B2414" s="124" t="s">
        <v>2394</v>
      </c>
      <c r="C2414" s="125"/>
      <c r="D2414" s="136">
        <v>3.5644</v>
      </c>
      <c r="E2414" s="136">
        <v>3.6295999999999999</v>
      </c>
      <c r="F2414" s="133"/>
      <c r="G2414" s="133"/>
      <c r="H2414" s="133"/>
      <c r="I2414" s="133"/>
    </row>
    <row r="2415" spans="1:9">
      <c r="A2415" s="123">
        <v>55142900</v>
      </c>
      <c r="B2415" s="124" t="s">
        <v>2395</v>
      </c>
      <c r="C2415" s="125"/>
      <c r="D2415" s="138">
        <v>2.1815000000000002</v>
      </c>
      <c r="E2415" s="138">
        <v>2.4453999999999998</v>
      </c>
      <c r="F2415" s="133"/>
      <c r="G2415" s="133"/>
      <c r="H2415" s="133"/>
      <c r="I2415" s="133"/>
    </row>
    <row r="2416" spans="1:9">
      <c r="A2416" s="123">
        <v>55143011</v>
      </c>
      <c r="B2416" s="124" t="s">
        <v>2396</v>
      </c>
      <c r="C2416" s="125"/>
      <c r="D2416" s="136">
        <v>3.0409000000000002</v>
      </c>
      <c r="E2416" s="136">
        <v>3.2549999999999999</v>
      </c>
      <c r="F2416" s="133"/>
      <c r="G2416" s="133"/>
      <c r="H2416" s="133"/>
      <c r="I2416" s="133"/>
    </row>
    <row r="2417" spans="1:9" ht="27">
      <c r="A2417" s="123">
        <v>55143012</v>
      </c>
      <c r="B2417" s="124" t="s">
        <v>2397</v>
      </c>
      <c r="C2417" s="125"/>
      <c r="D2417" s="138">
        <v>1.3946000000000001</v>
      </c>
      <c r="E2417" s="138">
        <v>1.4436</v>
      </c>
      <c r="F2417" s="133"/>
      <c r="G2417" s="133"/>
      <c r="H2417" s="133"/>
      <c r="I2417" s="133"/>
    </row>
    <row r="2418" spans="1:9">
      <c r="A2418" s="123">
        <v>55143019</v>
      </c>
      <c r="B2418" s="124" t="s">
        <v>2398</v>
      </c>
      <c r="C2418" s="125"/>
      <c r="D2418" s="136">
        <v>4.2648999999999999</v>
      </c>
      <c r="E2418" s="136">
        <v>9.4761000000000006</v>
      </c>
      <c r="F2418" s="133"/>
      <c r="G2418" s="133"/>
      <c r="H2418" s="133"/>
      <c r="I2418" s="133"/>
    </row>
    <row r="2419" spans="1:9" ht="27">
      <c r="A2419" s="123">
        <v>55143090</v>
      </c>
      <c r="B2419" s="124" t="s">
        <v>2399</v>
      </c>
      <c r="C2419" s="125"/>
      <c r="D2419" s="138">
        <v>5.1736000000000004</v>
      </c>
      <c r="E2419" s="138">
        <v>5.1563999999999997</v>
      </c>
      <c r="F2419" s="133"/>
      <c r="G2419" s="133"/>
      <c r="H2419" s="133"/>
      <c r="I2419" s="133"/>
    </row>
    <row r="2420" spans="1:9" ht="27">
      <c r="A2420" s="123">
        <v>55144100</v>
      </c>
      <c r="B2420" s="124" t="s">
        <v>2400</v>
      </c>
      <c r="C2420" s="125"/>
      <c r="D2420" s="136">
        <v>2.9611999999999998</v>
      </c>
      <c r="E2420" s="136">
        <v>4.2763</v>
      </c>
      <c r="F2420" s="133"/>
      <c r="G2420" s="133"/>
      <c r="H2420" s="133"/>
      <c r="I2420" s="133"/>
    </row>
    <row r="2421" spans="1:9" ht="27">
      <c r="A2421" s="123">
        <v>55144200</v>
      </c>
      <c r="B2421" s="124" t="s">
        <v>2401</v>
      </c>
      <c r="C2421" s="125"/>
      <c r="D2421" s="138">
        <v>2.9679000000000002</v>
      </c>
      <c r="E2421" s="138">
        <v>3.5299</v>
      </c>
      <c r="F2421" s="133"/>
      <c r="G2421" s="133"/>
      <c r="H2421" s="133"/>
      <c r="I2421" s="133"/>
    </row>
    <row r="2422" spans="1:9">
      <c r="A2422" s="123">
        <v>55151100</v>
      </c>
      <c r="B2422" s="124" t="s">
        <v>2402</v>
      </c>
      <c r="C2422" s="125"/>
      <c r="D2422" s="136">
        <v>4.4173</v>
      </c>
      <c r="E2422" s="136">
        <v>6.8314000000000004</v>
      </c>
      <c r="F2422" s="133"/>
      <c r="G2422" s="133"/>
      <c r="H2422" s="133"/>
      <c r="I2422" s="133"/>
    </row>
    <row r="2423" spans="1:9" ht="27">
      <c r="A2423" s="123">
        <v>55151200</v>
      </c>
      <c r="B2423" s="124" t="s">
        <v>2403</v>
      </c>
      <c r="C2423" s="125"/>
      <c r="D2423" s="136">
        <v>2.4546999999999999</v>
      </c>
      <c r="E2423" s="136">
        <v>3.1410999999999998</v>
      </c>
      <c r="F2423" s="133"/>
      <c r="G2423" s="133"/>
      <c r="H2423" s="133"/>
      <c r="I2423" s="133"/>
    </row>
    <row r="2424" spans="1:9">
      <c r="A2424" s="123">
        <v>55151300</v>
      </c>
      <c r="B2424" s="124" t="s">
        <v>2404</v>
      </c>
      <c r="C2424" s="125"/>
      <c r="D2424" s="136">
        <v>23.187899999999999</v>
      </c>
      <c r="E2424" s="136">
        <v>23.187899999999999</v>
      </c>
      <c r="F2424" s="133"/>
      <c r="G2424" s="133"/>
      <c r="H2424" s="133"/>
      <c r="I2424" s="133"/>
    </row>
    <row r="2425" spans="1:9">
      <c r="A2425" s="123">
        <v>55151900</v>
      </c>
      <c r="B2425" s="124" t="s">
        <v>2405</v>
      </c>
      <c r="C2425" s="125"/>
      <c r="D2425" s="136">
        <v>3.2704</v>
      </c>
      <c r="E2425" s="136">
        <v>4.2312000000000003</v>
      </c>
      <c r="F2425" s="133"/>
      <c r="G2425" s="133"/>
      <c r="H2425" s="133"/>
      <c r="I2425" s="133"/>
    </row>
    <row r="2426" spans="1:9">
      <c r="A2426" s="123">
        <v>55152900</v>
      </c>
      <c r="B2426" s="124" t="s">
        <v>2406</v>
      </c>
      <c r="C2426" s="125"/>
      <c r="D2426" s="136">
        <v>3.1646000000000001</v>
      </c>
      <c r="E2426" s="136">
        <v>3.1646000000000001</v>
      </c>
      <c r="F2426" s="133"/>
      <c r="G2426" s="133"/>
      <c r="H2426" s="133"/>
      <c r="I2426" s="133"/>
    </row>
    <row r="2427" spans="1:9">
      <c r="A2427" s="123">
        <v>55159100</v>
      </c>
      <c r="B2427" s="124" t="s">
        <v>2407</v>
      </c>
      <c r="C2427" s="125"/>
      <c r="D2427" s="136">
        <v>2.85</v>
      </c>
      <c r="E2427" s="136">
        <v>4.3902000000000001</v>
      </c>
      <c r="F2427" s="133"/>
      <c r="G2427" s="133"/>
      <c r="H2427" s="133"/>
      <c r="I2427" s="133"/>
    </row>
    <row r="2428" spans="1:9">
      <c r="A2428" s="123">
        <v>55159990</v>
      </c>
      <c r="B2428" s="124" t="s">
        <v>2408</v>
      </c>
      <c r="C2428" s="125"/>
      <c r="D2428" s="136">
        <v>2.9</v>
      </c>
      <c r="E2428" s="136">
        <v>3.8046000000000002</v>
      </c>
      <c r="F2428" s="133"/>
      <c r="G2428" s="133"/>
      <c r="H2428" s="133"/>
      <c r="I2428" s="133"/>
    </row>
    <row r="2429" spans="1:9">
      <c r="A2429" s="123">
        <v>55161100</v>
      </c>
      <c r="B2429" s="124" t="s">
        <v>2409</v>
      </c>
      <c r="C2429" s="125"/>
      <c r="D2429" s="138">
        <v>3.6871</v>
      </c>
      <c r="E2429" s="138">
        <v>4.72</v>
      </c>
      <c r="F2429" s="133"/>
      <c r="G2429" s="133"/>
      <c r="H2429" s="133"/>
      <c r="I2429" s="133"/>
    </row>
    <row r="2430" spans="1:9">
      <c r="A2430" s="123">
        <v>55161200</v>
      </c>
      <c r="B2430" s="124" t="s">
        <v>2410</v>
      </c>
      <c r="C2430" s="125"/>
      <c r="D2430" s="136">
        <v>3.2202999999999999</v>
      </c>
      <c r="E2430" s="136">
        <v>3.6164000000000001</v>
      </c>
      <c r="F2430" s="133"/>
      <c r="G2430" s="133"/>
      <c r="H2430" s="133"/>
      <c r="I2430" s="133"/>
    </row>
    <row r="2431" spans="1:9" ht="27">
      <c r="A2431" s="123">
        <v>55161300</v>
      </c>
      <c r="B2431" s="124" t="s">
        <v>2411</v>
      </c>
      <c r="C2431" s="125"/>
      <c r="D2431" s="138">
        <v>2.5853000000000002</v>
      </c>
      <c r="E2431" s="138">
        <v>3.2517999999999998</v>
      </c>
      <c r="F2431" s="133"/>
      <c r="G2431" s="133"/>
      <c r="H2431" s="133"/>
      <c r="I2431" s="133"/>
    </row>
    <row r="2432" spans="1:9">
      <c r="A2432" s="123">
        <v>55161400</v>
      </c>
      <c r="B2432" s="124" t="s">
        <v>2412</v>
      </c>
      <c r="C2432" s="125"/>
      <c r="D2432" s="136">
        <v>2.5400999999999998</v>
      </c>
      <c r="E2432" s="136">
        <v>3.4148000000000001</v>
      </c>
      <c r="F2432" s="133"/>
      <c r="G2432" s="133"/>
      <c r="H2432" s="133"/>
      <c r="I2432" s="133"/>
    </row>
    <row r="2433" spans="1:9" ht="27">
      <c r="A2433" s="123">
        <v>55162100</v>
      </c>
      <c r="B2433" s="124" t="s">
        <v>2413</v>
      </c>
      <c r="C2433" s="125"/>
      <c r="D2433" s="138">
        <v>3.3618999999999999</v>
      </c>
      <c r="E2433" s="138">
        <v>4.2972999999999999</v>
      </c>
      <c r="F2433" s="133"/>
      <c r="G2433" s="133"/>
      <c r="H2433" s="133"/>
      <c r="I2433" s="133"/>
    </row>
    <row r="2434" spans="1:9">
      <c r="A2434" s="123">
        <v>55162200</v>
      </c>
      <c r="B2434" s="124" t="s">
        <v>2414</v>
      </c>
      <c r="C2434" s="125"/>
      <c r="D2434" s="136">
        <v>3.9129999999999998</v>
      </c>
      <c r="E2434" s="136">
        <v>5.3475999999999999</v>
      </c>
      <c r="F2434" s="133"/>
      <c r="G2434" s="133"/>
      <c r="H2434" s="133"/>
      <c r="I2434" s="133"/>
    </row>
    <row r="2435" spans="1:9" ht="27">
      <c r="A2435" s="123">
        <v>55162300</v>
      </c>
      <c r="B2435" s="124" t="s">
        <v>2415</v>
      </c>
      <c r="C2435" s="125"/>
      <c r="D2435" s="138">
        <v>27.689599999999999</v>
      </c>
      <c r="E2435" s="138">
        <v>27.689599999999999</v>
      </c>
      <c r="F2435" s="133"/>
      <c r="G2435" s="133"/>
      <c r="H2435" s="133"/>
      <c r="I2435" s="133"/>
    </row>
    <row r="2436" spans="1:9">
      <c r="A2436" s="123">
        <v>55162400</v>
      </c>
      <c r="B2436" s="124" t="s">
        <v>2416</v>
      </c>
      <c r="C2436" s="125"/>
      <c r="D2436" s="136">
        <v>5.6725000000000003</v>
      </c>
      <c r="E2436" s="136">
        <v>5.7454000000000001</v>
      </c>
      <c r="F2436" s="133"/>
      <c r="G2436" s="133"/>
      <c r="H2436" s="133"/>
      <c r="I2436" s="133"/>
    </row>
    <row r="2437" spans="1:9" ht="27">
      <c r="A2437" s="123">
        <v>55163200</v>
      </c>
      <c r="B2437" s="124" t="s">
        <v>2417</v>
      </c>
      <c r="C2437" s="125"/>
      <c r="D2437" s="138">
        <v>8.9586000000000006</v>
      </c>
      <c r="E2437" s="138">
        <v>9.5995000000000008</v>
      </c>
      <c r="F2437" s="133"/>
      <c r="G2437" s="133"/>
      <c r="H2437" s="133"/>
      <c r="I2437" s="133"/>
    </row>
    <row r="2438" spans="1:9">
      <c r="A2438" s="123">
        <v>55163300</v>
      </c>
      <c r="B2438" s="124" t="s">
        <v>2418</v>
      </c>
      <c r="C2438" s="125"/>
      <c r="D2438" s="136">
        <v>4.1158999999999999</v>
      </c>
      <c r="E2438" s="136">
        <v>5.8936000000000002</v>
      </c>
      <c r="F2438" s="133"/>
      <c r="G2438" s="133"/>
      <c r="H2438" s="133"/>
      <c r="I2438" s="133"/>
    </row>
    <row r="2439" spans="1:9" ht="27">
      <c r="A2439" s="123">
        <v>55164100</v>
      </c>
      <c r="B2439" s="124" t="s">
        <v>2419</v>
      </c>
      <c r="C2439" s="125"/>
      <c r="D2439" s="138">
        <v>3.9232</v>
      </c>
      <c r="E2439" s="138">
        <v>6.3021000000000003</v>
      </c>
      <c r="F2439" s="133"/>
      <c r="G2439" s="133"/>
      <c r="H2439" s="133"/>
      <c r="I2439" s="133"/>
    </row>
    <row r="2440" spans="1:9">
      <c r="A2440" s="123">
        <v>55164200</v>
      </c>
      <c r="B2440" s="124" t="s">
        <v>2420</v>
      </c>
      <c r="C2440" s="125"/>
      <c r="D2440" s="136">
        <v>2.5981000000000001</v>
      </c>
      <c r="E2440" s="136">
        <v>4.8413000000000004</v>
      </c>
      <c r="F2440" s="133"/>
      <c r="G2440" s="133"/>
      <c r="H2440" s="133"/>
      <c r="I2440" s="133"/>
    </row>
    <row r="2441" spans="1:9" ht="27">
      <c r="A2441" s="123">
        <v>55164300</v>
      </c>
      <c r="B2441" s="124" t="s">
        <v>2421</v>
      </c>
      <c r="C2441" s="125"/>
      <c r="D2441" s="138">
        <v>2.6211000000000002</v>
      </c>
      <c r="E2441" s="138">
        <v>3.9247999999999998</v>
      </c>
      <c r="F2441" s="133"/>
      <c r="G2441" s="133"/>
      <c r="H2441" s="133"/>
      <c r="I2441" s="133"/>
    </row>
    <row r="2442" spans="1:9">
      <c r="A2442" s="123">
        <v>55169100</v>
      </c>
      <c r="B2442" s="124" t="s">
        <v>2422</v>
      </c>
      <c r="C2442" s="125"/>
      <c r="D2442" s="136">
        <v>4.4946000000000002</v>
      </c>
      <c r="E2442" s="136">
        <v>5.5938999999999997</v>
      </c>
      <c r="F2442" s="133"/>
      <c r="G2442" s="133"/>
      <c r="H2442" s="133"/>
      <c r="I2442" s="133"/>
    </row>
    <row r="2443" spans="1:9" ht="27">
      <c r="A2443" s="123">
        <v>55169200</v>
      </c>
      <c r="B2443" s="124" t="s">
        <v>2423</v>
      </c>
      <c r="C2443" s="125"/>
      <c r="D2443" s="138">
        <v>4.0625999999999998</v>
      </c>
      <c r="E2443" s="138">
        <v>6.1848999999999998</v>
      </c>
      <c r="F2443" s="133"/>
      <c r="G2443" s="133"/>
      <c r="H2443" s="133"/>
      <c r="I2443" s="133"/>
    </row>
    <row r="2444" spans="1:9">
      <c r="A2444" s="123">
        <v>55169300</v>
      </c>
      <c r="B2444" s="124" t="s">
        <v>2424</v>
      </c>
      <c r="C2444" s="125"/>
      <c r="D2444" s="138">
        <v>4.5445000000000002</v>
      </c>
      <c r="E2444" s="138">
        <v>5.5465</v>
      </c>
      <c r="F2444" s="133"/>
      <c r="G2444" s="133"/>
      <c r="H2444" s="133"/>
      <c r="I2444" s="133"/>
    </row>
    <row r="2445" spans="1:9" ht="27">
      <c r="A2445" s="123">
        <v>55169400</v>
      </c>
      <c r="B2445" s="124" t="s">
        <v>2425</v>
      </c>
      <c r="C2445" s="125"/>
      <c r="D2445" s="138">
        <v>1.6772</v>
      </c>
      <c r="E2445" s="138">
        <v>5.819</v>
      </c>
      <c r="F2445" s="133"/>
      <c r="G2445" s="133"/>
      <c r="H2445" s="133"/>
      <c r="I2445" s="133"/>
    </row>
    <row r="2446" spans="1:9">
      <c r="A2446" s="123">
        <v>56012110</v>
      </c>
      <c r="B2446" s="124" t="s">
        <v>2426</v>
      </c>
      <c r="C2446" s="125"/>
      <c r="D2446" s="136">
        <v>4.8080999999999996</v>
      </c>
      <c r="E2446" s="136">
        <v>9.5018999999999991</v>
      </c>
      <c r="F2446" s="133"/>
      <c r="G2446" s="133"/>
      <c r="H2446" s="133"/>
      <c r="I2446" s="133"/>
    </row>
    <row r="2447" spans="1:9" ht="27">
      <c r="A2447" s="123">
        <v>56012190</v>
      </c>
      <c r="B2447" s="124" t="s">
        <v>2427</v>
      </c>
      <c r="C2447" s="125"/>
      <c r="D2447" s="138">
        <v>4.3052000000000001</v>
      </c>
      <c r="E2447" s="138">
        <v>5.2565999999999997</v>
      </c>
      <c r="F2447" s="133"/>
      <c r="G2447" s="133"/>
      <c r="H2447" s="133"/>
      <c r="I2447" s="133"/>
    </row>
    <row r="2448" spans="1:9" ht="27">
      <c r="A2448" s="123">
        <v>56012219</v>
      </c>
      <c r="B2448" s="124" t="s">
        <v>2428</v>
      </c>
      <c r="C2448" s="125"/>
      <c r="D2448" s="136">
        <v>17.971800000000002</v>
      </c>
      <c r="E2448" s="136">
        <v>17.971800000000002</v>
      </c>
      <c r="F2448" s="133"/>
      <c r="G2448" s="133"/>
      <c r="H2448" s="133"/>
      <c r="I2448" s="133"/>
    </row>
    <row r="2449" spans="1:9" ht="27">
      <c r="A2449" s="123">
        <v>56012299</v>
      </c>
      <c r="B2449" s="124" t="s">
        <v>2429</v>
      </c>
      <c r="C2449" s="125"/>
      <c r="D2449" s="138">
        <v>21.5</v>
      </c>
      <c r="E2449" s="138">
        <v>21.5</v>
      </c>
      <c r="F2449" s="133"/>
      <c r="G2449" s="133"/>
      <c r="H2449" s="133"/>
      <c r="I2449" s="133"/>
    </row>
    <row r="2450" spans="1:9">
      <c r="A2450" s="123">
        <v>56012900</v>
      </c>
      <c r="B2450" s="124" t="s">
        <v>2430</v>
      </c>
      <c r="C2450" s="125"/>
      <c r="D2450" s="136">
        <v>1.8383</v>
      </c>
      <c r="E2450" s="136">
        <v>2.7248999999999999</v>
      </c>
      <c r="F2450" s="133"/>
      <c r="G2450" s="133"/>
      <c r="H2450" s="133"/>
      <c r="I2450" s="133"/>
    </row>
    <row r="2451" spans="1:9" ht="27">
      <c r="A2451" s="123">
        <v>56013010</v>
      </c>
      <c r="B2451" s="124" t="s">
        <v>2431</v>
      </c>
      <c r="C2451" s="125"/>
      <c r="D2451" s="138">
        <v>1.4696</v>
      </c>
      <c r="E2451" s="138">
        <v>3.4782000000000002</v>
      </c>
      <c r="F2451" s="133"/>
      <c r="G2451" s="133"/>
      <c r="H2451" s="133"/>
      <c r="I2451" s="133"/>
    </row>
    <row r="2452" spans="1:9">
      <c r="A2452" s="123">
        <v>56013090</v>
      </c>
      <c r="B2452" s="124" t="s">
        <v>2432</v>
      </c>
      <c r="C2452" s="125"/>
      <c r="D2452" s="136">
        <v>7.1561000000000003</v>
      </c>
      <c r="E2452" s="136">
        <v>10.367800000000001</v>
      </c>
      <c r="F2452" s="133"/>
      <c r="G2452" s="133"/>
      <c r="H2452" s="133"/>
      <c r="I2452" s="133"/>
    </row>
    <row r="2453" spans="1:9" ht="27">
      <c r="A2453" s="123">
        <v>56021000</v>
      </c>
      <c r="B2453" s="126" t="s">
        <v>2433</v>
      </c>
      <c r="C2453" s="125"/>
      <c r="D2453" s="138">
        <v>2.0188000000000001</v>
      </c>
      <c r="E2453" s="138">
        <v>3.4615999999999998</v>
      </c>
      <c r="F2453" s="133"/>
      <c r="G2453" s="133"/>
      <c r="H2453" s="133"/>
      <c r="I2453" s="133"/>
    </row>
    <row r="2454" spans="1:9">
      <c r="A2454" s="123">
        <v>56022100</v>
      </c>
      <c r="B2454" s="124" t="s">
        <v>2434</v>
      </c>
      <c r="C2454" s="125"/>
      <c r="D2454" s="136">
        <v>3.0579000000000001</v>
      </c>
      <c r="E2454" s="136">
        <v>11.7064</v>
      </c>
      <c r="F2454" s="133"/>
      <c r="G2454" s="133"/>
      <c r="H2454" s="133"/>
      <c r="I2454" s="133"/>
    </row>
    <row r="2455" spans="1:9" ht="27">
      <c r="A2455" s="123">
        <v>56022900</v>
      </c>
      <c r="B2455" s="124" t="s">
        <v>2435</v>
      </c>
      <c r="C2455" s="125"/>
      <c r="D2455" s="138">
        <v>23.087</v>
      </c>
      <c r="E2455" s="138">
        <v>23.087</v>
      </c>
      <c r="F2455" s="133"/>
      <c r="G2455" s="133"/>
      <c r="H2455" s="133"/>
      <c r="I2455" s="133"/>
    </row>
    <row r="2456" spans="1:9">
      <c r="A2456" s="123">
        <v>56029000</v>
      </c>
      <c r="B2456" s="124" t="s">
        <v>2436</v>
      </c>
      <c r="C2456" s="125"/>
      <c r="D2456" s="136">
        <v>1.8192999999999999</v>
      </c>
      <c r="E2456" s="136">
        <v>2.1017999999999999</v>
      </c>
      <c r="F2456" s="133"/>
      <c r="G2456" s="133"/>
      <c r="H2456" s="133"/>
      <c r="I2456" s="133"/>
    </row>
    <row r="2457" spans="1:9" ht="27">
      <c r="A2457" s="123">
        <v>56031110</v>
      </c>
      <c r="B2457" s="124" t="s">
        <v>2437</v>
      </c>
      <c r="C2457" s="125"/>
      <c r="D2457" s="138">
        <v>0.70979999999999999</v>
      </c>
      <c r="E2457" s="138">
        <v>1.4610000000000001</v>
      </c>
      <c r="F2457" s="133"/>
      <c r="G2457" s="133"/>
      <c r="H2457" s="133"/>
      <c r="I2457" s="133"/>
    </row>
    <row r="2458" spans="1:9">
      <c r="A2458" s="123">
        <v>56031120</v>
      </c>
      <c r="B2458" s="124" t="s">
        <v>2438</v>
      </c>
      <c r="C2458" s="125"/>
      <c r="D2458" s="136">
        <v>1.7846</v>
      </c>
      <c r="E2458" s="136">
        <v>2.3666</v>
      </c>
      <c r="F2458" s="133"/>
      <c r="G2458" s="133"/>
      <c r="H2458" s="133"/>
      <c r="I2458" s="133"/>
    </row>
    <row r="2459" spans="1:9" ht="27">
      <c r="A2459" s="123">
        <v>56031130</v>
      </c>
      <c r="B2459" s="124" t="s">
        <v>2439</v>
      </c>
      <c r="C2459" s="125"/>
      <c r="D2459" s="138">
        <v>2.2223000000000002</v>
      </c>
      <c r="E2459" s="138">
        <v>4.4393000000000002</v>
      </c>
      <c r="F2459" s="133"/>
      <c r="G2459" s="133"/>
      <c r="H2459" s="133"/>
      <c r="I2459" s="133"/>
    </row>
    <row r="2460" spans="1:9">
      <c r="A2460" s="123">
        <v>56031190</v>
      </c>
      <c r="B2460" s="124" t="s">
        <v>2440</v>
      </c>
      <c r="C2460" s="125"/>
      <c r="D2460" s="136">
        <v>5.4494999999999996</v>
      </c>
      <c r="E2460" s="136">
        <v>2.2227000000000001</v>
      </c>
      <c r="F2460" s="133"/>
      <c r="G2460" s="133"/>
      <c r="H2460" s="133"/>
      <c r="I2460" s="133"/>
    </row>
    <row r="2461" spans="1:9" ht="27">
      <c r="A2461" s="123">
        <v>56031210</v>
      </c>
      <c r="B2461" s="124" t="s">
        <v>2441</v>
      </c>
      <c r="C2461" s="125"/>
      <c r="D2461" s="138">
        <v>1.8089</v>
      </c>
      <c r="E2461" s="138">
        <v>2.1463000000000001</v>
      </c>
      <c r="F2461" s="133"/>
      <c r="G2461" s="133"/>
      <c r="H2461" s="133"/>
      <c r="I2461" s="133"/>
    </row>
    <row r="2462" spans="1:9" ht="27">
      <c r="A2462" s="123">
        <v>56031220</v>
      </c>
      <c r="B2462" s="124" t="s">
        <v>2442</v>
      </c>
      <c r="C2462" s="125"/>
      <c r="D2462" s="138">
        <v>0.72389999999999999</v>
      </c>
      <c r="E2462" s="138">
        <v>1.399</v>
      </c>
      <c r="F2462" s="133"/>
      <c r="G2462" s="133"/>
      <c r="H2462" s="133"/>
      <c r="I2462" s="133"/>
    </row>
    <row r="2463" spans="1:9" ht="27">
      <c r="A2463" s="123">
        <v>56031230</v>
      </c>
      <c r="B2463" s="124" t="s">
        <v>2443</v>
      </c>
      <c r="C2463" s="125"/>
      <c r="D2463" s="136">
        <v>3.0518999999999998</v>
      </c>
      <c r="E2463" s="136">
        <v>4.5869999999999997</v>
      </c>
      <c r="F2463" s="133"/>
      <c r="G2463" s="133"/>
      <c r="H2463" s="133"/>
      <c r="I2463" s="133"/>
    </row>
    <row r="2464" spans="1:9" ht="27">
      <c r="A2464" s="123">
        <v>56031240</v>
      </c>
      <c r="B2464" s="124" t="s">
        <v>2444</v>
      </c>
      <c r="C2464" s="125"/>
      <c r="D2464" s="138">
        <v>1.45</v>
      </c>
      <c r="E2464" s="138">
        <v>1.9451000000000001</v>
      </c>
      <c r="F2464" s="133"/>
      <c r="G2464" s="133"/>
      <c r="H2464" s="133"/>
      <c r="I2464" s="133"/>
    </row>
    <row r="2465" spans="1:9">
      <c r="A2465" s="123">
        <v>56031250</v>
      </c>
      <c r="B2465" s="124" t="s">
        <v>2445</v>
      </c>
      <c r="C2465" s="125"/>
      <c r="D2465" s="136">
        <v>1.7104999999999999</v>
      </c>
      <c r="E2465" s="136">
        <v>1.8159000000000001</v>
      </c>
      <c r="F2465" s="133"/>
      <c r="G2465" s="133"/>
      <c r="H2465" s="133"/>
      <c r="I2465" s="133"/>
    </row>
    <row r="2466" spans="1:9" ht="27">
      <c r="A2466" s="123">
        <v>56031290</v>
      </c>
      <c r="B2466" s="124" t="s">
        <v>2446</v>
      </c>
      <c r="C2466" s="125"/>
      <c r="D2466" s="138">
        <v>49.6113</v>
      </c>
      <c r="E2466" s="138">
        <v>50.463799999999999</v>
      </c>
      <c r="F2466" s="133"/>
      <c r="G2466" s="133"/>
      <c r="H2466" s="133"/>
      <c r="I2466" s="133"/>
    </row>
    <row r="2467" spans="1:9" ht="27">
      <c r="A2467" s="123">
        <v>56031310</v>
      </c>
      <c r="B2467" s="124" t="s">
        <v>2447</v>
      </c>
      <c r="C2467" s="125"/>
      <c r="D2467" s="138">
        <v>1.2373000000000001</v>
      </c>
      <c r="E2467" s="138">
        <v>1.7652000000000001</v>
      </c>
      <c r="F2467" s="133"/>
      <c r="G2467" s="133"/>
      <c r="H2467" s="133"/>
      <c r="I2467" s="133"/>
    </row>
    <row r="2468" spans="1:9" ht="27">
      <c r="A2468" s="123">
        <v>56031320</v>
      </c>
      <c r="B2468" s="124" t="s">
        <v>2448</v>
      </c>
      <c r="C2468" s="125"/>
      <c r="D2468" s="138">
        <v>0.65149999999999997</v>
      </c>
      <c r="E2468" s="138">
        <v>0.95030000000000003</v>
      </c>
      <c r="F2468" s="133"/>
      <c r="G2468" s="133"/>
      <c r="H2468" s="133"/>
      <c r="I2468" s="133"/>
    </row>
    <row r="2469" spans="1:9">
      <c r="A2469" s="123">
        <v>56031330</v>
      </c>
      <c r="B2469" s="124" t="s">
        <v>2449</v>
      </c>
      <c r="C2469" s="125"/>
      <c r="D2469" s="138">
        <v>2.2284999999999999</v>
      </c>
      <c r="E2469" s="138">
        <v>2.8874</v>
      </c>
      <c r="F2469" s="133"/>
      <c r="G2469" s="133"/>
      <c r="H2469" s="133"/>
      <c r="I2469" s="133"/>
    </row>
    <row r="2470" spans="1:9" ht="27">
      <c r="A2470" s="123">
        <v>56031340</v>
      </c>
      <c r="B2470" s="124" t="s">
        <v>2450</v>
      </c>
      <c r="C2470" s="125"/>
      <c r="D2470" s="136">
        <v>1.2722</v>
      </c>
      <c r="E2470" s="136">
        <v>3.0964</v>
      </c>
      <c r="F2470" s="133"/>
      <c r="G2470" s="133"/>
      <c r="H2470" s="133"/>
      <c r="I2470" s="133"/>
    </row>
    <row r="2471" spans="1:9" ht="27">
      <c r="A2471" s="123">
        <v>56031350</v>
      </c>
      <c r="B2471" s="124" t="s">
        <v>2451</v>
      </c>
      <c r="C2471" s="125"/>
      <c r="D2471" s="136">
        <v>5.1148999999999996</v>
      </c>
      <c r="E2471" s="136">
        <v>9.3339999999999996</v>
      </c>
      <c r="F2471" s="133"/>
      <c r="G2471" s="133"/>
      <c r="H2471" s="133"/>
      <c r="I2471" s="133"/>
    </row>
    <row r="2472" spans="1:9" ht="27">
      <c r="A2472" s="123">
        <v>56031390</v>
      </c>
      <c r="B2472" s="124" t="s">
        <v>2452</v>
      </c>
      <c r="C2472" s="125"/>
      <c r="D2472" s="138">
        <v>1.7643</v>
      </c>
      <c r="E2472" s="138">
        <v>2.1547000000000001</v>
      </c>
      <c r="F2472" s="133"/>
      <c r="G2472" s="133"/>
      <c r="H2472" s="133"/>
      <c r="I2472" s="133"/>
    </row>
    <row r="2473" spans="1:9" ht="27">
      <c r="A2473" s="123">
        <v>56031410</v>
      </c>
      <c r="B2473" s="124" t="s">
        <v>2453</v>
      </c>
      <c r="C2473" s="125"/>
      <c r="D2473" s="138">
        <v>2.3351000000000002</v>
      </c>
      <c r="E2473" s="138">
        <v>3.3864999999999998</v>
      </c>
      <c r="F2473" s="133"/>
      <c r="G2473" s="133"/>
      <c r="H2473" s="133"/>
      <c r="I2473" s="133"/>
    </row>
    <row r="2474" spans="1:9" ht="27">
      <c r="A2474" s="123">
        <v>56031420</v>
      </c>
      <c r="B2474" s="124" t="s">
        <v>2454</v>
      </c>
      <c r="C2474" s="125"/>
      <c r="D2474" s="136">
        <v>2.7172000000000001</v>
      </c>
      <c r="E2474" s="136">
        <v>8.1465999999999994</v>
      </c>
      <c r="F2474" s="133"/>
      <c r="G2474" s="133"/>
      <c r="H2474" s="133"/>
      <c r="I2474" s="133"/>
    </row>
    <row r="2475" spans="1:9" ht="27">
      <c r="A2475" s="123">
        <v>56031430</v>
      </c>
      <c r="B2475" s="124" t="s">
        <v>2455</v>
      </c>
      <c r="C2475" s="125"/>
      <c r="D2475" s="136">
        <v>2.7458999999999998</v>
      </c>
      <c r="E2475" s="136">
        <v>5.6628999999999996</v>
      </c>
      <c r="F2475" s="133"/>
      <c r="G2475" s="133"/>
      <c r="H2475" s="133"/>
      <c r="I2475" s="133"/>
    </row>
    <row r="2476" spans="1:9" ht="27">
      <c r="A2476" s="123">
        <v>56031490</v>
      </c>
      <c r="B2476" s="124" t="s">
        <v>2456</v>
      </c>
      <c r="C2476" s="125"/>
      <c r="D2476" s="136">
        <v>2.4788000000000001</v>
      </c>
      <c r="E2476" s="136">
        <v>2.5621999999999998</v>
      </c>
      <c r="F2476" s="133"/>
      <c r="G2476" s="133"/>
      <c r="H2476" s="133"/>
      <c r="I2476" s="133"/>
    </row>
    <row r="2477" spans="1:9">
      <c r="A2477" s="123">
        <v>56039110</v>
      </c>
      <c r="B2477" s="124" t="s">
        <v>2457</v>
      </c>
      <c r="C2477" s="125"/>
      <c r="D2477" s="136">
        <v>3.6080999999999999</v>
      </c>
      <c r="E2477" s="136">
        <v>4.1087999999999996</v>
      </c>
      <c r="F2477" s="133"/>
      <c r="G2477" s="133"/>
      <c r="H2477" s="133"/>
      <c r="I2477" s="133"/>
    </row>
    <row r="2478" spans="1:9">
      <c r="A2478" s="123">
        <v>56039190</v>
      </c>
      <c r="B2478" s="124" t="s">
        <v>2458</v>
      </c>
      <c r="C2478" s="125"/>
      <c r="D2478" s="136">
        <v>1.3627</v>
      </c>
      <c r="E2478" s="136">
        <v>1.6621999999999999</v>
      </c>
      <c r="F2478" s="133"/>
      <c r="G2478" s="133"/>
      <c r="H2478" s="133"/>
      <c r="I2478" s="133"/>
    </row>
    <row r="2479" spans="1:9" ht="27">
      <c r="A2479" s="123">
        <v>56039210</v>
      </c>
      <c r="B2479" s="124" t="s">
        <v>2459</v>
      </c>
      <c r="C2479" s="125"/>
      <c r="D2479" s="136">
        <v>2.1368</v>
      </c>
      <c r="E2479" s="136">
        <v>2.1732999999999998</v>
      </c>
      <c r="F2479" s="133"/>
      <c r="G2479" s="133"/>
      <c r="H2479" s="133"/>
      <c r="I2479" s="133"/>
    </row>
    <row r="2480" spans="1:9">
      <c r="A2480" s="123">
        <v>56039220</v>
      </c>
      <c r="B2480" s="124" t="s">
        <v>2460</v>
      </c>
      <c r="C2480" s="125"/>
      <c r="D2480" s="138">
        <v>1.7749999999999999</v>
      </c>
      <c r="E2480" s="138">
        <v>1.8925000000000001</v>
      </c>
      <c r="F2480" s="133"/>
      <c r="G2480" s="133"/>
      <c r="H2480" s="133"/>
      <c r="I2480" s="133"/>
    </row>
    <row r="2481" spans="1:9">
      <c r="A2481" s="123">
        <v>56039230</v>
      </c>
      <c r="B2481" s="124" t="s">
        <v>2461</v>
      </c>
      <c r="C2481" s="125"/>
      <c r="D2481" s="136">
        <v>0.68240000000000001</v>
      </c>
      <c r="E2481" s="136">
        <v>1.8158000000000001</v>
      </c>
      <c r="F2481" s="133"/>
      <c r="G2481" s="133"/>
      <c r="H2481" s="133"/>
      <c r="I2481" s="133"/>
    </row>
    <row r="2482" spans="1:9" ht="27">
      <c r="A2482" s="123">
        <v>56039240</v>
      </c>
      <c r="B2482" s="124" t="s">
        <v>2462</v>
      </c>
      <c r="C2482" s="125"/>
      <c r="D2482" s="138">
        <v>3.0514999999999999</v>
      </c>
      <c r="E2482" s="138">
        <v>3.1707999999999998</v>
      </c>
      <c r="F2482" s="133"/>
      <c r="G2482" s="133"/>
      <c r="H2482" s="133"/>
      <c r="I2482" s="133"/>
    </row>
    <row r="2483" spans="1:9" ht="27">
      <c r="A2483" s="123">
        <v>56039290</v>
      </c>
      <c r="B2483" s="124" t="s">
        <v>2463</v>
      </c>
      <c r="C2483" s="125"/>
      <c r="D2483" s="136">
        <v>1.5528</v>
      </c>
      <c r="E2483" s="136">
        <v>2.1168</v>
      </c>
      <c r="F2483" s="133"/>
      <c r="G2483" s="133"/>
      <c r="H2483" s="133"/>
      <c r="I2483" s="133"/>
    </row>
    <row r="2484" spans="1:9" ht="27">
      <c r="A2484" s="123">
        <v>56039310</v>
      </c>
      <c r="B2484" s="124" t="s">
        <v>2464</v>
      </c>
      <c r="C2484" s="125"/>
      <c r="D2484" s="138">
        <v>2.5649000000000002</v>
      </c>
      <c r="E2484" s="138">
        <v>2.5649000000000002</v>
      </c>
      <c r="F2484" s="133"/>
      <c r="G2484" s="133"/>
      <c r="H2484" s="133"/>
      <c r="I2484" s="133"/>
    </row>
    <row r="2485" spans="1:9">
      <c r="A2485" s="123">
        <v>56039320</v>
      </c>
      <c r="B2485" s="124" t="s">
        <v>2465</v>
      </c>
      <c r="C2485" s="125"/>
      <c r="D2485" s="136">
        <v>1.5011000000000001</v>
      </c>
      <c r="E2485" s="136">
        <v>2.9971000000000001</v>
      </c>
      <c r="F2485" s="133"/>
      <c r="G2485" s="133"/>
      <c r="H2485" s="133"/>
      <c r="I2485" s="133"/>
    </row>
    <row r="2486" spans="1:9" ht="27">
      <c r="A2486" s="123">
        <v>56039330</v>
      </c>
      <c r="B2486" s="124" t="s">
        <v>2466</v>
      </c>
      <c r="C2486" s="125"/>
      <c r="D2486" s="138">
        <v>1.1304000000000001</v>
      </c>
      <c r="E2486" s="138">
        <v>2.8708</v>
      </c>
      <c r="F2486" s="133"/>
      <c r="G2486" s="133"/>
      <c r="H2486" s="133"/>
      <c r="I2486" s="133"/>
    </row>
    <row r="2487" spans="1:9" ht="27">
      <c r="A2487" s="123">
        <v>56039390</v>
      </c>
      <c r="B2487" s="124" t="s">
        <v>2467</v>
      </c>
      <c r="C2487" s="125"/>
      <c r="D2487" s="138">
        <v>0.95420000000000005</v>
      </c>
      <c r="E2487" s="138">
        <v>3.2063000000000001</v>
      </c>
      <c r="F2487" s="133"/>
      <c r="G2487" s="133"/>
      <c r="H2487" s="133"/>
      <c r="I2487" s="133"/>
    </row>
    <row r="2488" spans="1:9" ht="27">
      <c r="A2488" s="123">
        <v>56039410</v>
      </c>
      <c r="B2488" s="124" t="s">
        <v>2468</v>
      </c>
      <c r="C2488" s="125"/>
      <c r="D2488" s="138">
        <v>1.246</v>
      </c>
      <c r="E2488" s="138">
        <v>3.4594</v>
      </c>
      <c r="F2488" s="133"/>
      <c r="G2488" s="133"/>
      <c r="H2488" s="133"/>
      <c r="I2488" s="133"/>
    </row>
    <row r="2489" spans="1:9">
      <c r="A2489" s="123">
        <v>56039420</v>
      </c>
      <c r="B2489" s="124" t="s">
        <v>2469</v>
      </c>
      <c r="C2489" s="125"/>
      <c r="D2489" s="138">
        <v>1.0886</v>
      </c>
      <c r="E2489" s="138">
        <v>2.2099000000000002</v>
      </c>
      <c r="F2489" s="133"/>
      <c r="G2489" s="133"/>
      <c r="H2489" s="133"/>
      <c r="I2489" s="133"/>
    </row>
    <row r="2490" spans="1:9" ht="27">
      <c r="A2490" s="123">
        <v>56039490</v>
      </c>
      <c r="B2490" s="124" t="s">
        <v>2470</v>
      </c>
      <c r="C2490" s="125"/>
      <c r="D2490" s="136">
        <v>1.1966000000000001</v>
      </c>
      <c r="E2490" s="136">
        <v>2.8142</v>
      </c>
      <c r="F2490" s="133"/>
      <c r="G2490" s="133"/>
      <c r="H2490" s="133"/>
      <c r="I2490" s="133"/>
    </row>
    <row r="2491" spans="1:9" ht="27">
      <c r="A2491" s="123">
        <v>56041000</v>
      </c>
      <c r="B2491" s="124" t="s">
        <v>2471</v>
      </c>
      <c r="C2491" s="125"/>
      <c r="D2491" s="138">
        <v>1.9735</v>
      </c>
      <c r="E2491" s="138">
        <v>4.1451000000000002</v>
      </c>
      <c r="F2491" s="133"/>
      <c r="G2491" s="133"/>
      <c r="H2491" s="133"/>
      <c r="I2491" s="133"/>
    </row>
    <row r="2492" spans="1:9">
      <c r="A2492" s="123">
        <v>56049021</v>
      </c>
      <c r="B2492" s="124" t="s">
        <v>2472</v>
      </c>
      <c r="C2492" s="125"/>
      <c r="D2492" s="136">
        <v>1.304</v>
      </c>
      <c r="E2492" s="136">
        <v>2.1032999999999999</v>
      </c>
      <c r="F2492" s="133"/>
      <c r="G2492" s="133"/>
      <c r="H2492" s="133"/>
      <c r="I2492" s="133"/>
    </row>
    <row r="2493" spans="1:9" ht="27">
      <c r="A2493" s="123">
        <v>56049022</v>
      </c>
      <c r="B2493" s="124" t="s">
        <v>2473</v>
      </c>
      <c r="C2493" s="125"/>
      <c r="D2493" s="138">
        <v>16.749700000000001</v>
      </c>
      <c r="E2493" s="138">
        <v>7.5039999999999996</v>
      </c>
      <c r="F2493" s="133"/>
      <c r="G2493" s="133"/>
      <c r="H2493" s="133"/>
      <c r="I2493" s="133"/>
    </row>
    <row r="2494" spans="1:9">
      <c r="A2494" s="123">
        <v>56049090</v>
      </c>
      <c r="B2494" s="124" t="s">
        <v>2474</v>
      </c>
      <c r="C2494" s="125"/>
      <c r="D2494" s="136">
        <v>3.8031000000000001</v>
      </c>
      <c r="E2494" s="136">
        <v>4.7106000000000003</v>
      </c>
      <c r="F2494" s="133"/>
      <c r="G2494" s="133"/>
      <c r="H2494" s="133"/>
      <c r="I2494" s="133"/>
    </row>
    <row r="2495" spans="1:9" ht="27">
      <c r="A2495" s="123">
        <v>56050010</v>
      </c>
      <c r="B2495" s="124" t="s">
        <v>2475</v>
      </c>
      <c r="C2495" s="125"/>
      <c r="D2495" s="138">
        <v>1.7891999999999999</v>
      </c>
      <c r="E2495" s="138">
        <v>6.2293000000000003</v>
      </c>
      <c r="F2495" s="133"/>
      <c r="G2495" s="133"/>
      <c r="H2495" s="133"/>
      <c r="I2495" s="133"/>
    </row>
    <row r="2496" spans="1:9">
      <c r="A2496" s="123">
        <v>56050020</v>
      </c>
      <c r="B2496" s="124" t="s">
        <v>2476</v>
      </c>
      <c r="C2496" s="125"/>
      <c r="D2496" s="136">
        <v>2.0181</v>
      </c>
      <c r="E2496" s="136">
        <v>5.6570999999999998</v>
      </c>
      <c r="F2496" s="133"/>
      <c r="G2496" s="133"/>
      <c r="H2496" s="133"/>
      <c r="I2496" s="133"/>
    </row>
    <row r="2497" spans="1:9" ht="27">
      <c r="A2497" s="123">
        <v>56050090</v>
      </c>
      <c r="B2497" s="124" t="s">
        <v>2477</v>
      </c>
      <c r="C2497" s="125"/>
      <c r="D2497" s="138">
        <v>1.4094</v>
      </c>
      <c r="E2497" s="138">
        <v>2.0146000000000002</v>
      </c>
      <c r="F2497" s="133"/>
      <c r="G2497" s="133"/>
      <c r="H2497" s="133"/>
      <c r="I2497" s="133"/>
    </row>
    <row r="2498" spans="1:9">
      <c r="A2498" s="123">
        <v>56060000</v>
      </c>
      <c r="B2498" s="124" t="s">
        <v>2478</v>
      </c>
      <c r="C2498" s="125"/>
      <c r="D2498" s="136">
        <v>1.6619999999999999</v>
      </c>
      <c r="E2498" s="136">
        <v>2.0535999999999999</v>
      </c>
      <c r="F2498" s="133"/>
      <c r="G2498" s="133"/>
      <c r="H2498" s="133"/>
      <c r="I2498" s="133"/>
    </row>
    <row r="2499" spans="1:9" ht="27">
      <c r="A2499" s="123">
        <v>56072900</v>
      </c>
      <c r="B2499" s="124" t="s">
        <v>2479</v>
      </c>
      <c r="C2499" s="125"/>
      <c r="D2499" s="138">
        <v>1.3668</v>
      </c>
      <c r="E2499" s="138">
        <v>3.4117000000000002</v>
      </c>
      <c r="F2499" s="133"/>
      <c r="G2499" s="133"/>
      <c r="H2499" s="133"/>
      <c r="I2499" s="133"/>
    </row>
    <row r="2500" spans="1:9" ht="27">
      <c r="A2500" s="123">
        <v>56074100</v>
      </c>
      <c r="B2500" s="124" t="s">
        <v>2480</v>
      </c>
      <c r="C2500" s="125"/>
      <c r="D2500" s="138">
        <v>1.4067000000000001</v>
      </c>
      <c r="E2500" s="138">
        <v>2.6554000000000002</v>
      </c>
      <c r="F2500" s="133"/>
      <c r="G2500" s="133"/>
      <c r="H2500" s="133"/>
      <c r="I2500" s="133"/>
    </row>
    <row r="2501" spans="1:9" ht="27">
      <c r="A2501" s="123">
        <v>56074900</v>
      </c>
      <c r="B2501" s="124" t="s">
        <v>2481</v>
      </c>
      <c r="C2501" s="125"/>
      <c r="D2501" s="138">
        <v>1.1489</v>
      </c>
      <c r="E2501" s="138">
        <v>2.4369999999999998</v>
      </c>
      <c r="F2501" s="133"/>
      <c r="G2501" s="133"/>
      <c r="H2501" s="133"/>
      <c r="I2501" s="133"/>
    </row>
    <row r="2502" spans="1:9">
      <c r="A2502" s="123">
        <v>56075011</v>
      </c>
      <c r="B2502" s="124" t="s">
        <v>2482</v>
      </c>
      <c r="C2502" s="125"/>
      <c r="D2502" s="136">
        <v>1.4859</v>
      </c>
      <c r="E2502" s="136">
        <v>3.6964999999999999</v>
      </c>
      <c r="F2502" s="133"/>
      <c r="G2502" s="133"/>
      <c r="H2502" s="133"/>
      <c r="I2502" s="133"/>
    </row>
    <row r="2503" spans="1:9" ht="27">
      <c r="A2503" s="123">
        <v>56075019</v>
      </c>
      <c r="B2503" s="124" t="s">
        <v>2483</v>
      </c>
      <c r="C2503" s="125"/>
      <c r="D2503" s="138">
        <v>1.4854000000000001</v>
      </c>
      <c r="E2503" s="138">
        <v>2.4127999999999998</v>
      </c>
      <c r="F2503" s="133"/>
      <c r="G2503" s="133"/>
      <c r="H2503" s="133"/>
      <c r="I2503" s="133"/>
    </row>
    <row r="2504" spans="1:9">
      <c r="A2504" s="123">
        <v>56075090</v>
      </c>
      <c r="B2504" s="124" t="s">
        <v>2484</v>
      </c>
      <c r="C2504" s="125"/>
      <c r="D2504" s="136">
        <v>2.5834999999999999</v>
      </c>
      <c r="E2504" s="136">
        <v>4.1237000000000004</v>
      </c>
      <c r="F2504" s="133"/>
      <c r="G2504" s="133"/>
      <c r="H2504" s="133"/>
      <c r="I2504" s="133"/>
    </row>
    <row r="2505" spans="1:9" ht="27">
      <c r="A2505" s="123">
        <v>56079010</v>
      </c>
      <c r="B2505" s="124" t="s">
        <v>2485</v>
      </c>
      <c r="C2505" s="125"/>
      <c r="D2505" s="138">
        <v>1.3686</v>
      </c>
      <c r="E2505" s="138">
        <v>2.7633000000000001</v>
      </c>
      <c r="F2505" s="133"/>
      <c r="G2505" s="133"/>
      <c r="H2505" s="133"/>
      <c r="I2505" s="133"/>
    </row>
    <row r="2506" spans="1:9">
      <c r="A2506" s="123">
        <v>56079020</v>
      </c>
      <c r="B2506" s="124" t="s">
        <v>2486</v>
      </c>
      <c r="C2506" s="125"/>
      <c r="D2506" s="136">
        <v>0.73350000000000004</v>
      </c>
      <c r="E2506" s="136">
        <v>2.1474000000000002</v>
      </c>
      <c r="F2506" s="133"/>
      <c r="G2506" s="133"/>
      <c r="H2506" s="133"/>
      <c r="I2506" s="133"/>
    </row>
    <row r="2507" spans="1:9" ht="27">
      <c r="A2507" s="123">
        <v>56079090</v>
      </c>
      <c r="B2507" s="124" t="s">
        <v>2487</v>
      </c>
      <c r="C2507" s="125"/>
      <c r="D2507" s="138">
        <v>1.8533999999999999</v>
      </c>
      <c r="E2507" s="138">
        <v>2.8496999999999999</v>
      </c>
      <c r="F2507" s="133"/>
      <c r="G2507" s="133"/>
      <c r="H2507" s="133"/>
      <c r="I2507" s="133"/>
    </row>
    <row r="2508" spans="1:9">
      <c r="A2508" s="123">
        <v>56081100</v>
      </c>
      <c r="B2508" s="124" t="s">
        <v>2488</v>
      </c>
      <c r="C2508" s="125"/>
      <c r="D2508" s="136">
        <v>1.3678999999999999</v>
      </c>
      <c r="E2508" s="136">
        <v>2.1225999999999998</v>
      </c>
      <c r="F2508" s="133"/>
      <c r="G2508" s="133"/>
      <c r="H2508" s="133"/>
      <c r="I2508" s="133"/>
    </row>
    <row r="2509" spans="1:9" ht="27">
      <c r="A2509" s="123">
        <v>56081900</v>
      </c>
      <c r="B2509" s="124" t="s">
        <v>2489</v>
      </c>
      <c r="C2509" s="125"/>
      <c r="D2509" s="138">
        <v>1.4131</v>
      </c>
      <c r="E2509" s="138">
        <v>6.3010999999999999</v>
      </c>
      <c r="F2509" s="133"/>
      <c r="G2509" s="133"/>
      <c r="H2509" s="133"/>
      <c r="I2509" s="133"/>
    </row>
    <row r="2510" spans="1:9">
      <c r="A2510" s="123">
        <v>56089000</v>
      </c>
      <c r="B2510" s="124" t="s">
        <v>2490</v>
      </c>
      <c r="C2510" s="125"/>
      <c r="D2510" s="136">
        <v>1.4962</v>
      </c>
      <c r="E2510" s="136">
        <v>3.8340000000000001</v>
      </c>
      <c r="F2510" s="133"/>
      <c r="G2510" s="133"/>
      <c r="H2510" s="133"/>
      <c r="I2510" s="133"/>
    </row>
    <row r="2511" spans="1:9" ht="27">
      <c r="A2511" s="123">
        <v>56090010</v>
      </c>
      <c r="B2511" s="124" t="s">
        <v>2491</v>
      </c>
      <c r="C2511" s="125"/>
      <c r="D2511" s="138">
        <v>3.7787000000000002</v>
      </c>
      <c r="E2511" s="138">
        <v>4.2363999999999997</v>
      </c>
      <c r="F2511" s="133"/>
      <c r="G2511" s="133"/>
      <c r="H2511" s="133"/>
      <c r="I2511" s="133"/>
    </row>
    <row r="2512" spans="1:9">
      <c r="A2512" s="123">
        <v>56090090</v>
      </c>
      <c r="B2512" s="124" t="s">
        <v>2492</v>
      </c>
      <c r="C2512" s="125"/>
      <c r="D2512" s="138">
        <v>50.14</v>
      </c>
      <c r="E2512" s="138">
        <v>50.14</v>
      </c>
      <c r="F2512" s="133"/>
      <c r="G2512" s="133"/>
      <c r="H2512" s="133"/>
      <c r="I2512" s="133"/>
    </row>
    <row r="2513" spans="1:9">
      <c r="A2513" s="123">
        <v>57011011</v>
      </c>
      <c r="B2513" s="124" t="s">
        <v>2493</v>
      </c>
      <c r="C2513" s="125"/>
      <c r="D2513" s="138">
        <v>1.2013</v>
      </c>
      <c r="E2513" s="138">
        <v>1.3634999999999999</v>
      </c>
      <c r="F2513" s="133"/>
      <c r="G2513" s="133"/>
      <c r="H2513" s="133"/>
      <c r="I2513" s="133"/>
    </row>
    <row r="2514" spans="1:9">
      <c r="A2514" s="123">
        <v>57011012</v>
      </c>
      <c r="B2514" s="124" t="s">
        <v>2494</v>
      </c>
      <c r="C2514" s="125"/>
      <c r="D2514" s="138">
        <v>3.8125</v>
      </c>
      <c r="E2514" s="138">
        <v>3.8342999999999998</v>
      </c>
      <c r="F2514" s="133"/>
      <c r="G2514" s="133"/>
      <c r="H2514" s="133"/>
      <c r="I2514" s="133"/>
    </row>
    <row r="2515" spans="1:9">
      <c r="A2515" s="123">
        <v>57019000</v>
      </c>
      <c r="B2515" s="124" t="s">
        <v>2495</v>
      </c>
      <c r="C2515" s="125"/>
      <c r="D2515" s="138">
        <v>0.8377</v>
      </c>
      <c r="E2515" s="138">
        <v>1.1311</v>
      </c>
      <c r="F2515" s="133"/>
      <c r="G2515" s="133"/>
      <c r="H2515" s="133"/>
      <c r="I2515" s="133"/>
    </row>
    <row r="2516" spans="1:9">
      <c r="A2516" s="123">
        <v>57021000</v>
      </c>
      <c r="B2516" s="126" t="s">
        <v>2496</v>
      </c>
      <c r="C2516" s="125"/>
      <c r="D2516" s="138">
        <v>2.2315</v>
      </c>
      <c r="E2516" s="138">
        <v>2.4159000000000002</v>
      </c>
      <c r="F2516" s="133"/>
      <c r="G2516" s="133"/>
      <c r="H2516" s="133"/>
      <c r="I2516" s="133"/>
    </row>
    <row r="2517" spans="1:9" ht="27">
      <c r="A2517" s="123">
        <v>57023200</v>
      </c>
      <c r="B2517" s="124" t="s">
        <v>2497</v>
      </c>
      <c r="C2517" s="125"/>
      <c r="D2517" s="136">
        <v>7.8250999999999999</v>
      </c>
      <c r="E2517" s="136">
        <v>8.1235999999999997</v>
      </c>
      <c r="F2517" s="133"/>
      <c r="G2517" s="133"/>
      <c r="H2517" s="133"/>
      <c r="I2517" s="133"/>
    </row>
    <row r="2518" spans="1:9" ht="27">
      <c r="A2518" s="123">
        <v>57023900</v>
      </c>
      <c r="B2518" s="124" t="s">
        <v>2498</v>
      </c>
      <c r="C2518" s="125"/>
      <c r="D2518" s="138">
        <v>0.78820000000000001</v>
      </c>
      <c r="E2518" s="138">
        <v>2.6414</v>
      </c>
      <c r="F2518" s="133"/>
      <c r="G2518" s="133"/>
      <c r="H2518" s="133"/>
      <c r="I2518" s="133"/>
    </row>
    <row r="2519" spans="1:9">
      <c r="A2519" s="123">
        <v>57024100</v>
      </c>
      <c r="B2519" s="124" t="s">
        <v>2499</v>
      </c>
      <c r="C2519" s="125"/>
      <c r="D2519" s="136">
        <v>0.70199999999999996</v>
      </c>
      <c r="E2519" s="136">
        <v>3.0375000000000001</v>
      </c>
      <c r="F2519" s="133"/>
      <c r="G2519" s="133"/>
      <c r="H2519" s="133"/>
      <c r="I2519" s="133"/>
    </row>
    <row r="2520" spans="1:9" ht="27">
      <c r="A2520" s="123">
        <v>57024200</v>
      </c>
      <c r="B2520" s="124" t="s">
        <v>2500</v>
      </c>
      <c r="C2520" s="125"/>
      <c r="D2520" s="138">
        <v>0.60860000000000003</v>
      </c>
      <c r="E2520" s="138">
        <v>1.7249000000000001</v>
      </c>
      <c r="F2520" s="133"/>
      <c r="G2520" s="133"/>
      <c r="H2520" s="133"/>
      <c r="I2520" s="133"/>
    </row>
    <row r="2521" spans="1:9">
      <c r="A2521" s="123">
        <v>57024900</v>
      </c>
      <c r="B2521" s="124" t="s">
        <v>2501</v>
      </c>
      <c r="C2521" s="125"/>
      <c r="D2521" s="136">
        <v>0.9647</v>
      </c>
      <c r="E2521" s="136">
        <v>1.6554</v>
      </c>
      <c r="F2521" s="133"/>
      <c r="G2521" s="133"/>
      <c r="H2521" s="133"/>
      <c r="I2521" s="133"/>
    </row>
    <row r="2522" spans="1:9" ht="27">
      <c r="A2522" s="123">
        <v>57025020</v>
      </c>
      <c r="B2522" s="124" t="s">
        <v>2502</v>
      </c>
      <c r="C2522" s="125"/>
      <c r="D2522" s="138">
        <v>1.0425</v>
      </c>
      <c r="E2522" s="138">
        <v>2.0602</v>
      </c>
      <c r="F2522" s="133"/>
      <c r="G2522" s="133"/>
      <c r="H2522" s="133"/>
      <c r="I2522" s="133"/>
    </row>
    <row r="2523" spans="1:9">
      <c r="A2523" s="123">
        <v>57025090</v>
      </c>
      <c r="B2523" s="124" t="s">
        <v>2503</v>
      </c>
      <c r="C2523" s="125"/>
      <c r="D2523" s="136">
        <v>1.4910000000000001</v>
      </c>
      <c r="E2523" s="136">
        <v>1.6398999999999999</v>
      </c>
      <c r="F2523" s="133"/>
      <c r="G2523" s="133"/>
      <c r="H2523" s="133"/>
      <c r="I2523" s="133"/>
    </row>
    <row r="2524" spans="1:9" ht="27">
      <c r="A2524" s="123">
        <v>57029200</v>
      </c>
      <c r="B2524" s="124" t="s">
        <v>2502</v>
      </c>
      <c r="C2524" s="125"/>
      <c r="D2524" s="138">
        <v>1.7627999999999999</v>
      </c>
      <c r="E2524" s="138">
        <v>1.581</v>
      </c>
      <c r="F2524" s="133"/>
      <c r="G2524" s="133"/>
      <c r="H2524" s="133"/>
      <c r="I2524" s="133"/>
    </row>
    <row r="2525" spans="1:9">
      <c r="A2525" s="123">
        <v>57029900</v>
      </c>
      <c r="B2525" s="124" t="s">
        <v>2503</v>
      </c>
      <c r="C2525" s="125"/>
      <c r="D2525" s="138">
        <v>1.3028999999999999</v>
      </c>
      <c r="E2525" s="138">
        <v>1.4583999999999999</v>
      </c>
      <c r="F2525" s="133"/>
      <c r="G2525" s="133"/>
      <c r="H2525" s="133"/>
      <c r="I2525" s="133"/>
    </row>
    <row r="2526" spans="1:9" ht="27">
      <c r="A2526" s="123">
        <v>57031000</v>
      </c>
      <c r="B2526" s="124" t="s">
        <v>2504</v>
      </c>
      <c r="C2526" s="125"/>
      <c r="D2526" s="138">
        <v>1.5435000000000001</v>
      </c>
      <c r="E2526" s="138">
        <v>3.5737000000000001</v>
      </c>
      <c r="F2526" s="133"/>
      <c r="G2526" s="133"/>
      <c r="H2526" s="133"/>
      <c r="I2526" s="133"/>
    </row>
    <row r="2527" spans="1:9">
      <c r="A2527" s="123">
        <v>57032100</v>
      </c>
      <c r="B2527" s="126" t="s">
        <v>2505</v>
      </c>
      <c r="C2527" s="125"/>
      <c r="D2527" s="138">
        <v>0.90069999999999995</v>
      </c>
      <c r="E2527" s="138">
        <v>1.4406000000000001</v>
      </c>
      <c r="F2527" s="133"/>
      <c r="G2527" s="133"/>
      <c r="H2527" s="133"/>
      <c r="I2527" s="133"/>
    </row>
    <row r="2528" spans="1:9">
      <c r="A2528" s="123">
        <v>57032900</v>
      </c>
      <c r="B2528" s="126" t="s">
        <v>139</v>
      </c>
      <c r="C2528" s="125"/>
      <c r="D2528" s="138">
        <v>1.0437000000000001</v>
      </c>
      <c r="E2528" s="138">
        <v>2.7317</v>
      </c>
      <c r="F2528" s="133"/>
      <c r="G2528" s="133"/>
      <c r="H2528" s="133"/>
      <c r="I2528" s="133"/>
    </row>
    <row r="2529" spans="1:9">
      <c r="A2529" s="123">
        <v>57033100</v>
      </c>
      <c r="B2529" s="126" t="s">
        <v>2505</v>
      </c>
      <c r="C2529" s="125"/>
      <c r="D2529" s="136">
        <v>1.0531999999999999</v>
      </c>
      <c r="E2529" s="136">
        <v>1.1577999999999999</v>
      </c>
      <c r="F2529" s="133"/>
      <c r="G2529" s="133"/>
      <c r="H2529" s="133"/>
      <c r="I2529" s="133"/>
    </row>
    <row r="2530" spans="1:9">
      <c r="A2530" s="123">
        <v>57033900</v>
      </c>
      <c r="B2530" s="126" t="s">
        <v>139</v>
      </c>
      <c r="C2530" s="125"/>
      <c r="D2530" s="138">
        <v>1.1477999999999999</v>
      </c>
      <c r="E2530" s="138">
        <v>1.3136000000000001</v>
      </c>
      <c r="F2530" s="133"/>
      <c r="G2530" s="133"/>
      <c r="H2530" s="133"/>
      <c r="I2530" s="133"/>
    </row>
    <row r="2531" spans="1:9">
      <c r="A2531" s="123">
        <v>57039000</v>
      </c>
      <c r="B2531" s="124" t="s">
        <v>2506</v>
      </c>
      <c r="C2531" s="125"/>
      <c r="D2531" s="136">
        <v>1.3726</v>
      </c>
      <c r="E2531" s="136">
        <v>2.4895999999999998</v>
      </c>
      <c r="F2531" s="133"/>
      <c r="G2531" s="133"/>
      <c r="H2531" s="133"/>
      <c r="I2531" s="133"/>
    </row>
    <row r="2532" spans="1:9" ht="27">
      <c r="A2532" s="123">
        <v>57049000</v>
      </c>
      <c r="B2532" s="124" t="s">
        <v>2507</v>
      </c>
      <c r="C2532" s="125"/>
      <c r="D2532" s="138">
        <v>4.6048999999999998</v>
      </c>
      <c r="E2532" s="138">
        <v>4.6349</v>
      </c>
      <c r="F2532" s="133"/>
      <c r="G2532" s="133"/>
      <c r="H2532" s="133"/>
      <c r="I2532" s="133"/>
    </row>
    <row r="2533" spans="1:9">
      <c r="A2533" s="123">
        <v>57050000</v>
      </c>
      <c r="B2533" s="124" t="s">
        <v>2508</v>
      </c>
      <c r="C2533" s="125"/>
      <c r="D2533" s="136">
        <v>5.5429000000000004</v>
      </c>
      <c r="E2533" s="136">
        <v>5.5429000000000004</v>
      </c>
      <c r="F2533" s="133"/>
      <c r="G2533" s="133"/>
      <c r="H2533" s="133"/>
      <c r="I2533" s="133"/>
    </row>
    <row r="2534" spans="1:9" ht="27">
      <c r="A2534" s="123">
        <v>58012200</v>
      </c>
      <c r="B2534" s="124" t="s">
        <v>2509</v>
      </c>
      <c r="C2534" s="125"/>
      <c r="D2534" s="138">
        <v>3.1680000000000001</v>
      </c>
      <c r="E2534" s="138">
        <v>4.0095999999999998</v>
      </c>
      <c r="F2534" s="133"/>
      <c r="G2534" s="133"/>
      <c r="H2534" s="133"/>
      <c r="I2534" s="133"/>
    </row>
    <row r="2535" spans="1:9">
      <c r="A2535" s="123">
        <v>58012600</v>
      </c>
      <c r="B2535" s="124" t="s">
        <v>2510</v>
      </c>
      <c r="C2535" s="125"/>
      <c r="D2535" s="136">
        <v>3.9982000000000002</v>
      </c>
      <c r="E2535" s="136">
        <v>4.3547000000000002</v>
      </c>
      <c r="F2535" s="133"/>
      <c r="G2535" s="133"/>
      <c r="H2535" s="133"/>
      <c r="I2535" s="133"/>
    </row>
    <row r="2536" spans="1:9" ht="27">
      <c r="A2536" s="123">
        <v>58013200</v>
      </c>
      <c r="B2536" s="124" t="s">
        <v>2511</v>
      </c>
      <c r="C2536" s="125"/>
      <c r="D2536" s="138">
        <v>3.4575</v>
      </c>
      <c r="E2536" s="138">
        <v>4.5462999999999996</v>
      </c>
      <c r="F2536" s="133"/>
      <c r="G2536" s="133"/>
      <c r="H2536" s="133"/>
      <c r="I2536" s="133"/>
    </row>
    <row r="2537" spans="1:9">
      <c r="A2537" s="123">
        <v>58013300</v>
      </c>
      <c r="B2537" s="124" t="s">
        <v>2512</v>
      </c>
      <c r="C2537" s="125"/>
      <c r="D2537" s="136">
        <v>4.4494999999999996</v>
      </c>
      <c r="E2537" s="136">
        <v>6.0983000000000001</v>
      </c>
      <c r="F2537" s="133"/>
      <c r="G2537" s="133"/>
      <c r="H2537" s="133"/>
      <c r="I2537" s="133"/>
    </row>
    <row r="2538" spans="1:9" ht="27">
      <c r="A2538" s="123">
        <v>58013600</v>
      </c>
      <c r="B2538" s="124" t="s">
        <v>2513</v>
      </c>
      <c r="C2538" s="125"/>
      <c r="D2538" s="138">
        <v>0.92569999999999997</v>
      </c>
      <c r="E2538" s="138">
        <v>2.3307000000000002</v>
      </c>
      <c r="F2538" s="133"/>
      <c r="G2538" s="133"/>
      <c r="H2538" s="133"/>
      <c r="I2538" s="133"/>
    </row>
    <row r="2539" spans="1:9">
      <c r="A2539" s="123">
        <v>58013700</v>
      </c>
      <c r="B2539" s="124" t="s">
        <v>2514</v>
      </c>
      <c r="C2539" s="125"/>
      <c r="D2539" s="138">
        <v>2.5057</v>
      </c>
      <c r="E2539" s="138">
        <v>2.5057</v>
      </c>
      <c r="F2539" s="133"/>
      <c r="G2539" s="133"/>
      <c r="H2539" s="133"/>
      <c r="I2539" s="133"/>
    </row>
    <row r="2540" spans="1:9" ht="27">
      <c r="A2540" s="123">
        <v>58019000</v>
      </c>
      <c r="B2540" s="124" t="s">
        <v>2515</v>
      </c>
      <c r="C2540" s="125"/>
      <c r="D2540" s="138">
        <v>2.4782000000000002</v>
      </c>
      <c r="E2540" s="138">
        <v>2.9115000000000002</v>
      </c>
      <c r="F2540" s="133"/>
      <c r="G2540" s="133"/>
      <c r="H2540" s="133"/>
      <c r="I2540" s="133"/>
    </row>
    <row r="2541" spans="1:9">
      <c r="A2541" s="123">
        <v>58021000</v>
      </c>
      <c r="B2541" s="126" t="s">
        <v>2516</v>
      </c>
      <c r="C2541" s="125"/>
      <c r="D2541" s="138">
        <v>1.3067</v>
      </c>
      <c r="E2541" s="138">
        <v>5.9745999999999997</v>
      </c>
      <c r="F2541" s="133"/>
      <c r="G2541" s="133"/>
      <c r="H2541" s="133"/>
      <c r="I2541" s="133"/>
    </row>
    <row r="2542" spans="1:9" ht="27">
      <c r="A2542" s="123">
        <v>58022000</v>
      </c>
      <c r="B2542" s="126" t="s">
        <v>2517</v>
      </c>
      <c r="C2542" s="125"/>
      <c r="D2542" s="136">
        <v>2.3792</v>
      </c>
      <c r="E2542" s="136">
        <v>3.8997000000000002</v>
      </c>
      <c r="F2542" s="133"/>
      <c r="G2542" s="133"/>
      <c r="H2542" s="133"/>
      <c r="I2542" s="133"/>
    </row>
    <row r="2543" spans="1:9">
      <c r="A2543" s="123">
        <v>58023000</v>
      </c>
      <c r="B2543" s="124" t="s">
        <v>2518</v>
      </c>
      <c r="C2543" s="125"/>
      <c r="D2543" s="136">
        <v>9.2202000000000002</v>
      </c>
      <c r="E2543" s="136">
        <v>9.2202000000000002</v>
      </c>
      <c r="F2543" s="133"/>
      <c r="G2543" s="133"/>
      <c r="H2543" s="133"/>
      <c r="I2543" s="133"/>
    </row>
    <row r="2544" spans="1:9">
      <c r="A2544" s="123">
        <v>58030090</v>
      </c>
      <c r="B2544" s="124" t="s">
        <v>2519</v>
      </c>
      <c r="C2544" s="125"/>
      <c r="D2544" s="136">
        <v>2.2198000000000002</v>
      </c>
      <c r="E2544" s="136">
        <v>2.7658999999999998</v>
      </c>
      <c r="F2544" s="133"/>
      <c r="G2544" s="133"/>
      <c r="H2544" s="133"/>
      <c r="I2544" s="133"/>
    </row>
    <row r="2545" spans="1:9">
      <c r="A2545" s="123">
        <v>58041010</v>
      </c>
      <c r="B2545" s="124" t="s">
        <v>2520</v>
      </c>
      <c r="C2545" s="125"/>
      <c r="D2545" s="136">
        <v>3.0093999999999999</v>
      </c>
      <c r="E2545" s="136">
        <v>3.5423</v>
      </c>
      <c r="F2545" s="133"/>
      <c r="G2545" s="133"/>
      <c r="H2545" s="133"/>
      <c r="I2545" s="133"/>
    </row>
    <row r="2546" spans="1:9">
      <c r="A2546" s="123">
        <v>58041090</v>
      </c>
      <c r="B2546" s="124" t="s">
        <v>2521</v>
      </c>
      <c r="C2546" s="125"/>
      <c r="D2546" s="138">
        <v>5.1181999999999999</v>
      </c>
      <c r="E2546" s="138">
        <v>21.753299999999999</v>
      </c>
      <c r="F2546" s="133"/>
      <c r="G2546" s="133"/>
      <c r="H2546" s="133"/>
      <c r="I2546" s="133"/>
    </row>
    <row r="2547" spans="1:9">
      <c r="A2547" s="123">
        <v>58042100</v>
      </c>
      <c r="B2547" s="124" t="s">
        <v>2522</v>
      </c>
      <c r="C2547" s="125"/>
      <c r="D2547" s="136">
        <v>3.5207000000000002</v>
      </c>
      <c r="E2547" s="136">
        <v>7.5538999999999996</v>
      </c>
      <c r="F2547" s="133"/>
      <c r="G2547" s="133"/>
      <c r="H2547" s="133"/>
      <c r="I2547" s="133"/>
    </row>
    <row r="2548" spans="1:9">
      <c r="A2548" s="123">
        <v>58042910</v>
      </c>
      <c r="B2548" s="124" t="s">
        <v>2523</v>
      </c>
      <c r="C2548" s="125"/>
      <c r="D2548" s="138">
        <v>2.8767999999999998</v>
      </c>
      <c r="E2548" s="138">
        <v>3.6951999999999998</v>
      </c>
      <c r="F2548" s="133"/>
      <c r="G2548" s="133"/>
      <c r="H2548" s="133"/>
      <c r="I2548" s="133"/>
    </row>
    <row r="2549" spans="1:9">
      <c r="A2549" s="123">
        <v>58042990</v>
      </c>
      <c r="B2549" s="124" t="s">
        <v>2524</v>
      </c>
      <c r="C2549" s="125"/>
      <c r="D2549" s="136">
        <v>2.4239999999999999</v>
      </c>
      <c r="E2549" s="136">
        <v>3.9809999999999999</v>
      </c>
      <c r="F2549" s="133"/>
      <c r="G2549" s="133"/>
      <c r="H2549" s="133"/>
      <c r="I2549" s="133"/>
    </row>
    <row r="2550" spans="1:9" ht="27">
      <c r="A2550" s="123">
        <v>58043090</v>
      </c>
      <c r="B2550" s="124" t="s">
        <v>2525</v>
      </c>
      <c r="C2550" s="125"/>
      <c r="D2550" s="138">
        <v>1.8611</v>
      </c>
      <c r="E2550" s="138">
        <v>3.6574</v>
      </c>
      <c r="F2550" s="133"/>
      <c r="G2550" s="133"/>
      <c r="H2550" s="133"/>
      <c r="I2550" s="133"/>
    </row>
    <row r="2551" spans="1:9">
      <c r="A2551" s="123">
        <v>58061000</v>
      </c>
      <c r="B2551" s="126" t="s">
        <v>2526</v>
      </c>
      <c r="C2551" s="125"/>
      <c r="D2551" s="138">
        <v>5.0613000000000001</v>
      </c>
      <c r="E2551" s="138">
        <v>12.2791</v>
      </c>
      <c r="F2551" s="133"/>
      <c r="G2551" s="133"/>
      <c r="H2551" s="133"/>
      <c r="I2551" s="133"/>
    </row>
    <row r="2552" spans="1:9" ht="27">
      <c r="A2552" s="123">
        <v>58062000</v>
      </c>
      <c r="B2552" s="126" t="s">
        <v>2527</v>
      </c>
      <c r="C2552" s="125"/>
      <c r="D2552" s="138">
        <v>1.6233</v>
      </c>
      <c r="E2552" s="138">
        <v>3.472</v>
      </c>
      <c r="F2552" s="133"/>
      <c r="G2552" s="133"/>
      <c r="H2552" s="133"/>
      <c r="I2552" s="133"/>
    </row>
    <row r="2553" spans="1:9">
      <c r="A2553" s="123">
        <v>58063100</v>
      </c>
      <c r="B2553" s="124" t="s">
        <v>2528</v>
      </c>
      <c r="C2553" s="125"/>
      <c r="D2553" s="136">
        <v>2.1193</v>
      </c>
      <c r="E2553" s="136">
        <v>5.5124000000000004</v>
      </c>
      <c r="F2553" s="133"/>
      <c r="G2553" s="133"/>
      <c r="H2553" s="133"/>
      <c r="I2553" s="133"/>
    </row>
    <row r="2554" spans="1:9" ht="27">
      <c r="A2554" s="123">
        <v>58063200</v>
      </c>
      <c r="B2554" s="124" t="s">
        <v>2529</v>
      </c>
      <c r="C2554" s="125"/>
      <c r="D2554" s="138">
        <v>1.6501999999999999</v>
      </c>
      <c r="E2554" s="138">
        <v>1.782</v>
      </c>
      <c r="F2554" s="133"/>
      <c r="G2554" s="133"/>
      <c r="H2554" s="133"/>
      <c r="I2554" s="133"/>
    </row>
    <row r="2555" spans="1:9">
      <c r="A2555" s="123">
        <v>58063900</v>
      </c>
      <c r="B2555" s="124" t="s">
        <v>2530</v>
      </c>
      <c r="C2555" s="125"/>
      <c r="D2555" s="136">
        <v>4.3151999999999999</v>
      </c>
      <c r="E2555" s="136">
        <v>14.4541</v>
      </c>
      <c r="F2555" s="133"/>
      <c r="G2555" s="133"/>
      <c r="H2555" s="133"/>
      <c r="I2555" s="133"/>
    </row>
    <row r="2556" spans="1:9" ht="27">
      <c r="A2556" s="123">
        <v>58064000</v>
      </c>
      <c r="B2556" s="124" t="s">
        <v>2531</v>
      </c>
      <c r="C2556" s="125"/>
      <c r="D2556" s="136">
        <v>1.6698</v>
      </c>
      <c r="E2556" s="136">
        <v>9.8960000000000008</v>
      </c>
      <c r="F2556" s="133"/>
      <c r="G2556" s="133"/>
      <c r="H2556" s="133"/>
      <c r="I2556" s="133"/>
    </row>
    <row r="2557" spans="1:9">
      <c r="A2557" s="123">
        <v>58071000</v>
      </c>
      <c r="B2557" s="124" t="s">
        <v>2532</v>
      </c>
      <c r="C2557" s="125"/>
      <c r="D2557" s="138">
        <v>2.8447</v>
      </c>
      <c r="E2557" s="138">
        <v>5.5499000000000001</v>
      </c>
      <c r="F2557" s="133"/>
      <c r="G2557" s="133"/>
      <c r="H2557" s="133"/>
      <c r="I2557" s="133"/>
    </row>
    <row r="2558" spans="1:9">
      <c r="A2558" s="123">
        <v>58079000</v>
      </c>
      <c r="B2558" s="124" t="s">
        <v>2533</v>
      </c>
      <c r="C2558" s="125"/>
      <c r="D2558" s="136">
        <v>1.7508999999999999</v>
      </c>
      <c r="E2558" s="136">
        <v>4.0971000000000002</v>
      </c>
      <c r="F2558" s="133"/>
      <c r="G2558" s="133"/>
      <c r="H2558" s="133"/>
      <c r="I2558" s="133"/>
    </row>
    <row r="2559" spans="1:9">
      <c r="A2559" s="123">
        <v>58081000</v>
      </c>
      <c r="B2559" s="124" t="s">
        <v>2534</v>
      </c>
      <c r="C2559" s="125"/>
      <c r="D2559" s="136">
        <v>15</v>
      </c>
      <c r="E2559" s="136">
        <v>15</v>
      </c>
      <c r="F2559" s="133"/>
      <c r="G2559" s="133"/>
      <c r="H2559" s="133"/>
      <c r="I2559" s="133"/>
    </row>
    <row r="2560" spans="1:9">
      <c r="A2560" s="123">
        <v>58089000</v>
      </c>
      <c r="B2560" s="124" t="s">
        <v>2535</v>
      </c>
      <c r="C2560" s="125"/>
      <c r="D2560" s="136">
        <v>5.6</v>
      </c>
      <c r="E2560" s="136">
        <v>7.899</v>
      </c>
      <c r="F2560" s="133"/>
      <c r="G2560" s="133"/>
      <c r="H2560" s="133"/>
      <c r="I2560" s="133"/>
    </row>
    <row r="2561" spans="1:9">
      <c r="A2561" s="123">
        <v>58090000</v>
      </c>
      <c r="B2561" s="124" t="s">
        <v>2536</v>
      </c>
      <c r="C2561" s="125"/>
      <c r="D2561" s="136">
        <v>4.9400000000000004</v>
      </c>
      <c r="E2561" s="136">
        <v>9.5426000000000002</v>
      </c>
      <c r="F2561" s="133"/>
      <c r="G2561" s="133"/>
      <c r="H2561" s="133"/>
      <c r="I2561" s="133"/>
    </row>
    <row r="2562" spans="1:9" ht="27">
      <c r="A2562" s="123">
        <v>58101000</v>
      </c>
      <c r="B2562" s="124" t="s">
        <v>2537</v>
      </c>
      <c r="C2562" s="125"/>
      <c r="D2562" s="136">
        <v>4</v>
      </c>
      <c r="E2562" s="136">
        <v>6.1580000000000004</v>
      </c>
      <c r="F2562" s="133"/>
      <c r="G2562" s="133"/>
      <c r="H2562" s="133"/>
      <c r="I2562" s="133"/>
    </row>
    <row r="2563" spans="1:9">
      <c r="A2563" s="123">
        <v>58109100</v>
      </c>
      <c r="B2563" s="124" t="s">
        <v>2538</v>
      </c>
      <c r="C2563" s="125"/>
      <c r="D2563" s="136">
        <v>7.1273999999999997</v>
      </c>
      <c r="E2563" s="136">
        <v>10.767799999999999</v>
      </c>
      <c r="F2563" s="133"/>
      <c r="G2563" s="133"/>
      <c r="H2563" s="133"/>
      <c r="I2563" s="133"/>
    </row>
    <row r="2564" spans="1:9">
      <c r="A2564" s="123">
        <v>58109200</v>
      </c>
      <c r="B2564" s="124" t="s">
        <v>2539</v>
      </c>
      <c r="C2564" s="125"/>
      <c r="D2564" s="136">
        <v>1.6409</v>
      </c>
      <c r="E2564" s="136">
        <v>1.95</v>
      </c>
      <c r="F2564" s="133"/>
      <c r="G2564" s="133"/>
      <c r="H2564" s="133"/>
      <c r="I2564" s="133"/>
    </row>
    <row r="2565" spans="1:9">
      <c r="A2565" s="123">
        <v>58109900</v>
      </c>
      <c r="B2565" s="124" t="s">
        <v>2540</v>
      </c>
      <c r="C2565" s="125"/>
      <c r="D2565" s="136">
        <v>1.6752</v>
      </c>
      <c r="E2565" s="136">
        <v>4.2390999999999996</v>
      </c>
      <c r="F2565" s="133"/>
      <c r="G2565" s="133"/>
      <c r="H2565" s="133"/>
      <c r="I2565" s="133"/>
    </row>
    <row r="2566" spans="1:9">
      <c r="A2566" s="123">
        <v>58110000</v>
      </c>
      <c r="B2566" s="124" t="s">
        <v>2541</v>
      </c>
      <c r="C2566" s="125"/>
      <c r="D2566" s="136">
        <v>0.99729999999999996</v>
      </c>
      <c r="E2566" s="136">
        <v>1.9525999999999999</v>
      </c>
      <c r="F2566" s="133"/>
      <c r="G2566" s="133"/>
      <c r="H2566" s="133"/>
      <c r="I2566" s="133"/>
    </row>
    <row r="2567" spans="1:9">
      <c r="A2567" s="123">
        <v>59011000</v>
      </c>
      <c r="B2567" s="126" t="s">
        <v>2542</v>
      </c>
      <c r="C2567" s="125"/>
      <c r="D2567" s="136">
        <v>4.5480999999999998</v>
      </c>
      <c r="E2567" s="136">
        <v>5.3522999999999996</v>
      </c>
      <c r="F2567" s="133"/>
      <c r="G2567" s="133"/>
      <c r="H2567" s="133"/>
      <c r="I2567" s="133"/>
    </row>
    <row r="2568" spans="1:9">
      <c r="A2568" s="123">
        <v>59019000</v>
      </c>
      <c r="B2568" s="124" t="s">
        <v>2543</v>
      </c>
      <c r="C2568" s="125"/>
      <c r="D2568" s="138">
        <v>2.0840000000000001</v>
      </c>
      <c r="E2568" s="138">
        <v>5.6142000000000003</v>
      </c>
      <c r="F2568" s="133"/>
      <c r="G2568" s="133"/>
      <c r="H2568" s="133"/>
      <c r="I2568" s="133"/>
    </row>
    <row r="2569" spans="1:9">
      <c r="A2569" s="123">
        <v>59021010</v>
      </c>
      <c r="B2569" s="124" t="s">
        <v>2544</v>
      </c>
      <c r="C2569" s="125"/>
      <c r="D2569" s="138">
        <v>2.4</v>
      </c>
      <c r="E2569" s="138">
        <v>2.8620999999999999</v>
      </c>
      <c r="F2569" s="133"/>
      <c r="G2569" s="133"/>
      <c r="H2569" s="133"/>
      <c r="I2569" s="133"/>
    </row>
    <row r="2570" spans="1:9">
      <c r="A2570" s="123">
        <v>59021090</v>
      </c>
      <c r="B2570" s="124" t="s">
        <v>2545</v>
      </c>
      <c r="C2570" s="125"/>
      <c r="D2570" s="136">
        <v>2.7281</v>
      </c>
      <c r="E2570" s="136">
        <v>2.6246999999999998</v>
      </c>
      <c r="F2570" s="133"/>
      <c r="G2570" s="133"/>
      <c r="H2570" s="133"/>
      <c r="I2570" s="133"/>
    </row>
    <row r="2571" spans="1:9" ht="27">
      <c r="A2571" s="123">
        <v>59022000</v>
      </c>
      <c r="B2571" s="124" t="s">
        <v>2546</v>
      </c>
      <c r="C2571" s="125"/>
      <c r="D2571" s="138">
        <v>1.0178</v>
      </c>
      <c r="E2571" s="138">
        <v>1.9567000000000001</v>
      </c>
      <c r="F2571" s="133"/>
      <c r="G2571" s="133"/>
      <c r="H2571" s="133"/>
      <c r="I2571" s="133"/>
    </row>
    <row r="2572" spans="1:9">
      <c r="A2572" s="123">
        <v>59029000</v>
      </c>
      <c r="B2572" s="124" t="s">
        <v>2547</v>
      </c>
      <c r="C2572" s="125"/>
      <c r="D2572" s="136">
        <v>2.4121000000000001</v>
      </c>
      <c r="E2572" s="136">
        <v>3.3052999999999999</v>
      </c>
      <c r="F2572" s="133"/>
      <c r="G2572" s="133"/>
      <c r="H2572" s="133"/>
      <c r="I2572" s="133"/>
    </row>
    <row r="2573" spans="1:9" ht="27">
      <c r="A2573" s="123">
        <v>59031000</v>
      </c>
      <c r="B2573" s="124" t="s">
        <v>2548</v>
      </c>
      <c r="C2573" s="125"/>
      <c r="D2573" s="138">
        <v>2.6132</v>
      </c>
      <c r="E2573" s="138">
        <v>4.4452999999999996</v>
      </c>
      <c r="F2573" s="133"/>
      <c r="G2573" s="133"/>
      <c r="H2573" s="133"/>
      <c r="I2573" s="133"/>
    </row>
    <row r="2574" spans="1:9">
      <c r="A2574" s="123">
        <v>59032000</v>
      </c>
      <c r="B2574" s="124" t="s">
        <v>2549</v>
      </c>
      <c r="C2574" s="125"/>
      <c r="D2574" s="136">
        <v>2.7856000000000001</v>
      </c>
      <c r="E2574" s="136">
        <v>2.7856000000000001</v>
      </c>
      <c r="F2574" s="133"/>
      <c r="G2574" s="133"/>
      <c r="H2574" s="133"/>
      <c r="I2574" s="133"/>
    </row>
    <row r="2575" spans="1:9" ht="27">
      <c r="A2575" s="123">
        <v>59039000</v>
      </c>
      <c r="B2575" s="124" t="s">
        <v>2550</v>
      </c>
      <c r="C2575" s="125"/>
      <c r="D2575" s="138">
        <v>3.6084000000000001</v>
      </c>
      <c r="E2575" s="138">
        <v>3.6084000000000001</v>
      </c>
      <c r="F2575" s="133"/>
      <c r="G2575" s="133"/>
      <c r="H2575" s="133"/>
      <c r="I2575" s="133"/>
    </row>
    <row r="2576" spans="1:9">
      <c r="A2576" s="123">
        <v>59049000</v>
      </c>
      <c r="B2576" s="124" t="s">
        <v>2551</v>
      </c>
      <c r="C2576" s="125"/>
      <c r="D2576" s="136">
        <v>1.3687</v>
      </c>
      <c r="E2576" s="136">
        <v>4.3784000000000001</v>
      </c>
      <c r="F2576" s="133"/>
      <c r="G2576" s="133"/>
      <c r="H2576" s="133"/>
      <c r="I2576" s="133"/>
    </row>
    <row r="2577" spans="1:9" ht="27">
      <c r="A2577" s="123">
        <v>59050000</v>
      </c>
      <c r="B2577" s="124" t="s">
        <v>2552</v>
      </c>
      <c r="C2577" s="125"/>
      <c r="D2577" s="138">
        <v>2.8546</v>
      </c>
      <c r="E2577" s="138">
        <v>3.4834000000000001</v>
      </c>
      <c r="F2577" s="133"/>
      <c r="G2577" s="133"/>
      <c r="H2577" s="133"/>
      <c r="I2577" s="133"/>
    </row>
    <row r="2578" spans="1:9">
      <c r="A2578" s="123">
        <v>59061000</v>
      </c>
      <c r="B2578" s="126" t="s">
        <v>2553</v>
      </c>
      <c r="C2578" s="125"/>
      <c r="D2578" s="138">
        <v>1.7924</v>
      </c>
      <c r="E2578" s="138">
        <v>3.0024999999999999</v>
      </c>
      <c r="F2578" s="133"/>
      <c r="G2578" s="133"/>
      <c r="H2578" s="133"/>
      <c r="I2578" s="133"/>
    </row>
    <row r="2579" spans="1:9" ht="27">
      <c r="A2579" s="123">
        <v>59069100</v>
      </c>
      <c r="B2579" s="124" t="s">
        <v>2554</v>
      </c>
      <c r="C2579" s="125"/>
      <c r="D2579" s="138">
        <v>2.4855</v>
      </c>
      <c r="E2579" s="138">
        <v>5.0446999999999997</v>
      </c>
      <c r="F2579" s="133"/>
      <c r="G2579" s="133"/>
      <c r="H2579" s="133"/>
      <c r="I2579" s="133"/>
    </row>
    <row r="2580" spans="1:9">
      <c r="A2580" s="123">
        <v>59069900</v>
      </c>
      <c r="B2580" s="124" t="s">
        <v>2555</v>
      </c>
      <c r="C2580" s="125"/>
      <c r="D2580" s="136">
        <v>5.1523000000000003</v>
      </c>
      <c r="E2580" s="136">
        <v>10.5068</v>
      </c>
      <c r="F2580" s="133"/>
      <c r="G2580" s="133"/>
      <c r="H2580" s="133"/>
      <c r="I2580" s="133"/>
    </row>
    <row r="2581" spans="1:9" ht="40.5">
      <c r="A2581" s="123">
        <v>59070000</v>
      </c>
      <c r="B2581" s="124" t="s">
        <v>2556</v>
      </c>
      <c r="C2581" s="125"/>
      <c r="D2581" s="138">
        <v>1.8963000000000001</v>
      </c>
      <c r="E2581" s="138">
        <v>3.7602000000000002</v>
      </c>
      <c r="F2581" s="133"/>
      <c r="G2581" s="133"/>
      <c r="H2581" s="133"/>
      <c r="I2581" s="133"/>
    </row>
    <row r="2582" spans="1:9">
      <c r="A2582" s="123">
        <v>59080000</v>
      </c>
      <c r="B2582" s="124" t="s">
        <v>2557</v>
      </c>
      <c r="C2582" s="125"/>
      <c r="D2582" s="136">
        <v>2.0767000000000002</v>
      </c>
      <c r="E2582" s="136">
        <v>3.3058999999999998</v>
      </c>
      <c r="F2582" s="133"/>
      <c r="G2582" s="133"/>
      <c r="H2582" s="133"/>
      <c r="I2582" s="133"/>
    </row>
    <row r="2583" spans="1:9" ht="27">
      <c r="A2583" s="123">
        <v>59090000</v>
      </c>
      <c r="B2583" s="124" t="s">
        <v>2558</v>
      </c>
      <c r="C2583" s="125"/>
      <c r="D2583" s="138">
        <v>3.4456000000000002</v>
      </c>
      <c r="E2583" s="138">
        <v>5.1478000000000002</v>
      </c>
      <c r="F2583" s="133"/>
      <c r="G2583" s="133"/>
      <c r="H2583" s="133"/>
      <c r="I2583" s="133"/>
    </row>
    <row r="2584" spans="1:9">
      <c r="A2584" s="123">
        <v>59100000</v>
      </c>
      <c r="B2584" s="124" t="s">
        <v>2559</v>
      </c>
      <c r="C2584" s="125"/>
      <c r="D2584" s="136">
        <v>2.8571</v>
      </c>
      <c r="E2584" s="136">
        <v>9.2462999999999997</v>
      </c>
      <c r="F2584" s="133"/>
      <c r="G2584" s="133"/>
      <c r="H2584" s="133"/>
      <c r="I2584" s="133"/>
    </row>
    <row r="2585" spans="1:9" ht="27">
      <c r="A2585" s="123">
        <v>59111000</v>
      </c>
      <c r="B2585" s="126" t="s">
        <v>2560</v>
      </c>
      <c r="C2585" s="125"/>
      <c r="D2585" s="138">
        <v>2.9571000000000001</v>
      </c>
      <c r="E2585" s="138">
        <v>4.9353999999999996</v>
      </c>
      <c r="F2585" s="133"/>
      <c r="G2585" s="133"/>
      <c r="H2585" s="133"/>
      <c r="I2585" s="133"/>
    </row>
    <row r="2586" spans="1:9">
      <c r="A2586" s="123">
        <v>59112010</v>
      </c>
      <c r="B2586" s="124" t="s">
        <v>2561</v>
      </c>
      <c r="C2586" s="125"/>
      <c r="D2586" s="138">
        <v>7.4451999999999998</v>
      </c>
      <c r="E2586" s="138">
        <v>127.87820000000001</v>
      </c>
      <c r="F2586" s="133"/>
      <c r="G2586" s="133"/>
      <c r="H2586" s="133"/>
      <c r="I2586" s="133"/>
    </row>
    <row r="2587" spans="1:9" ht="27">
      <c r="A2587" s="123">
        <v>59112090</v>
      </c>
      <c r="B2587" s="124" t="s">
        <v>2562</v>
      </c>
      <c r="C2587" s="125"/>
      <c r="D2587" s="138">
        <v>6.3411999999999997</v>
      </c>
      <c r="E2587" s="138">
        <v>22.58</v>
      </c>
      <c r="F2587" s="133"/>
      <c r="G2587" s="133"/>
      <c r="H2587" s="133"/>
      <c r="I2587" s="133"/>
    </row>
    <row r="2588" spans="1:9">
      <c r="A2588" s="123">
        <v>59113100</v>
      </c>
      <c r="B2588" s="126" t="s">
        <v>2563</v>
      </c>
      <c r="C2588" s="125"/>
      <c r="D2588" s="136">
        <v>2.7139000000000002</v>
      </c>
      <c r="E2588" s="136">
        <v>11.9321</v>
      </c>
      <c r="F2588" s="133"/>
      <c r="G2588" s="133"/>
      <c r="H2588" s="133"/>
      <c r="I2588" s="133"/>
    </row>
    <row r="2589" spans="1:9" ht="27">
      <c r="A2589" s="123">
        <v>59113200</v>
      </c>
      <c r="B2589" s="126" t="s">
        <v>2564</v>
      </c>
      <c r="C2589" s="125"/>
      <c r="D2589" s="138">
        <v>4.3197000000000001</v>
      </c>
      <c r="E2589" s="138">
        <v>6.8951000000000002</v>
      </c>
      <c r="F2589" s="133"/>
      <c r="G2589" s="133"/>
      <c r="H2589" s="133"/>
      <c r="I2589" s="133"/>
    </row>
    <row r="2590" spans="1:9">
      <c r="A2590" s="123">
        <v>59114000</v>
      </c>
      <c r="B2590" s="126" t="s">
        <v>2565</v>
      </c>
      <c r="C2590" s="125"/>
      <c r="D2590" s="138">
        <v>8.5340000000000007</v>
      </c>
      <c r="E2590" s="138">
        <v>8.5340000000000007</v>
      </c>
      <c r="F2590" s="133"/>
      <c r="G2590" s="133"/>
      <c r="H2590" s="133"/>
      <c r="I2590" s="133"/>
    </row>
    <row r="2591" spans="1:9" ht="27">
      <c r="A2591" s="123">
        <v>59119000</v>
      </c>
      <c r="B2591" s="124" t="s">
        <v>2566</v>
      </c>
      <c r="C2591" s="125"/>
      <c r="D2591" s="136">
        <v>2.1922999999999999</v>
      </c>
      <c r="E2591" s="136">
        <v>3.1812</v>
      </c>
      <c r="F2591" s="133"/>
      <c r="G2591" s="133"/>
      <c r="H2591" s="133"/>
      <c r="I2591" s="133"/>
    </row>
    <row r="2592" spans="1:9" ht="27">
      <c r="A2592" s="123">
        <v>60011010</v>
      </c>
      <c r="B2592" s="124" t="s">
        <v>2567</v>
      </c>
      <c r="C2592" s="125"/>
      <c r="D2592" s="136">
        <v>4.2953000000000001</v>
      </c>
      <c r="E2592" s="136">
        <v>6.0179</v>
      </c>
      <c r="F2592" s="133"/>
      <c r="G2592" s="133"/>
      <c r="H2592" s="133"/>
      <c r="I2592" s="133"/>
    </row>
    <row r="2593" spans="1:9">
      <c r="A2593" s="123">
        <v>60011020</v>
      </c>
      <c r="B2593" s="124" t="s">
        <v>2568</v>
      </c>
      <c r="C2593" s="125"/>
      <c r="D2593" s="136">
        <v>14.081099999999999</v>
      </c>
      <c r="E2593" s="136">
        <v>18.7439</v>
      </c>
      <c r="F2593" s="133"/>
      <c r="G2593" s="133"/>
      <c r="H2593" s="133"/>
      <c r="I2593" s="133"/>
    </row>
    <row r="2594" spans="1:9">
      <c r="A2594" s="123">
        <v>60011090</v>
      </c>
      <c r="B2594" s="124" t="s">
        <v>2569</v>
      </c>
      <c r="C2594" s="125"/>
      <c r="D2594" s="138">
        <v>2.1153</v>
      </c>
      <c r="E2594" s="138">
        <v>2.5055999999999998</v>
      </c>
      <c r="F2594" s="133"/>
      <c r="G2594" s="133"/>
      <c r="H2594" s="133"/>
      <c r="I2594" s="133"/>
    </row>
    <row r="2595" spans="1:9">
      <c r="A2595" s="123">
        <v>60012100</v>
      </c>
      <c r="B2595" s="124" t="s">
        <v>2570</v>
      </c>
      <c r="C2595" s="125"/>
      <c r="D2595" s="138">
        <v>3.5141</v>
      </c>
      <c r="E2595" s="138">
        <v>3.5141</v>
      </c>
      <c r="F2595" s="133"/>
      <c r="G2595" s="133"/>
      <c r="H2595" s="133"/>
      <c r="I2595" s="133"/>
    </row>
    <row r="2596" spans="1:9" ht="27">
      <c r="A2596" s="123">
        <v>60012200</v>
      </c>
      <c r="B2596" s="124" t="s">
        <v>2571</v>
      </c>
      <c r="C2596" s="125"/>
      <c r="D2596" s="138">
        <v>8.4120000000000008</v>
      </c>
      <c r="E2596" s="138">
        <v>8.4120000000000008</v>
      </c>
      <c r="F2596" s="133"/>
      <c r="G2596" s="133"/>
      <c r="H2596" s="133"/>
      <c r="I2596" s="133"/>
    </row>
    <row r="2597" spans="1:9" ht="27">
      <c r="A2597" s="123">
        <v>60012900</v>
      </c>
      <c r="B2597" s="124" t="s">
        <v>2572</v>
      </c>
      <c r="C2597" s="125"/>
      <c r="D2597" s="138">
        <v>1.9958</v>
      </c>
      <c r="E2597" s="138">
        <v>2.3755999999999999</v>
      </c>
      <c r="F2597" s="133"/>
      <c r="G2597" s="133"/>
      <c r="H2597" s="133"/>
      <c r="I2597" s="133"/>
    </row>
    <row r="2598" spans="1:9">
      <c r="A2598" s="123">
        <v>60019100</v>
      </c>
      <c r="B2598" s="124" t="s">
        <v>2573</v>
      </c>
      <c r="C2598" s="125"/>
      <c r="D2598" s="136">
        <v>3.3096999999999999</v>
      </c>
      <c r="E2598" s="136">
        <v>2.5895000000000001</v>
      </c>
      <c r="F2598" s="133"/>
      <c r="G2598" s="133"/>
      <c r="H2598" s="133"/>
      <c r="I2598" s="133"/>
    </row>
    <row r="2599" spans="1:9" ht="27">
      <c r="A2599" s="123">
        <v>60019200</v>
      </c>
      <c r="B2599" s="124" t="s">
        <v>2574</v>
      </c>
      <c r="C2599" s="125"/>
      <c r="D2599" s="138">
        <v>2.2000000000000002</v>
      </c>
      <c r="E2599" s="138">
        <v>3.7038000000000002</v>
      </c>
      <c r="F2599" s="133"/>
      <c r="G2599" s="133"/>
      <c r="H2599" s="133"/>
      <c r="I2599" s="133"/>
    </row>
    <row r="2600" spans="1:9">
      <c r="A2600" s="123">
        <v>60019900</v>
      </c>
      <c r="B2600" s="124" t="s">
        <v>2575</v>
      </c>
      <c r="C2600" s="125"/>
      <c r="D2600" s="136">
        <v>2.1254</v>
      </c>
      <c r="E2600" s="136">
        <v>2.5051999999999999</v>
      </c>
      <c r="F2600" s="133"/>
      <c r="G2600" s="133"/>
      <c r="H2600" s="133"/>
      <c r="I2600" s="133"/>
    </row>
    <row r="2601" spans="1:9" ht="27">
      <c r="A2601" s="123">
        <v>60024020</v>
      </c>
      <c r="B2601" s="124" t="s">
        <v>2576</v>
      </c>
      <c r="C2601" s="125"/>
      <c r="D2601" s="138">
        <v>3.1867000000000001</v>
      </c>
      <c r="E2601" s="138">
        <v>3.1867000000000001</v>
      </c>
      <c r="F2601" s="133"/>
      <c r="G2601" s="133"/>
      <c r="H2601" s="133"/>
      <c r="I2601" s="133"/>
    </row>
    <row r="2602" spans="1:9">
      <c r="A2602" s="123">
        <v>60029020</v>
      </c>
      <c r="B2602" s="124" t="s">
        <v>2577</v>
      </c>
      <c r="C2602" s="125"/>
      <c r="D2602" s="136">
        <v>3.1798999999999999</v>
      </c>
      <c r="E2602" s="136">
        <v>6.3936000000000002</v>
      </c>
      <c r="F2602" s="133"/>
      <c r="G2602" s="133"/>
      <c r="H2602" s="133"/>
      <c r="I2602" s="133"/>
    </row>
    <row r="2603" spans="1:9" ht="27">
      <c r="A2603" s="123">
        <v>60032000</v>
      </c>
      <c r="B2603" s="124" t="s">
        <v>2578</v>
      </c>
      <c r="C2603" s="125"/>
      <c r="D2603" s="138">
        <v>4.2161999999999997</v>
      </c>
      <c r="E2603" s="138">
        <v>4.2161999999999997</v>
      </c>
      <c r="F2603" s="133"/>
      <c r="G2603" s="133"/>
      <c r="H2603" s="133"/>
      <c r="I2603" s="133"/>
    </row>
    <row r="2604" spans="1:9">
      <c r="A2604" s="123">
        <v>60033000</v>
      </c>
      <c r="B2604" s="124" t="s">
        <v>2579</v>
      </c>
      <c r="C2604" s="125"/>
      <c r="D2604" s="138">
        <v>1.8</v>
      </c>
      <c r="E2604" s="138">
        <v>2.0916999999999999</v>
      </c>
      <c r="F2604" s="133"/>
      <c r="G2604" s="133"/>
      <c r="H2604" s="133"/>
      <c r="I2604" s="133"/>
    </row>
    <row r="2605" spans="1:9" ht="27">
      <c r="A2605" s="123">
        <v>60041012</v>
      </c>
      <c r="B2605" s="124" t="s">
        <v>2580</v>
      </c>
      <c r="C2605" s="125"/>
      <c r="D2605" s="136">
        <v>1.8841000000000001</v>
      </c>
      <c r="E2605" s="136">
        <v>2.6324000000000001</v>
      </c>
      <c r="F2605" s="133"/>
      <c r="G2605" s="133"/>
      <c r="H2605" s="133"/>
      <c r="I2605" s="133"/>
    </row>
    <row r="2606" spans="1:9">
      <c r="A2606" s="123">
        <v>60041031</v>
      </c>
      <c r="B2606" s="124" t="s">
        <v>2581</v>
      </c>
      <c r="C2606" s="125"/>
      <c r="D2606" s="136">
        <v>2.5053000000000001</v>
      </c>
      <c r="E2606" s="136">
        <v>3.4390000000000001</v>
      </c>
      <c r="F2606" s="133"/>
      <c r="G2606" s="133"/>
      <c r="H2606" s="133"/>
      <c r="I2606" s="133"/>
    </row>
    <row r="2607" spans="1:9">
      <c r="A2607" s="123">
        <v>60041032</v>
      </c>
      <c r="B2607" s="124" t="s">
        <v>2582</v>
      </c>
      <c r="C2607" s="125"/>
      <c r="D2607" s="138">
        <v>2.0005999999999999</v>
      </c>
      <c r="E2607" s="138">
        <v>2.2863000000000002</v>
      </c>
      <c r="F2607" s="133"/>
      <c r="G2607" s="133"/>
      <c r="H2607" s="133"/>
      <c r="I2607" s="133"/>
    </row>
    <row r="2608" spans="1:9">
      <c r="A2608" s="123">
        <v>60041033</v>
      </c>
      <c r="B2608" s="124" t="s">
        <v>2583</v>
      </c>
      <c r="C2608" s="125"/>
      <c r="D2608" s="136">
        <v>4.1748000000000003</v>
      </c>
      <c r="E2608" s="136">
        <v>5.2324000000000002</v>
      </c>
      <c r="F2608" s="133"/>
      <c r="G2608" s="133"/>
      <c r="H2608" s="133"/>
      <c r="I2608" s="133"/>
    </row>
    <row r="2609" spans="1:9" ht="27">
      <c r="A2609" s="123">
        <v>60041034</v>
      </c>
      <c r="B2609" s="124" t="s">
        <v>2584</v>
      </c>
      <c r="C2609" s="125"/>
      <c r="D2609" s="136">
        <v>3.5445000000000002</v>
      </c>
      <c r="E2609" s="136">
        <v>3.8910999999999998</v>
      </c>
      <c r="F2609" s="133"/>
      <c r="G2609" s="133"/>
      <c r="H2609" s="133"/>
      <c r="I2609" s="133"/>
    </row>
    <row r="2610" spans="1:9">
      <c r="A2610" s="123">
        <v>60041042</v>
      </c>
      <c r="B2610" s="124" t="s">
        <v>2585</v>
      </c>
      <c r="C2610" s="125"/>
      <c r="D2610" s="136">
        <v>14.644500000000001</v>
      </c>
      <c r="E2610" s="136">
        <v>2.1027</v>
      </c>
      <c r="F2610" s="133"/>
      <c r="G2610" s="133"/>
      <c r="H2610" s="133"/>
      <c r="I2610" s="133"/>
    </row>
    <row r="2611" spans="1:9">
      <c r="A2611" s="123">
        <v>60041092</v>
      </c>
      <c r="B2611" s="124" t="s">
        <v>2586</v>
      </c>
      <c r="C2611" s="125"/>
      <c r="D2611" s="136">
        <v>8.9365000000000006</v>
      </c>
      <c r="E2611" s="136">
        <v>9.2690999999999999</v>
      </c>
      <c r="F2611" s="133"/>
      <c r="G2611" s="133"/>
      <c r="H2611" s="133"/>
      <c r="I2611" s="133"/>
    </row>
    <row r="2612" spans="1:9">
      <c r="A2612" s="123">
        <v>60049030</v>
      </c>
      <c r="B2612" s="124" t="s">
        <v>2587</v>
      </c>
      <c r="C2612" s="125"/>
      <c r="D2612" s="136">
        <v>8.2904999999999998</v>
      </c>
      <c r="E2612" s="136">
        <v>10.085699999999999</v>
      </c>
      <c r="F2612" s="133"/>
      <c r="G2612" s="133"/>
      <c r="H2612" s="133"/>
      <c r="I2612" s="133"/>
    </row>
    <row r="2613" spans="1:9">
      <c r="A2613" s="123">
        <v>60052100</v>
      </c>
      <c r="B2613" s="124" t="s">
        <v>2588</v>
      </c>
      <c r="C2613" s="125"/>
      <c r="D2613" s="136">
        <v>11.8949</v>
      </c>
      <c r="E2613" s="136">
        <v>12.0139</v>
      </c>
      <c r="F2613" s="133"/>
      <c r="G2613" s="133"/>
      <c r="H2613" s="133"/>
      <c r="I2613" s="133"/>
    </row>
    <row r="2614" spans="1:9">
      <c r="A2614" s="123">
        <v>60052200</v>
      </c>
      <c r="B2614" s="124" t="s">
        <v>2589</v>
      </c>
      <c r="C2614" s="125"/>
      <c r="D2614" s="138">
        <v>1.6777</v>
      </c>
      <c r="E2614" s="138">
        <v>2.5091999999999999</v>
      </c>
      <c r="F2614" s="133"/>
      <c r="G2614" s="133"/>
      <c r="H2614" s="133"/>
      <c r="I2614" s="133"/>
    </row>
    <row r="2615" spans="1:9">
      <c r="A2615" s="123">
        <v>60052300</v>
      </c>
      <c r="B2615" s="124" t="s">
        <v>2590</v>
      </c>
      <c r="C2615" s="125"/>
      <c r="D2615" s="138">
        <v>1.6794</v>
      </c>
      <c r="E2615" s="138">
        <v>2.8092999999999999</v>
      </c>
      <c r="F2615" s="133"/>
      <c r="G2615" s="133"/>
      <c r="H2615" s="133"/>
      <c r="I2615" s="133"/>
    </row>
    <row r="2616" spans="1:9">
      <c r="A2616" s="123">
        <v>60053600</v>
      </c>
      <c r="B2616" s="126" t="s">
        <v>2591</v>
      </c>
      <c r="C2616" s="125"/>
      <c r="D2616" s="138">
        <v>2.9582000000000002</v>
      </c>
      <c r="E2616" s="138">
        <v>4.5301999999999998</v>
      </c>
      <c r="F2616" s="133"/>
      <c r="G2616" s="133"/>
      <c r="H2616" s="133"/>
      <c r="I2616" s="133"/>
    </row>
    <row r="2617" spans="1:9">
      <c r="A2617" s="123">
        <v>60053700</v>
      </c>
      <c r="B2617" s="126" t="s">
        <v>2592</v>
      </c>
      <c r="C2617" s="125"/>
      <c r="D2617" s="138">
        <v>2.2404000000000002</v>
      </c>
      <c r="E2617" s="138">
        <v>4.532</v>
      </c>
      <c r="F2617" s="133"/>
      <c r="G2617" s="133"/>
      <c r="H2617" s="133"/>
      <c r="I2617" s="133"/>
    </row>
    <row r="2618" spans="1:9">
      <c r="A2618" s="123">
        <v>60053800</v>
      </c>
      <c r="B2618" s="126" t="s">
        <v>2593</v>
      </c>
      <c r="C2618" s="125"/>
      <c r="D2618" s="136">
        <v>3.7646999999999999</v>
      </c>
      <c r="E2618" s="136">
        <v>3.7646999999999999</v>
      </c>
      <c r="F2618" s="133"/>
      <c r="G2618" s="133"/>
      <c r="H2618" s="133"/>
      <c r="I2618" s="133"/>
    </row>
    <row r="2619" spans="1:9">
      <c r="A2619" s="123">
        <v>60053900</v>
      </c>
      <c r="B2619" s="126" t="s">
        <v>2594</v>
      </c>
      <c r="C2619" s="125"/>
      <c r="D2619" s="138">
        <v>1.3148</v>
      </c>
      <c r="E2619" s="138">
        <v>1.5821000000000001</v>
      </c>
      <c r="F2619" s="133"/>
      <c r="G2619" s="133"/>
      <c r="H2619" s="133"/>
      <c r="I2619" s="133"/>
    </row>
    <row r="2620" spans="1:9">
      <c r="A2620" s="123">
        <v>60054100</v>
      </c>
      <c r="B2620" s="124" t="s">
        <v>2595</v>
      </c>
      <c r="C2620" s="125"/>
      <c r="D2620" s="136">
        <v>3.7498999999999998</v>
      </c>
      <c r="E2620" s="136">
        <v>3.7498999999999998</v>
      </c>
      <c r="F2620" s="133"/>
      <c r="G2620" s="133"/>
      <c r="H2620" s="133"/>
      <c r="I2620" s="133"/>
    </row>
    <row r="2621" spans="1:9">
      <c r="A2621" s="123">
        <v>60059090</v>
      </c>
      <c r="B2621" s="124" t="s">
        <v>2596</v>
      </c>
      <c r="C2621" s="125"/>
      <c r="D2621" s="136">
        <v>5</v>
      </c>
      <c r="E2621" s="136">
        <v>5</v>
      </c>
      <c r="F2621" s="133"/>
      <c r="G2621" s="133"/>
      <c r="H2621" s="133"/>
      <c r="I2621" s="133"/>
    </row>
    <row r="2622" spans="1:9">
      <c r="A2622" s="123">
        <v>60061000</v>
      </c>
      <c r="B2622" s="124" t="s">
        <v>2597</v>
      </c>
      <c r="C2622" s="125"/>
      <c r="D2622" s="136">
        <v>4.4626999999999999</v>
      </c>
      <c r="E2622" s="136">
        <v>8.1518999999999995</v>
      </c>
      <c r="F2622" s="133"/>
      <c r="G2622" s="133"/>
      <c r="H2622" s="133"/>
      <c r="I2622" s="133"/>
    </row>
    <row r="2623" spans="1:9">
      <c r="A2623" s="123">
        <v>60062100</v>
      </c>
      <c r="B2623" s="124" t="s">
        <v>2598</v>
      </c>
      <c r="C2623" s="125"/>
      <c r="D2623" s="136">
        <v>4.45</v>
      </c>
      <c r="E2623" s="136">
        <v>5.1082000000000001</v>
      </c>
      <c r="F2623" s="133"/>
      <c r="G2623" s="133"/>
      <c r="H2623" s="133"/>
      <c r="I2623" s="133"/>
    </row>
    <row r="2624" spans="1:9">
      <c r="A2624" s="123">
        <v>60062200</v>
      </c>
      <c r="B2624" s="124" t="s">
        <v>2599</v>
      </c>
      <c r="C2624" s="125"/>
      <c r="D2624" s="138">
        <v>4.6673999999999998</v>
      </c>
      <c r="E2624" s="138">
        <v>7.3292999999999999</v>
      </c>
      <c r="F2624" s="133"/>
      <c r="G2624" s="133"/>
      <c r="H2624" s="133"/>
      <c r="I2624" s="133"/>
    </row>
    <row r="2625" spans="1:9">
      <c r="A2625" s="123">
        <v>60062300</v>
      </c>
      <c r="B2625" s="124" t="s">
        <v>2600</v>
      </c>
      <c r="C2625" s="125"/>
      <c r="D2625" s="138">
        <v>1.5</v>
      </c>
      <c r="E2625" s="138">
        <v>1.7637</v>
      </c>
      <c r="F2625" s="133"/>
      <c r="G2625" s="133"/>
      <c r="H2625" s="133"/>
      <c r="I2625" s="133"/>
    </row>
    <row r="2626" spans="1:9">
      <c r="A2626" s="123">
        <v>60063110</v>
      </c>
      <c r="B2626" s="124" t="s">
        <v>2601</v>
      </c>
      <c r="C2626" s="125"/>
      <c r="D2626" s="138">
        <v>2.7945000000000002</v>
      </c>
      <c r="E2626" s="138">
        <v>3.8048000000000002</v>
      </c>
      <c r="F2626" s="133"/>
      <c r="G2626" s="133"/>
      <c r="H2626" s="133"/>
      <c r="I2626" s="133"/>
    </row>
    <row r="2627" spans="1:9">
      <c r="A2627" s="123">
        <v>60063120</v>
      </c>
      <c r="B2627" s="124" t="s">
        <v>2602</v>
      </c>
      <c r="C2627" s="125"/>
      <c r="D2627" s="138">
        <v>4.2</v>
      </c>
      <c r="E2627" s="138">
        <v>7.6435000000000004</v>
      </c>
      <c r="F2627" s="133"/>
      <c r="G2627" s="133"/>
      <c r="H2627" s="133"/>
      <c r="I2627" s="133"/>
    </row>
    <row r="2628" spans="1:9">
      <c r="A2628" s="123">
        <v>60063190</v>
      </c>
      <c r="B2628" s="124" t="s">
        <v>200</v>
      </c>
      <c r="C2628" s="125"/>
      <c r="D2628" s="138">
        <v>1.5741000000000001</v>
      </c>
      <c r="E2628" s="138">
        <v>1.9498</v>
      </c>
      <c r="F2628" s="133"/>
      <c r="G2628" s="133"/>
      <c r="H2628" s="133"/>
      <c r="I2628" s="133"/>
    </row>
    <row r="2629" spans="1:9">
      <c r="A2629" s="123">
        <v>60063210</v>
      </c>
      <c r="B2629" s="124" t="s">
        <v>2601</v>
      </c>
      <c r="C2629" s="125"/>
      <c r="D2629" s="138">
        <v>2.1019999999999999</v>
      </c>
      <c r="E2629" s="138">
        <v>2.8704999999999998</v>
      </c>
      <c r="F2629" s="133"/>
      <c r="G2629" s="133"/>
      <c r="H2629" s="133"/>
      <c r="I2629" s="133"/>
    </row>
    <row r="2630" spans="1:9">
      <c r="A2630" s="123">
        <v>60063220</v>
      </c>
      <c r="B2630" s="124" t="s">
        <v>2602</v>
      </c>
      <c r="C2630" s="125"/>
      <c r="D2630" s="138">
        <v>3.8275999999999999</v>
      </c>
      <c r="E2630" s="138">
        <v>4.4176000000000002</v>
      </c>
      <c r="F2630" s="133"/>
      <c r="G2630" s="133"/>
      <c r="H2630" s="133"/>
      <c r="I2630" s="133"/>
    </row>
    <row r="2631" spans="1:9">
      <c r="A2631" s="123">
        <v>60063290</v>
      </c>
      <c r="B2631" s="124" t="s">
        <v>200</v>
      </c>
      <c r="C2631" s="125"/>
      <c r="D2631" s="138">
        <v>1.86</v>
      </c>
      <c r="E2631" s="138">
        <v>2.3664000000000001</v>
      </c>
      <c r="F2631" s="133"/>
      <c r="G2631" s="133"/>
      <c r="H2631" s="133"/>
      <c r="I2631" s="133"/>
    </row>
    <row r="2632" spans="1:9" ht="27">
      <c r="A2632" s="123">
        <v>60063310</v>
      </c>
      <c r="B2632" s="124" t="s">
        <v>2603</v>
      </c>
      <c r="C2632" s="125"/>
      <c r="D2632" s="138">
        <v>4.2439999999999998</v>
      </c>
      <c r="E2632" s="138">
        <v>5.0919999999999996</v>
      </c>
      <c r="F2632" s="133"/>
      <c r="G2632" s="133"/>
      <c r="H2632" s="133"/>
      <c r="I2632" s="133"/>
    </row>
    <row r="2633" spans="1:9">
      <c r="A2633" s="123">
        <v>60063320</v>
      </c>
      <c r="B2633" s="124" t="s">
        <v>2602</v>
      </c>
      <c r="C2633" s="125"/>
      <c r="D2633" s="138">
        <v>8.8400000000000006E-2</v>
      </c>
      <c r="E2633" s="138">
        <v>5.6395</v>
      </c>
      <c r="F2633" s="133"/>
      <c r="G2633" s="133"/>
      <c r="H2633" s="133"/>
      <c r="I2633" s="133"/>
    </row>
    <row r="2634" spans="1:9">
      <c r="A2634" s="123">
        <v>60063390</v>
      </c>
      <c r="B2634" s="124" t="s">
        <v>200</v>
      </c>
      <c r="C2634" s="125"/>
      <c r="D2634" s="138">
        <v>1.8</v>
      </c>
      <c r="E2634" s="138">
        <v>2.0741000000000001</v>
      </c>
      <c r="F2634" s="133"/>
      <c r="G2634" s="133"/>
      <c r="H2634" s="133"/>
      <c r="I2634" s="133"/>
    </row>
    <row r="2635" spans="1:9" ht="27">
      <c r="A2635" s="123">
        <v>60063410</v>
      </c>
      <c r="B2635" s="124" t="s">
        <v>2603</v>
      </c>
      <c r="C2635" s="125"/>
      <c r="D2635" s="138">
        <v>2.8149999999999999</v>
      </c>
      <c r="E2635" s="138">
        <v>5.4903000000000004</v>
      </c>
      <c r="F2635" s="133"/>
      <c r="G2635" s="133"/>
      <c r="H2635" s="133"/>
      <c r="I2635" s="133"/>
    </row>
    <row r="2636" spans="1:9">
      <c r="A2636" s="123">
        <v>60063420</v>
      </c>
      <c r="B2636" s="124" t="s">
        <v>2602</v>
      </c>
      <c r="C2636" s="125"/>
      <c r="D2636" s="138">
        <v>3.9527000000000001</v>
      </c>
      <c r="E2636" s="138">
        <v>6.6718999999999999</v>
      </c>
      <c r="F2636" s="133"/>
      <c r="G2636" s="133"/>
      <c r="H2636" s="133"/>
      <c r="I2636" s="133"/>
    </row>
    <row r="2637" spans="1:9">
      <c r="A2637" s="123">
        <v>60063490</v>
      </c>
      <c r="B2637" s="124" t="s">
        <v>200</v>
      </c>
      <c r="C2637" s="125"/>
      <c r="D2637" s="136">
        <v>4.7649999999999997</v>
      </c>
      <c r="E2637" s="136">
        <v>5.2643000000000004</v>
      </c>
      <c r="F2637" s="133"/>
      <c r="G2637" s="133"/>
      <c r="H2637" s="133"/>
      <c r="I2637" s="133"/>
    </row>
    <row r="2638" spans="1:9" ht="27">
      <c r="A2638" s="123">
        <v>60064200</v>
      </c>
      <c r="B2638" s="124" t="s">
        <v>2604</v>
      </c>
      <c r="C2638" s="125"/>
      <c r="D2638" s="138">
        <v>10</v>
      </c>
      <c r="E2638" s="138">
        <v>12.4832</v>
      </c>
      <c r="F2638" s="133"/>
      <c r="G2638" s="133"/>
      <c r="H2638" s="133"/>
      <c r="I2638" s="133"/>
    </row>
    <row r="2639" spans="1:9">
      <c r="A2639" s="123">
        <v>60069000</v>
      </c>
      <c r="B2639" s="124" t="s">
        <v>2605</v>
      </c>
      <c r="C2639" s="125"/>
      <c r="D2639" s="136">
        <v>6.7779999999999996</v>
      </c>
      <c r="E2639" s="136">
        <v>8.9855999999999998</v>
      </c>
      <c r="F2639" s="133"/>
      <c r="G2639" s="133"/>
      <c r="H2639" s="133"/>
      <c r="I2639" s="133"/>
    </row>
    <row r="2640" spans="1:9" ht="27">
      <c r="A2640" s="123">
        <v>61012000</v>
      </c>
      <c r="B2640" s="124" t="s">
        <v>2606</v>
      </c>
      <c r="C2640" s="125"/>
      <c r="D2640" s="138">
        <v>255.27979999999999</v>
      </c>
      <c r="E2640" s="138">
        <v>255.27979999999999</v>
      </c>
      <c r="F2640" s="133"/>
      <c r="G2640" s="133"/>
      <c r="H2640" s="133"/>
      <c r="I2640" s="133"/>
    </row>
    <row r="2641" spans="1:9">
      <c r="A2641" s="123">
        <v>61013000</v>
      </c>
      <c r="B2641" s="124" t="s">
        <v>2607</v>
      </c>
      <c r="C2641" s="125"/>
      <c r="D2641" s="136">
        <v>9.0576000000000008</v>
      </c>
      <c r="E2641" s="136">
        <v>10.0404</v>
      </c>
      <c r="F2641" s="133"/>
      <c r="G2641" s="133"/>
      <c r="H2641" s="133"/>
      <c r="I2641" s="133"/>
    </row>
    <row r="2642" spans="1:9" ht="27">
      <c r="A2642" s="123">
        <v>61019010</v>
      </c>
      <c r="B2642" s="124" t="s">
        <v>2608</v>
      </c>
      <c r="C2642" s="125"/>
      <c r="D2642" s="138">
        <v>86.797799999999995</v>
      </c>
      <c r="E2642" s="138">
        <v>120.8494</v>
      </c>
      <c r="F2642" s="133"/>
      <c r="G2642" s="133"/>
      <c r="H2642" s="133"/>
      <c r="I2642" s="133"/>
    </row>
    <row r="2643" spans="1:9">
      <c r="A2643" s="123">
        <v>61019090</v>
      </c>
      <c r="B2643" s="124" t="s">
        <v>2609</v>
      </c>
      <c r="C2643" s="125"/>
      <c r="D2643" s="136">
        <v>8.5500000000000007</v>
      </c>
      <c r="E2643" s="136">
        <v>11.7295</v>
      </c>
      <c r="F2643" s="133"/>
      <c r="G2643" s="133"/>
      <c r="H2643" s="133"/>
      <c r="I2643" s="133"/>
    </row>
    <row r="2644" spans="1:9" ht="27">
      <c r="A2644" s="123">
        <v>61021000</v>
      </c>
      <c r="B2644" s="124" t="s">
        <v>2610</v>
      </c>
      <c r="C2644" s="125"/>
      <c r="D2644" s="138">
        <v>7.0004</v>
      </c>
      <c r="E2644" s="138">
        <v>10.2705</v>
      </c>
      <c r="F2644" s="133"/>
      <c r="G2644" s="133"/>
      <c r="H2644" s="133"/>
      <c r="I2644" s="133"/>
    </row>
    <row r="2645" spans="1:9">
      <c r="A2645" s="123">
        <v>61022000</v>
      </c>
      <c r="B2645" s="124" t="s">
        <v>2611</v>
      </c>
      <c r="C2645" s="125"/>
      <c r="D2645" s="136">
        <v>8.5775000000000006</v>
      </c>
      <c r="E2645" s="136">
        <v>12.948499999999999</v>
      </c>
      <c r="F2645" s="133"/>
      <c r="G2645" s="133"/>
      <c r="H2645" s="133"/>
      <c r="I2645" s="133"/>
    </row>
    <row r="2646" spans="1:9" ht="27">
      <c r="A2646" s="123">
        <v>61023000</v>
      </c>
      <c r="B2646" s="124" t="s">
        <v>2612</v>
      </c>
      <c r="C2646" s="125"/>
      <c r="D2646" s="138">
        <v>8.9184999999999999</v>
      </c>
      <c r="E2646" s="138">
        <v>11.218999999999999</v>
      </c>
      <c r="F2646" s="133"/>
      <c r="G2646" s="133"/>
      <c r="H2646" s="133"/>
      <c r="I2646" s="133"/>
    </row>
    <row r="2647" spans="1:9">
      <c r="A2647" s="123">
        <v>61029000</v>
      </c>
      <c r="B2647" s="124" t="s">
        <v>2613</v>
      </c>
      <c r="C2647" s="125"/>
      <c r="D2647" s="136">
        <v>10.8865</v>
      </c>
      <c r="E2647" s="136">
        <v>14.126099999999999</v>
      </c>
      <c r="F2647" s="133"/>
      <c r="G2647" s="133"/>
      <c r="H2647" s="133"/>
      <c r="I2647" s="133"/>
    </row>
    <row r="2648" spans="1:9" ht="27">
      <c r="A2648" s="123">
        <v>61031020</v>
      </c>
      <c r="B2648" s="124" t="s">
        <v>2614</v>
      </c>
      <c r="C2648" s="125"/>
      <c r="D2648" s="138">
        <v>6.9934000000000003</v>
      </c>
      <c r="E2648" s="138">
        <v>7.7171000000000003</v>
      </c>
      <c r="F2648" s="133"/>
      <c r="G2648" s="133"/>
      <c r="H2648" s="133"/>
      <c r="I2648" s="133"/>
    </row>
    <row r="2649" spans="1:9">
      <c r="A2649" s="123">
        <v>61032200</v>
      </c>
      <c r="B2649" s="124" t="s">
        <v>2615</v>
      </c>
      <c r="C2649" s="125"/>
      <c r="D2649" s="136">
        <v>10.388500000000001</v>
      </c>
      <c r="E2649" s="136">
        <v>10.388500000000001</v>
      </c>
      <c r="F2649" s="133"/>
      <c r="G2649" s="133"/>
      <c r="H2649" s="133"/>
      <c r="I2649" s="133"/>
    </row>
    <row r="2650" spans="1:9" ht="27">
      <c r="A2650" s="123">
        <v>61032300</v>
      </c>
      <c r="B2650" s="124" t="s">
        <v>2616</v>
      </c>
      <c r="C2650" s="125"/>
      <c r="D2650" s="138">
        <v>13.378399999999999</v>
      </c>
      <c r="E2650" s="138">
        <v>21.2089</v>
      </c>
      <c r="F2650" s="133"/>
      <c r="G2650" s="133"/>
      <c r="H2650" s="133"/>
      <c r="I2650" s="133"/>
    </row>
    <row r="2651" spans="1:9">
      <c r="A2651" s="123">
        <v>61032990</v>
      </c>
      <c r="B2651" s="124" t="s">
        <v>2617</v>
      </c>
      <c r="C2651" s="125"/>
      <c r="D2651" s="138">
        <v>6.5678000000000001</v>
      </c>
      <c r="E2651" s="138">
        <v>15.6114</v>
      </c>
      <c r="F2651" s="133"/>
      <c r="G2651" s="133"/>
      <c r="H2651" s="133"/>
      <c r="I2651" s="133"/>
    </row>
    <row r="2652" spans="1:9" ht="27">
      <c r="A2652" s="123">
        <v>61033200</v>
      </c>
      <c r="B2652" s="124" t="s">
        <v>2618</v>
      </c>
      <c r="C2652" s="125"/>
      <c r="D2652" s="136">
        <v>26.063700000000001</v>
      </c>
      <c r="E2652" s="136">
        <v>12.187099999999999</v>
      </c>
      <c r="F2652" s="133"/>
      <c r="G2652" s="133"/>
      <c r="H2652" s="133"/>
      <c r="I2652" s="133"/>
    </row>
    <row r="2653" spans="1:9" ht="27">
      <c r="A2653" s="123">
        <v>61033300</v>
      </c>
      <c r="B2653" s="124" t="s">
        <v>2619</v>
      </c>
      <c r="C2653" s="125"/>
      <c r="D2653" s="138">
        <v>69.366</v>
      </c>
      <c r="E2653" s="138">
        <v>154.09450000000001</v>
      </c>
      <c r="F2653" s="133"/>
      <c r="G2653" s="133"/>
      <c r="H2653" s="133"/>
      <c r="I2653" s="133"/>
    </row>
    <row r="2654" spans="1:9">
      <c r="A2654" s="123">
        <v>61033900</v>
      </c>
      <c r="B2654" s="124" t="s">
        <v>2620</v>
      </c>
      <c r="C2654" s="125"/>
      <c r="D2654" s="136">
        <v>10.2721</v>
      </c>
      <c r="E2654" s="136">
        <v>12.322900000000001</v>
      </c>
      <c r="F2654" s="133"/>
      <c r="G2654" s="133"/>
      <c r="H2654" s="133"/>
      <c r="I2654" s="133"/>
    </row>
    <row r="2655" spans="1:9" ht="27">
      <c r="A2655" s="123">
        <v>61034100</v>
      </c>
      <c r="B2655" s="124" t="s">
        <v>2621</v>
      </c>
      <c r="C2655" s="125"/>
      <c r="D2655" s="138">
        <v>6.8449999999999998</v>
      </c>
      <c r="E2655" s="138">
        <v>9.4563000000000006</v>
      </c>
      <c r="F2655" s="133"/>
      <c r="G2655" s="133"/>
      <c r="H2655" s="133"/>
      <c r="I2655" s="133"/>
    </row>
    <row r="2656" spans="1:9">
      <c r="A2656" s="123">
        <v>61034200</v>
      </c>
      <c r="B2656" s="124" t="s">
        <v>2622</v>
      </c>
      <c r="C2656" s="125"/>
      <c r="D2656" s="136">
        <v>12.3222</v>
      </c>
      <c r="E2656" s="136">
        <v>15.3101</v>
      </c>
      <c r="F2656" s="133"/>
      <c r="G2656" s="133"/>
      <c r="H2656" s="133"/>
      <c r="I2656" s="133"/>
    </row>
    <row r="2657" spans="1:9" ht="27">
      <c r="A2657" s="123">
        <v>61034300</v>
      </c>
      <c r="B2657" s="124" t="s">
        <v>2623</v>
      </c>
      <c r="C2657" s="125"/>
      <c r="D2657" s="138">
        <v>8.6105999999999998</v>
      </c>
      <c r="E2657" s="138">
        <v>9.3437000000000001</v>
      </c>
      <c r="F2657" s="133"/>
      <c r="G2657" s="133"/>
      <c r="H2657" s="133"/>
      <c r="I2657" s="133"/>
    </row>
    <row r="2658" spans="1:9">
      <c r="A2658" s="123">
        <v>61034900</v>
      </c>
      <c r="B2658" s="124" t="s">
        <v>2624</v>
      </c>
      <c r="C2658" s="125"/>
      <c r="D2658" s="136">
        <v>6.7587000000000002</v>
      </c>
      <c r="E2658" s="136">
        <v>7.3936000000000002</v>
      </c>
      <c r="F2658" s="133"/>
      <c r="G2658" s="133"/>
      <c r="H2658" s="133"/>
      <c r="I2658" s="133"/>
    </row>
    <row r="2659" spans="1:9" ht="27">
      <c r="A2659" s="123">
        <v>61042200</v>
      </c>
      <c r="B2659" s="124" t="s">
        <v>2625</v>
      </c>
      <c r="C2659" s="125"/>
      <c r="D2659" s="138">
        <v>4.6830999999999996</v>
      </c>
      <c r="E2659" s="138">
        <v>8.7508999999999997</v>
      </c>
      <c r="F2659" s="133"/>
      <c r="G2659" s="133"/>
      <c r="H2659" s="133"/>
      <c r="I2659" s="133"/>
    </row>
    <row r="2660" spans="1:9">
      <c r="A2660" s="123">
        <v>61042300</v>
      </c>
      <c r="B2660" s="124" t="s">
        <v>2626</v>
      </c>
      <c r="C2660" s="125"/>
      <c r="D2660" s="136">
        <v>11.3178</v>
      </c>
      <c r="E2660" s="136">
        <v>10.0627</v>
      </c>
      <c r="F2660" s="133"/>
      <c r="G2660" s="133"/>
      <c r="H2660" s="133"/>
      <c r="I2660" s="133"/>
    </row>
    <row r="2661" spans="1:9" ht="27">
      <c r="A2661" s="123">
        <v>61042990</v>
      </c>
      <c r="B2661" s="124" t="s">
        <v>2627</v>
      </c>
      <c r="C2661" s="125"/>
      <c r="D2661" s="138">
        <v>6.9932999999999996</v>
      </c>
      <c r="E2661" s="138">
        <v>13.814500000000001</v>
      </c>
      <c r="F2661" s="133"/>
      <c r="G2661" s="133"/>
      <c r="H2661" s="133"/>
      <c r="I2661" s="133"/>
    </row>
    <row r="2662" spans="1:9">
      <c r="A2662" s="123">
        <v>61043200</v>
      </c>
      <c r="B2662" s="124" t="s">
        <v>2628</v>
      </c>
      <c r="C2662" s="125"/>
      <c r="D2662" s="136">
        <v>11.6617</v>
      </c>
      <c r="E2662" s="136">
        <v>15.168900000000001</v>
      </c>
      <c r="F2662" s="133"/>
      <c r="G2662" s="133"/>
      <c r="H2662" s="133"/>
      <c r="I2662" s="133"/>
    </row>
    <row r="2663" spans="1:9" ht="27">
      <c r="A2663" s="123">
        <v>61043300</v>
      </c>
      <c r="B2663" s="124" t="s">
        <v>2629</v>
      </c>
      <c r="C2663" s="125"/>
      <c r="D2663" s="138">
        <v>12</v>
      </c>
      <c r="E2663" s="138">
        <v>99.284499999999994</v>
      </c>
      <c r="F2663" s="133"/>
      <c r="G2663" s="133"/>
      <c r="H2663" s="133"/>
      <c r="I2663" s="133"/>
    </row>
    <row r="2664" spans="1:9">
      <c r="A2664" s="123">
        <v>61043900</v>
      </c>
      <c r="B2664" s="124" t="s">
        <v>2630</v>
      </c>
      <c r="C2664" s="125"/>
      <c r="D2664" s="138">
        <v>8.6280999999999999</v>
      </c>
      <c r="E2664" s="138">
        <v>10.0589</v>
      </c>
      <c r="F2664" s="133"/>
      <c r="G2664" s="133"/>
      <c r="H2664" s="133"/>
      <c r="I2664" s="133"/>
    </row>
    <row r="2665" spans="1:9" ht="27">
      <c r="A2665" s="123">
        <v>61044100</v>
      </c>
      <c r="B2665" s="124" t="s">
        <v>2631</v>
      </c>
      <c r="C2665" s="125"/>
      <c r="D2665" s="138">
        <v>5.1303999999999998</v>
      </c>
      <c r="E2665" s="138">
        <v>10.3012</v>
      </c>
      <c r="F2665" s="133"/>
      <c r="G2665" s="133"/>
      <c r="H2665" s="133"/>
      <c r="I2665" s="133"/>
    </row>
    <row r="2666" spans="1:9">
      <c r="A2666" s="123">
        <v>61044200</v>
      </c>
      <c r="B2666" s="124" t="s">
        <v>2632</v>
      </c>
      <c r="C2666" s="125"/>
      <c r="D2666" s="138">
        <v>8.6434999999999995</v>
      </c>
      <c r="E2666" s="138">
        <v>14.973699999999999</v>
      </c>
      <c r="F2666" s="133"/>
      <c r="G2666" s="133"/>
      <c r="H2666" s="133"/>
      <c r="I2666" s="133"/>
    </row>
    <row r="2667" spans="1:9" ht="27">
      <c r="A2667" s="123">
        <v>61044300</v>
      </c>
      <c r="B2667" s="124" t="s">
        <v>2633</v>
      </c>
      <c r="C2667" s="125"/>
      <c r="D2667" s="138">
        <v>18.725300000000001</v>
      </c>
      <c r="E2667" s="138">
        <v>31.4831</v>
      </c>
      <c r="F2667" s="133"/>
      <c r="G2667" s="133"/>
      <c r="H2667" s="133"/>
      <c r="I2667" s="133"/>
    </row>
    <row r="2668" spans="1:9">
      <c r="A2668" s="123">
        <v>61044400</v>
      </c>
      <c r="B2668" s="124" t="s">
        <v>2634</v>
      </c>
      <c r="C2668" s="125"/>
      <c r="D2668" s="136">
        <v>173.0034</v>
      </c>
      <c r="E2668" s="136">
        <v>173.0034</v>
      </c>
      <c r="F2668" s="133"/>
      <c r="G2668" s="133"/>
      <c r="H2668" s="133"/>
      <c r="I2668" s="133"/>
    </row>
    <row r="2669" spans="1:9" ht="27">
      <c r="A2669" s="123">
        <v>61044900</v>
      </c>
      <c r="B2669" s="124" t="s">
        <v>2635</v>
      </c>
      <c r="C2669" s="125"/>
      <c r="D2669" s="138">
        <v>8.5687999999999995</v>
      </c>
      <c r="E2669" s="138">
        <v>11.1051</v>
      </c>
      <c r="F2669" s="133"/>
      <c r="G2669" s="133"/>
      <c r="H2669" s="133"/>
      <c r="I2669" s="133"/>
    </row>
    <row r="2670" spans="1:9">
      <c r="A2670" s="123">
        <v>61045100</v>
      </c>
      <c r="B2670" s="124" t="s">
        <v>2636</v>
      </c>
      <c r="C2670" s="125"/>
      <c r="D2670" s="138">
        <v>6.8780999999999999</v>
      </c>
      <c r="E2670" s="138">
        <v>12.0718</v>
      </c>
      <c r="F2670" s="133"/>
      <c r="G2670" s="133"/>
      <c r="H2670" s="133"/>
      <c r="I2670" s="133"/>
    </row>
    <row r="2671" spans="1:9" ht="27">
      <c r="A2671" s="123">
        <v>61045200</v>
      </c>
      <c r="B2671" s="124" t="s">
        <v>2637</v>
      </c>
      <c r="C2671" s="125"/>
      <c r="D2671" s="136">
        <v>8.2684999999999995</v>
      </c>
      <c r="E2671" s="136">
        <v>12.8779</v>
      </c>
      <c r="F2671" s="133"/>
      <c r="G2671" s="133"/>
      <c r="H2671" s="133"/>
      <c r="I2671" s="133"/>
    </row>
    <row r="2672" spans="1:9" ht="27">
      <c r="A2672" s="123">
        <v>61045300</v>
      </c>
      <c r="B2672" s="124" t="s">
        <v>2638</v>
      </c>
      <c r="C2672" s="125"/>
      <c r="D2672" s="138">
        <v>228.35249999999999</v>
      </c>
      <c r="E2672" s="138">
        <v>252.05590000000001</v>
      </c>
      <c r="F2672" s="133"/>
      <c r="G2672" s="133"/>
      <c r="H2672" s="133"/>
      <c r="I2672" s="133"/>
    </row>
    <row r="2673" spans="1:9">
      <c r="A2673" s="123">
        <v>61045900</v>
      </c>
      <c r="B2673" s="124" t="s">
        <v>2639</v>
      </c>
      <c r="C2673" s="125"/>
      <c r="D2673" s="136">
        <v>8.4999000000000002</v>
      </c>
      <c r="E2673" s="136">
        <v>10.648</v>
      </c>
      <c r="F2673" s="133"/>
      <c r="G2673" s="133"/>
      <c r="H2673" s="133"/>
      <c r="I2673" s="133"/>
    </row>
    <row r="2674" spans="1:9" ht="27">
      <c r="A2674" s="123">
        <v>61046100</v>
      </c>
      <c r="B2674" s="124" t="s">
        <v>2640</v>
      </c>
      <c r="C2674" s="125"/>
      <c r="D2674" s="138">
        <v>6.8583999999999996</v>
      </c>
      <c r="E2674" s="138">
        <v>9.6213999999999995</v>
      </c>
      <c r="F2674" s="133"/>
      <c r="G2674" s="133"/>
      <c r="H2674" s="133"/>
      <c r="I2674" s="133"/>
    </row>
    <row r="2675" spans="1:9">
      <c r="A2675" s="123">
        <v>61046200</v>
      </c>
      <c r="B2675" s="124" t="s">
        <v>2641</v>
      </c>
      <c r="C2675" s="125"/>
      <c r="D2675" s="136">
        <v>9.3546999999999993</v>
      </c>
      <c r="E2675" s="136">
        <v>13.861800000000001</v>
      </c>
      <c r="F2675" s="133"/>
      <c r="G2675" s="133"/>
      <c r="H2675" s="133"/>
      <c r="I2675" s="133"/>
    </row>
    <row r="2676" spans="1:9" ht="27">
      <c r="A2676" s="123">
        <v>61046300</v>
      </c>
      <c r="B2676" s="124" t="s">
        <v>2642</v>
      </c>
      <c r="C2676" s="125"/>
      <c r="D2676" s="138">
        <v>9.7154000000000007</v>
      </c>
      <c r="E2676" s="138">
        <v>13.417999999999999</v>
      </c>
      <c r="F2676" s="133"/>
      <c r="G2676" s="133"/>
      <c r="H2676" s="133"/>
      <c r="I2676" s="133"/>
    </row>
    <row r="2677" spans="1:9">
      <c r="A2677" s="123">
        <v>61046900</v>
      </c>
      <c r="B2677" s="124" t="s">
        <v>2643</v>
      </c>
      <c r="C2677" s="125"/>
      <c r="D2677" s="136">
        <v>7</v>
      </c>
      <c r="E2677" s="136">
        <v>10.9961</v>
      </c>
      <c r="F2677" s="133"/>
      <c r="G2677" s="133"/>
      <c r="H2677" s="133"/>
      <c r="I2677" s="133"/>
    </row>
    <row r="2678" spans="1:9" ht="27">
      <c r="A2678" s="123">
        <v>61051000</v>
      </c>
      <c r="B2678" s="124" t="s">
        <v>2644</v>
      </c>
      <c r="C2678" s="125"/>
      <c r="D2678" s="138">
        <v>1.08</v>
      </c>
      <c r="E2678" s="138">
        <v>1.1385000000000001</v>
      </c>
      <c r="F2678" s="133"/>
      <c r="G2678" s="133"/>
      <c r="H2678" s="133"/>
      <c r="I2678" s="133"/>
    </row>
    <row r="2679" spans="1:9">
      <c r="A2679" s="123">
        <v>61052000</v>
      </c>
      <c r="B2679" s="124" t="s">
        <v>2645</v>
      </c>
      <c r="C2679" s="125"/>
      <c r="D2679" s="136">
        <v>8.4700000000000006</v>
      </c>
      <c r="E2679" s="136">
        <v>10.553699999999999</v>
      </c>
      <c r="F2679" s="133"/>
      <c r="G2679" s="133"/>
      <c r="H2679" s="133"/>
      <c r="I2679" s="133"/>
    </row>
    <row r="2680" spans="1:9" ht="27">
      <c r="A2680" s="123">
        <v>61059000</v>
      </c>
      <c r="B2680" s="124" t="s">
        <v>2646</v>
      </c>
      <c r="C2680" s="125"/>
      <c r="D2680" s="138">
        <v>7.0849000000000002</v>
      </c>
      <c r="E2680" s="138">
        <v>13.0473</v>
      </c>
      <c r="F2680" s="133"/>
      <c r="G2680" s="133"/>
      <c r="H2680" s="133"/>
      <c r="I2680" s="133"/>
    </row>
    <row r="2681" spans="1:9">
      <c r="A2681" s="123">
        <v>61061000</v>
      </c>
      <c r="B2681" s="124" t="s">
        <v>2647</v>
      </c>
      <c r="C2681" s="125"/>
      <c r="D2681" s="136">
        <v>15.2164</v>
      </c>
      <c r="E2681" s="136">
        <v>88.744500000000002</v>
      </c>
      <c r="F2681" s="133"/>
      <c r="G2681" s="133"/>
      <c r="H2681" s="133"/>
      <c r="I2681" s="133"/>
    </row>
    <row r="2682" spans="1:9" ht="27">
      <c r="A2682" s="123">
        <v>61062000</v>
      </c>
      <c r="B2682" s="124" t="s">
        <v>2648</v>
      </c>
      <c r="C2682" s="125"/>
      <c r="D2682" s="138">
        <v>14.7911</v>
      </c>
      <c r="E2682" s="138">
        <v>19.5701</v>
      </c>
      <c r="F2682" s="133"/>
      <c r="G2682" s="133"/>
      <c r="H2682" s="133"/>
      <c r="I2682" s="133"/>
    </row>
    <row r="2683" spans="1:9">
      <c r="A2683" s="123">
        <v>61069000</v>
      </c>
      <c r="B2683" s="124" t="s">
        <v>2649</v>
      </c>
      <c r="C2683" s="125"/>
      <c r="D2683" s="136">
        <v>2.8138999999999998</v>
      </c>
      <c r="E2683" s="136">
        <v>6.0213000000000001</v>
      </c>
      <c r="F2683" s="133"/>
      <c r="G2683" s="133"/>
      <c r="H2683" s="133"/>
      <c r="I2683" s="133"/>
    </row>
    <row r="2684" spans="1:9" ht="27">
      <c r="A2684" s="123">
        <v>61071100</v>
      </c>
      <c r="B2684" s="124" t="s">
        <v>2650</v>
      </c>
      <c r="C2684" s="125"/>
      <c r="D2684" s="138">
        <v>1.7878000000000001</v>
      </c>
      <c r="E2684" s="138">
        <v>3.0996999999999999</v>
      </c>
      <c r="F2684" s="133"/>
      <c r="G2684" s="133"/>
      <c r="H2684" s="133"/>
      <c r="I2684" s="133"/>
    </row>
    <row r="2685" spans="1:9" ht="27">
      <c r="A2685" s="123">
        <v>61071200</v>
      </c>
      <c r="B2685" s="124" t="s">
        <v>2651</v>
      </c>
      <c r="C2685" s="125"/>
      <c r="D2685" s="136">
        <v>12.81</v>
      </c>
      <c r="E2685" s="136">
        <v>11.9863</v>
      </c>
      <c r="F2685" s="133"/>
      <c r="G2685" s="133"/>
      <c r="H2685" s="133"/>
      <c r="I2685" s="133"/>
    </row>
    <row r="2686" spans="1:9" ht="27">
      <c r="A2686" s="123">
        <v>61071900</v>
      </c>
      <c r="B2686" s="124" t="s">
        <v>2652</v>
      </c>
      <c r="C2686" s="125"/>
      <c r="D2686" s="138">
        <v>8.7589000000000006</v>
      </c>
      <c r="E2686" s="138">
        <v>11.833500000000001</v>
      </c>
      <c r="F2686" s="133"/>
      <c r="G2686" s="133"/>
      <c r="H2686" s="133"/>
      <c r="I2686" s="133"/>
    </row>
    <row r="2687" spans="1:9">
      <c r="A2687" s="123">
        <v>61072100</v>
      </c>
      <c r="B2687" s="124" t="s">
        <v>2653</v>
      </c>
      <c r="C2687" s="125"/>
      <c r="D2687" s="136">
        <v>21.124199999999998</v>
      </c>
      <c r="E2687" s="136">
        <v>22.6294</v>
      </c>
      <c r="F2687" s="133"/>
      <c r="G2687" s="133"/>
      <c r="H2687" s="133"/>
      <c r="I2687" s="133"/>
    </row>
    <row r="2688" spans="1:9" ht="27">
      <c r="A2688" s="123">
        <v>61072200</v>
      </c>
      <c r="B2688" s="124" t="s">
        <v>2654</v>
      </c>
      <c r="C2688" s="125"/>
      <c r="D2688" s="138">
        <v>31.2971</v>
      </c>
      <c r="E2688" s="138">
        <v>13.742800000000001</v>
      </c>
      <c r="F2688" s="133"/>
      <c r="G2688" s="133"/>
      <c r="H2688" s="133"/>
      <c r="I2688" s="133"/>
    </row>
    <row r="2689" spans="1:9">
      <c r="A2689" s="123">
        <v>61072900</v>
      </c>
      <c r="B2689" s="124" t="s">
        <v>2655</v>
      </c>
      <c r="C2689" s="125"/>
      <c r="D2689" s="136">
        <v>4.9471999999999996</v>
      </c>
      <c r="E2689" s="136">
        <v>7.7336</v>
      </c>
      <c r="F2689" s="133"/>
      <c r="G2689" s="133"/>
      <c r="H2689" s="133"/>
      <c r="I2689" s="133"/>
    </row>
    <row r="2690" spans="1:9" ht="27">
      <c r="A2690" s="123">
        <v>61079100</v>
      </c>
      <c r="B2690" s="124" t="s">
        <v>2656</v>
      </c>
      <c r="C2690" s="125"/>
      <c r="D2690" s="138">
        <v>4.2557999999999998</v>
      </c>
      <c r="E2690" s="138">
        <v>4.2739000000000003</v>
      </c>
      <c r="F2690" s="133"/>
      <c r="G2690" s="133"/>
      <c r="H2690" s="133"/>
      <c r="I2690" s="133"/>
    </row>
    <row r="2691" spans="1:9">
      <c r="A2691" s="123">
        <v>61079910</v>
      </c>
      <c r="B2691" s="124" t="s">
        <v>2657</v>
      </c>
      <c r="C2691" s="125"/>
      <c r="D2691" s="136">
        <v>14.6211</v>
      </c>
      <c r="E2691" s="136">
        <v>13.0854</v>
      </c>
      <c r="F2691" s="133"/>
      <c r="G2691" s="133"/>
      <c r="H2691" s="133"/>
      <c r="I2691" s="133"/>
    </row>
    <row r="2692" spans="1:9" ht="27">
      <c r="A2692" s="123">
        <v>61081100</v>
      </c>
      <c r="B2692" s="124" t="s">
        <v>2658</v>
      </c>
      <c r="C2692" s="125"/>
      <c r="D2692" s="138">
        <v>9.1548999999999996</v>
      </c>
      <c r="E2692" s="138">
        <v>13.603999999999999</v>
      </c>
      <c r="F2692" s="133"/>
      <c r="G2692" s="133"/>
      <c r="H2692" s="133"/>
      <c r="I2692" s="133"/>
    </row>
    <row r="2693" spans="1:9">
      <c r="A2693" s="123">
        <v>61081900</v>
      </c>
      <c r="B2693" s="124" t="s">
        <v>2659</v>
      </c>
      <c r="C2693" s="125"/>
      <c r="D2693" s="138">
        <v>7.4208999999999996</v>
      </c>
      <c r="E2693" s="138">
        <v>11.5154</v>
      </c>
      <c r="F2693" s="133"/>
      <c r="G2693" s="133"/>
      <c r="H2693" s="133"/>
      <c r="I2693" s="133"/>
    </row>
    <row r="2694" spans="1:9" ht="27">
      <c r="A2694" s="123">
        <v>61082100</v>
      </c>
      <c r="B2694" s="124" t="s">
        <v>2660</v>
      </c>
      <c r="C2694" s="125"/>
      <c r="D2694" s="136">
        <v>2.4674</v>
      </c>
      <c r="E2694" s="136">
        <v>2.9866999999999999</v>
      </c>
      <c r="F2694" s="133"/>
      <c r="G2694" s="133"/>
      <c r="H2694" s="133"/>
      <c r="I2694" s="133"/>
    </row>
    <row r="2695" spans="1:9">
      <c r="A2695" s="123">
        <v>61082200</v>
      </c>
      <c r="B2695" s="124" t="s">
        <v>2661</v>
      </c>
      <c r="C2695" s="125"/>
      <c r="D2695" s="136">
        <v>15.1747</v>
      </c>
      <c r="E2695" s="136">
        <v>17.2315</v>
      </c>
      <c r="F2695" s="133"/>
      <c r="G2695" s="133"/>
      <c r="H2695" s="133"/>
      <c r="I2695" s="133"/>
    </row>
    <row r="2696" spans="1:9">
      <c r="A2696" s="123">
        <v>61082900</v>
      </c>
      <c r="B2696" s="124" t="s">
        <v>2662</v>
      </c>
      <c r="C2696" s="125"/>
      <c r="D2696" s="136">
        <v>7.8346</v>
      </c>
      <c r="E2696" s="136">
        <v>11.411199999999999</v>
      </c>
      <c r="F2696" s="133"/>
      <c r="G2696" s="133"/>
      <c r="H2696" s="133"/>
      <c r="I2696" s="133"/>
    </row>
    <row r="2697" spans="1:9">
      <c r="A2697" s="123">
        <v>61083100</v>
      </c>
      <c r="B2697" s="124" t="s">
        <v>2663</v>
      </c>
      <c r="C2697" s="125"/>
      <c r="D2697" s="136">
        <v>4.6692</v>
      </c>
      <c r="E2697" s="136">
        <v>9.0386000000000006</v>
      </c>
      <c r="F2697" s="133"/>
      <c r="G2697" s="133"/>
      <c r="H2697" s="133"/>
      <c r="I2697" s="133"/>
    </row>
    <row r="2698" spans="1:9">
      <c r="A2698" s="123">
        <v>61083200</v>
      </c>
      <c r="B2698" s="124" t="s">
        <v>2664</v>
      </c>
      <c r="C2698" s="125"/>
      <c r="D2698" s="136">
        <v>19.610600000000002</v>
      </c>
      <c r="E2698" s="136">
        <v>19.665299999999998</v>
      </c>
      <c r="F2698" s="133"/>
      <c r="G2698" s="133"/>
      <c r="H2698" s="133"/>
      <c r="I2698" s="133"/>
    </row>
    <row r="2699" spans="1:9">
      <c r="A2699" s="123">
        <v>61083900</v>
      </c>
      <c r="B2699" s="124" t="s">
        <v>2665</v>
      </c>
      <c r="C2699" s="125"/>
      <c r="D2699" s="136">
        <v>5.0349000000000004</v>
      </c>
      <c r="E2699" s="136">
        <v>6.9661999999999997</v>
      </c>
      <c r="F2699" s="133"/>
      <c r="G2699" s="133"/>
      <c r="H2699" s="133"/>
      <c r="I2699" s="133"/>
    </row>
    <row r="2700" spans="1:9">
      <c r="A2700" s="123">
        <v>61089100</v>
      </c>
      <c r="B2700" s="124" t="s">
        <v>2666</v>
      </c>
      <c r="C2700" s="125"/>
      <c r="D2700" s="136">
        <v>3.4965999999999999</v>
      </c>
      <c r="E2700" s="136">
        <v>4.1361999999999997</v>
      </c>
      <c r="F2700" s="133"/>
      <c r="G2700" s="133"/>
      <c r="H2700" s="133"/>
      <c r="I2700" s="133"/>
    </row>
    <row r="2701" spans="1:9">
      <c r="A2701" s="123">
        <v>61089200</v>
      </c>
      <c r="B2701" s="124" t="s">
        <v>2667</v>
      </c>
      <c r="C2701" s="125"/>
      <c r="D2701" s="136">
        <v>8.9960000000000004</v>
      </c>
      <c r="E2701" s="136">
        <v>17.674600000000002</v>
      </c>
      <c r="F2701" s="133"/>
      <c r="G2701" s="133"/>
      <c r="H2701" s="133"/>
      <c r="I2701" s="133"/>
    </row>
    <row r="2702" spans="1:9">
      <c r="A2702" s="123">
        <v>61089900</v>
      </c>
      <c r="B2702" s="124" t="s">
        <v>2668</v>
      </c>
      <c r="C2702" s="125"/>
      <c r="D2702" s="136">
        <v>9.1527999999999992</v>
      </c>
      <c r="E2702" s="136">
        <v>12.657400000000001</v>
      </c>
      <c r="F2702" s="133"/>
      <c r="G2702" s="133"/>
      <c r="H2702" s="133"/>
      <c r="I2702" s="133"/>
    </row>
    <row r="2703" spans="1:9">
      <c r="A2703" s="123">
        <v>61091000</v>
      </c>
      <c r="B2703" s="124" t="s">
        <v>2669</v>
      </c>
      <c r="C2703" s="125"/>
      <c r="D2703" s="136">
        <v>73.203199999999995</v>
      </c>
      <c r="E2703" s="136">
        <v>83.297499999999999</v>
      </c>
      <c r="F2703" s="133"/>
      <c r="G2703" s="133"/>
      <c r="H2703" s="133"/>
      <c r="I2703" s="133"/>
    </row>
    <row r="2704" spans="1:9" ht="27">
      <c r="A2704" s="123">
        <v>61099000</v>
      </c>
      <c r="B2704" s="124" t="s">
        <v>2670</v>
      </c>
      <c r="C2704" s="125"/>
      <c r="D2704" s="136">
        <v>8.2791999999999994</v>
      </c>
      <c r="E2704" s="136">
        <v>18.932700000000001</v>
      </c>
      <c r="F2704" s="133"/>
      <c r="G2704" s="133"/>
      <c r="H2704" s="133"/>
      <c r="I2704" s="133"/>
    </row>
    <row r="2705" spans="1:9">
      <c r="A2705" s="123">
        <v>61101100</v>
      </c>
      <c r="B2705" s="124" t="s">
        <v>2671</v>
      </c>
      <c r="C2705" s="125"/>
      <c r="D2705" s="136">
        <v>0.7</v>
      </c>
      <c r="E2705" s="136">
        <v>0.7</v>
      </c>
      <c r="F2705" s="133"/>
      <c r="G2705" s="133"/>
      <c r="H2705" s="133"/>
      <c r="I2705" s="133"/>
    </row>
    <row r="2706" spans="1:9">
      <c r="A2706" s="123">
        <v>61101200</v>
      </c>
      <c r="B2706" s="124" t="s">
        <v>2672</v>
      </c>
      <c r="C2706" s="125"/>
      <c r="D2706" s="138">
        <v>8.4847000000000001</v>
      </c>
      <c r="E2706" s="138">
        <v>11.100099999999999</v>
      </c>
      <c r="F2706" s="133"/>
      <c r="G2706" s="133"/>
      <c r="H2706" s="133"/>
      <c r="I2706" s="133"/>
    </row>
    <row r="2707" spans="1:9">
      <c r="A2707" s="123">
        <v>61101900</v>
      </c>
      <c r="B2707" s="124" t="s">
        <v>2673</v>
      </c>
      <c r="C2707" s="125"/>
      <c r="D2707" s="136">
        <v>6.9721000000000002</v>
      </c>
      <c r="E2707" s="136">
        <v>9.2812000000000001</v>
      </c>
      <c r="F2707" s="133"/>
      <c r="G2707" s="133"/>
      <c r="H2707" s="133"/>
      <c r="I2707" s="133"/>
    </row>
    <row r="2708" spans="1:9" ht="27">
      <c r="A2708" s="123">
        <v>61102000</v>
      </c>
      <c r="B2708" s="124" t="s">
        <v>2674</v>
      </c>
      <c r="C2708" s="125"/>
      <c r="D2708" s="138">
        <v>4.2241999999999997</v>
      </c>
      <c r="E2708" s="138">
        <v>6.6417999999999999</v>
      </c>
      <c r="F2708" s="133"/>
      <c r="G2708" s="133"/>
      <c r="H2708" s="133"/>
      <c r="I2708" s="133"/>
    </row>
    <row r="2709" spans="1:9">
      <c r="A2709" s="123">
        <v>61103000</v>
      </c>
      <c r="B2709" s="124" t="s">
        <v>2675</v>
      </c>
      <c r="C2709" s="125"/>
      <c r="D2709" s="136">
        <v>14.466799999999999</v>
      </c>
      <c r="E2709" s="136">
        <v>21.6843</v>
      </c>
      <c r="F2709" s="133"/>
      <c r="G2709" s="133"/>
      <c r="H2709" s="133"/>
      <c r="I2709" s="133"/>
    </row>
    <row r="2710" spans="1:9" ht="27">
      <c r="A2710" s="123">
        <v>61109000</v>
      </c>
      <c r="B2710" s="124" t="s">
        <v>2676</v>
      </c>
      <c r="C2710" s="125"/>
      <c r="D2710" s="138">
        <v>10.7692</v>
      </c>
      <c r="E2710" s="138">
        <v>14.995799999999999</v>
      </c>
      <c r="F2710" s="133"/>
      <c r="G2710" s="133"/>
      <c r="H2710" s="133"/>
      <c r="I2710" s="133"/>
    </row>
    <row r="2711" spans="1:9">
      <c r="A2711" s="123">
        <v>61112000</v>
      </c>
      <c r="B2711" s="124" t="s">
        <v>2677</v>
      </c>
      <c r="C2711" s="125"/>
      <c r="D2711" s="136">
        <v>359.4692</v>
      </c>
      <c r="E2711" s="136">
        <v>359.4692</v>
      </c>
      <c r="F2711" s="133"/>
      <c r="G2711" s="133"/>
      <c r="H2711" s="133"/>
      <c r="I2711" s="133"/>
    </row>
    <row r="2712" spans="1:9" ht="27">
      <c r="A2712" s="123">
        <v>61113000</v>
      </c>
      <c r="B2712" s="124" t="s">
        <v>2678</v>
      </c>
      <c r="C2712" s="125"/>
      <c r="D2712" s="138">
        <v>17.831600000000002</v>
      </c>
      <c r="E2712" s="138">
        <v>25.498999999999999</v>
      </c>
      <c r="F2712" s="133"/>
      <c r="G2712" s="133"/>
      <c r="H2712" s="133"/>
      <c r="I2712" s="133"/>
    </row>
    <row r="2713" spans="1:9">
      <c r="A2713" s="123">
        <v>61119010</v>
      </c>
      <c r="B2713" s="124" t="s">
        <v>2679</v>
      </c>
      <c r="C2713" s="125"/>
      <c r="D2713" s="138">
        <v>14.6487</v>
      </c>
      <c r="E2713" s="138">
        <v>17.6784</v>
      </c>
      <c r="F2713" s="133"/>
      <c r="G2713" s="133"/>
      <c r="H2713" s="133"/>
      <c r="I2713" s="133"/>
    </row>
    <row r="2714" spans="1:9" ht="27">
      <c r="A2714" s="123">
        <v>61119090</v>
      </c>
      <c r="B2714" s="124" t="s">
        <v>2680</v>
      </c>
      <c r="C2714" s="125"/>
      <c r="D2714" s="138">
        <v>9.0486000000000004</v>
      </c>
      <c r="E2714" s="138">
        <v>11.000400000000001</v>
      </c>
      <c r="F2714" s="133"/>
      <c r="G2714" s="133"/>
      <c r="H2714" s="133"/>
      <c r="I2714" s="133"/>
    </row>
    <row r="2715" spans="1:9">
      <c r="A2715" s="123">
        <v>61121100</v>
      </c>
      <c r="B2715" s="124" t="s">
        <v>2681</v>
      </c>
      <c r="C2715" s="125"/>
      <c r="D2715" s="136">
        <v>6.9682000000000004</v>
      </c>
      <c r="E2715" s="136">
        <v>14.6578</v>
      </c>
      <c r="F2715" s="133"/>
      <c r="G2715" s="133"/>
      <c r="H2715" s="133"/>
      <c r="I2715" s="133"/>
    </row>
    <row r="2716" spans="1:9" ht="27">
      <c r="A2716" s="123">
        <v>61121200</v>
      </c>
      <c r="B2716" s="124" t="s">
        <v>2682</v>
      </c>
      <c r="C2716" s="125"/>
      <c r="D2716" s="138">
        <v>5.6391999999999998</v>
      </c>
      <c r="E2716" s="138">
        <v>7.9699</v>
      </c>
      <c r="F2716" s="133"/>
      <c r="G2716" s="133"/>
      <c r="H2716" s="133"/>
      <c r="I2716" s="133"/>
    </row>
    <row r="2717" spans="1:9">
      <c r="A2717" s="123">
        <v>61121900</v>
      </c>
      <c r="B2717" s="124" t="s">
        <v>2683</v>
      </c>
      <c r="C2717" s="125"/>
      <c r="D2717" s="136">
        <v>14.538399999999999</v>
      </c>
      <c r="E2717" s="136">
        <v>18.3338</v>
      </c>
      <c r="F2717" s="133"/>
      <c r="G2717" s="133"/>
      <c r="H2717" s="133"/>
      <c r="I2717" s="133"/>
    </row>
    <row r="2718" spans="1:9" ht="27">
      <c r="A2718" s="123">
        <v>61122000</v>
      </c>
      <c r="B2718" s="126" t="s">
        <v>2684</v>
      </c>
      <c r="C2718" s="125"/>
      <c r="D2718" s="138">
        <v>9.0454000000000008</v>
      </c>
      <c r="E2718" s="138">
        <v>9.0949000000000009</v>
      </c>
      <c r="F2718" s="133"/>
      <c r="G2718" s="133"/>
      <c r="H2718" s="133"/>
      <c r="I2718" s="133"/>
    </row>
    <row r="2719" spans="1:9">
      <c r="A2719" s="123">
        <v>61123100</v>
      </c>
      <c r="B2719" s="124" t="s">
        <v>2685</v>
      </c>
      <c r="C2719" s="125"/>
      <c r="D2719" s="136">
        <v>7.7820999999999998</v>
      </c>
      <c r="E2719" s="136">
        <v>16.772099999999998</v>
      </c>
      <c r="F2719" s="133"/>
      <c r="G2719" s="133"/>
      <c r="H2719" s="133"/>
      <c r="I2719" s="133"/>
    </row>
    <row r="2720" spans="1:9" ht="27">
      <c r="A2720" s="123">
        <v>61123900</v>
      </c>
      <c r="B2720" s="124" t="s">
        <v>2686</v>
      </c>
      <c r="C2720" s="125"/>
      <c r="D2720" s="138">
        <v>2.9571000000000001</v>
      </c>
      <c r="E2720" s="138">
        <v>5.3464</v>
      </c>
      <c r="F2720" s="133"/>
      <c r="G2720" s="133"/>
      <c r="H2720" s="133"/>
      <c r="I2720" s="133"/>
    </row>
    <row r="2721" spans="1:9">
      <c r="A2721" s="123">
        <v>61124100</v>
      </c>
      <c r="B2721" s="124" t="s">
        <v>2687</v>
      </c>
      <c r="C2721" s="125"/>
      <c r="D2721" s="136">
        <v>6.6916000000000002</v>
      </c>
      <c r="E2721" s="136">
        <v>13.3026</v>
      </c>
      <c r="F2721" s="133"/>
      <c r="G2721" s="133"/>
      <c r="H2721" s="133"/>
      <c r="I2721" s="133"/>
    </row>
    <row r="2722" spans="1:9" ht="27">
      <c r="A2722" s="123">
        <v>61124900</v>
      </c>
      <c r="B2722" s="124" t="s">
        <v>2688</v>
      </c>
      <c r="C2722" s="125"/>
      <c r="D2722" s="138">
        <v>8.7828999999999997</v>
      </c>
      <c r="E2722" s="138">
        <v>13.0053</v>
      </c>
      <c r="F2722" s="133"/>
      <c r="G2722" s="133"/>
      <c r="H2722" s="133"/>
      <c r="I2722" s="133"/>
    </row>
    <row r="2723" spans="1:9" ht="27">
      <c r="A2723" s="123">
        <v>61130000</v>
      </c>
      <c r="B2723" s="124" t="s">
        <v>2689</v>
      </c>
      <c r="C2723" s="125"/>
      <c r="D2723" s="136">
        <v>7.1360999999999999</v>
      </c>
      <c r="E2723" s="136">
        <v>9.2314000000000007</v>
      </c>
      <c r="F2723" s="133"/>
      <c r="G2723" s="133"/>
      <c r="H2723" s="133"/>
      <c r="I2723" s="133"/>
    </row>
    <row r="2724" spans="1:9" ht="27">
      <c r="A2724" s="123">
        <v>61142000</v>
      </c>
      <c r="B2724" s="124" t="s">
        <v>2690</v>
      </c>
      <c r="C2724" s="125"/>
      <c r="D2724" s="138">
        <v>6.5156000000000001</v>
      </c>
      <c r="E2724" s="138">
        <v>23.485900000000001</v>
      </c>
      <c r="F2724" s="133"/>
      <c r="G2724" s="133"/>
      <c r="H2724" s="133"/>
      <c r="I2724" s="133"/>
    </row>
    <row r="2725" spans="1:9" ht="27">
      <c r="A2725" s="123">
        <v>61143000</v>
      </c>
      <c r="B2725" s="124" t="s">
        <v>2691</v>
      </c>
      <c r="C2725" s="125"/>
      <c r="D2725" s="136">
        <v>2.7852000000000001</v>
      </c>
      <c r="E2725" s="136">
        <v>4.4387999999999996</v>
      </c>
      <c r="F2725" s="133"/>
      <c r="G2725" s="133"/>
      <c r="H2725" s="133"/>
      <c r="I2725" s="133"/>
    </row>
    <row r="2726" spans="1:9" ht="27">
      <c r="A2726" s="123">
        <v>61149090</v>
      </c>
      <c r="B2726" s="124" t="s">
        <v>2692</v>
      </c>
      <c r="C2726" s="125"/>
      <c r="D2726" s="138">
        <v>1.8958999999999999</v>
      </c>
      <c r="E2726" s="138">
        <v>2.9767000000000001</v>
      </c>
      <c r="F2726" s="133"/>
      <c r="G2726" s="133"/>
      <c r="H2726" s="133"/>
      <c r="I2726" s="133"/>
    </row>
    <row r="2727" spans="1:9">
      <c r="A2727" s="123">
        <v>61151011</v>
      </c>
      <c r="B2727" s="124" t="s">
        <v>2693</v>
      </c>
      <c r="C2727" s="125"/>
      <c r="D2727" s="138">
        <v>2.0400999999999998</v>
      </c>
      <c r="E2727" s="138">
        <v>6.2984999999999998</v>
      </c>
      <c r="F2727" s="133"/>
      <c r="G2727" s="133"/>
      <c r="H2727" s="133"/>
      <c r="I2727" s="133"/>
    </row>
    <row r="2728" spans="1:9" ht="27">
      <c r="A2728" s="123">
        <v>61151012</v>
      </c>
      <c r="B2728" s="124" t="s">
        <v>2694</v>
      </c>
      <c r="C2728" s="125"/>
      <c r="D2728" s="138">
        <v>1.3895</v>
      </c>
      <c r="E2728" s="138">
        <v>2.3740999999999999</v>
      </c>
      <c r="F2728" s="133"/>
      <c r="G2728" s="133"/>
      <c r="H2728" s="133"/>
      <c r="I2728" s="133"/>
    </row>
    <row r="2729" spans="1:9">
      <c r="A2729" s="123">
        <v>61151014</v>
      </c>
      <c r="B2729" s="124" t="s">
        <v>2695</v>
      </c>
      <c r="C2729" s="125"/>
      <c r="D2729" s="136">
        <v>3.5874000000000001</v>
      </c>
      <c r="E2729" s="136">
        <v>17.4282</v>
      </c>
      <c r="F2729" s="133"/>
      <c r="G2729" s="133"/>
      <c r="H2729" s="133"/>
      <c r="I2729" s="133"/>
    </row>
    <row r="2730" spans="1:9" ht="27">
      <c r="A2730" s="123">
        <v>61151019</v>
      </c>
      <c r="B2730" s="124" t="s">
        <v>2696</v>
      </c>
      <c r="C2730" s="125"/>
      <c r="D2730" s="138">
        <v>1.3003</v>
      </c>
      <c r="E2730" s="138">
        <v>2.5221</v>
      </c>
      <c r="F2730" s="133"/>
      <c r="G2730" s="133"/>
      <c r="H2730" s="133"/>
      <c r="I2730" s="133"/>
    </row>
    <row r="2731" spans="1:9">
      <c r="A2731" s="123">
        <v>61151021</v>
      </c>
      <c r="B2731" s="124" t="s">
        <v>2697</v>
      </c>
      <c r="C2731" s="125"/>
      <c r="D2731" s="136">
        <v>6.4951999999999996</v>
      </c>
      <c r="E2731" s="136">
        <v>6.1536</v>
      </c>
      <c r="F2731" s="133"/>
      <c r="G2731" s="133"/>
      <c r="H2731" s="133"/>
      <c r="I2731" s="133"/>
    </row>
    <row r="2732" spans="1:9" ht="27">
      <c r="A2732" s="123">
        <v>61151022</v>
      </c>
      <c r="B2732" s="124" t="s">
        <v>2698</v>
      </c>
      <c r="C2732" s="125"/>
      <c r="D2732" s="138">
        <v>2.2088999999999999</v>
      </c>
      <c r="E2732" s="138">
        <v>3.2048000000000001</v>
      </c>
      <c r="F2732" s="133"/>
      <c r="G2732" s="133"/>
      <c r="H2732" s="133"/>
      <c r="I2732" s="133"/>
    </row>
    <row r="2733" spans="1:9">
      <c r="A2733" s="123">
        <v>61151029</v>
      </c>
      <c r="B2733" s="124" t="s">
        <v>2699</v>
      </c>
      <c r="C2733" s="125"/>
      <c r="D2733" s="136">
        <v>16.569400000000002</v>
      </c>
      <c r="E2733" s="136">
        <v>16.952100000000002</v>
      </c>
      <c r="F2733" s="133"/>
      <c r="G2733" s="133"/>
      <c r="H2733" s="133"/>
      <c r="I2733" s="133"/>
    </row>
    <row r="2734" spans="1:9" ht="27">
      <c r="A2734" s="123">
        <v>61151093</v>
      </c>
      <c r="B2734" s="124" t="s">
        <v>2700</v>
      </c>
      <c r="C2734" s="125"/>
      <c r="D2734" s="138">
        <v>2.3885999999999998</v>
      </c>
      <c r="E2734" s="138">
        <v>5.8874000000000004</v>
      </c>
      <c r="F2734" s="133"/>
      <c r="G2734" s="133"/>
      <c r="H2734" s="133"/>
      <c r="I2734" s="133"/>
    </row>
    <row r="2735" spans="1:9">
      <c r="A2735" s="123">
        <v>61151099</v>
      </c>
      <c r="B2735" s="124" t="s">
        <v>2701</v>
      </c>
      <c r="C2735" s="125"/>
      <c r="D2735" s="138">
        <v>1.8834</v>
      </c>
      <c r="E2735" s="138">
        <v>4.5941999999999998</v>
      </c>
      <c r="F2735" s="133"/>
      <c r="G2735" s="133"/>
      <c r="H2735" s="133"/>
      <c r="I2735" s="133"/>
    </row>
    <row r="2736" spans="1:9" ht="27">
      <c r="A2736" s="123">
        <v>61152100</v>
      </c>
      <c r="B2736" s="126" t="s">
        <v>2702</v>
      </c>
      <c r="C2736" s="125"/>
      <c r="D2736" s="138">
        <v>0.34310000000000002</v>
      </c>
      <c r="E2736" s="138">
        <v>1.5322</v>
      </c>
      <c r="F2736" s="133"/>
      <c r="G2736" s="133"/>
      <c r="H2736" s="133"/>
      <c r="I2736" s="133"/>
    </row>
    <row r="2737" spans="1:9">
      <c r="A2737" s="123">
        <v>61152200</v>
      </c>
      <c r="B2737" s="126" t="s">
        <v>2703</v>
      </c>
      <c r="C2737" s="125"/>
      <c r="D2737" s="136">
        <v>2.8003</v>
      </c>
      <c r="E2737" s="136">
        <v>4.3772000000000002</v>
      </c>
      <c r="F2737" s="133"/>
      <c r="G2737" s="133"/>
      <c r="H2737" s="133"/>
      <c r="I2737" s="133"/>
    </row>
    <row r="2738" spans="1:9" ht="27">
      <c r="A2738" s="123">
        <v>61152920</v>
      </c>
      <c r="B2738" s="124" t="s">
        <v>2704</v>
      </c>
      <c r="C2738" s="125"/>
      <c r="D2738" s="138">
        <v>3.0427</v>
      </c>
      <c r="E2738" s="138">
        <v>3.9977</v>
      </c>
      <c r="F2738" s="133"/>
      <c r="G2738" s="133"/>
      <c r="H2738" s="133"/>
      <c r="I2738" s="133"/>
    </row>
    <row r="2739" spans="1:9">
      <c r="A2739" s="123">
        <v>61152990</v>
      </c>
      <c r="B2739" s="124" t="s">
        <v>2705</v>
      </c>
      <c r="C2739" s="125"/>
      <c r="D2739" s="136">
        <v>33</v>
      </c>
      <c r="E2739" s="136">
        <v>33</v>
      </c>
      <c r="F2739" s="133"/>
      <c r="G2739" s="133"/>
      <c r="H2739" s="133"/>
      <c r="I2739" s="133"/>
    </row>
    <row r="2740" spans="1:9" ht="27">
      <c r="A2740" s="123">
        <v>61153010</v>
      </c>
      <c r="B2740" s="124" t="s">
        <v>2706</v>
      </c>
      <c r="C2740" s="125"/>
      <c r="D2740" s="138">
        <v>11.4824</v>
      </c>
      <c r="E2740" s="138">
        <v>11.4824</v>
      </c>
      <c r="F2740" s="133"/>
      <c r="G2740" s="133"/>
      <c r="H2740" s="133"/>
      <c r="I2740" s="133"/>
    </row>
    <row r="2741" spans="1:9">
      <c r="A2741" s="123">
        <v>61153020</v>
      </c>
      <c r="B2741" s="124" t="s">
        <v>2707</v>
      </c>
      <c r="C2741" s="125"/>
      <c r="D2741" s="136">
        <v>3.1436999999999999</v>
      </c>
      <c r="E2741" s="136">
        <v>3.5952000000000002</v>
      </c>
      <c r="F2741" s="133"/>
      <c r="G2741" s="133"/>
      <c r="H2741" s="133"/>
      <c r="I2741" s="133"/>
    </row>
    <row r="2742" spans="1:9" ht="27">
      <c r="A2742" s="123">
        <v>61153090</v>
      </c>
      <c r="B2742" s="124" t="s">
        <v>2708</v>
      </c>
      <c r="C2742" s="125"/>
      <c r="D2742" s="138">
        <v>6.3993000000000002</v>
      </c>
      <c r="E2742" s="138">
        <v>10.5229</v>
      </c>
      <c r="F2742" s="133"/>
      <c r="G2742" s="133"/>
      <c r="H2742" s="133"/>
      <c r="I2742" s="133"/>
    </row>
    <row r="2743" spans="1:9">
      <c r="A2743" s="123">
        <v>61159400</v>
      </c>
      <c r="B2743" s="124" t="s">
        <v>2709</v>
      </c>
      <c r="C2743" s="125"/>
      <c r="D2743" s="138">
        <v>2.2923</v>
      </c>
      <c r="E2743" s="138">
        <v>3.9386999999999999</v>
      </c>
      <c r="F2743" s="133"/>
      <c r="G2743" s="133"/>
      <c r="H2743" s="133"/>
      <c r="I2743" s="133"/>
    </row>
    <row r="2744" spans="1:9" ht="27">
      <c r="A2744" s="123">
        <v>61159500</v>
      </c>
      <c r="B2744" s="124" t="s">
        <v>2710</v>
      </c>
      <c r="C2744" s="125"/>
      <c r="D2744" s="136">
        <v>2.2298</v>
      </c>
      <c r="E2744" s="136">
        <v>3.7056</v>
      </c>
      <c r="F2744" s="133"/>
      <c r="G2744" s="133"/>
      <c r="H2744" s="133"/>
      <c r="I2744" s="133"/>
    </row>
    <row r="2745" spans="1:9" ht="27">
      <c r="A2745" s="123">
        <v>61159600</v>
      </c>
      <c r="B2745" s="124" t="s">
        <v>2700</v>
      </c>
      <c r="C2745" s="125"/>
      <c r="D2745" s="138">
        <v>1.873</v>
      </c>
      <c r="E2745" s="138">
        <v>5.5792999999999999</v>
      </c>
      <c r="F2745" s="133"/>
      <c r="G2745" s="133"/>
      <c r="H2745" s="133"/>
      <c r="I2745" s="133"/>
    </row>
    <row r="2746" spans="1:9">
      <c r="A2746" s="123">
        <v>61159900</v>
      </c>
      <c r="B2746" s="124" t="s">
        <v>2701</v>
      </c>
      <c r="C2746" s="125"/>
      <c r="D2746" s="136">
        <v>60.747999999999998</v>
      </c>
      <c r="E2746" s="136">
        <v>99.688900000000004</v>
      </c>
      <c r="F2746" s="133"/>
      <c r="G2746" s="133"/>
      <c r="H2746" s="133"/>
      <c r="I2746" s="133"/>
    </row>
    <row r="2747" spans="1:9" ht="27">
      <c r="A2747" s="123">
        <v>61161000</v>
      </c>
      <c r="B2747" s="126" t="s">
        <v>2711</v>
      </c>
      <c r="C2747" s="125"/>
      <c r="D2747" s="138">
        <v>0.96899999999999997</v>
      </c>
      <c r="E2747" s="138">
        <v>2.4300000000000002</v>
      </c>
      <c r="F2747" s="133"/>
      <c r="G2747" s="133"/>
      <c r="H2747" s="133"/>
      <c r="I2747" s="133"/>
    </row>
    <row r="2748" spans="1:9">
      <c r="A2748" s="123">
        <v>61169100</v>
      </c>
      <c r="B2748" s="124" t="s">
        <v>2712</v>
      </c>
      <c r="C2748" s="125"/>
      <c r="D2748" s="136">
        <v>1.8779999999999999</v>
      </c>
      <c r="E2748" s="136">
        <v>3.9590999999999998</v>
      </c>
      <c r="F2748" s="133"/>
      <c r="G2748" s="133"/>
      <c r="H2748" s="133"/>
      <c r="I2748" s="133"/>
    </row>
    <row r="2749" spans="1:9" ht="27">
      <c r="A2749" s="123">
        <v>61169200</v>
      </c>
      <c r="B2749" s="124" t="s">
        <v>2713</v>
      </c>
      <c r="C2749" s="125"/>
      <c r="D2749" s="138">
        <v>2.9308000000000001</v>
      </c>
      <c r="E2749" s="138">
        <v>7.2038000000000002</v>
      </c>
      <c r="F2749" s="133"/>
      <c r="G2749" s="133"/>
      <c r="H2749" s="133"/>
      <c r="I2749" s="133"/>
    </row>
    <row r="2750" spans="1:9">
      <c r="A2750" s="123">
        <v>61169300</v>
      </c>
      <c r="B2750" s="124" t="s">
        <v>2714</v>
      </c>
      <c r="C2750" s="125"/>
      <c r="D2750" s="136">
        <v>2.4060000000000001</v>
      </c>
      <c r="E2750" s="136">
        <v>3.7435</v>
      </c>
      <c r="F2750" s="133"/>
      <c r="G2750" s="133"/>
      <c r="H2750" s="133"/>
      <c r="I2750" s="133"/>
    </row>
    <row r="2751" spans="1:9" ht="27">
      <c r="A2751" s="123">
        <v>61169900</v>
      </c>
      <c r="B2751" s="124" t="s">
        <v>2715</v>
      </c>
      <c r="C2751" s="125"/>
      <c r="D2751" s="138">
        <v>2.4544999999999999</v>
      </c>
      <c r="E2751" s="138">
        <v>3.0849000000000002</v>
      </c>
      <c r="F2751" s="133"/>
      <c r="G2751" s="133"/>
      <c r="H2751" s="133"/>
      <c r="I2751" s="133"/>
    </row>
    <row r="2752" spans="1:9">
      <c r="A2752" s="123">
        <v>61171000</v>
      </c>
      <c r="B2752" s="124" t="s">
        <v>2716</v>
      </c>
      <c r="C2752" s="125"/>
      <c r="D2752" s="136">
        <v>5.0077999999999996</v>
      </c>
      <c r="E2752" s="136">
        <v>12.7775</v>
      </c>
      <c r="F2752" s="133"/>
      <c r="G2752" s="133"/>
      <c r="H2752" s="133"/>
      <c r="I2752" s="133"/>
    </row>
    <row r="2753" spans="1:9" ht="27">
      <c r="A2753" s="123">
        <v>61178010</v>
      </c>
      <c r="B2753" s="124" t="s">
        <v>2717</v>
      </c>
      <c r="C2753" s="125"/>
      <c r="D2753" s="138">
        <v>5.2610999999999999</v>
      </c>
      <c r="E2753" s="138">
        <v>10.479100000000001</v>
      </c>
      <c r="F2753" s="133"/>
      <c r="G2753" s="133"/>
      <c r="H2753" s="133"/>
      <c r="I2753" s="133"/>
    </row>
    <row r="2754" spans="1:9">
      <c r="A2754" s="123">
        <v>61178090</v>
      </c>
      <c r="B2754" s="124" t="s">
        <v>2718</v>
      </c>
      <c r="C2754" s="125"/>
      <c r="D2754" s="138">
        <v>24.9572</v>
      </c>
      <c r="E2754" s="138">
        <v>31.187799999999999</v>
      </c>
      <c r="F2754" s="133"/>
      <c r="G2754" s="133"/>
      <c r="H2754" s="133"/>
      <c r="I2754" s="133"/>
    </row>
    <row r="2755" spans="1:9" ht="27">
      <c r="A2755" s="123">
        <v>61179000</v>
      </c>
      <c r="B2755" s="124" t="s">
        <v>2719</v>
      </c>
      <c r="C2755" s="125"/>
      <c r="D2755" s="138">
        <v>14.289199999999999</v>
      </c>
      <c r="E2755" s="138">
        <v>18.742899999999999</v>
      </c>
      <c r="F2755" s="133"/>
      <c r="G2755" s="133"/>
      <c r="H2755" s="133"/>
      <c r="I2755" s="133"/>
    </row>
    <row r="2756" spans="1:9">
      <c r="A2756" s="123">
        <v>62012000</v>
      </c>
      <c r="B2756" s="126" t="s">
        <v>2720</v>
      </c>
      <c r="C2756" s="125"/>
      <c r="D2756" s="138">
        <v>7.0488</v>
      </c>
      <c r="E2756" s="138">
        <v>11.3371</v>
      </c>
      <c r="F2756" s="133"/>
      <c r="G2756" s="133"/>
      <c r="H2756" s="133"/>
      <c r="I2756" s="133"/>
    </row>
    <row r="2757" spans="1:9">
      <c r="A2757" s="123">
        <v>62013000</v>
      </c>
      <c r="B2757" s="126" t="s">
        <v>2721</v>
      </c>
      <c r="C2757" s="125"/>
      <c r="D2757" s="138">
        <v>6.7964000000000002</v>
      </c>
      <c r="E2757" s="138">
        <v>14.8002</v>
      </c>
      <c r="F2757" s="133"/>
      <c r="G2757" s="133"/>
      <c r="H2757" s="133"/>
      <c r="I2757" s="133"/>
    </row>
    <row r="2758" spans="1:9" ht="27">
      <c r="A2758" s="123">
        <v>62014000</v>
      </c>
      <c r="B2758" s="126" t="s">
        <v>2722</v>
      </c>
      <c r="C2758" s="125"/>
      <c r="D2758" s="138">
        <v>19.263500000000001</v>
      </c>
      <c r="E2758" s="138">
        <v>31.781600000000001</v>
      </c>
      <c r="F2758" s="133"/>
      <c r="G2758" s="133"/>
      <c r="H2758" s="133"/>
      <c r="I2758" s="133"/>
    </row>
    <row r="2759" spans="1:9">
      <c r="A2759" s="123">
        <v>62019000</v>
      </c>
      <c r="B2759" s="126" t="s">
        <v>2723</v>
      </c>
      <c r="C2759" s="125"/>
      <c r="D2759" s="138">
        <v>8.9957999999999991</v>
      </c>
      <c r="E2759" s="138">
        <v>13.938599999999999</v>
      </c>
      <c r="F2759" s="133"/>
      <c r="G2759" s="133"/>
      <c r="H2759" s="133"/>
      <c r="I2759" s="133"/>
    </row>
    <row r="2760" spans="1:9">
      <c r="A2760" s="123">
        <v>62022000</v>
      </c>
      <c r="B2760" s="126" t="s">
        <v>2720</v>
      </c>
      <c r="C2760" s="125"/>
      <c r="D2760" s="138">
        <v>7.0587</v>
      </c>
      <c r="E2760" s="138">
        <v>11.119199999999999</v>
      </c>
      <c r="F2760" s="133"/>
      <c r="G2760" s="133"/>
      <c r="H2760" s="133"/>
      <c r="I2760" s="133"/>
    </row>
    <row r="2761" spans="1:9">
      <c r="A2761" s="123">
        <v>62023000</v>
      </c>
      <c r="B2761" s="126" t="s">
        <v>2721</v>
      </c>
      <c r="C2761" s="125"/>
      <c r="D2761" s="138">
        <v>1.0226999999999999</v>
      </c>
      <c r="E2761" s="138">
        <v>11.115</v>
      </c>
      <c r="F2761" s="133"/>
      <c r="G2761" s="133"/>
      <c r="H2761" s="133"/>
      <c r="I2761" s="133"/>
    </row>
    <row r="2762" spans="1:9">
      <c r="A2762" s="123">
        <v>62024000</v>
      </c>
      <c r="B2762" s="126" t="s">
        <v>2724</v>
      </c>
      <c r="C2762" s="125"/>
      <c r="D2762" s="136">
        <v>16.056899999999999</v>
      </c>
      <c r="E2762" s="136">
        <v>16.056899999999999</v>
      </c>
      <c r="F2762" s="133"/>
      <c r="G2762" s="133"/>
      <c r="H2762" s="133"/>
      <c r="I2762" s="133"/>
    </row>
    <row r="2763" spans="1:9" ht="27">
      <c r="A2763" s="123">
        <v>62029000</v>
      </c>
      <c r="B2763" s="126" t="s">
        <v>2725</v>
      </c>
      <c r="C2763" s="125"/>
      <c r="D2763" s="138">
        <v>12.4635</v>
      </c>
      <c r="E2763" s="138">
        <v>16.373699999999999</v>
      </c>
      <c r="F2763" s="133"/>
      <c r="G2763" s="133"/>
      <c r="H2763" s="133"/>
      <c r="I2763" s="133"/>
    </row>
    <row r="2764" spans="1:9">
      <c r="A2764" s="123">
        <v>62031100</v>
      </c>
      <c r="B2764" s="124" t="s">
        <v>2726</v>
      </c>
      <c r="C2764" s="125"/>
      <c r="D2764" s="138">
        <v>9.6362000000000005</v>
      </c>
      <c r="E2764" s="138">
        <v>19.575700000000001</v>
      </c>
      <c r="F2764" s="133"/>
      <c r="G2764" s="133"/>
      <c r="H2764" s="133"/>
      <c r="I2764" s="133"/>
    </row>
    <row r="2765" spans="1:9" ht="27">
      <c r="A2765" s="123">
        <v>62031200</v>
      </c>
      <c r="B2765" s="124" t="s">
        <v>2727</v>
      </c>
      <c r="C2765" s="125"/>
      <c r="D2765" s="138">
        <v>9.1904000000000003</v>
      </c>
      <c r="E2765" s="138">
        <v>19.243500000000001</v>
      </c>
      <c r="F2765" s="133"/>
      <c r="G2765" s="133"/>
      <c r="H2765" s="133"/>
      <c r="I2765" s="133"/>
    </row>
    <row r="2766" spans="1:9">
      <c r="A2766" s="123">
        <v>62032200</v>
      </c>
      <c r="B2766" s="124" t="s">
        <v>2728</v>
      </c>
      <c r="C2766" s="125"/>
      <c r="D2766" s="136">
        <v>13.8055</v>
      </c>
      <c r="E2766" s="136">
        <v>2.1856</v>
      </c>
      <c r="F2766" s="133"/>
      <c r="G2766" s="133"/>
      <c r="H2766" s="133"/>
      <c r="I2766" s="133"/>
    </row>
    <row r="2767" spans="1:9" ht="27">
      <c r="A2767" s="123">
        <v>62032300</v>
      </c>
      <c r="B2767" s="124" t="s">
        <v>2729</v>
      </c>
      <c r="C2767" s="125"/>
      <c r="D2767" s="138">
        <v>18.539200000000001</v>
      </c>
      <c r="E2767" s="138">
        <v>21.280200000000001</v>
      </c>
      <c r="F2767" s="133"/>
      <c r="G2767" s="133"/>
      <c r="H2767" s="133"/>
      <c r="I2767" s="133"/>
    </row>
    <row r="2768" spans="1:9">
      <c r="A2768" s="123">
        <v>62032990</v>
      </c>
      <c r="B2768" s="124" t="s">
        <v>2730</v>
      </c>
      <c r="C2768" s="125"/>
      <c r="D2768" s="136">
        <v>19.5303</v>
      </c>
      <c r="E2768" s="136">
        <v>26.0688</v>
      </c>
      <c r="F2768" s="133"/>
      <c r="G2768" s="133"/>
      <c r="H2768" s="133"/>
      <c r="I2768" s="133"/>
    </row>
    <row r="2769" spans="1:9" ht="27">
      <c r="A2769" s="123">
        <v>62033200</v>
      </c>
      <c r="B2769" s="124" t="s">
        <v>2731</v>
      </c>
      <c r="C2769" s="125"/>
      <c r="D2769" s="138">
        <v>23.954999999999998</v>
      </c>
      <c r="E2769" s="138">
        <v>30.698899999999998</v>
      </c>
      <c r="F2769" s="133"/>
      <c r="G2769" s="133"/>
      <c r="H2769" s="133"/>
      <c r="I2769" s="133"/>
    </row>
    <row r="2770" spans="1:9">
      <c r="A2770" s="123">
        <v>62033300</v>
      </c>
      <c r="B2770" s="124" t="s">
        <v>2732</v>
      </c>
      <c r="C2770" s="125"/>
      <c r="D2770" s="136">
        <v>10.693199999999999</v>
      </c>
      <c r="E2770" s="136">
        <v>15.0055</v>
      </c>
      <c r="F2770" s="133"/>
      <c r="G2770" s="133"/>
      <c r="H2770" s="133"/>
      <c r="I2770" s="133"/>
    </row>
    <row r="2771" spans="1:9" ht="27">
      <c r="A2771" s="123">
        <v>62033900</v>
      </c>
      <c r="B2771" s="124" t="s">
        <v>2733</v>
      </c>
      <c r="C2771" s="125"/>
      <c r="D2771" s="138">
        <v>11.687900000000001</v>
      </c>
      <c r="E2771" s="138">
        <v>17.039300000000001</v>
      </c>
      <c r="F2771" s="133"/>
      <c r="G2771" s="133"/>
      <c r="H2771" s="133"/>
      <c r="I2771" s="133"/>
    </row>
    <row r="2772" spans="1:9">
      <c r="A2772" s="123">
        <v>62034200</v>
      </c>
      <c r="B2772" s="124" t="s">
        <v>2734</v>
      </c>
      <c r="C2772" s="125"/>
      <c r="D2772" s="136">
        <v>14.812799999999999</v>
      </c>
      <c r="E2772" s="136">
        <v>13.245900000000001</v>
      </c>
      <c r="F2772" s="133"/>
      <c r="G2772" s="133"/>
      <c r="H2772" s="133"/>
      <c r="I2772" s="133"/>
    </row>
    <row r="2773" spans="1:9" ht="27">
      <c r="A2773" s="123">
        <v>62034300</v>
      </c>
      <c r="B2773" s="124" t="s">
        <v>2735</v>
      </c>
      <c r="C2773" s="125"/>
      <c r="D2773" s="138">
        <v>7.2298999999999998</v>
      </c>
      <c r="E2773" s="138">
        <v>7.6788999999999996</v>
      </c>
      <c r="F2773" s="133"/>
      <c r="G2773" s="133"/>
      <c r="H2773" s="133"/>
      <c r="I2773" s="133"/>
    </row>
    <row r="2774" spans="1:9">
      <c r="A2774" s="123">
        <v>62034900</v>
      </c>
      <c r="B2774" s="124" t="s">
        <v>2736</v>
      </c>
      <c r="C2774" s="125"/>
      <c r="D2774" s="136">
        <v>2.1846000000000001</v>
      </c>
      <c r="E2774" s="136">
        <v>1.6165</v>
      </c>
      <c r="F2774" s="133"/>
      <c r="G2774" s="133"/>
      <c r="H2774" s="133"/>
      <c r="I2774" s="133"/>
    </row>
    <row r="2775" spans="1:9" ht="27">
      <c r="A2775" s="123">
        <v>62041300</v>
      </c>
      <c r="B2775" s="124" t="s">
        <v>2737</v>
      </c>
      <c r="C2775" s="125"/>
      <c r="D2775" s="138">
        <v>8.4123999999999999</v>
      </c>
      <c r="E2775" s="138">
        <v>8.8726000000000003</v>
      </c>
      <c r="F2775" s="133"/>
      <c r="G2775" s="133"/>
      <c r="H2775" s="133"/>
      <c r="I2775" s="133"/>
    </row>
    <row r="2776" spans="1:9">
      <c r="A2776" s="123">
        <v>62041900</v>
      </c>
      <c r="B2776" s="124" t="s">
        <v>2738</v>
      </c>
      <c r="C2776" s="125"/>
      <c r="D2776" s="136">
        <v>7.5002000000000004</v>
      </c>
      <c r="E2776" s="136">
        <v>8.0031999999999996</v>
      </c>
      <c r="F2776" s="133"/>
      <c r="G2776" s="133"/>
      <c r="H2776" s="133"/>
      <c r="I2776" s="133"/>
    </row>
    <row r="2777" spans="1:9" ht="27">
      <c r="A2777" s="123">
        <v>62042200</v>
      </c>
      <c r="B2777" s="124" t="s">
        <v>2739</v>
      </c>
      <c r="C2777" s="125"/>
      <c r="D2777" s="138">
        <v>7.4381000000000004</v>
      </c>
      <c r="E2777" s="138">
        <v>9.4572000000000003</v>
      </c>
      <c r="F2777" s="133"/>
      <c r="G2777" s="133"/>
      <c r="H2777" s="133"/>
      <c r="I2777" s="133"/>
    </row>
    <row r="2778" spans="1:9">
      <c r="A2778" s="123">
        <v>62042300</v>
      </c>
      <c r="B2778" s="124" t="s">
        <v>2740</v>
      </c>
      <c r="C2778" s="125"/>
      <c r="D2778" s="136">
        <v>8.4324999999999992</v>
      </c>
      <c r="E2778" s="136">
        <v>20.524999999999999</v>
      </c>
      <c r="F2778" s="133"/>
      <c r="G2778" s="133"/>
      <c r="H2778" s="133"/>
      <c r="I2778" s="133"/>
    </row>
    <row r="2779" spans="1:9" ht="27">
      <c r="A2779" s="123">
        <v>62042900</v>
      </c>
      <c r="B2779" s="124" t="s">
        <v>2741</v>
      </c>
      <c r="C2779" s="125"/>
      <c r="D2779" s="138">
        <v>7.3829000000000002</v>
      </c>
      <c r="E2779" s="138">
        <v>18.287199999999999</v>
      </c>
      <c r="F2779" s="133"/>
      <c r="G2779" s="133"/>
      <c r="H2779" s="133"/>
      <c r="I2779" s="133"/>
    </row>
    <row r="2780" spans="1:9">
      <c r="A2780" s="123">
        <v>62043200</v>
      </c>
      <c r="B2780" s="124" t="s">
        <v>2742</v>
      </c>
      <c r="C2780" s="125"/>
      <c r="D2780" s="136">
        <v>9.8192000000000004</v>
      </c>
      <c r="E2780" s="136">
        <v>19.108599999999999</v>
      </c>
      <c r="F2780" s="133"/>
      <c r="G2780" s="133"/>
      <c r="H2780" s="133"/>
      <c r="I2780" s="133"/>
    </row>
    <row r="2781" spans="1:9" ht="27">
      <c r="A2781" s="123">
        <v>62043300</v>
      </c>
      <c r="B2781" s="124" t="s">
        <v>2743</v>
      </c>
      <c r="C2781" s="125"/>
      <c r="D2781" s="138">
        <v>7.7564000000000002</v>
      </c>
      <c r="E2781" s="138">
        <v>7.7564000000000002</v>
      </c>
      <c r="F2781" s="133"/>
      <c r="G2781" s="133"/>
      <c r="H2781" s="133"/>
      <c r="I2781" s="133"/>
    </row>
    <row r="2782" spans="1:9">
      <c r="A2782" s="123">
        <v>62043900</v>
      </c>
      <c r="B2782" s="124" t="s">
        <v>2744</v>
      </c>
      <c r="C2782" s="125"/>
      <c r="D2782" s="138">
        <v>8.2594999999999992</v>
      </c>
      <c r="E2782" s="138">
        <v>10.7773</v>
      </c>
      <c r="F2782" s="133"/>
      <c r="G2782" s="133"/>
      <c r="H2782" s="133"/>
      <c r="I2782" s="133"/>
    </row>
    <row r="2783" spans="1:9" ht="27">
      <c r="A2783" s="123">
        <v>62044100</v>
      </c>
      <c r="B2783" s="124" t="s">
        <v>2745</v>
      </c>
      <c r="C2783" s="125"/>
      <c r="D2783" s="138">
        <v>7.4433999999999996</v>
      </c>
      <c r="E2783" s="138">
        <v>12.0197</v>
      </c>
      <c r="F2783" s="133"/>
      <c r="G2783" s="133"/>
      <c r="H2783" s="133"/>
      <c r="I2783" s="133"/>
    </row>
    <row r="2784" spans="1:9">
      <c r="A2784" s="123">
        <v>62044200</v>
      </c>
      <c r="B2784" s="124" t="s">
        <v>2746</v>
      </c>
      <c r="C2784" s="125"/>
      <c r="D2784" s="138">
        <v>8.9895999999999994</v>
      </c>
      <c r="E2784" s="138">
        <v>17.047799999999999</v>
      </c>
      <c r="F2784" s="133"/>
      <c r="G2784" s="133"/>
      <c r="H2784" s="133"/>
      <c r="I2784" s="133"/>
    </row>
    <row r="2785" spans="1:9" ht="27">
      <c r="A2785" s="123">
        <v>62044300</v>
      </c>
      <c r="B2785" s="124" t="s">
        <v>2747</v>
      </c>
      <c r="C2785" s="125"/>
      <c r="D2785" s="138">
        <v>1.45</v>
      </c>
      <c r="E2785" s="138">
        <v>10.168100000000001</v>
      </c>
      <c r="F2785" s="133"/>
      <c r="G2785" s="133"/>
      <c r="H2785" s="133"/>
      <c r="I2785" s="133"/>
    </row>
    <row r="2786" spans="1:9" ht="27">
      <c r="A2786" s="123">
        <v>62044400</v>
      </c>
      <c r="B2786" s="124" t="s">
        <v>2748</v>
      </c>
      <c r="C2786" s="125"/>
      <c r="D2786" s="138">
        <v>106.42230000000001</v>
      </c>
      <c r="E2786" s="138">
        <v>29.585699999999999</v>
      </c>
      <c r="F2786" s="133"/>
      <c r="G2786" s="133"/>
      <c r="H2786" s="133"/>
      <c r="I2786" s="133"/>
    </row>
    <row r="2787" spans="1:9">
      <c r="A2787" s="123">
        <v>62044900</v>
      </c>
      <c r="B2787" s="124" t="s">
        <v>2749</v>
      </c>
      <c r="C2787" s="125"/>
      <c r="D2787" s="138">
        <v>8.4356000000000009</v>
      </c>
      <c r="E2787" s="138">
        <v>11.8688</v>
      </c>
      <c r="F2787" s="133"/>
      <c r="G2787" s="133"/>
      <c r="H2787" s="133"/>
      <c r="I2787" s="133"/>
    </row>
    <row r="2788" spans="1:9" ht="27">
      <c r="A2788" s="123">
        <v>62045100</v>
      </c>
      <c r="B2788" s="124" t="s">
        <v>2750</v>
      </c>
      <c r="C2788" s="125"/>
      <c r="D2788" s="138">
        <v>7.4801000000000002</v>
      </c>
      <c r="E2788" s="138">
        <v>14.1393</v>
      </c>
      <c r="F2788" s="133"/>
      <c r="G2788" s="133"/>
      <c r="H2788" s="133"/>
      <c r="I2788" s="133"/>
    </row>
    <row r="2789" spans="1:9">
      <c r="A2789" s="123">
        <v>62045200</v>
      </c>
      <c r="B2789" s="124" t="s">
        <v>2751</v>
      </c>
      <c r="C2789" s="125"/>
      <c r="D2789" s="136">
        <v>4.9617000000000004</v>
      </c>
      <c r="E2789" s="136">
        <v>12.8377</v>
      </c>
      <c r="F2789" s="133"/>
      <c r="G2789" s="133"/>
      <c r="H2789" s="133"/>
      <c r="I2789" s="133"/>
    </row>
    <row r="2790" spans="1:9" ht="27">
      <c r="A2790" s="123">
        <v>62045300</v>
      </c>
      <c r="B2790" s="124" t="s">
        <v>2752</v>
      </c>
      <c r="C2790" s="125"/>
      <c r="D2790" s="138">
        <v>459.5</v>
      </c>
      <c r="E2790" s="138">
        <v>459.5</v>
      </c>
      <c r="F2790" s="133"/>
      <c r="G2790" s="133"/>
      <c r="H2790" s="133"/>
      <c r="I2790" s="133"/>
    </row>
    <row r="2791" spans="1:9">
      <c r="A2791" s="123">
        <v>62045900</v>
      </c>
      <c r="B2791" s="124" t="s">
        <v>2753</v>
      </c>
      <c r="C2791" s="125"/>
      <c r="D2791" s="136">
        <v>8.1652000000000005</v>
      </c>
      <c r="E2791" s="136">
        <v>12.8203</v>
      </c>
      <c r="F2791" s="133"/>
      <c r="G2791" s="133"/>
      <c r="H2791" s="133"/>
      <c r="I2791" s="133"/>
    </row>
    <row r="2792" spans="1:9" ht="27">
      <c r="A2792" s="123">
        <v>62046100</v>
      </c>
      <c r="B2792" s="124" t="s">
        <v>2754</v>
      </c>
      <c r="C2792" s="125"/>
      <c r="D2792" s="138">
        <v>7.51</v>
      </c>
      <c r="E2792" s="138">
        <v>12.8598</v>
      </c>
      <c r="F2792" s="133"/>
      <c r="G2792" s="133"/>
      <c r="H2792" s="133"/>
      <c r="I2792" s="133"/>
    </row>
    <row r="2793" spans="1:9">
      <c r="A2793" s="123">
        <v>62046200</v>
      </c>
      <c r="B2793" s="124" t="s">
        <v>2755</v>
      </c>
      <c r="C2793" s="125"/>
      <c r="D2793" s="136">
        <v>9.0295000000000005</v>
      </c>
      <c r="E2793" s="136">
        <v>16.252500000000001</v>
      </c>
      <c r="F2793" s="133"/>
      <c r="G2793" s="133"/>
      <c r="H2793" s="133"/>
      <c r="I2793" s="133"/>
    </row>
    <row r="2794" spans="1:9" ht="27">
      <c r="A2794" s="123">
        <v>62046300</v>
      </c>
      <c r="B2794" s="124" t="s">
        <v>2756</v>
      </c>
      <c r="C2794" s="125"/>
      <c r="D2794" s="138">
        <v>14.5504</v>
      </c>
      <c r="E2794" s="138">
        <v>18.680199999999999</v>
      </c>
      <c r="F2794" s="133"/>
      <c r="G2794" s="133"/>
      <c r="H2794" s="133"/>
      <c r="I2794" s="133"/>
    </row>
    <row r="2795" spans="1:9">
      <c r="A2795" s="123">
        <v>62046900</v>
      </c>
      <c r="B2795" s="124" t="s">
        <v>2757</v>
      </c>
      <c r="C2795" s="125"/>
      <c r="D2795" s="136">
        <v>7.2422000000000004</v>
      </c>
      <c r="E2795" s="136">
        <v>12.2455</v>
      </c>
      <c r="F2795" s="133"/>
      <c r="G2795" s="133"/>
      <c r="H2795" s="133"/>
      <c r="I2795" s="133"/>
    </row>
    <row r="2796" spans="1:9" ht="27">
      <c r="A2796" s="123">
        <v>62052000</v>
      </c>
      <c r="B2796" s="124" t="s">
        <v>2758</v>
      </c>
      <c r="C2796" s="125"/>
      <c r="D2796" s="138">
        <v>34.807200000000002</v>
      </c>
      <c r="E2796" s="138">
        <v>34.807200000000002</v>
      </c>
      <c r="F2796" s="133"/>
      <c r="G2796" s="133"/>
      <c r="H2796" s="133"/>
      <c r="I2796" s="133"/>
    </row>
    <row r="2797" spans="1:9">
      <c r="A2797" s="123">
        <v>62053000</v>
      </c>
      <c r="B2797" s="124" t="s">
        <v>2759</v>
      </c>
      <c r="C2797" s="125"/>
      <c r="D2797" s="136">
        <v>12.5032</v>
      </c>
      <c r="E2797" s="136">
        <v>17.2545</v>
      </c>
      <c r="F2797" s="133"/>
      <c r="G2797" s="133"/>
      <c r="H2797" s="133"/>
      <c r="I2797" s="133"/>
    </row>
    <row r="2798" spans="1:9" ht="27">
      <c r="A2798" s="123">
        <v>62059010</v>
      </c>
      <c r="B2798" s="124" t="s">
        <v>2760</v>
      </c>
      <c r="C2798" s="125"/>
      <c r="D2798" s="138">
        <v>151.0752</v>
      </c>
      <c r="E2798" s="138">
        <v>203.90950000000001</v>
      </c>
      <c r="F2798" s="133"/>
      <c r="G2798" s="133"/>
      <c r="H2798" s="133"/>
      <c r="I2798" s="133"/>
    </row>
    <row r="2799" spans="1:9">
      <c r="A2799" s="123">
        <v>62059090</v>
      </c>
      <c r="B2799" s="124" t="s">
        <v>2761</v>
      </c>
      <c r="C2799" s="125"/>
      <c r="D2799" s="136">
        <v>8.2952999999999992</v>
      </c>
      <c r="E2799" s="136">
        <v>10.235900000000001</v>
      </c>
      <c r="F2799" s="133"/>
      <c r="G2799" s="133"/>
      <c r="H2799" s="133"/>
      <c r="I2799" s="133"/>
    </row>
    <row r="2800" spans="1:9" ht="27">
      <c r="A2800" s="123">
        <v>62061000</v>
      </c>
      <c r="B2800" s="124" t="s">
        <v>2762</v>
      </c>
      <c r="C2800" s="125"/>
      <c r="D2800" s="138">
        <v>7.4923999999999999</v>
      </c>
      <c r="E2800" s="138">
        <v>11.3475</v>
      </c>
      <c r="F2800" s="133"/>
      <c r="G2800" s="133"/>
      <c r="H2800" s="133"/>
      <c r="I2800" s="133"/>
    </row>
    <row r="2801" spans="1:9">
      <c r="A2801" s="123">
        <v>62063000</v>
      </c>
      <c r="B2801" s="124" t="s">
        <v>2763</v>
      </c>
      <c r="C2801" s="125"/>
      <c r="D2801" s="136">
        <v>1.1452</v>
      </c>
      <c r="E2801" s="136">
        <v>4.8015999999999996</v>
      </c>
      <c r="F2801" s="133"/>
      <c r="G2801" s="133"/>
      <c r="H2801" s="133"/>
      <c r="I2801" s="133"/>
    </row>
    <row r="2802" spans="1:9" ht="27">
      <c r="A2802" s="123">
        <v>62064000</v>
      </c>
      <c r="B2802" s="124" t="s">
        <v>2764</v>
      </c>
      <c r="C2802" s="125"/>
      <c r="D2802" s="138">
        <v>66.4041</v>
      </c>
      <c r="E2802" s="138">
        <v>66.4041</v>
      </c>
      <c r="F2802" s="133"/>
      <c r="G2802" s="133"/>
      <c r="H2802" s="133"/>
      <c r="I2802" s="133"/>
    </row>
    <row r="2803" spans="1:9">
      <c r="A2803" s="123">
        <v>62069000</v>
      </c>
      <c r="B2803" s="124" t="s">
        <v>2765</v>
      </c>
      <c r="C2803" s="125"/>
      <c r="D2803" s="138">
        <v>2.4146999999999998</v>
      </c>
      <c r="E2803" s="138">
        <v>5.0929000000000002</v>
      </c>
      <c r="F2803" s="133"/>
      <c r="G2803" s="133"/>
      <c r="H2803" s="133"/>
      <c r="I2803" s="133"/>
    </row>
    <row r="2804" spans="1:9" ht="27">
      <c r="A2804" s="123">
        <v>62071100</v>
      </c>
      <c r="B2804" s="124" t="s">
        <v>2766</v>
      </c>
      <c r="C2804" s="125"/>
      <c r="D2804" s="138">
        <v>12.338900000000001</v>
      </c>
      <c r="E2804" s="138">
        <v>14.214399999999999</v>
      </c>
      <c r="F2804" s="133"/>
      <c r="G2804" s="133"/>
      <c r="H2804" s="133"/>
      <c r="I2804" s="133"/>
    </row>
    <row r="2805" spans="1:9">
      <c r="A2805" s="123">
        <v>62071900</v>
      </c>
      <c r="B2805" s="124" t="s">
        <v>2767</v>
      </c>
      <c r="C2805" s="125"/>
      <c r="D2805" s="136">
        <v>10.098100000000001</v>
      </c>
      <c r="E2805" s="136">
        <v>12.085000000000001</v>
      </c>
      <c r="F2805" s="133"/>
      <c r="G2805" s="133"/>
      <c r="H2805" s="133"/>
      <c r="I2805" s="133"/>
    </row>
    <row r="2806" spans="1:9" ht="27">
      <c r="A2806" s="123">
        <v>62072100</v>
      </c>
      <c r="B2806" s="124" t="s">
        <v>2768</v>
      </c>
      <c r="C2806" s="125"/>
      <c r="D2806" s="138">
        <v>23.091899999999999</v>
      </c>
      <c r="E2806" s="138">
        <v>32.181899999999999</v>
      </c>
      <c r="F2806" s="133"/>
      <c r="G2806" s="133"/>
      <c r="H2806" s="133"/>
      <c r="I2806" s="133"/>
    </row>
    <row r="2807" spans="1:9">
      <c r="A2807" s="123">
        <v>62072200</v>
      </c>
      <c r="B2807" s="124" t="s">
        <v>2769</v>
      </c>
      <c r="C2807" s="125"/>
      <c r="D2807" s="136">
        <v>13.874000000000001</v>
      </c>
      <c r="E2807" s="136">
        <v>17.479399999999998</v>
      </c>
      <c r="F2807" s="133"/>
      <c r="G2807" s="133"/>
      <c r="H2807" s="133"/>
      <c r="I2807" s="133"/>
    </row>
    <row r="2808" spans="1:9" ht="27">
      <c r="A2808" s="123">
        <v>62079100</v>
      </c>
      <c r="B2808" s="124" t="s">
        <v>2770</v>
      </c>
      <c r="C2808" s="125"/>
      <c r="D2808" s="138">
        <v>29.107600000000001</v>
      </c>
      <c r="E2808" s="138">
        <v>29.107600000000001</v>
      </c>
      <c r="F2808" s="133"/>
      <c r="G2808" s="133"/>
      <c r="H2808" s="133"/>
      <c r="I2808" s="133"/>
    </row>
    <row r="2809" spans="1:9">
      <c r="A2809" s="123">
        <v>62079910</v>
      </c>
      <c r="B2809" s="124" t="s">
        <v>2771</v>
      </c>
      <c r="C2809" s="125"/>
      <c r="D2809" s="136">
        <v>59.767400000000002</v>
      </c>
      <c r="E2809" s="136">
        <v>62.533099999999997</v>
      </c>
      <c r="F2809" s="133"/>
      <c r="G2809" s="133"/>
      <c r="H2809" s="133"/>
      <c r="I2809" s="133"/>
    </row>
    <row r="2810" spans="1:9" ht="27">
      <c r="A2810" s="123">
        <v>62079990</v>
      </c>
      <c r="B2810" s="124" t="s">
        <v>2772</v>
      </c>
      <c r="C2810" s="125"/>
      <c r="D2810" s="138">
        <v>13.4842</v>
      </c>
      <c r="E2810" s="138">
        <v>15.0382</v>
      </c>
      <c r="F2810" s="133"/>
      <c r="G2810" s="133"/>
      <c r="H2810" s="133"/>
      <c r="I2810" s="133"/>
    </row>
    <row r="2811" spans="1:9">
      <c r="A2811" s="123">
        <v>62081100</v>
      </c>
      <c r="B2811" s="124" t="s">
        <v>2773</v>
      </c>
      <c r="C2811" s="125"/>
      <c r="D2811" s="136">
        <v>7.3998999999999997</v>
      </c>
      <c r="E2811" s="136">
        <v>10.600099999999999</v>
      </c>
      <c r="F2811" s="133"/>
      <c r="G2811" s="133"/>
      <c r="H2811" s="133"/>
      <c r="I2811" s="133"/>
    </row>
    <row r="2812" spans="1:9" ht="27">
      <c r="A2812" s="123">
        <v>62082100</v>
      </c>
      <c r="B2812" s="124" t="s">
        <v>2774</v>
      </c>
      <c r="C2812" s="125"/>
      <c r="D2812" s="138">
        <v>26.304600000000001</v>
      </c>
      <c r="E2812" s="138">
        <v>26.304600000000001</v>
      </c>
      <c r="F2812" s="133"/>
      <c r="G2812" s="133"/>
      <c r="H2812" s="133"/>
      <c r="I2812" s="133"/>
    </row>
    <row r="2813" spans="1:9">
      <c r="A2813" s="123">
        <v>62082200</v>
      </c>
      <c r="B2813" s="124" t="s">
        <v>2775</v>
      </c>
      <c r="C2813" s="125"/>
      <c r="D2813" s="136">
        <v>14.589600000000001</v>
      </c>
      <c r="E2813" s="136">
        <v>20.971900000000002</v>
      </c>
      <c r="F2813" s="133"/>
      <c r="G2813" s="133"/>
      <c r="H2813" s="133"/>
      <c r="I2813" s="133"/>
    </row>
    <row r="2814" spans="1:9" ht="27">
      <c r="A2814" s="123">
        <v>62082900</v>
      </c>
      <c r="B2814" s="124" t="s">
        <v>2776</v>
      </c>
      <c r="C2814" s="125"/>
      <c r="D2814" s="138">
        <v>5.9038000000000004</v>
      </c>
      <c r="E2814" s="138">
        <v>7.6288999999999998</v>
      </c>
      <c r="F2814" s="133"/>
      <c r="G2814" s="133"/>
      <c r="H2814" s="133"/>
      <c r="I2814" s="133"/>
    </row>
    <row r="2815" spans="1:9">
      <c r="A2815" s="123">
        <v>62089100</v>
      </c>
      <c r="B2815" s="124" t="s">
        <v>2777</v>
      </c>
      <c r="C2815" s="125"/>
      <c r="D2815" s="138">
        <v>8.1867999999999999</v>
      </c>
      <c r="E2815" s="138">
        <v>18.280200000000001</v>
      </c>
      <c r="F2815" s="133"/>
      <c r="G2815" s="133"/>
      <c r="H2815" s="133"/>
      <c r="I2815" s="133"/>
    </row>
    <row r="2816" spans="1:9" ht="27">
      <c r="A2816" s="123">
        <v>62089200</v>
      </c>
      <c r="B2816" s="124" t="s">
        <v>2778</v>
      </c>
      <c r="C2816" s="125"/>
      <c r="D2816" s="138">
        <v>8.1912000000000003</v>
      </c>
      <c r="E2816" s="138">
        <v>12.3329</v>
      </c>
      <c r="F2816" s="133"/>
      <c r="G2816" s="133"/>
      <c r="H2816" s="133"/>
      <c r="I2816" s="133"/>
    </row>
    <row r="2817" spans="1:9">
      <c r="A2817" s="123">
        <v>62092000</v>
      </c>
      <c r="B2817" s="124" t="s">
        <v>2779</v>
      </c>
      <c r="C2817" s="125"/>
      <c r="D2817" s="136">
        <v>1.6214999999999999</v>
      </c>
      <c r="E2817" s="136">
        <v>9.1849000000000007</v>
      </c>
      <c r="F2817" s="133"/>
      <c r="G2817" s="133"/>
      <c r="H2817" s="133"/>
      <c r="I2817" s="133"/>
    </row>
    <row r="2818" spans="1:9" ht="27">
      <c r="A2818" s="123">
        <v>62093000</v>
      </c>
      <c r="B2818" s="124" t="s">
        <v>2780</v>
      </c>
      <c r="C2818" s="125"/>
      <c r="D2818" s="138">
        <v>1.9750000000000001</v>
      </c>
      <c r="E2818" s="138">
        <v>3.5527000000000002</v>
      </c>
      <c r="F2818" s="133"/>
      <c r="G2818" s="133"/>
      <c r="H2818" s="133"/>
      <c r="I2818" s="133"/>
    </row>
    <row r="2819" spans="1:9">
      <c r="A2819" s="123">
        <v>62099090</v>
      </c>
      <c r="B2819" s="124" t="s">
        <v>2781</v>
      </c>
      <c r="C2819" s="125"/>
      <c r="D2819" s="136">
        <v>3.6438000000000001</v>
      </c>
      <c r="E2819" s="136">
        <v>6.1619999999999999</v>
      </c>
      <c r="F2819" s="133"/>
      <c r="G2819" s="133"/>
      <c r="H2819" s="133"/>
      <c r="I2819" s="133"/>
    </row>
    <row r="2820" spans="1:9" ht="27">
      <c r="A2820" s="123">
        <v>62101000</v>
      </c>
      <c r="B2820" s="124" t="s">
        <v>2782</v>
      </c>
      <c r="C2820" s="125"/>
      <c r="D2820" s="138">
        <v>5.9832000000000001</v>
      </c>
      <c r="E2820" s="138">
        <v>7.5137999999999998</v>
      </c>
      <c r="F2820" s="133"/>
      <c r="G2820" s="133"/>
      <c r="H2820" s="133"/>
      <c r="I2820" s="133"/>
    </row>
    <row r="2821" spans="1:9">
      <c r="A2821" s="123">
        <v>62102000</v>
      </c>
      <c r="B2821" s="126" t="s">
        <v>2783</v>
      </c>
      <c r="C2821" s="125"/>
      <c r="D2821" s="138">
        <v>7.0881999999999996</v>
      </c>
      <c r="E2821" s="138">
        <v>8.6669</v>
      </c>
      <c r="F2821" s="133"/>
      <c r="G2821" s="133"/>
      <c r="H2821" s="133"/>
      <c r="I2821" s="133"/>
    </row>
    <row r="2822" spans="1:9" ht="27">
      <c r="A2822" s="123">
        <v>62103000</v>
      </c>
      <c r="B2822" s="126" t="s">
        <v>2784</v>
      </c>
      <c r="C2822" s="125"/>
      <c r="D2822" s="138">
        <v>7.1289999999999996</v>
      </c>
      <c r="E2822" s="138">
        <v>13.2216</v>
      </c>
      <c r="F2822" s="133"/>
      <c r="G2822" s="133"/>
      <c r="H2822" s="133"/>
      <c r="I2822" s="133"/>
    </row>
    <row r="2823" spans="1:9">
      <c r="A2823" s="123">
        <v>62104000</v>
      </c>
      <c r="B2823" s="124" t="s">
        <v>2785</v>
      </c>
      <c r="C2823" s="125"/>
      <c r="D2823" s="138">
        <v>11.758800000000001</v>
      </c>
      <c r="E2823" s="138">
        <v>24.672899999999998</v>
      </c>
      <c r="F2823" s="133"/>
      <c r="G2823" s="133"/>
      <c r="H2823" s="133"/>
      <c r="I2823" s="133"/>
    </row>
    <row r="2824" spans="1:9" ht="27">
      <c r="A2824" s="123">
        <v>62105000</v>
      </c>
      <c r="B2824" s="124" t="s">
        <v>2786</v>
      </c>
      <c r="C2824" s="125"/>
      <c r="D2824" s="136">
        <v>5.8064999999999998</v>
      </c>
      <c r="E2824" s="136">
        <v>5.5951000000000004</v>
      </c>
      <c r="F2824" s="133"/>
      <c r="G2824" s="133"/>
      <c r="H2824" s="133"/>
      <c r="I2824" s="133"/>
    </row>
    <row r="2825" spans="1:9" ht="27">
      <c r="A2825" s="123">
        <v>62111100</v>
      </c>
      <c r="B2825" s="124" t="s">
        <v>2787</v>
      </c>
      <c r="C2825" s="125"/>
      <c r="D2825" s="138">
        <v>612.54100000000005</v>
      </c>
      <c r="E2825" s="138">
        <v>6.3236999999999997</v>
      </c>
      <c r="F2825" s="133"/>
      <c r="G2825" s="133"/>
      <c r="H2825" s="133"/>
      <c r="I2825" s="133"/>
    </row>
    <row r="2826" spans="1:9">
      <c r="A2826" s="123">
        <v>62111200</v>
      </c>
      <c r="B2826" s="124" t="s">
        <v>2788</v>
      </c>
      <c r="C2826" s="125"/>
      <c r="D2826" s="136">
        <v>16.645800000000001</v>
      </c>
      <c r="E2826" s="136">
        <v>28.107800000000001</v>
      </c>
      <c r="F2826" s="133"/>
      <c r="G2826" s="133"/>
      <c r="H2826" s="133"/>
      <c r="I2826" s="133"/>
    </row>
    <row r="2827" spans="1:9" ht="27">
      <c r="A2827" s="123">
        <v>62112000</v>
      </c>
      <c r="B2827" s="126" t="s">
        <v>2684</v>
      </c>
      <c r="C2827" s="125"/>
      <c r="D2827" s="138">
        <v>7.2975000000000003</v>
      </c>
      <c r="E2827" s="138">
        <v>18.8797</v>
      </c>
      <c r="F2827" s="133"/>
      <c r="G2827" s="133"/>
      <c r="H2827" s="133"/>
      <c r="I2827" s="133"/>
    </row>
    <row r="2828" spans="1:9">
      <c r="A2828" s="123">
        <v>62113200</v>
      </c>
      <c r="B2828" s="124" t="s">
        <v>2789</v>
      </c>
      <c r="C2828" s="125"/>
      <c r="D2828" s="136">
        <v>2.5171000000000001</v>
      </c>
      <c r="E2828" s="136">
        <v>6.3563999999999998</v>
      </c>
      <c r="F2828" s="133"/>
      <c r="G2828" s="133"/>
      <c r="H2828" s="133"/>
      <c r="I2828" s="133"/>
    </row>
    <row r="2829" spans="1:9" ht="27">
      <c r="A2829" s="123">
        <v>62113300</v>
      </c>
      <c r="B2829" s="124" t="s">
        <v>2790</v>
      </c>
      <c r="C2829" s="125"/>
      <c r="D2829" s="138">
        <v>8.4152000000000005</v>
      </c>
      <c r="E2829" s="138">
        <v>11.792999999999999</v>
      </c>
      <c r="F2829" s="133"/>
      <c r="G2829" s="133"/>
      <c r="H2829" s="133"/>
      <c r="I2829" s="133"/>
    </row>
    <row r="2830" spans="1:9">
      <c r="A2830" s="123">
        <v>62113990</v>
      </c>
      <c r="B2830" s="124" t="s">
        <v>2791</v>
      </c>
      <c r="C2830" s="125"/>
      <c r="D2830" s="136">
        <v>7.3234000000000004</v>
      </c>
      <c r="E2830" s="136">
        <v>15.9253</v>
      </c>
      <c r="F2830" s="133"/>
      <c r="G2830" s="133"/>
      <c r="H2830" s="133"/>
      <c r="I2830" s="133"/>
    </row>
    <row r="2831" spans="1:9" ht="27">
      <c r="A2831" s="123">
        <v>62114200</v>
      </c>
      <c r="B2831" s="124" t="s">
        <v>2792</v>
      </c>
      <c r="C2831" s="125"/>
      <c r="D2831" s="138">
        <v>6.3874000000000004</v>
      </c>
      <c r="E2831" s="138">
        <v>21.801100000000002</v>
      </c>
      <c r="F2831" s="133"/>
      <c r="G2831" s="133"/>
      <c r="H2831" s="133"/>
      <c r="I2831" s="133"/>
    </row>
    <row r="2832" spans="1:9" ht="27">
      <c r="A2832" s="123">
        <v>62114300</v>
      </c>
      <c r="B2832" s="124" t="s">
        <v>2793</v>
      </c>
      <c r="C2832" s="125"/>
      <c r="D2832" s="138">
        <v>13.481299999999999</v>
      </c>
      <c r="E2832" s="138">
        <v>20.450700000000001</v>
      </c>
      <c r="F2832" s="133"/>
      <c r="G2832" s="133"/>
      <c r="H2832" s="133"/>
      <c r="I2832" s="133"/>
    </row>
    <row r="2833" spans="1:9" ht="27">
      <c r="A2833" s="123">
        <v>62114900</v>
      </c>
      <c r="B2833" s="124" t="s">
        <v>2794</v>
      </c>
      <c r="C2833" s="125"/>
      <c r="D2833" s="138">
        <v>2.5118</v>
      </c>
      <c r="E2833" s="138">
        <v>6.8217999999999996</v>
      </c>
      <c r="F2833" s="133"/>
      <c r="G2833" s="133"/>
      <c r="H2833" s="133"/>
      <c r="I2833" s="133"/>
    </row>
    <row r="2834" spans="1:9">
      <c r="A2834" s="123">
        <v>62121000</v>
      </c>
      <c r="B2834" s="126" t="s">
        <v>2795</v>
      </c>
      <c r="C2834" s="125"/>
      <c r="D2834" s="138">
        <v>1.8544</v>
      </c>
      <c r="E2834" s="138">
        <v>4.7024999999999997</v>
      </c>
      <c r="F2834" s="133"/>
      <c r="G2834" s="133"/>
      <c r="H2834" s="133"/>
      <c r="I2834" s="133"/>
    </row>
    <row r="2835" spans="1:9" ht="27">
      <c r="A2835" s="123">
        <v>62122000</v>
      </c>
      <c r="B2835" s="124" t="s">
        <v>2796</v>
      </c>
      <c r="C2835" s="125"/>
      <c r="D2835" s="138">
        <v>2.3451</v>
      </c>
      <c r="E2835" s="138">
        <v>5.0572999999999997</v>
      </c>
      <c r="F2835" s="133"/>
      <c r="G2835" s="133"/>
      <c r="H2835" s="133"/>
      <c r="I2835" s="133"/>
    </row>
    <row r="2836" spans="1:9">
      <c r="A2836" s="123">
        <v>62123000</v>
      </c>
      <c r="B2836" s="126" t="s">
        <v>2797</v>
      </c>
      <c r="C2836" s="125"/>
      <c r="D2836" s="136">
        <v>10.1158</v>
      </c>
      <c r="E2836" s="136">
        <v>14.665900000000001</v>
      </c>
      <c r="F2836" s="133"/>
      <c r="G2836" s="133"/>
      <c r="H2836" s="133"/>
      <c r="I2836" s="133"/>
    </row>
    <row r="2837" spans="1:9" ht="27">
      <c r="A2837" s="123">
        <v>62129000</v>
      </c>
      <c r="B2837" s="124" t="s">
        <v>2798</v>
      </c>
      <c r="C2837" s="125"/>
      <c r="D2837" s="138">
        <v>2.4228000000000001</v>
      </c>
      <c r="E2837" s="138">
        <v>13.009600000000001</v>
      </c>
      <c r="F2837" s="133"/>
      <c r="G2837" s="133"/>
      <c r="H2837" s="133"/>
      <c r="I2837" s="133"/>
    </row>
    <row r="2838" spans="1:9">
      <c r="A2838" s="123">
        <v>62132000</v>
      </c>
      <c r="B2838" s="124" t="s">
        <v>2799</v>
      </c>
      <c r="C2838" s="125"/>
      <c r="D2838" s="136">
        <v>23.572099999999999</v>
      </c>
      <c r="E2838" s="136">
        <v>53.781199999999998</v>
      </c>
      <c r="F2838" s="133"/>
      <c r="G2838" s="133"/>
      <c r="H2838" s="133"/>
      <c r="I2838" s="133"/>
    </row>
    <row r="2839" spans="1:9" ht="27">
      <c r="A2839" s="123">
        <v>62139090</v>
      </c>
      <c r="B2839" s="124" t="s">
        <v>2800</v>
      </c>
      <c r="C2839" s="125"/>
      <c r="D2839" s="138">
        <v>3.4140999999999999</v>
      </c>
      <c r="E2839" s="138">
        <v>5.3483999999999998</v>
      </c>
      <c r="F2839" s="133"/>
      <c r="G2839" s="133"/>
      <c r="H2839" s="133"/>
      <c r="I2839" s="133"/>
    </row>
    <row r="2840" spans="1:9">
      <c r="A2840" s="123">
        <v>62141000</v>
      </c>
      <c r="B2840" s="124" t="s">
        <v>2801</v>
      </c>
      <c r="C2840" s="125"/>
      <c r="D2840" s="136">
        <v>1.9583999999999999</v>
      </c>
      <c r="E2840" s="136">
        <v>3.7061999999999999</v>
      </c>
      <c r="F2840" s="133"/>
      <c r="G2840" s="133"/>
      <c r="H2840" s="133"/>
      <c r="I2840" s="133"/>
    </row>
    <row r="2841" spans="1:9" ht="27">
      <c r="A2841" s="123">
        <v>62143000</v>
      </c>
      <c r="B2841" s="124" t="s">
        <v>2802</v>
      </c>
      <c r="C2841" s="125"/>
      <c r="D2841" s="138">
        <v>7.8422000000000001</v>
      </c>
      <c r="E2841" s="138">
        <v>12.3758</v>
      </c>
      <c r="F2841" s="133"/>
      <c r="G2841" s="133"/>
      <c r="H2841" s="133"/>
      <c r="I2841" s="133"/>
    </row>
    <row r="2842" spans="1:9">
      <c r="A2842" s="123">
        <v>62144000</v>
      </c>
      <c r="B2842" s="124" t="s">
        <v>2803</v>
      </c>
      <c r="C2842" s="125"/>
      <c r="D2842" s="136">
        <v>3.6309</v>
      </c>
      <c r="E2842" s="136">
        <v>4.5603999999999996</v>
      </c>
      <c r="F2842" s="133"/>
      <c r="G2842" s="133"/>
      <c r="H2842" s="133"/>
      <c r="I2842" s="133"/>
    </row>
    <row r="2843" spans="1:9" ht="27">
      <c r="A2843" s="123">
        <v>62149010</v>
      </c>
      <c r="B2843" s="124" t="s">
        <v>2804</v>
      </c>
      <c r="C2843" s="125"/>
      <c r="D2843" s="138">
        <v>44.687800000000003</v>
      </c>
      <c r="E2843" s="138">
        <v>53.752400000000002</v>
      </c>
      <c r="F2843" s="133"/>
      <c r="G2843" s="133"/>
      <c r="H2843" s="133"/>
      <c r="I2843" s="133"/>
    </row>
    <row r="2844" spans="1:9">
      <c r="A2844" s="123">
        <v>62149090</v>
      </c>
      <c r="B2844" s="124" t="s">
        <v>2805</v>
      </c>
      <c r="C2844" s="125"/>
      <c r="D2844" s="136">
        <v>2.6657000000000002</v>
      </c>
      <c r="E2844" s="136">
        <v>8.3183000000000007</v>
      </c>
      <c r="F2844" s="133"/>
      <c r="G2844" s="133"/>
      <c r="H2844" s="133"/>
      <c r="I2844" s="133"/>
    </row>
    <row r="2845" spans="1:9" ht="27">
      <c r="A2845" s="123">
        <v>62151000</v>
      </c>
      <c r="B2845" s="124" t="s">
        <v>2806</v>
      </c>
      <c r="C2845" s="125"/>
      <c r="D2845" s="138">
        <v>1.3</v>
      </c>
      <c r="E2845" s="138">
        <v>1.3</v>
      </c>
      <c r="F2845" s="133"/>
      <c r="G2845" s="133"/>
      <c r="H2845" s="133"/>
      <c r="I2845" s="133"/>
    </row>
    <row r="2846" spans="1:9">
      <c r="A2846" s="123">
        <v>62152000</v>
      </c>
      <c r="B2846" s="124" t="s">
        <v>2807</v>
      </c>
      <c r="C2846" s="125"/>
      <c r="D2846" s="138">
        <v>1.5339</v>
      </c>
      <c r="E2846" s="138">
        <v>7.2268999999999997</v>
      </c>
      <c r="F2846" s="133"/>
      <c r="G2846" s="133"/>
      <c r="H2846" s="133"/>
      <c r="I2846" s="133"/>
    </row>
    <row r="2847" spans="1:9" ht="27">
      <c r="A2847" s="123">
        <v>62159000</v>
      </c>
      <c r="B2847" s="124" t="s">
        <v>2808</v>
      </c>
      <c r="C2847" s="125"/>
      <c r="D2847" s="138">
        <v>1.6969000000000001</v>
      </c>
      <c r="E2847" s="138">
        <v>5.4607999999999999</v>
      </c>
      <c r="F2847" s="133"/>
      <c r="G2847" s="133"/>
      <c r="H2847" s="133"/>
      <c r="I2847" s="133"/>
    </row>
    <row r="2848" spans="1:9">
      <c r="A2848" s="123">
        <v>62160000</v>
      </c>
      <c r="B2848" s="124" t="s">
        <v>2809</v>
      </c>
      <c r="C2848" s="125"/>
      <c r="D2848" s="136">
        <v>4.4340999999999999</v>
      </c>
      <c r="E2848" s="136">
        <v>10.2178</v>
      </c>
      <c r="F2848" s="133"/>
      <c r="G2848" s="133"/>
      <c r="H2848" s="133"/>
      <c r="I2848" s="133"/>
    </row>
    <row r="2849" spans="1:9" ht="27">
      <c r="A2849" s="123">
        <v>62171000</v>
      </c>
      <c r="B2849" s="124" t="s">
        <v>2810</v>
      </c>
      <c r="C2849" s="125"/>
      <c r="D2849" s="138">
        <v>40.837499999999999</v>
      </c>
      <c r="E2849" s="138">
        <v>67.719099999999997</v>
      </c>
      <c r="F2849" s="133"/>
      <c r="G2849" s="133"/>
      <c r="H2849" s="133"/>
      <c r="I2849" s="133"/>
    </row>
    <row r="2850" spans="1:9" ht="27">
      <c r="A2850" s="123">
        <v>62179000</v>
      </c>
      <c r="B2850" s="124" t="s">
        <v>2811</v>
      </c>
      <c r="C2850" s="125"/>
      <c r="D2850" s="136">
        <v>3.5190000000000001</v>
      </c>
      <c r="E2850" s="136">
        <v>9.6402000000000001</v>
      </c>
      <c r="F2850" s="133"/>
      <c r="G2850" s="133"/>
      <c r="H2850" s="133"/>
      <c r="I2850" s="133"/>
    </row>
    <row r="2851" spans="1:9" ht="27">
      <c r="A2851" s="123">
        <v>63012000</v>
      </c>
      <c r="B2851" s="124" t="s">
        <v>2812</v>
      </c>
      <c r="C2851" s="125"/>
      <c r="D2851" s="138">
        <v>2.0489999999999999</v>
      </c>
      <c r="E2851" s="138">
        <v>3.4742000000000002</v>
      </c>
      <c r="F2851" s="133"/>
      <c r="G2851" s="133"/>
      <c r="H2851" s="133"/>
      <c r="I2851" s="133"/>
    </row>
    <row r="2852" spans="1:9">
      <c r="A2852" s="123">
        <v>63013000</v>
      </c>
      <c r="B2852" s="124" t="s">
        <v>2813</v>
      </c>
      <c r="C2852" s="125"/>
      <c r="D2852" s="136">
        <v>1.3042</v>
      </c>
      <c r="E2852" s="136">
        <v>4.3907999999999996</v>
      </c>
      <c r="F2852" s="133"/>
      <c r="G2852" s="133"/>
      <c r="H2852" s="133"/>
      <c r="I2852" s="133"/>
    </row>
    <row r="2853" spans="1:9" ht="27">
      <c r="A2853" s="123">
        <v>63014000</v>
      </c>
      <c r="B2853" s="124" t="s">
        <v>2814</v>
      </c>
      <c r="C2853" s="125"/>
      <c r="D2853" s="138">
        <v>5.7312000000000003</v>
      </c>
      <c r="E2853" s="138">
        <v>6.8108000000000004</v>
      </c>
      <c r="F2853" s="133"/>
      <c r="G2853" s="133"/>
      <c r="H2853" s="133"/>
      <c r="I2853" s="133"/>
    </row>
    <row r="2854" spans="1:9">
      <c r="A2854" s="123">
        <v>63019000</v>
      </c>
      <c r="B2854" s="124" t="s">
        <v>2815</v>
      </c>
      <c r="C2854" s="125"/>
      <c r="D2854" s="136">
        <v>2.0251999999999999</v>
      </c>
      <c r="E2854" s="136">
        <v>10.669700000000001</v>
      </c>
      <c r="F2854" s="133"/>
      <c r="G2854" s="133"/>
      <c r="H2854" s="133"/>
      <c r="I2854" s="133"/>
    </row>
    <row r="2855" spans="1:9" ht="27">
      <c r="A2855" s="123">
        <v>63021000</v>
      </c>
      <c r="B2855" s="126" t="s">
        <v>2816</v>
      </c>
      <c r="C2855" s="125"/>
      <c r="D2855" s="138">
        <v>2.3092000000000001</v>
      </c>
      <c r="E2855" s="138">
        <v>4.1825000000000001</v>
      </c>
      <c r="F2855" s="133"/>
      <c r="G2855" s="133"/>
      <c r="H2855" s="133"/>
      <c r="I2855" s="133"/>
    </row>
    <row r="2856" spans="1:9">
      <c r="A2856" s="123">
        <v>63022100</v>
      </c>
      <c r="B2856" s="124" t="s">
        <v>2817</v>
      </c>
      <c r="C2856" s="125"/>
      <c r="D2856" s="136">
        <v>1.4757</v>
      </c>
      <c r="E2856" s="136">
        <v>9.6036000000000001</v>
      </c>
      <c r="F2856" s="133"/>
      <c r="G2856" s="133"/>
      <c r="H2856" s="133"/>
      <c r="I2856" s="133"/>
    </row>
    <row r="2857" spans="1:9" ht="27">
      <c r="A2857" s="123">
        <v>63022200</v>
      </c>
      <c r="B2857" s="124" t="s">
        <v>2818</v>
      </c>
      <c r="C2857" s="125"/>
      <c r="D2857" s="138">
        <v>7.0286999999999997</v>
      </c>
      <c r="E2857" s="138">
        <v>9.8125999999999998</v>
      </c>
      <c r="F2857" s="133"/>
      <c r="G2857" s="133"/>
      <c r="H2857" s="133"/>
      <c r="I2857" s="133"/>
    </row>
    <row r="2858" spans="1:9">
      <c r="A2858" s="123">
        <v>63022900</v>
      </c>
      <c r="B2858" s="124" t="s">
        <v>2819</v>
      </c>
      <c r="C2858" s="125"/>
      <c r="D2858" s="136">
        <v>2.2988</v>
      </c>
      <c r="E2858" s="136">
        <v>4.2064000000000004</v>
      </c>
      <c r="F2858" s="133"/>
      <c r="G2858" s="133"/>
      <c r="H2858" s="133"/>
      <c r="I2858" s="133"/>
    </row>
    <row r="2859" spans="1:9" ht="27">
      <c r="A2859" s="123">
        <v>63023100</v>
      </c>
      <c r="B2859" s="124" t="s">
        <v>2820</v>
      </c>
      <c r="C2859" s="125"/>
      <c r="D2859" s="138">
        <v>20.029699999999998</v>
      </c>
      <c r="E2859" s="138">
        <v>13.2464</v>
      </c>
      <c r="F2859" s="133"/>
      <c r="G2859" s="133"/>
      <c r="H2859" s="133"/>
      <c r="I2859" s="133"/>
    </row>
    <row r="2860" spans="1:9" ht="27">
      <c r="A2860" s="123">
        <v>63023200</v>
      </c>
      <c r="B2860" s="124" t="s">
        <v>2821</v>
      </c>
      <c r="C2860" s="125"/>
      <c r="D2860" s="138">
        <v>5.7685000000000004</v>
      </c>
      <c r="E2860" s="138">
        <v>5.7685000000000004</v>
      </c>
      <c r="F2860" s="133"/>
      <c r="G2860" s="133"/>
      <c r="H2860" s="133"/>
      <c r="I2860" s="133"/>
    </row>
    <row r="2861" spans="1:9" ht="27">
      <c r="A2861" s="123">
        <v>63023900</v>
      </c>
      <c r="B2861" s="124" t="s">
        <v>2822</v>
      </c>
      <c r="C2861" s="125"/>
      <c r="D2861" s="136">
        <v>3.5583</v>
      </c>
      <c r="E2861" s="136">
        <v>16.6815</v>
      </c>
      <c r="F2861" s="133"/>
      <c r="G2861" s="133"/>
      <c r="H2861" s="133"/>
      <c r="I2861" s="133"/>
    </row>
    <row r="2862" spans="1:9" ht="27">
      <c r="A2862" s="123">
        <v>63024000</v>
      </c>
      <c r="B2862" s="126" t="s">
        <v>2823</v>
      </c>
      <c r="C2862" s="125"/>
      <c r="D2862" s="138">
        <v>1.8625</v>
      </c>
      <c r="E2862" s="138">
        <v>5.3066000000000004</v>
      </c>
      <c r="F2862" s="133"/>
      <c r="G2862" s="133"/>
      <c r="H2862" s="133"/>
      <c r="I2862" s="133"/>
    </row>
    <row r="2863" spans="1:9">
      <c r="A2863" s="123">
        <v>63025100</v>
      </c>
      <c r="B2863" s="124" t="s">
        <v>2824</v>
      </c>
      <c r="C2863" s="125"/>
      <c r="D2863" s="138">
        <v>10.5206</v>
      </c>
      <c r="E2863" s="138">
        <v>21.785299999999999</v>
      </c>
      <c r="F2863" s="133"/>
      <c r="G2863" s="133"/>
      <c r="H2863" s="133"/>
      <c r="I2863" s="133"/>
    </row>
    <row r="2864" spans="1:9" ht="27">
      <c r="A2864" s="123">
        <v>63025300</v>
      </c>
      <c r="B2864" s="124" t="s">
        <v>2825</v>
      </c>
      <c r="C2864" s="125"/>
      <c r="D2864" s="138">
        <v>2.863</v>
      </c>
      <c r="E2864" s="138">
        <v>6.5856000000000003</v>
      </c>
      <c r="F2864" s="133"/>
      <c r="G2864" s="133"/>
      <c r="H2864" s="133"/>
      <c r="I2864" s="133"/>
    </row>
    <row r="2865" spans="1:9">
      <c r="A2865" s="123">
        <v>63025910</v>
      </c>
      <c r="B2865" s="124" t="s">
        <v>2826</v>
      </c>
      <c r="C2865" s="125"/>
      <c r="D2865" s="136">
        <v>2.5243000000000002</v>
      </c>
      <c r="E2865" s="136">
        <v>5.2141000000000002</v>
      </c>
      <c r="F2865" s="133"/>
      <c r="G2865" s="133"/>
      <c r="H2865" s="133"/>
      <c r="I2865" s="133"/>
    </row>
    <row r="2866" spans="1:9" ht="27">
      <c r="A2866" s="123">
        <v>63025990</v>
      </c>
      <c r="B2866" s="124" t="s">
        <v>2827</v>
      </c>
      <c r="C2866" s="125"/>
      <c r="D2866" s="138">
        <v>3.5200999999999998</v>
      </c>
      <c r="E2866" s="138">
        <v>7.1497999999999999</v>
      </c>
      <c r="F2866" s="133"/>
      <c r="G2866" s="133"/>
      <c r="H2866" s="133"/>
      <c r="I2866" s="133"/>
    </row>
    <row r="2867" spans="1:9">
      <c r="A2867" s="123">
        <v>63026000</v>
      </c>
      <c r="B2867" s="126" t="s">
        <v>2828</v>
      </c>
      <c r="C2867" s="125"/>
      <c r="D2867" s="138">
        <v>1.7871999999999999</v>
      </c>
      <c r="E2867" s="138">
        <v>3.0291000000000001</v>
      </c>
      <c r="F2867" s="133"/>
      <c r="G2867" s="133"/>
      <c r="H2867" s="133"/>
      <c r="I2867" s="133"/>
    </row>
    <row r="2868" spans="1:9" ht="27">
      <c r="A2868" s="123">
        <v>63029100</v>
      </c>
      <c r="B2868" s="124" t="s">
        <v>2829</v>
      </c>
      <c r="C2868" s="125"/>
      <c r="D2868" s="138">
        <v>1.5878000000000001</v>
      </c>
      <c r="E2868" s="138">
        <v>3.3067000000000002</v>
      </c>
      <c r="F2868" s="133"/>
      <c r="G2868" s="133"/>
      <c r="H2868" s="133"/>
      <c r="I2868" s="133"/>
    </row>
    <row r="2869" spans="1:9">
      <c r="A2869" s="123">
        <v>63029300</v>
      </c>
      <c r="B2869" s="124" t="s">
        <v>2830</v>
      </c>
      <c r="C2869" s="125"/>
      <c r="D2869" s="138">
        <v>1.7327999999999999</v>
      </c>
      <c r="E2869" s="138">
        <v>3.1480000000000001</v>
      </c>
      <c r="F2869" s="133"/>
      <c r="G2869" s="133"/>
      <c r="H2869" s="133"/>
      <c r="I2869" s="133"/>
    </row>
    <row r="2870" spans="1:9">
      <c r="A2870" s="123">
        <v>63029990</v>
      </c>
      <c r="B2870" s="124" t="s">
        <v>2831</v>
      </c>
      <c r="C2870" s="125"/>
      <c r="D2870" s="136">
        <v>0.67059999999999997</v>
      </c>
      <c r="E2870" s="136">
        <v>2.6065999999999998</v>
      </c>
      <c r="F2870" s="133"/>
      <c r="G2870" s="133"/>
      <c r="H2870" s="133"/>
      <c r="I2870" s="133"/>
    </row>
    <row r="2871" spans="1:9" ht="27">
      <c r="A2871" s="123">
        <v>63031200</v>
      </c>
      <c r="B2871" s="124" t="s">
        <v>2832</v>
      </c>
      <c r="C2871" s="125"/>
      <c r="D2871" s="138">
        <v>13.635199999999999</v>
      </c>
      <c r="E2871" s="138">
        <v>16.240400000000001</v>
      </c>
      <c r="F2871" s="133"/>
      <c r="G2871" s="133"/>
      <c r="H2871" s="133"/>
      <c r="I2871" s="133"/>
    </row>
    <row r="2872" spans="1:9">
      <c r="A2872" s="123">
        <v>63031990</v>
      </c>
      <c r="B2872" s="124" t="s">
        <v>2833</v>
      </c>
      <c r="C2872" s="125"/>
      <c r="D2872" s="136">
        <v>1.9116</v>
      </c>
      <c r="E2872" s="136">
        <v>4.2481</v>
      </c>
      <c r="F2872" s="133"/>
      <c r="G2872" s="133"/>
      <c r="H2872" s="133"/>
      <c r="I2872" s="133"/>
    </row>
    <row r="2873" spans="1:9" ht="27">
      <c r="A2873" s="123">
        <v>63039100</v>
      </c>
      <c r="B2873" s="124" t="s">
        <v>2834</v>
      </c>
      <c r="C2873" s="125"/>
      <c r="D2873" s="138">
        <v>2.3050999999999999</v>
      </c>
      <c r="E2873" s="138">
        <v>3.7725</v>
      </c>
      <c r="F2873" s="133"/>
      <c r="G2873" s="133"/>
      <c r="H2873" s="133"/>
      <c r="I2873" s="133"/>
    </row>
    <row r="2874" spans="1:9">
      <c r="A2874" s="123">
        <v>63039200</v>
      </c>
      <c r="B2874" s="124" t="s">
        <v>2835</v>
      </c>
      <c r="C2874" s="125"/>
      <c r="D2874" s="136">
        <v>3.9220000000000002</v>
      </c>
      <c r="E2874" s="136">
        <v>8.4507999999999992</v>
      </c>
      <c r="F2874" s="133"/>
      <c r="G2874" s="133"/>
      <c r="H2874" s="133"/>
      <c r="I2874" s="133"/>
    </row>
    <row r="2875" spans="1:9" ht="27">
      <c r="A2875" s="123">
        <v>63039900</v>
      </c>
      <c r="B2875" s="124" t="s">
        <v>2836</v>
      </c>
      <c r="C2875" s="125"/>
      <c r="D2875" s="138">
        <v>1.5085</v>
      </c>
      <c r="E2875" s="138">
        <v>4.069</v>
      </c>
      <c r="F2875" s="133"/>
      <c r="G2875" s="133"/>
      <c r="H2875" s="133"/>
      <c r="I2875" s="133"/>
    </row>
    <row r="2876" spans="1:9">
      <c r="A2876" s="123">
        <v>63041910</v>
      </c>
      <c r="B2876" s="124" t="s">
        <v>2837</v>
      </c>
      <c r="C2876" s="125"/>
      <c r="D2876" s="136">
        <v>2.0064000000000002</v>
      </c>
      <c r="E2876" s="136">
        <v>3.2627000000000002</v>
      </c>
      <c r="F2876" s="133"/>
      <c r="G2876" s="133"/>
      <c r="H2876" s="133"/>
      <c r="I2876" s="133"/>
    </row>
    <row r="2877" spans="1:9" ht="27">
      <c r="A2877" s="123">
        <v>63041990</v>
      </c>
      <c r="B2877" s="124" t="s">
        <v>2838</v>
      </c>
      <c r="C2877" s="125"/>
      <c r="D2877" s="138">
        <v>9.4781999999999993</v>
      </c>
      <c r="E2877" s="138">
        <v>10.075200000000001</v>
      </c>
      <c r="F2877" s="133"/>
      <c r="G2877" s="133"/>
      <c r="H2877" s="133"/>
      <c r="I2877" s="133"/>
    </row>
    <row r="2878" spans="1:9">
      <c r="A2878" s="123">
        <v>63042000</v>
      </c>
      <c r="B2878" s="126" t="s">
        <v>2839</v>
      </c>
      <c r="C2878" s="125"/>
      <c r="D2878" s="138">
        <v>4.1806999999999999</v>
      </c>
      <c r="E2878" s="138">
        <v>7.0818000000000003</v>
      </c>
      <c r="F2878" s="133"/>
      <c r="G2878" s="133"/>
      <c r="H2878" s="133"/>
      <c r="I2878" s="133"/>
    </row>
    <row r="2879" spans="1:9" ht="27">
      <c r="A2879" s="123">
        <v>63049100</v>
      </c>
      <c r="B2879" s="124" t="s">
        <v>2840</v>
      </c>
      <c r="C2879" s="125"/>
      <c r="D2879" s="136">
        <v>1.6592</v>
      </c>
      <c r="E2879" s="136">
        <v>3.9386999999999999</v>
      </c>
      <c r="F2879" s="133"/>
      <c r="G2879" s="133"/>
      <c r="H2879" s="133"/>
      <c r="I2879" s="133"/>
    </row>
    <row r="2880" spans="1:9" ht="27">
      <c r="A2880" s="123">
        <v>63049200</v>
      </c>
      <c r="B2880" s="124" t="s">
        <v>2841</v>
      </c>
      <c r="C2880" s="125"/>
      <c r="D2880" s="138">
        <v>2.0649999999999999</v>
      </c>
      <c r="E2880" s="138">
        <v>4.5430999999999999</v>
      </c>
      <c r="F2880" s="133"/>
      <c r="G2880" s="133"/>
      <c r="H2880" s="133"/>
      <c r="I2880" s="133"/>
    </row>
    <row r="2881" spans="1:9">
      <c r="A2881" s="123">
        <v>63049300</v>
      </c>
      <c r="B2881" s="124" t="s">
        <v>2842</v>
      </c>
      <c r="C2881" s="125"/>
      <c r="D2881" s="136">
        <v>2.1589</v>
      </c>
      <c r="E2881" s="136">
        <v>3.9278</v>
      </c>
      <c r="F2881" s="133"/>
      <c r="G2881" s="133"/>
      <c r="H2881" s="133"/>
      <c r="I2881" s="133"/>
    </row>
    <row r="2882" spans="1:9" ht="27">
      <c r="A2882" s="123">
        <v>63049900</v>
      </c>
      <c r="B2882" s="124" t="s">
        <v>2843</v>
      </c>
      <c r="C2882" s="125"/>
      <c r="D2882" s="138">
        <v>5.7511000000000001</v>
      </c>
      <c r="E2882" s="138">
        <v>13.344900000000001</v>
      </c>
      <c r="F2882" s="133"/>
      <c r="G2882" s="133"/>
      <c r="H2882" s="133"/>
      <c r="I2882" s="133"/>
    </row>
    <row r="2883" spans="1:9" ht="27">
      <c r="A2883" s="123">
        <v>63051000</v>
      </c>
      <c r="B2883" s="124" t="s">
        <v>2844</v>
      </c>
      <c r="C2883" s="125"/>
      <c r="D2883" s="136">
        <v>2.3332999999999999</v>
      </c>
      <c r="E2883" s="136">
        <v>3.3795999999999999</v>
      </c>
      <c r="F2883" s="133"/>
      <c r="G2883" s="133"/>
      <c r="H2883" s="133"/>
      <c r="I2883" s="133"/>
    </row>
    <row r="2884" spans="1:9" ht="27">
      <c r="A2884" s="123">
        <v>63052000</v>
      </c>
      <c r="B2884" s="124" t="s">
        <v>2845</v>
      </c>
      <c r="C2884" s="125"/>
      <c r="D2884" s="138">
        <v>1.5039</v>
      </c>
      <c r="E2884" s="138">
        <v>1.7125999999999999</v>
      </c>
      <c r="F2884" s="133"/>
      <c r="G2884" s="133"/>
      <c r="H2884" s="133"/>
      <c r="I2884" s="133"/>
    </row>
    <row r="2885" spans="1:9">
      <c r="A2885" s="123">
        <v>63053200</v>
      </c>
      <c r="B2885" s="124" t="s">
        <v>2846</v>
      </c>
      <c r="C2885" s="125"/>
      <c r="D2885" s="136">
        <v>1.6221000000000001</v>
      </c>
      <c r="E2885" s="136">
        <v>3.8338999999999999</v>
      </c>
      <c r="F2885" s="133"/>
      <c r="G2885" s="133"/>
      <c r="H2885" s="133"/>
      <c r="I2885" s="133"/>
    </row>
    <row r="2886" spans="1:9" ht="27">
      <c r="A2886" s="123">
        <v>63053310</v>
      </c>
      <c r="B2886" s="124" t="s">
        <v>2847</v>
      </c>
      <c r="C2886" s="125"/>
      <c r="D2886" s="138">
        <v>1.8749</v>
      </c>
      <c r="E2886" s="138">
        <v>5.6003999999999996</v>
      </c>
      <c r="F2886" s="133"/>
      <c r="G2886" s="133"/>
      <c r="H2886" s="133"/>
      <c r="I2886" s="133"/>
    </row>
    <row r="2887" spans="1:9">
      <c r="A2887" s="123">
        <v>63053390</v>
      </c>
      <c r="B2887" s="124" t="s">
        <v>2848</v>
      </c>
      <c r="C2887" s="125"/>
      <c r="D2887" s="136">
        <v>1.4516</v>
      </c>
      <c r="E2887" s="136">
        <v>4.4335000000000004</v>
      </c>
      <c r="F2887" s="133"/>
      <c r="G2887" s="133"/>
      <c r="H2887" s="133"/>
      <c r="I2887" s="133"/>
    </row>
    <row r="2888" spans="1:9" ht="27">
      <c r="A2888" s="123">
        <v>63053900</v>
      </c>
      <c r="B2888" s="124" t="s">
        <v>2849</v>
      </c>
      <c r="C2888" s="125"/>
      <c r="D2888" s="138">
        <v>1.5960000000000001</v>
      </c>
      <c r="E2888" s="138">
        <v>1.905</v>
      </c>
      <c r="F2888" s="133"/>
      <c r="G2888" s="133"/>
      <c r="H2888" s="133"/>
      <c r="I2888" s="133"/>
    </row>
    <row r="2889" spans="1:9">
      <c r="A2889" s="123">
        <v>63059000</v>
      </c>
      <c r="B2889" s="124" t="s">
        <v>2850</v>
      </c>
      <c r="C2889" s="125"/>
      <c r="D2889" s="136">
        <v>0.81240000000000001</v>
      </c>
      <c r="E2889" s="136">
        <v>1.3211999999999999</v>
      </c>
      <c r="F2889" s="133"/>
      <c r="G2889" s="133"/>
      <c r="H2889" s="133"/>
      <c r="I2889" s="133"/>
    </row>
    <row r="2890" spans="1:9" ht="27">
      <c r="A2890" s="123">
        <v>63061200</v>
      </c>
      <c r="B2890" s="124" t="s">
        <v>2851</v>
      </c>
      <c r="C2890" s="125"/>
      <c r="D2890" s="138">
        <v>0.96589999999999998</v>
      </c>
      <c r="E2890" s="138">
        <v>2.3512</v>
      </c>
      <c r="F2890" s="133"/>
      <c r="G2890" s="133"/>
      <c r="H2890" s="133"/>
      <c r="I2890" s="133"/>
    </row>
    <row r="2891" spans="1:9">
      <c r="A2891" s="123">
        <v>63061990</v>
      </c>
      <c r="B2891" s="124" t="s">
        <v>2852</v>
      </c>
      <c r="C2891" s="125"/>
      <c r="D2891" s="138">
        <v>8.766</v>
      </c>
      <c r="E2891" s="138">
        <v>9.2131000000000007</v>
      </c>
      <c r="F2891" s="133"/>
      <c r="G2891" s="133"/>
      <c r="H2891" s="133"/>
      <c r="I2891" s="133"/>
    </row>
    <row r="2892" spans="1:9" ht="27">
      <c r="A2892" s="123">
        <v>63062200</v>
      </c>
      <c r="B2892" s="124" t="s">
        <v>2853</v>
      </c>
      <c r="C2892" s="125"/>
      <c r="D2892" s="138">
        <v>0.99560000000000004</v>
      </c>
      <c r="E2892" s="138">
        <v>2.0575000000000001</v>
      </c>
      <c r="F2892" s="133"/>
      <c r="G2892" s="133"/>
      <c r="H2892" s="133"/>
      <c r="I2892" s="133"/>
    </row>
    <row r="2893" spans="1:9">
      <c r="A2893" s="123">
        <v>63062910</v>
      </c>
      <c r="B2893" s="124" t="s">
        <v>2854</v>
      </c>
      <c r="C2893" s="125"/>
      <c r="D2893" s="136">
        <v>3.9683999999999999</v>
      </c>
      <c r="E2893" s="136">
        <v>3.3187000000000002</v>
      </c>
      <c r="F2893" s="133"/>
      <c r="G2893" s="133"/>
      <c r="H2893" s="133"/>
      <c r="I2893" s="133"/>
    </row>
    <row r="2894" spans="1:9">
      <c r="A2894" s="123">
        <v>63062990</v>
      </c>
      <c r="B2894" s="124" t="s">
        <v>2855</v>
      </c>
      <c r="C2894" s="125"/>
      <c r="D2894" s="136">
        <v>1.5</v>
      </c>
      <c r="E2894" s="136">
        <v>1.5</v>
      </c>
      <c r="F2894" s="133"/>
      <c r="G2894" s="133"/>
      <c r="H2894" s="133"/>
      <c r="I2894" s="133"/>
    </row>
    <row r="2895" spans="1:9">
      <c r="A2895" s="123">
        <v>63063010</v>
      </c>
      <c r="B2895" s="124" t="s">
        <v>2856</v>
      </c>
      <c r="C2895" s="125"/>
      <c r="D2895" s="136">
        <v>3.7423999999999999</v>
      </c>
      <c r="E2895" s="136">
        <v>4.5308000000000002</v>
      </c>
      <c r="F2895" s="133"/>
      <c r="G2895" s="133"/>
      <c r="H2895" s="133"/>
      <c r="I2895" s="133"/>
    </row>
    <row r="2896" spans="1:9">
      <c r="A2896" s="123">
        <v>63063090</v>
      </c>
      <c r="B2896" s="124" t="s">
        <v>2857</v>
      </c>
      <c r="C2896" s="125"/>
      <c r="D2896" s="136">
        <v>2.2921999999999998</v>
      </c>
      <c r="E2896" s="136">
        <v>3.0884999999999998</v>
      </c>
      <c r="F2896" s="133"/>
      <c r="G2896" s="133"/>
      <c r="H2896" s="133"/>
      <c r="I2896" s="133"/>
    </row>
    <row r="2897" spans="1:9">
      <c r="A2897" s="123">
        <v>63064090</v>
      </c>
      <c r="B2897" s="124" t="s">
        <v>2858</v>
      </c>
      <c r="C2897" s="125"/>
      <c r="D2897" s="138">
        <v>1.4108000000000001</v>
      </c>
      <c r="E2897" s="138">
        <v>3.9449999999999998</v>
      </c>
      <c r="F2897" s="133"/>
      <c r="G2897" s="133"/>
      <c r="H2897" s="133"/>
      <c r="I2897" s="133"/>
    </row>
    <row r="2898" spans="1:9">
      <c r="A2898" s="123">
        <v>63069000</v>
      </c>
      <c r="B2898" s="124" t="s">
        <v>2859</v>
      </c>
      <c r="C2898" s="125"/>
      <c r="D2898" s="138">
        <v>2.7888000000000002</v>
      </c>
      <c r="E2898" s="138">
        <v>6.1341000000000001</v>
      </c>
      <c r="F2898" s="133"/>
      <c r="G2898" s="133"/>
      <c r="H2898" s="133"/>
      <c r="I2898" s="133"/>
    </row>
    <row r="2899" spans="1:9" ht="27">
      <c r="A2899" s="123">
        <v>63071000</v>
      </c>
      <c r="B2899" s="126" t="s">
        <v>2860</v>
      </c>
      <c r="C2899" s="125"/>
      <c r="D2899" s="138">
        <v>1.8832</v>
      </c>
      <c r="E2899" s="138">
        <v>2.9870000000000001</v>
      </c>
      <c r="F2899" s="133"/>
      <c r="G2899" s="133"/>
      <c r="H2899" s="133"/>
      <c r="I2899" s="133"/>
    </row>
    <row r="2900" spans="1:9">
      <c r="A2900" s="123">
        <v>63072000</v>
      </c>
      <c r="B2900" s="124" t="s">
        <v>2861</v>
      </c>
      <c r="C2900" s="125"/>
      <c r="D2900" s="136">
        <v>1.3181</v>
      </c>
      <c r="E2900" s="136">
        <v>3.6993</v>
      </c>
      <c r="F2900" s="133"/>
      <c r="G2900" s="133"/>
      <c r="H2900" s="133"/>
      <c r="I2900" s="133"/>
    </row>
    <row r="2901" spans="1:9" ht="27">
      <c r="A2901" s="123">
        <v>63079010</v>
      </c>
      <c r="B2901" s="124" t="s">
        <v>2862</v>
      </c>
      <c r="C2901" s="125"/>
      <c r="D2901" s="138">
        <v>2.9011</v>
      </c>
      <c r="E2901" s="138">
        <v>2.3527</v>
      </c>
      <c r="F2901" s="133"/>
      <c r="G2901" s="133"/>
      <c r="H2901" s="133"/>
      <c r="I2901" s="133"/>
    </row>
    <row r="2902" spans="1:9">
      <c r="A2902" s="123">
        <v>63079090</v>
      </c>
      <c r="B2902" s="124" t="s">
        <v>2863</v>
      </c>
      <c r="C2902" s="125"/>
      <c r="D2902" s="138">
        <v>11.5976</v>
      </c>
      <c r="E2902" s="138">
        <v>11.5976</v>
      </c>
      <c r="F2902" s="133"/>
      <c r="G2902" s="133"/>
      <c r="H2902" s="133"/>
      <c r="I2902" s="133"/>
    </row>
    <row r="2903" spans="1:9" ht="27">
      <c r="A2903" s="123">
        <v>63080000</v>
      </c>
      <c r="B2903" s="124" t="s">
        <v>2864</v>
      </c>
      <c r="C2903" s="125"/>
      <c r="D2903" s="136">
        <v>5.0834999999999999</v>
      </c>
      <c r="E2903" s="136">
        <v>7.524</v>
      </c>
      <c r="F2903" s="133"/>
      <c r="G2903" s="133"/>
      <c r="H2903" s="133"/>
      <c r="I2903" s="133"/>
    </row>
    <row r="2904" spans="1:9">
      <c r="A2904" s="123">
        <v>63101000</v>
      </c>
      <c r="B2904" s="126" t="s">
        <v>2865</v>
      </c>
      <c r="C2904" s="125"/>
      <c r="D2904" s="138">
        <v>3.3479999999999999</v>
      </c>
      <c r="E2904" s="138">
        <v>3.3479999999999999</v>
      </c>
      <c r="F2904" s="133"/>
      <c r="G2904" s="133"/>
      <c r="H2904" s="133"/>
      <c r="I2904" s="133"/>
    </row>
    <row r="2905" spans="1:9">
      <c r="A2905" s="123">
        <v>63109000</v>
      </c>
      <c r="B2905" s="124" t="s">
        <v>2866</v>
      </c>
      <c r="C2905" s="125"/>
      <c r="D2905" s="136">
        <v>2.4127999999999998</v>
      </c>
      <c r="E2905" s="136">
        <v>4.2388000000000003</v>
      </c>
      <c r="F2905" s="133"/>
      <c r="G2905" s="133"/>
      <c r="H2905" s="133"/>
      <c r="I2905" s="133"/>
    </row>
    <row r="2906" spans="1:9">
      <c r="A2906" s="123">
        <v>64011000</v>
      </c>
      <c r="B2906" s="126" t="s">
        <v>2867</v>
      </c>
      <c r="C2906" s="125"/>
      <c r="D2906" s="138">
        <v>1.4559</v>
      </c>
      <c r="E2906" s="138">
        <v>1.7987</v>
      </c>
      <c r="F2906" s="133"/>
      <c r="G2906" s="133"/>
      <c r="H2906" s="133"/>
      <c r="I2906" s="133"/>
    </row>
    <row r="2907" spans="1:9">
      <c r="A2907" s="123">
        <v>64019200</v>
      </c>
      <c r="B2907" s="124" t="s">
        <v>2868</v>
      </c>
      <c r="C2907" s="125"/>
      <c r="D2907" s="138">
        <v>45.411900000000003</v>
      </c>
      <c r="E2907" s="138">
        <v>45.411900000000003</v>
      </c>
      <c r="F2907" s="133"/>
      <c r="G2907" s="133"/>
      <c r="H2907" s="133"/>
      <c r="I2907" s="133"/>
    </row>
    <row r="2908" spans="1:9">
      <c r="A2908" s="123">
        <v>64019990</v>
      </c>
      <c r="B2908" s="124" t="s">
        <v>2869</v>
      </c>
      <c r="C2908" s="125"/>
      <c r="D2908" s="138">
        <v>36.339300000000001</v>
      </c>
      <c r="E2908" s="138">
        <v>62.848100000000002</v>
      </c>
      <c r="F2908" s="133"/>
      <c r="G2908" s="133"/>
      <c r="H2908" s="133"/>
      <c r="I2908" s="133"/>
    </row>
    <row r="2909" spans="1:9">
      <c r="A2909" s="123">
        <v>64021200</v>
      </c>
      <c r="B2909" s="126" t="s">
        <v>2870</v>
      </c>
      <c r="C2909" s="125"/>
      <c r="D2909" s="136">
        <v>2.6</v>
      </c>
      <c r="E2909" s="136">
        <v>14.324199999999999</v>
      </c>
      <c r="F2909" s="133"/>
      <c r="G2909" s="133"/>
      <c r="H2909" s="133"/>
      <c r="I2909" s="133"/>
    </row>
    <row r="2910" spans="1:9">
      <c r="A2910" s="123">
        <v>64021900</v>
      </c>
      <c r="B2910" s="126" t="s">
        <v>2871</v>
      </c>
      <c r="C2910" s="125"/>
      <c r="D2910" s="138">
        <v>11.3316</v>
      </c>
      <c r="E2910" s="138">
        <v>17.726800000000001</v>
      </c>
      <c r="F2910" s="133"/>
      <c r="G2910" s="133"/>
      <c r="H2910" s="133"/>
      <c r="I2910" s="133"/>
    </row>
    <row r="2911" spans="1:9">
      <c r="A2911" s="123">
        <v>64022000</v>
      </c>
      <c r="B2911" s="126" t="s">
        <v>2872</v>
      </c>
      <c r="C2911" s="125"/>
      <c r="D2911" s="138">
        <v>11.5792</v>
      </c>
      <c r="E2911" s="138">
        <v>23.7318</v>
      </c>
      <c r="F2911" s="133"/>
      <c r="G2911" s="133"/>
      <c r="H2911" s="133"/>
      <c r="I2911" s="133"/>
    </row>
    <row r="2912" spans="1:9">
      <c r="A2912" s="123">
        <v>64029190</v>
      </c>
      <c r="B2912" s="124" t="s">
        <v>2869</v>
      </c>
      <c r="C2912" s="125"/>
      <c r="D2912" s="138">
        <v>33.398400000000002</v>
      </c>
      <c r="E2912" s="138">
        <v>35.2012</v>
      </c>
      <c r="F2912" s="133"/>
      <c r="G2912" s="133"/>
      <c r="H2912" s="133"/>
      <c r="I2912" s="133"/>
    </row>
    <row r="2913" spans="1:9">
      <c r="A2913" s="123">
        <v>64029990</v>
      </c>
      <c r="B2913" s="124" t="s">
        <v>2869</v>
      </c>
      <c r="C2913" s="125"/>
      <c r="D2913" s="136">
        <v>86.085300000000004</v>
      </c>
      <c r="E2913" s="136">
        <v>101.1795</v>
      </c>
      <c r="F2913" s="133"/>
      <c r="G2913" s="133"/>
      <c r="H2913" s="133"/>
      <c r="I2913" s="133"/>
    </row>
    <row r="2914" spans="1:9">
      <c r="A2914" s="123">
        <v>64031900</v>
      </c>
      <c r="B2914" s="126" t="s">
        <v>2871</v>
      </c>
      <c r="C2914" s="125"/>
      <c r="D2914" s="138">
        <v>2.6200999999999999</v>
      </c>
      <c r="E2914" s="138">
        <v>3.4973000000000001</v>
      </c>
      <c r="F2914" s="133"/>
      <c r="G2914" s="133"/>
      <c r="H2914" s="133"/>
      <c r="I2914" s="133"/>
    </row>
    <row r="2915" spans="1:9">
      <c r="A2915" s="123">
        <v>64032000</v>
      </c>
      <c r="B2915" s="126" t="s">
        <v>2873</v>
      </c>
      <c r="C2915" s="125"/>
      <c r="D2915" s="138">
        <v>79.424700000000001</v>
      </c>
      <c r="E2915" s="138">
        <v>95.695400000000006</v>
      </c>
      <c r="F2915" s="133"/>
      <c r="G2915" s="133"/>
      <c r="H2915" s="133"/>
      <c r="I2915" s="133"/>
    </row>
    <row r="2916" spans="1:9" ht="27">
      <c r="A2916" s="123">
        <v>64034000</v>
      </c>
      <c r="B2916" s="126" t="s">
        <v>2874</v>
      </c>
      <c r="C2916" s="125"/>
      <c r="D2916" s="138">
        <v>20.2684</v>
      </c>
      <c r="E2916" s="138">
        <v>41.965299999999999</v>
      </c>
      <c r="F2916" s="133"/>
      <c r="G2916" s="133"/>
      <c r="H2916" s="133"/>
      <c r="I2916" s="133"/>
    </row>
    <row r="2917" spans="1:9">
      <c r="A2917" s="123">
        <v>64035990</v>
      </c>
      <c r="B2917" s="124" t="s">
        <v>2869</v>
      </c>
      <c r="C2917" s="125"/>
      <c r="D2917" s="138">
        <v>19.1175</v>
      </c>
      <c r="E2917" s="138">
        <v>29.120999999999999</v>
      </c>
      <c r="F2917" s="133"/>
      <c r="G2917" s="133"/>
      <c r="H2917" s="133"/>
      <c r="I2917" s="133"/>
    </row>
    <row r="2918" spans="1:9">
      <c r="A2918" s="123">
        <v>64039190</v>
      </c>
      <c r="B2918" s="124" t="s">
        <v>2869</v>
      </c>
      <c r="C2918" s="125"/>
      <c r="D2918" s="136">
        <v>29.6327</v>
      </c>
      <c r="E2918" s="136">
        <v>62.775199999999998</v>
      </c>
      <c r="F2918" s="133"/>
      <c r="G2918" s="133"/>
      <c r="H2918" s="133"/>
      <c r="I2918" s="133"/>
    </row>
    <row r="2919" spans="1:9">
      <c r="A2919" s="123">
        <v>64039990</v>
      </c>
      <c r="B2919" s="124" t="s">
        <v>2869</v>
      </c>
      <c r="C2919" s="125"/>
      <c r="D2919" s="138">
        <v>2.7999000000000001</v>
      </c>
      <c r="E2919" s="138">
        <v>6.6898</v>
      </c>
      <c r="F2919" s="133"/>
      <c r="G2919" s="133"/>
      <c r="H2919" s="133"/>
      <c r="I2919" s="133"/>
    </row>
    <row r="2920" spans="1:9">
      <c r="A2920" s="123">
        <v>64041100</v>
      </c>
      <c r="B2920" s="126" t="s">
        <v>2875</v>
      </c>
      <c r="C2920" s="125"/>
      <c r="D2920" s="138">
        <v>221.36869999999999</v>
      </c>
      <c r="E2920" s="138">
        <v>221.36869999999999</v>
      </c>
      <c r="F2920" s="133"/>
      <c r="G2920" s="133"/>
      <c r="H2920" s="133"/>
      <c r="I2920" s="133"/>
    </row>
    <row r="2921" spans="1:9">
      <c r="A2921" s="123">
        <v>64041900</v>
      </c>
      <c r="B2921" s="126" t="s">
        <v>2871</v>
      </c>
      <c r="C2921" s="125"/>
      <c r="D2921" s="136">
        <v>35.852800000000002</v>
      </c>
      <c r="E2921" s="136">
        <v>58.041200000000003</v>
      </c>
      <c r="F2921" s="133"/>
      <c r="G2921" s="133"/>
      <c r="H2921" s="133"/>
      <c r="I2921" s="133"/>
    </row>
    <row r="2922" spans="1:9" ht="27">
      <c r="A2922" s="123">
        <v>64042000</v>
      </c>
      <c r="B2922" s="126" t="s">
        <v>2876</v>
      </c>
      <c r="C2922" s="125"/>
      <c r="D2922" s="138">
        <v>2.4830999999999999</v>
      </c>
      <c r="E2922" s="138">
        <v>9.8999000000000006</v>
      </c>
      <c r="F2922" s="133"/>
      <c r="G2922" s="133"/>
      <c r="H2922" s="133"/>
      <c r="I2922" s="133"/>
    </row>
    <row r="2923" spans="1:9">
      <c r="A2923" s="123">
        <v>64051010</v>
      </c>
      <c r="B2923" s="124" t="s">
        <v>2877</v>
      </c>
      <c r="C2923" s="125"/>
      <c r="D2923" s="138">
        <v>13.454000000000001</v>
      </c>
      <c r="E2923" s="138">
        <v>12.3264</v>
      </c>
      <c r="F2923" s="133"/>
      <c r="G2923" s="133"/>
      <c r="H2923" s="133"/>
      <c r="I2923" s="133"/>
    </row>
    <row r="2924" spans="1:9" ht="27">
      <c r="A2924" s="123">
        <v>64052000</v>
      </c>
      <c r="B2924" s="124" t="s">
        <v>2878</v>
      </c>
      <c r="C2924" s="125"/>
      <c r="D2924" s="136">
        <v>12.689299999999999</v>
      </c>
      <c r="E2924" s="136">
        <v>15.2194</v>
      </c>
      <c r="F2924" s="133"/>
      <c r="G2924" s="133"/>
      <c r="H2924" s="133"/>
      <c r="I2924" s="133"/>
    </row>
    <row r="2925" spans="1:9">
      <c r="A2925" s="123">
        <v>64059000</v>
      </c>
      <c r="B2925" s="126" t="s">
        <v>2879</v>
      </c>
      <c r="C2925" s="125"/>
      <c r="D2925" s="136">
        <v>2.3799000000000001</v>
      </c>
      <c r="E2925" s="136">
        <v>8.7302</v>
      </c>
      <c r="F2925" s="133"/>
      <c r="G2925" s="133"/>
      <c r="H2925" s="133"/>
      <c r="I2925" s="133"/>
    </row>
    <row r="2926" spans="1:9">
      <c r="A2926" s="123">
        <v>64061000</v>
      </c>
      <c r="B2926" s="126" t="s">
        <v>2880</v>
      </c>
      <c r="C2926" s="125"/>
      <c r="D2926" s="138">
        <v>2.0731000000000002</v>
      </c>
      <c r="E2926" s="138">
        <v>5.3036000000000003</v>
      </c>
      <c r="F2926" s="133"/>
      <c r="G2926" s="133"/>
      <c r="H2926" s="133"/>
      <c r="I2926" s="133"/>
    </row>
    <row r="2927" spans="1:9">
      <c r="A2927" s="123">
        <v>64062000</v>
      </c>
      <c r="B2927" s="126" t="s">
        <v>2881</v>
      </c>
      <c r="C2927" s="125"/>
      <c r="D2927" s="138">
        <v>1.8992</v>
      </c>
      <c r="E2927" s="138">
        <v>2.9337</v>
      </c>
      <c r="F2927" s="133"/>
      <c r="G2927" s="133"/>
      <c r="H2927" s="133"/>
      <c r="I2927" s="133"/>
    </row>
    <row r="2928" spans="1:9">
      <c r="A2928" s="123">
        <v>64069020</v>
      </c>
      <c r="B2928" s="124" t="s">
        <v>2882</v>
      </c>
      <c r="C2928" s="125"/>
      <c r="D2928" s="138">
        <v>37.110599999999998</v>
      </c>
      <c r="E2928" s="138">
        <v>37.110599999999998</v>
      </c>
      <c r="F2928" s="133"/>
      <c r="G2928" s="133"/>
      <c r="H2928" s="133"/>
      <c r="I2928" s="133"/>
    </row>
    <row r="2929" spans="1:9">
      <c r="A2929" s="123">
        <v>64069090</v>
      </c>
      <c r="B2929" s="124" t="s">
        <v>200</v>
      </c>
      <c r="C2929" s="125"/>
      <c r="D2929" s="136">
        <v>42.952199999999998</v>
      </c>
      <c r="E2929" s="136">
        <v>53.623800000000003</v>
      </c>
      <c r="F2929" s="133"/>
      <c r="G2929" s="133"/>
      <c r="H2929" s="133"/>
      <c r="I2929" s="133"/>
    </row>
    <row r="2930" spans="1:9" ht="27">
      <c r="A2930" s="123">
        <v>65010000</v>
      </c>
      <c r="B2930" s="124" t="s">
        <v>2883</v>
      </c>
      <c r="C2930" s="125"/>
      <c r="D2930" s="138">
        <v>22.944199999999999</v>
      </c>
      <c r="E2930" s="138">
        <v>33.748800000000003</v>
      </c>
      <c r="F2930" s="133"/>
      <c r="G2930" s="133"/>
      <c r="H2930" s="133"/>
      <c r="I2930" s="133"/>
    </row>
    <row r="2931" spans="1:9">
      <c r="A2931" s="123">
        <v>65020010</v>
      </c>
      <c r="B2931" s="124" t="s">
        <v>2884</v>
      </c>
      <c r="C2931" s="125"/>
      <c r="D2931" s="136">
        <v>1.6762999999999999</v>
      </c>
      <c r="E2931" s="136">
        <v>3.7770999999999999</v>
      </c>
      <c r="F2931" s="133"/>
      <c r="G2931" s="133"/>
      <c r="H2931" s="133"/>
      <c r="I2931" s="133"/>
    </row>
    <row r="2932" spans="1:9" ht="27">
      <c r="A2932" s="123">
        <v>65020090</v>
      </c>
      <c r="B2932" s="124" t="s">
        <v>2885</v>
      </c>
      <c r="C2932" s="125"/>
      <c r="D2932" s="138">
        <v>1.3391999999999999</v>
      </c>
      <c r="E2932" s="138">
        <v>2.4163999999999999</v>
      </c>
      <c r="F2932" s="133"/>
      <c r="G2932" s="133"/>
      <c r="H2932" s="133"/>
      <c r="I2932" s="133"/>
    </row>
    <row r="2933" spans="1:9">
      <c r="A2933" s="123">
        <v>65040010</v>
      </c>
      <c r="B2933" s="124" t="s">
        <v>2886</v>
      </c>
      <c r="C2933" s="125"/>
      <c r="D2933" s="138">
        <v>13.4711</v>
      </c>
      <c r="E2933" s="138">
        <v>22.759899999999998</v>
      </c>
      <c r="F2933" s="133"/>
      <c r="G2933" s="133"/>
      <c r="H2933" s="133"/>
      <c r="I2933" s="133"/>
    </row>
    <row r="2934" spans="1:9" ht="27">
      <c r="A2934" s="123">
        <v>65040090</v>
      </c>
      <c r="B2934" s="124" t="s">
        <v>2887</v>
      </c>
      <c r="C2934" s="125"/>
      <c r="D2934" s="136">
        <v>9.4959000000000007</v>
      </c>
      <c r="E2934" s="136">
        <v>21.872</v>
      </c>
      <c r="F2934" s="133"/>
      <c r="G2934" s="133"/>
      <c r="H2934" s="133"/>
      <c r="I2934" s="133"/>
    </row>
    <row r="2935" spans="1:9">
      <c r="A2935" s="123">
        <v>65050011</v>
      </c>
      <c r="B2935" s="124" t="s">
        <v>2888</v>
      </c>
      <c r="C2935" s="125"/>
      <c r="D2935" s="138">
        <v>2.5188000000000001</v>
      </c>
      <c r="E2935" s="138">
        <v>6.4497999999999998</v>
      </c>
      <c r="F2935" s="133"/>
      <c r="G2935" s="133"/>
      <c r="H2935" s="133"/>
      <c r="I2935" s="133"/>
    </row>
    <row r="2936" spans="1:9">
      <c r="A2936" s="123">
        <v>65050012</v>
      </c>
      <c r="B2936" s="124" t="s">
        <v>2889</v>
      </c>
      <c r="C2936" s="125"/>
      <c r="D2936" s="138">
        <v>4.0590999999999999</v>
      </c>
      <c r="E2936" s="138">
        <v>10.775600000000001</v>
      </c>
      <c r="F2936" s="133"/>
      <c r="G2936" s="133"/>
      <c r="H2936" s="133"/>
      <c r="I2936" s="133"/>
    </row>
    <row r="2937" spans="1:9">
      <c r="A2937" s="123">
        <v>65050019</v>
      </c>
      <c r="B2937" s="124" t="s">
        <v>2890</v>
      </c>
      <c r="C2937" s="125"/>
      <c r="D2937" s="138">
        <v>2.5897000000000001</v>
      </c>
      <c r="E2937" s="138">
        <v>5.7634999999999996</v>
      </c>
      <c r="F2937" s="133"/>
      <c r="G2937" s="133"/>
      <c r="H2937" s="133"/>
      <c r="I2937" s="133"/>
    </row>
    <row r="2938" spans="1:9">
      <c r="A2938" s="123">
        <v>65050021</v>
      </c>
      <c r="B2938" s="124" t="s">
        <v>2891</v>
      </c>
      <c r="C2938" s="125"/>
      <c r="D2938" s="138">
        <v>5.2591999999999999</v>
      </c>
      <c r="E2938" s="138">
        <v>5.3857999999999997</v>
      </c>
      <c r="F2938" s="133"/>
      <c r="G2938" s="133"/>
      <c r="H2938" s="133"/>
      <c r="I2938" s="133"/>
    </row>
    <row r="2939" spans="1:9" ht="27">
      <c r="A2939" s="123">
        <v>65050022</v>
      </c>
      <c r="B2939" s="124" t="s">
        <v>2892</v>
      </c>
      <c r="C2939" s="125"/>
      <c r="D2939" s="138">
        <v>13.814399999999999</v>
      </c>
      <c r="E2939" s="138">
        <v>33.208100000000002</v>
      </c>
      <c r="F2939" s="133"/>
      <c r="G2939" s="133"/>
      <c r="H2939" s="133"/>
      <c r="I2939" s="133"/>
    </row>
    <row r="2940" spans="1:9">
      <c r="A2940" s="123">
        <v>65050029</v>
      </c>
      <c r="B2940" s="124" t="s">
        <v>2893</v>
      </c>
      <c r="C2940" s="125"/>
      <c r="D2940" s="136">
        <v>2.6051000000000002</v>
      </c>
      <c r="E2940" s="136">
        <v>5.3436000000000003</v>
      </c>
      <c r="F2940" s="133"/>
      <c r="G2940" s="133"/>
      <c r="H2940" s="133"/>
      <c r="I2940" s="133"/>
    </row>
    <row r="2941" spans="1:9" ht="27">
      <c r="A2941" s="123">
        <v>65050031</v>
      </c>
      <c r="B2941" s="124" t="s">
        <v>2894</v>
      </c>
      <c r="C2941" s="125"/>
      <c r="D2941" s="138">
        <v>1.8037000000000001</v>
      </c>
      <c r="E2941" s="138">
        <v>2.4982000000000002</v>
      </c>
      <c r="F2941" s="133"/>
      <c r="G2941" s="133"/>
      <c r="H2941" s="133"/>
      <c r="I2941" s="133"/>
    </row>
    <row r="2942" spans="1:9">
      <c r="A2942" s="123">
        <v>65050032</v>
      </c>
      <c r="B2942" s="124" t="s">
        <v>2895</v>
      </c>
      <c r="C2942" s="125"/>
      <c r="D2942" s="138">
        <v>2.3519999999999999</v>
      </c>
      <c r="E2942" s="138">
        <v>3.2808999999999999</v>
      </c>
      <c r="F2942" s="133"/>
      <c r="G2942" s="133"/>
      <c r="H2942" s="133"/>
      <c r="I2942" s="133"/>
    </row>
    <row r="2943" spans="1:9" ht="27">
      <c r="A2943" s="123">
        <v>65050039</v>
      </c>
      <c r="B2943" s="124" t="s">
        <v>2896</v>
      </c>
      <c r="C2943" s="125"/>
      <c r="D2943" s="136">
        <v>5.1654</v>
      </c>
      <c r="E2943" s="136">
        <v>14.3268</v>
      </c>
      <c r="F2943" s="133"/>
      <c r="G2943" s="133"/>
      <c r="H2943" s="133"/>
      <c r="I2943" s="133"/>
    </row>
    <row r="2944" spans="1:9">
      <c r="A2944" s="123">
        <v>65050090</v>
      </c>
      <c r="B2944" s="124" t="s">
        <v>2897</v>
      </c>
      <c r="C2944" s="125"/>
      <c r="D2944" s="136">
        <v>1.8585</v>
      </c>
      <c r="E2944" s="136">
        <v>8.0595999999999997</v>
      </c>
      <c r="F2944" s="133"/>
      <c r="G2944" s="133"/>
      <c r="H2944" s="133"/>
      <c r="I2944" s="133"/>
    </row>
    <row r="2945" spans="1:9">
      <c r="A2945" s="123">
        <v>65061000</v>
      </c>
      <c r="B2945" s="126" t="s">
        <v>2898</v>
      </c>
      <c r="C2945" s="125"/>
      <c r="D2945" s="138">
        <v>2.0508999999999999</v>
      </c>
      <c r="E2945" s="138">
        <v>2.7585000000000002</v>
      </c>
      <c r="F2945" s="133"/>
      <c r="G2945" s="133"/>
      <c r="H2945" s="133"/>
      <c r="I2945" s="133"/>
    </row>
    <row r="2946" spans="1:9" ht="27">
      <c r="A2946" s="123">
        <v>65069100</v>
      </c>
      <c r="B2946" s="124" t="s">
        <v>2899</v>
      </c>
      <c r="C2946" s="125"/>
      <c r="D2946" s="136">
        <v>7.0076999999999998</v>
      </c>
      <c r="E2946" s="136">
        <v>8.1381999999999994</v>
      </c>
      <c r="F2946" s="133"/>
      <c r="G2946" s="133"/>
      <c r="H2946" s="133"/>
      <c r="I2946" s="133"/>
    </row>
    <row r="2947" spans="1:9" ht="27">
      <c r="A2947" s="123">
        <v>65069900</v>
      </c>
      <c r="B2947" s="124" t="s">
        <v>2900</v>
      </c>
      <c r="C2947" s="125"/>
      <c r="D2947" s="138">
        <v>1.0630999999999999</v>
      </c>
      <c r="E2947" s="138">
        <v>2.9100999999999999</v>
      </c>
      <c r="F2947" s="133"/>
      <c r="G2947" s="133"/>
      <c r="H2947" s="133"/>
      <c r="I2947" s="133"/>
    </row>
    <row r="2948" spans="1:9">
      <c r="A2948" s="123">
        <v>65070000</v>
      </c>
      <c r="B2948" s="124" t="s">
        <v>2901</v>
      </c>
      <c r="C2948" s="125"/>
      <c r="D2948" s="136">
        <v>0.91379999999999995</v>
      </c>
      <c r="E2948" s="136">
        <v>1.464</v>
      </c>
      <c r="F2948" s="133"/>
      <c r="G2948" s="133"/>
      <c r="H2948" s="133"/>
      <c r="I2948" s="133"/>
    </row>
    <row r="2949" spans="1:9" ht="27">
      <c r="A2949" s="123">
        <v>66011000</v>
      </c>
      <c r="B2949" s="126" t="s">
        <v>2902</v>
      </c>
      <c r="C2949" s="125"/>
      <c r="D2949" s="138">
        <v>1.1508</v>
      </c>
      <c r="E2949" s="138">
        <v>1.2635000000000001</v>
      </c>
      <c r="F2949" s="133"/>
      <c r="G2949" s="133"/>
      <c r="H2949" s="133"/>
      <c r="I2949" s="133"/>
    </row>
    <row r="2950" spans="1:9">
      <c r="A2950" s="123">
        <v>66019110</v>
      </c>
      <c r="B2950" s="124" t="s">
        <v>2903</v>
      </c>
      <c r="C2950" s="125"/>
      <c r="D2950" s="136">
        <v>0.81669999999999998</v>
      </c>
      <c r="E2950" s="136">
        <v>1.2895000000000001</v>
      </c>
      <c r="F2950" s="133"/>
      <c r="G2950" s="133"/>
      <c r="H2950" s="133"/>
      <c r="I2950" s="133"/>
    </row>
    <row r="2951" spans="1:9" ht="27">
      <c r="A2951" s="123">
        <v>66019190</v>
      </c>
      <c r="B2951" s="124" t="s">
        <v>2904</v>
      </c>
      <c r="C2951" s="125"/>
      <c r="D2951" s="138">
        <v>1.3827</v>
      </c>
      <c r="E2951" s="138">
        <v>5.5252999999999997</v>
      </c>
      <c r="F2951" s="133"/>
      <c r="G2951" s="133"/>
      <c r="H2951" s="133"/>
      <c r="I2951" s="133"/>
    </row>
    <row r="2952" spans="1:9">
      <c r="A2952" s="123">
        <v>66019900</v>
      </c>
      <c r="B2952" s="124" t="s">
        <v>2905</v>
      </c>
      <c r="C2952" s="125"/>
      <c r="D2952" s="136">
        <v>1.9570000000000001</v>
      </c>
      <c r="E2952" s="136">
        <v>3.3879000000000001</v>
      </c>
      <c r="F2952" s="133"/>
      <c r="G2952" s="133"/>
      <c r="H2952" s="133"/>
      <c r="I2952" s="133"/>
    </row>
    <row r="2953" spans="1:9" ht="27">
      <c r="A2953" s="123">
        <v>66020000</v>
      </c>
      <c r="B2953" s="124" t="s">
        <v>2906</v>
      </c>
      <c r="C2953" s="125"/>
      <c r="D2953" s="138">
        <v>0.47349999999999998</v>
      </c>
      <c r="E2953" s="138">
        <v>1.5375000000000001</v>
      </c>
      <c r="F2953" s="133"/>
      <c r="G2953" s="133"/>
      <c r="H2953" s="133"/>
      <c r="I2953" s="133"/>
    </row>
    <row r="2954" spans="1:9">
      <c r="A2954" s="123">
        <v>66032000</v>
      </c>
      <c r="B2954" s="124" t="s">
        <v>2907</v>
      </c>
      <c r="C2954" s="125"/>
      <c r="D2954" s="136">
        <v>4.7534000000000001</v>
      </c>
      <c r="E2954" s="136">
        <v>38.636400000000002</v>
      </c>
      <c r="F2954" s="133"/>
      <c r="G2954" s="133"/>
      <c r="H2954" s="133"/>
      <c r="I2954" s="133"/>
    </row>
    <row r="2955" spans="1:9" ht="27">
      <c r="A2955" s="123">
        <v>66039000</v>
      </c>
      <c r="B2955" s="124" t="s">
        <v>2908</v>
      </c>
      <c r="C2955" s="125"/>
      <c r="D2955" s="138">
        <v>1.8399000000000001</v>
      </c>
      <c r="E2955" s="138">
        <v>3.0651000000000002</v>
      </c>
      <c r="F2955" s="133"/>
      <c r="G2955" s="133"/>
      <c r="H2955" s="133"/>
      <c r="I2955" s="133"/>
    </row>
    <row r="2956" spans="1:9">
      <c r="A2956" s="123">
        <v>67010000</v>
      </c>
      <c r="B2956" s="124" t="s">
        <v>2909</v>
      </c>
      <c r="C2956" s="125"/>
      <c r="D2956" s="136">
        <v>2.7715999999999998</v>
      </c>
      <c r="E2956" s="136">
        <v>6.1063999999999998</v>
      </c>
      <c r="F2956" s="133"/>
      <c r="G2956" s="133"/>
      <c r="H2956" s="133"/>
      <c r="I2956" s="133"/>
    </row>
    <row r="2957" spans="1:9">
      <c r="A2957" s="123">
        <v>67021000</v>
      </c>
      <c r="B2957" s="126" t="s">
        <v>2910</v>
      </c>
      <c r="C2957" s="125"/>
      <c r="D2957" s="138">
        <v>0.72460000000000002</v>
      </c>
      <c r="E2957" s="138">
        <v>2.3632</v>
      </c>
      <c r="F2957" s="133"/>
      <c r="G2957" s="133"/>
      <c r="H2957" s="133"/>
      <c r="I2957" s="133"/>
    </row>
    <row r="2958" spans="1:9">
      <c r="A2958" s="123">
        <v>67029000</v>
      </c>
      <c r="B2958" s="124" t="s">
        <v>2911</v>
      </c>
      <c r="C2958" s="125"/>
      <c r="D2958" s="136">
        <v>1.1028</v>
      </c>
      <c r="E2958" s="136">
        <v>3.0083000000000002</v>
      </c>
      <c r="F2958" s="133"/>
      <c r="G2958" s="133"/>
      <c r="H2958" s="133"/>
      <c r="I2958" s="133"/>
    </row>
    <row r="2959" spans="1:9">
      <c r="A2959" s="123">
        <v>67030000</v>
      </c>
      <c r="B2959" s="124" t="s">
        <v>2912</v>
      </c>
      <c r="C2959" s="125"/>
      <c r="D2959" s="138">
        <v>1.0593999999999999</v>
      </c>
      <c r="E2959" s="138">
        <v>1.7097</v>
      </c>
      <c r="F2959" s="133"/>
      <c r="G2959" s="133"/>
      <c r="H2959" s="133"/>
      <c r="I2959" s="133"/>
    </row>
    <row r="2960" spans="1:9">
      <c r="A2960" s="123">
        <v>67041100</v>
      </c>
      <c r="B2960" s="124" t="s">
        <v>2913</v>
      </c>
      <c r="C2960" s="125"/>
      <c r="D2960" s="136">
        <v>3.9716</v>
      </c>
      <c r="E2960" s="136">
        <v>16.1325</v>
      </c>
      <c r="F2960" s="133"/>
      <c r="G2960" s="133"/>
      <c r="H2960" s="133"/>
      <c r="I2960" s="133"/>
    </row>
    <row r="2961" spans="1:9" ht="27">
      <c r="A2961" s="123">
        <v>67041900</v>
      </c>
      <c r="B2961" s="124" t="s">
        <v>2914</v>
      </c>
      <c r="C2961" s="125"/>
      <c r="D2961" s="138">
        <v>1.4200999999999999</v>
      </c>
      <c r="E2961" s="138">
        <v>1.9835</v>
      </c>
      <c r="F2961" s="133"/>
      <c r="G2961" s="133"/>
      <c r="H2961" s="133"/>
      <c r="I2961" s="133"/>
    </row>
    <row r="2962" spans="1:9">
      <c r="A2962" s="123">
        <v>67042000</v>
      </c>
      <c r="B2962" s="124" t="s">
        <v>2915</v>
      </c>
      <c r="C2962" s="125"/>
      <c r="D2962" s="136">
        <v>0.51319999999999999</v>
      </c>
      <c r="E2962" s="136">
        <v>0.84460000000000002</v>
      </c>
      <c r="F2962" s="133"/>
      <c r="G2962" s="133"/>
      <c r="H2962" s="133"/>
      <c r="I2962" s="133"/>
    </row>
    <row r="2963" spans="1:9" ht="27">
      <c r="A2963" s="123">
        <v>67049000</v>
      </c>
      <c r="B2963" s="124" t="s">
        <v>2916</v>
      </c>
      <c r="C2963" s="125"/>
      <c r="D2963" s="138">
        <v>0.36630000000000001</v>
      </c>
      <c r="E2963" s="138">
        <v>0.5575</v>
      </c>
      <c r="F2963" s="133"/>
      <c r="G2963" s="133"/>
      <c r="H2963" s="133"/>
      <c r="I2963" s="133"/>
    </row>
    <row r="2964" spans="1:9">
      <c r="A2964" s="123">
        <v>68021000</v>
      </c>
      <c r="B2964" s="126" t="s">
        <v>2917</v>
      </c>
      <c r="C2964" s="125"/>
      <c r="D2964" s="136">
        <v>1.1217999999999999</v>
      </c>
      <c r="E2964" s="136">
        <v>0.66010000000000002</v>
      </c>
      <c r="F2964" s="133"/>
      <c r="G2964" s="133"/>
      <c r="H2964" s="133"/>
      <c r="I2964" s="133"/>
    </row>
    <row r="2965" spans="1:9" ht="27">
      <c r="A2965" s="123">
        <v>68022100</v>
      </c>
      <c r="B2965" s="124" t="s">
        <v>2918</v>
      </c>
      <c r="C2965" s="125"/>
      <c r="D2965" s="138">
        <v>0.23119999999999999</v>
      </c>
      <c r="E2965" s="138">
        <v>0.46589999999999998</v>
      </c>
      <c r="F2965" s="133"/>
      <c r="G2965" s="133"/>
      <c r="H2965" s="133"/>
      <c r="I2965" s="133"/>
    </row>
    <row r="2966" spans="1:9">
      <c r="A2966" s="123">
        <v>68022300</v>
      </c>
      <c r="B2966" s="124" t="s">
        <v>2919</v>
      </c>
      <c r="C2966" s="125"/>
      <c r="D2966" s="136">
        <v>0.71230000000000004</v>
      </c>
      <c r="E2966" s="136">
        <v>0.86609999999999998</v>
      </c>
      <c r="F2966" s="133"/>
      <c r="G2966" s="133"/>
      <c r="H2966" s="133"/>
      <c r="I2966" s="133"/>
    </row>
    <row r="2967" spans="1:9" ht="27">
      <c r="A2967" s="123">
        <v>68022900</v>
      </c>
      <c r="B2967" s="124" t="s">
        <v>2920</v>
      </c>
      <c r="C2967" s="125"/>
      <c r="D2967" s="138">
        <v>0.85389999999999999</v>
      </c>
      <c r="E2967" s="138">
        <v>1.2330000000000001</v>
      </c>
      <c r="F2967" s="133"/>
      <c r="G2967" s="133"/>
      <c r="H2967" s="133"/>
      <c r="I2967" s="133"/>
    </row>
    <row r="2968" spans="1:9">
      <c r="A2968" s="123">
        <v>68029100</v>
      </c>
      <c r="B2968" s="124" t="s">
        <v>2921</v>
      </c>
      <c r="C2968" s="125"/>
      <c r="D2968" s="138">
        <v>0.45129999999999998</v>
      </c>
      <c r="E2968" s="138">
        <v>1.0819000000000001</v>
      </c>
      <c r="F2968" s="133"/>
      <c r="G2968" s="133"/>
      <c r="H2968" s="133"/>
      <c r="I2968" s="133"/>
    </row>
    <row r="2969" spans="1:9" ht="27">
      <c r="A2969" s="123">
        <v>68029390</v>
      </c>
      <c r="B2969" s="124" t="s">
        <v>2922</v>
      </c>
      <c r="C2969" s="125"/>
      <c r="D2969" s="138">
        <v>0.49769999999999998</v>
      </c>
      <c r="E2969" s="138">
        <v>0.60819999999999996</v>
      </c>
      <c r="F2969" s="133"/>
      <c r="G2969" s="133"/>
      <c r="H2969" s="133"/>
      <c r="I2969" s="133"/>
    </row>
    <row r="2970" spans="1:9">
      <c r="A2970" s="123">
        <v>68029990</v>
      </c>
      <c r="B2970" s="124" t="s">
        <v>2923</v>
      </c>
      <c r="C2970" s="125"/>
      <c r="D2970" s="138">
        <v>3.5737999999999999</v>
      </c>
      <c r="E2970" s="138">
        <v>4.7477</v>
      </c>
      <c r="F2970" s="133"/>
      <c r="G2970" s="133"/>
      <c r="H2970" s="133"/>
      <c r="I2970" s="133"/>
    </row>
    <row r="2971" spans="1:9" ht="27">
      <c r="A2971" s="123">
        <v>68030000</v>
      </c>
      <c r="B2971" s="124" t="s">
        <v>2924</v>
      </c>
      <c r="C2971" s="125"/>
      <c r="D2971" s="138">
        <v>3.8174999999999999</v>
      </c>
      <c r="E2971" s="138">
        <v>9.1456999999999997</v>
      </c>
      <c r="F2971" s="133"/>
      <c r="G2971" s="133"/>
      <c r="H2971" s="133"/>
      <c r="I2971" s="133"/>
    </row>
    <row r="2972" spans="1:9">
      <c r="A2972" s="123">
        <v>68041000</v>
      </c>
      <c r="B2972" s="124" t="s">
        <v>2925</v>
      </c>
      <c r="C2972" s="125"/>
      <c r="D2972" s="136">
        <v>3.1415000000000002</v>
      </c>
      <c r="E2972" s="136">
        <v>9.5669000000000004</v>
      </c>
      <c r="F2972" s="133"/>
      <c r="G2972" s="133"/>
      <c r="H2972" s="133"/>
      <c r="I2972" s="133"/>
    </row>
    <row r="2973" spans="1:9" ht="27">
      <c r="A2973" s="123">
        <v>68042111</v>
      </c>
      <c r="B2973" s="124" t="s">
        <v>2926</v>
      </c>
      <c r="C2973" s="125"/>
      <c r="D2973" s="138">
        <v>2.8441999999999998</v>
      </c>
      <c r="E2973" s="138">
        <v>11.269299999999999</v>
      </c>
      <c r="F2973" s="133"/>
      <c r="G2973" s="133"/>
      <c r="H2973" s="133"/>
      <c r="I2973" s="133"/>
    </row>
    <row r="2974" spans="1:9">
      <c r="A2974" s="123">
        <v>68042119</v>
      </c>
      <c r="B2974" s="124" t="s">
        <v>2927</v>
      </c>
      <c r="C2974" s="125"/>
      <c r="D2974" s="136">
        <v>1.5263</v>
      </c>
      <c r="E2974" s="136">
        <v>2.7706</v>
      </c>
      <c r="F2974" s="133"/>
      <c r="G2974" s="133"/>
      <c r="H2974" s="133"/>
      <c r="I2974" s="133"/>
    </row>
    <row r="2975" spans="1:9" ht="27">
      <c r="A2975" s="123">
        <v>68042190</v>
      </c>
      <c r="B2975" s="124" t="s">
        <v>2928</v>
      </c>
      <c r="C2975" s="125"/>
      <c r="D2975" s="138">
        <v>1.1711</v>
      </c>
      <c r="E2975" s="138">
        <v>2.6518000000000002</v>
      </c>
      <c r="F2975" s="133"/>
      <c r="G2975" s="133"/>
      <c r="H2975" s="133"/>
      <c r="I2975" s="133"/>
    </row>
    <row r="2976" spans="1:9">
      <c r="A2976" s="123">
        <v>68042211</v>
      </c>
      <c r="B2976" s="124" t="s">
        <v>2929</v>
      </c>
      <c r="C2976" s="125"/>
      <c r="D2976" s="136">
        <v>1.6999</v>
      </c>
      <c r="E2976" s="136">
        <v>5.9564000000000004</v>
      </c>
      <c r="F2976" s="133"/>
      <c r="G2976" s="133"/>
      <c r="H2976" s="133"/>
      <c r="I2976" s="133"/>
    </row>
    <row r="2977" spans="1:9" ht="27">
      <c r="A2977" s="123">
        <v>68042219</v>
      </c>
      <c r="B2977" s="124" t="s">
        <v>2930</v>
      </c>
      <c r="C2977" s="125"/>
      <c r="D2977" s="138">
        <v>1.2932999999999999</v>
      </c>
      <c r="E2977" s="138">
        <v>2.1255000000000002</v>
      </c>
      <c r="F2977" s="133"/>
      <c r="G2977" s="133"/>
      <c r="H2977" s="133"/>
      <c r="I2977" s="133"/>
    </row>
    <row r="2978" spans="1:9" ht="27">
      <c r="A2978" s="123">
        <v>68042290</v>
      </c>
      <c r="B2978" s="124" t="s">
        <v>2931</v>
      </c>
      <c r="C2978" s="125"/>
      <c r="D2978" s="136">
        <v>0.55759999999999998</v>
      </c>
      <c r="E2978" s="136">
        <v>1.2369000000000001</v>
      </c>
      <c r="F2978" s="133"/>
      <c r="G2978" s="133"/>
      <c r="H2978" s="133"/>
      <c r="I2978" s="133"/>
    </row>
    <row r="2979" spans="1:9" ht="27">
      <c r="A2979" s="123">
        <v>68042300</v>
      </c>
      <c r="B2979" s="124" t="s">
        <v>2932</v>
      </c>
      <c r="C2979" s="125"/>
      <c r="D2979" s="138">
        <v>1.9231</v>
      </c>
      <c r="E2979" s="138">
        <v>3.2330999999999999</v>
      </c>
      <c r="F2979" s="133"/>
      <c r="G2979" s="133"/>
      <c r="H2979" s="133"/>
      <c r="I2979" s="133"/>
    </row>
    <row r="2980" spans="1:9">
      <c r="A2980" s="123">
        <v>68043000</v>
      </c>
      <c r="B2980" s="124" t="s">
        <v>2933</v>
      </c>
      <c r="C2980" s="125"/>
      <c r="D2980" s="136">
        <v>1.7293000000000001</v>
      </c>
      <c r="E2980" s="136">
        <v>4.0909000000000004</v>
      </c>
      <c r="F2980" s="133"/>
      <c r="G2980" s="133"/>
      <c r="H2980" s="133"/>
      <c r="I2980" s="133"/>
    </row>
    <row r="2981" spans="1:9" ht="27">
      <c r="A2981" s="123">
        <v>68051000</v>
      </c>
      <c r="B2981" s="124" t="s">
        <v>2934</v>
      </c>
      <c r="C2981" s="125"/>
      <c r="D2981" s="138">
        <v>1.7447999999999999</v>
      </c>
      <c r="E2981" s="138">
        <v>5.8139000000000003</v>
      </c>
      <c r="F2981" s="133"/>
      <c r="G2981" s="133"/>
      <c r="H2981" s="133"/>
      <c r="I2981" s="133"/>
    </row>
    <row r="2982" spans="1:9">
      <c r="A2982" s="123">
        <v>68052000</v>
      </c>
      <c r="B2982" s="124" t="s">
        <v>2935</v>
      </c>
      <c r="C2982" s="125"/>
      <c r="D2982" s="138">
        <v>2.0792999999999999</v>
      </c>
      <c r="E2982" s="138">
        <v>3.2997000000000001</v>
      </c>
      <c r="F2982" s="133"/>
      <c r="G2982" s="133"/>
      <c r="H2982" s="133"/>
      <c r="I2982" s="133"/>
    </row>
    <row r="2983" spans="1:9" ht="27">
      <c r="A2983" s="123">
        <v>68053010</v>
      </c>
      <c r="B2983" s="124" t="s">
        <v>2936</v>
      </c>
      <c r="C2983" s="125"/>
      <c r="D2983" s="136">
        <v>1.8522000000000001</v>
      </c>
      <c r="E2983" s="136">
        <v>3.9565999999999999</v>
      </c>
      <c r="F2983" s="133"/>
      <c r="G2983" s="133"/>
      <c r="H2983" s="133"/>
      <c r="I2983" s="133"/>
    </row>
    <row r="2984" spans="1:9" ht="27">
      <c r="A2984" s="123">
        <v>68053020</v>
      </c>
      <c r="B2984" s="124" t="s">
        <v>2937</v>
      </c>
      <c r="C2984" s="125"/>
      <c r="D2984" s="138">
        <v>0.61950000000000005</v>
      </c>
      <c r="E2984" s="138">
        <v>1.0097</v>
      </c>
      <c r="F2984" s="133"/>
      <c r="G2984" s="133"/>
      <c r="H2984" s="133"/>
      <c r="I2984" s="133"/>
    </row>
    <row r="2985" spans="1:9">
      <c r="A2985" s="123">
        <v>68053090</v>
      </c>
      <c r="B2985" s="124" t="s">
        <v>2938</v>
      </c>
      <c r="C2985" s="125"/>
      <c r="D2985" s="136">
        <v>1.2373000000000001</v>
      </c>
      <c r="E2985" s="136">
        <v>2.0945</v>
      </c>
      <c r="F2985" s="133"/>
      <c r="G2985" s="133"/>
      <c r="H2985" s="133"/>
      <c r="I2985" s="133"/>
    </row>
    <row r="2986" spans="1:9" ht="27">
      <c r="A2986" s="123">
        <v>68061000</v>
      </c>
      <c r="B2986" s="124" t="s">
        <v>2939</v>
      </c>
      <c r="C2986" s="125"/>
      <c r="D2986" s="138">
        <v>0.64019999999999999</v>
      </c>
      <c r="E2986" s="138">
        <v>1.5276000000000001</v>
      </c>
      <c r="F2986" s="133"/>
      <c r="G2986" s="133"/>
      <c r="H2986" s="133"/>
      <c r="I2986" s="133"/>
    </row>
    <row r="2987" spans="1:9">
      <c r="A2987" s="123">
        <v>68062000</v>
      </c>
      <c r="B2987" s="124" t="s">
        <v>2940</v>
      </c>
      <c r="C2987" s="125"/>
      <c r="D2987" s="136">
        <v>0.61619999999999997</v>
      </c>
      <c r="E2987" s="136">
        <v>1.3369</v>
      </c>
      <c r="F2987" s="133"/>
      <c r="G2987" s="133"/>
      <c r="H2987" s="133"/>
      <c r="I2987" s="133"/>
    </row>
    <row r="2988" spans="1:9" ht="27">
      <c r="A2988" s="123">
        <v>68069010</v>
      </c>
      <c r="B2988" s="124" t="s">
        <v>2941</v>
      </c>
      <c r="C2988" s="125"/>
      <c r="D2988" s="138">
        <v>1.236</v>
      </c>
      <c r="E2988" s="138">
        <v>1.2976000000000001</v>
      </c>
      <c r="F2988" s="133"/>
      <c r="G2988" s="133"/>
      <c r="H2988" s="133"/>
      <c r="I2988" s="133"/>
    </row>
    <row r="2989" spans="1:9">
      <c r="A2989" s="123">
        <v>68069090</v>
      </c>
      <c r="B2989" s="124" t="s">
        <v>2942</v>
      </c>
      <c r="C2989" s="125"/>
      <c r="D2989" s="136">
        <v>0.33929999999999999</v>
      </c>
      <c r="E2989" s="136">
        <v>0.3967</v>
      </c>
      <c r="F2989" s="133"/>
      <c r="G2989" s="133"/>
      <c r="H2989" s="133"/>
      <c r="I2989" s="133"/>
    </row>
    <row r="2990" spans="1:9" ht="27">
      <c r="A2990" s="123">
        <v>68071000</v>
      </c>
      <c r="B2990" s="124" t="s">
        <v>2943</v>
      </c>
      <c r="C2990" s="125"/>
      <c r="D2990" s="138">
        <v>0.25769999999999998</v>
      </c>
      <c r="E2990" s="138">
        <v>0.55130000000000001</v>
      </c>
      <c r="F2990" s="133"/>
      <c r="G2990" s="133"/>
      <c r="H2990" s="133"/>
      <c r="I2990" s="133"/>
    </row>
    <row r="2991" spans="1:9">
      <c r="A2991" s="123">
        <v>68079000</v>
      </c>
      <c r="B2991" s="124" t="s">
        <v>2944</v>
      </c>
      <c r="C2991" s="125"/>
      <c r="D2991" s="136">
        <v>0.1981</v>
      </c>
      <c r="E2991" s="136">
        <v>0.2205</v>
      </c>
      <c r="F2991" s="133"/>
      <c r="G2991" s="133"/>
      <c r="H2991" s="133"/>
      <c r="I2991" s="133"/>
    </row>
    <row r="2992" spans="1:9" ht="27">
      <c r="A2992" s="123">
        <v>68080000</v>
      </c>
      <c r="B2992" s="124" t="s">
        <v>2945</v>
      </c>
      <c r="C2992" s="125"/>
      <c r="D2992" s="138">
        <v>0.19120000000000001</v>
      </c>
      <c r="E2992" s="138">
        <v>0.2336</v>
      </c>
      <c r="F2992" s="133"/>
      <c r="G2992" s="133"/>
      <c r="H2992" s="133"/>
      <c r="I2992" s="133"/>
    </row>
    <row r="2993" spans="1:9">
      <c r="A2993" s="123">
        <v>68091100</v>
      </c>
      <c r="B2993" s="124" t="s">
        <v>2946</v>
      </c>
      <c r="C2993" s="125"/>
      <c r="D2993" s="136">
        <v>4.5941999999999998</v>
      </c>
      <c r="E2993" s="136">
        <v>5.4774000000000003</v>
      </c>
      <c r="F2993" s="133"/>
      <c r="G2993" s="133"/>
      <c r="H2993" s="133"/>
      <c r="I2993" s="133"/>
    </row>
    <row r="2994" spans="1:9" ht="27">
      <c r="A2994" s="123">
        <v>68091900</v>
      </c>
      <c r="B2994" s="124" t="s">
        <v>2947</v>
      </c>
      <c r="C2994" s="125"/>
      <c r="D2994" s="138">
        <v>0.23219999999999999</v>
      </c>
      <c r="E2994" s="138">
        <v>0.58750000000000002</v>
      </c>
      <c r="F2994" s="133"/>
      <c r="G2994" s="133"/>
      <c r="H2994" s="133"/>
      <c r="I2994" s="133"/>
    </row>
    <row r="2995" spans="1:9">
      <c r="A2995" s="123">
        <v>68099000</v>
      </c>
      <c r="B2995" s="124" t="s">
        <v>2948</v>
      </c>
      <c r="C2995" s="125"/>
      <c r="D2995" s="136">
        <v>0.1085</v>
      </c>
      <c r="E2995" s="136">
        <v>0.20569999999999999</v>
      </c>
      <c r="F2995" s="133"/>
      <c r="G2995" s="133"/>
      <c r="H2995" s="133"/>
      <c r="I2995" s="133"/>
    </row>
    <row r="2996" spans="1:9" ht="27">
      <c r="A2996" s="123">
        <v>68101900</v>
      </c>
      <c r="B2996" s="124" t="s">
        <v>2949</v>
      </c>
      <c r="C2996" s="125"/>
      <c r="D2996" s="138">
        <v>0.32669999999999999</v>
      </c>
      <c r="E2996" s="138">
        <v>0.58879999999999999</v>
      </c>
      <c r="F2996" s="133"/>
      <c r="G2996" s="133"/>
      <c r="H2996" s="133"/>
      <c r="I2996" s="133"/>
    </row>
    <row r="2997" spans="1:9">
      <c r="A2997" s="123">
        <v>68109100</v>
      </c>
      <c r="B2997" s="124" t="s">
        <v>2950</v>
      </c>
      <c r="C2997" s="125"/>
      <c r="D2997" s="138">
        <v>210.11179999999999</v>
      </c>
      <c r="E2997" s="138">
        <v>210.11179999999999</v>
      </c>
      <c r="F2997" s="133"/>
      <c r="G2997" s="133"/>
      <c r="H2997" s="133"/>
      <c r="I2997" s="133"/>
    </row>
    <row r="2998" spans="1:9">
      <c r="A2998" s="123">
        <v>68109900</v>
      </c>
      <c r="B2998" s="124" t="s">
        <v>2951</v>
      </c>
      <c r="C2998" s="125"/>
      <c r="D2998" s="136">
        <v>1.7743</v>
      </c>
      <c r="E2998" s="136">
        <v>1.7743</v>
      </c>
      <c r="F2998" s="133"/>
      <c r="G2998" s="133"/>
      <c r="H2998" s="133"/>
      <c r="I2998" s="133"/>
    </row>
    <row r="2999" spans="1:9" ht="27">
      <c r="A2999" s="123">
        <v>68114000</v>
      </c>
      <c r="B2999" s="124" t="s">
        <v>2952</v>
      </c>
      <c r="C2999" s="125"/>
      <c r="D2999" s="138">
        <v>1.4442999999999999</v>
      </c>
      <c r="E2999" s="138">
        <v>1.8735999999999999</v>
      </c>
      <c r="F2999" s="133"/>
      <c r="G2999" s="133"/>
      <c r="H2999" s="133"/>
      <c r="I2999" s="133"/>
    </row>
    <row r="3000" spans="1:9">
      <c r="A3000" s="123">
        <v>68118200</v>
      </c>
      <c r="B3000" s="126" t="s">
        <v>2953</v>
      </c>
      <c r="C3000" s="125"/>
      <c r="D3000" s="136">
        <v>8.3074999999999992</v>
      </c>
      <c r="E3000" s="136">
        <v>10.7286</v>
      </c>
      <c r="F3000" s="133"/>
      <c r="G3000" s="133"/>
      <c r="H3000" s="133"/>
      <c r="I3000" s="133"/>
    </row>
    <row r="3001" spans="1:9" ht="27">
      <c r="A3001" s="123">
        <v>68118900</v>
      </c>
      <c r="B3001" s="124" t="s">
        <v>2954</v>
      </c>
      <c r="C3001" s="125"/>
      <c r="D3001" s="138">
        <v>4.4166999999999996</v>
      </c>
      <c r="E3001" s="138">
        <v>17.281600000000001</v>
      </c>
      <c r="F3001" s="133"/>
      <c r="G3001" s="133"/>
      <c r="H3001" s="133"/>
      <c r="I3001" s="133"/>
    </row>
    <row r="3002" spans="1:9">
      <c r="A3002" s="123">
        <v>68129100</v>
      </c>
      <c r="B3002" s="126" t="s">
        <v>2955</v>
      </c>
      <c r="C3002" s="125"/>
      <c r="D3002" s="136">
        <v>3.6238000000000001</v>
      </c>
      <c r="E3002" s="136">
        <v>7.6620999999999997</v>
      </c>
      <c r="F3002" s="133"/>
      <c r="G3002" s="133"/>
      <c r="H3002" s="133"/>
      <c r="I3002" s="133"/>
    </row>
    <row r="3003" spans="1:9" ht="27">
      <c r="A3003" s="123">
        <v>68129910</v>
      </c>
      <c r="B3003" s="124" t="s">
        <v>2956</v>
      </c>
      <c r="C3003" s="125"/>
      <c r="D3003" s="138">
        <v>1.8531</v>
      </c>
      <c r="E3003" s="138">
        <v>4.8106999999999998</v>
      </c>
      <c r="F3003" s="133"/>
      <c r="G3003" s="133"/>
      <c r="H3003" s="133"/>
      <c r="I3003" s="133"/>
    </row>
    <row r="3004" spans="1:9">
      <c r="A3004" s="123">
        <v>68129990</v>
      </c>
      <c r="B3004" s="124" t="s">
        <v>2957</v>
      </c>
      <c r="C3004" s="125"/>
      <c r="D3004" s="136">
        <v>0.9264</v>
      </c>
      <c r="E3004" s="136">
        <v>2.6255000000000002</v>
      </c>
      <c r="F3004" s="133"/>
      <c r="G3004" s="133"/>
      <c r="H3004" s="133"/>
      <c r="I3004" s="133"/>
    </row>
    <row r="3005" spans="1:9" ht="27">
      <c r="A3005" s="123">
        <v>68132000</v>
      </c>
      <c r="B3005" s="124" t="s">
        <v>2958</v>
      </c>
      <c r="C3005" s="125"/>
      <c r="D3005" s="138">
        <v>2.9662999999999999</v>
      </c>
      <c r="E3005" s="138">
        <v>3.7259000000000002</v>
      </c>
      <c r="F3005" s="133"/>
      <c r="G3005" s="133"/>
      <c r="H3005" s="133"/>
      <c r="I3005" s="133"/>
    </row>
    <row r="3006" spans="1:9">
      <c r="A3006" s="123">
        <v>68138110</v>
      </c>
      <c r="B3006" s="124" t="s">
        <v>2959</v>
      </c>
      <c r="C3006" s="125"/>
      <c r="D3006" s="136">
        <v>2.65</v>
      </c>
      <c r="E3006" s="136">
        <v>7.5739999999999998</v>
      </c>
      <c r="F3006" s="133"/>
      <c r="G3006" s="133"/>
      <c r="H3006" s="133"/>
      <c r="I3006" s="133"/>
    </row>
    <row r="3007" spans="1:9" ht="27">
      <c r="A3007" s="123">
        <v>68138190</v>
      </c>
      <c r="B3007" s="124" t="s">
        <v>2960</v>
      </c>
      <c r="C3007" s="125"/>
      <c r="D3007" s="136">
        <v>4.1163999999999996</v>
      </c>
      <c r="E3007" s="136">
        <v>7.9067999999999996</v>
      </c>
      <c r="F3007" s="133"/>
      <c r="G3007" s="133"/>
      <c r="H3007" s="133"/>
      <c r="I3007" s="133"/>
    </row>
    <row r="3008" spans="1:9">
      <c r="A3008" s="123">
        <v>68138910</v>
      </c>
      <c r="B3008" s="124" t="s">
        <v>2961</v>
      </c>
      <c r="C3008" s="125"/>
      <c r="D3008" s="136">
        <v>2.5720000000000001</v>
      </c>
      <c r="E3008" s="136">
        <v>4.6295000000000002</v>
      </c>
      <c r="F3008" s="133"/>
      <c r="G3008" s="133"/>
      <c r="H3008" s="133"/>
      <c r="I3008" s="133"/>
    </row>
    <row r="3009" spans="1:9">
      <c r="A3009" s="123">
        <v>68138990</v>
      </c>
      <c r="B3009" s="124" t="s">
        <v>2962</v>
      </c>
      <c r="C3009" s="125"/>
      <c r="D3009" s="138">
        <v>0.35699999999999998</v>
      </c>
      <c r="E3009" s="138">
        <v>14.326499999999999</v>
      </c>
      <c r="F3009" s="133"/>
      <c r="G3009" s="133"/>
      <c r="H3009" s="133"/>
      <c r="I3009" s="133"/>
    </row>
    <row r="3010" spans="1:9" ht="27">
      <c r="A3010" s="123">
        <v>68141000</v>
      </c>
      <c r="B3010" s="124" t="s">
        <v>2963</v>
      </c>
      <c r="C3010" s="125"/>
      <c r="D3010" s="138">
        <v>3.3165</v>
      </c>
      <c r="E3010" s="138">
        <v>24.305700000000002</v>
      </c>
      <c r="F3010" s="133"/>
      <c r="G3010" s="133"/>
      <c r="H3010" s="133"/>
      <c r="I3010" s="133"/>
    </row>
    <row r="3011" spans="1:9">
      <c r="A3011" s="123">
        <v>68149000</v>
      </c>
      <c r="B3011" s="124" t="s">
        <v>2964</v>
      </c>
      <c r="C3011" s="125"/>
      <c r="D3011" s="138">
        <v>15.5726</v>
      </c>
      <c r="E3011" s="138">
        <v>29.220199999999998</v>
      </c>
      <c r="F3011" s="133"/>
      <c r="G3011" s="133"/>
      <c r="H3011" s="133"/>
      <c r="I3011" s="133"/>
    </row>
    <row r="3012" spans="1:9">
      <c r="A3012" s="123">
        <v>68151100</v>
      </c>
      <c r="B3012" s="126" t="s">
        <v>2965</v>
      </c>
      <c r="C3012" s="125"/>
      <c r="D3012" s="138">
        <v>14.813700000000001</v>
      </c>
      <c r="E3012" s="138">
        <v>18.271000000000001</v>
      </c>
      <c r="F3012" s="133"/>
      <c r="G3012" s="133"/>
      <c r="H3012" s="133"/>
      <c r="I3012" s="133"/>
    </row>
    <row r="3013" spans="1:9" ht="27">
      <c r="A3013" s="123">
        <v>68151200</v>
      </c>
      <c r="B3013" s="126" t="s">
        <v>2966</v>
      </c>
      <c r="C3013" s="125"/>
      <c r="D3013" s="138">
        <v>4.4706999999999999</v>
      </c>
      <c r="E3013" s="138">
        <v>5.6010999999999997</v>
      </c>
      <c r="F3013" s="133"/>
      <c r="G3013" s="133"/>
      <c r="H3013" s="133"/>
      <c r="I3013" s="133"/>
    </row>
    <row r="3014" spans="1:9">
      <c r="A3014" s="123">
        <v>68151300</v>
      </c>
      <c r="B3014" s="126" t="s">
        <v>2967</v>
      </c>
      <c r="C3014" s="125"/>
      <c r="D3014" s="136">
        <v>1.5688</v>
      </c>
      <c r="E3014" s="136">
        <v>2.3976999999999999</v>
      </c>
      <c r="F3014" s="133"/>
      <c r="G3014" s="133"/>
      <c r="H3014" s="133"/>
      <c r="I3014" s="133"/>
    </row>
    <row r="3015" spans="1:9">
      <c r="A3015" s="123">
        <v>68151900</v>
      </c>
      <c r="B3015" s="126" t="s">
        <v>124</v>
      </c>
      <c r="C3015" s="125"/>
      <c r="D3015" s="136">
        <v>17.081</v>
      </c>
      <c r="E3015" s="136">
        <v>17.081</v>
      </c>
      <c r="F3015" s="133"/>
      <c r="G3015" s="133"/>
      <c r="H3015" s="133"/>
      <c r="I3015" s="133"/>
    </row>
    <row r="3016" spans="1:9" ht="27">
      <c r="A3016" s="123">
        <v>68159190</v>
      </c>
      <c r="B3016" s="124" t="s">
        <v>2968</v>
      </c>
      <c r="C3016" s="125"/>
      <c r="D3016" s="136">
        <v>99.565200000000004</v>
      </c>
      <c r="E3016" s="136">
        <v>99.565200000000004</v>
      </c>
      <c r="F3016" s="133"/>
      <c r="G3016" s="133"/>
      <c r="H3016" s="133"/>
      <c r="I3016" s="133"/>
    </row>
    <row r="3017" spans="1:9">
      <c r="A3017" s="123">
        <v>68159911</v>
      </c>
      <c r="B3017" s="124" t="s">
        <v>2969</v>
      </c>
      <c r="C3017" s="125"/>
      <c r="D3017" s="136">
        <v>1.2374000000000001</v>
      </c>
      <c r="E3017" s="136">
        <v>2.6421000000000001</v>
      </c>
      <c r="F3017" s="133"/>
      <c r="G3017" s="133"/>
      <c r="H3017" s="133"/>
      <c r="I3017" s="133"/>
    </row>
    <row r="3018" spans="1:9">
      <c r="A3018" s="123">
        <v>68159912</v>
      </c>
      <c r="B3018" s="124" t="s">
        <v>2970</v>
      </c>
      <c r="C3018" s="125"/>
      <c r="D3018" s="136">
        <v>2.0968</v>
      </c>
      <c r="E3018" s="136">
        <v>1.9189000000000001</v>
      </c>
      <c r="F3018" s="133"/>
      <c r="G3018" s="133"/>
      <c r="H3018" s="133"/>
      <c r="I3018" s="133"/>
    </row>
    <row r="3019" spans="1:9">
      <c r="A3019" s="123">
        <v>68159990</v>
      </c>
      <c r="B3019" s="124" t="s">
        <v>2971</v>
      </c>
      <c r="C3019" s="125"/>
      <c r="D3019" s="138">
        <v>0.78600000000000003</v>
      </c>
      <c r="E3019" s="138">
        <v>1.3869</v>
      </c>
      <c r="F3019" s="133"/>
      <c r="G3019" s="133"/>
      <c r="H3019" s="133"/>
      <c r="I3019" s="133"/>
    </row>
    <row r="3020" spans="1:9">
      <c r="A3020" s="123">
        <v>69010000</v>
      </c>
      <c r="B3020" s="124" t="s">
        <v>2972</v>
      </c>
      <c r="C3020" s="125"/>
      <c r="D3020" s="138">
        <v>2.0038999999999998</v>
      </c>
      <c r="E3020" s="138">
        <v>2.7703000000000002</v>
      </c>
      <c r="F3020" s="133"/>
      <c r="G3020" s="133"/>
      <c r="H3020" s="133"/>
      <c r="I3020" s="133"/>
    </row>
    <row r="3021" spans="1:9" ht="27">
      <c r="A3021" s="123">
        <v>69021018</v>
      </c>
      <c r="B3021" s="124" t="s">
        <v>2973</v>
      </c>
      <c r="C3021" s="125"/>
      <c r="D3021" s="136">
        <v>0.77949999999999997</v>
      </c>
      <c r="E3021" s="136">
        <v>0.97340000000000004</v>
      </c>
      <c r="F3021" s="133"/>
      <c r="G3021" s="133"/>
      <c r="H3021" s="133"/>
      <c r="I3021" s="133"/>
    </row>
    <row r="3022" spans="1:9">
      <c r="A3022" s="123">
        <v>69021019</v>
      </c>
      <c r="B3022" s="124" t="s">
        <v>2974</v>
      </c>
      <c r="C3022" s="125"/>
      <c r="D3022" s="136">
        <v>0.37840000000000001</v>
      </c>
      <c r="E3022" s="136">
        <v>0.88919999999999999</v>
      </c>
      <c r="F3022" s="133"/>
      <c r="G3022" s="133"/>
      <c r="H3022" s="133"/>
      <c r="I3022" s="133"/>
    </row>
    <row r="3023" spans="1:9" ht="27">
      <c r="A3023" s="123">
        <v>69021090</v>
      </c>
      <c r="B3023" s="124" t="s">
        <v>2975</v>
      </c>
      <c r="C3023" s="125"/>
      <c r="D3023" s="136">
        <v>9.6358999999999995</v>
      </c>
      <c r="E3023" s="136">
        <v>10.521800000000001</v>
      </c>
      <c r="F3023" s="133"/>
      <c r="G3023" s="133"/>
      <c r="H3023" s="133"/>
      <c r="I3023" s="133"/>
    </row>
    <row r="3024" spans="1:9">
      <c r="A3024" s="123">
        <v>69022010</v>
      </c>
      <c r="B3024" s="124" t="s">
        <v>2976</v>
      </c>
      <c r="C3024" s="125"/>
      <c r="D3024" s="136">
        <v>0.9294</v>
      </c>
      <c r="E3024" s="136">
        <v>1.7545999999999999</v>
      </c>
      <c r="F3024" s="133"/>
      <c r="G3024" s="133"/>
      <c r="H3024" s="133"/>
      <c r="I3024" s="133"/>
    </row>
    <row r="3025" spans="1:9">
      <c r="A3025" s="123">
        <v>69022091</v>
      </c>
      <c r="B3025" s="124" t="s">
        <v>2977</v>
      </c>
      <c r="C3025" s="125"/>
      <c r="D3025" s="138">
        <v>2.0045999999999999</v>
      </c>
      <c r="E3025" s="138">
        <v>2.2277999999999998</v>
      </c>
      <c r="F3025" s="133"/>
      <c r="G3025" s="133"/>
      <c r="H3025" s="133"/>
      <c r="I3025" s="133"/>
    </row>
    <row r="3026" spans="1:9">
      <c r="A3026" s="123">
        <v>69022092</v>
      </c>
      <c r="B3026" s="124" t="s">
        <v>2978</v>
      </c>
      <c r="C3026" s="125"/>
      <c r="D3026" s="138">
        <v>0.82509999999999994</v>
      </c>
      <c r="E3026" s="138">
        <v>1.2333000000000001</v>
      </c>
      <c r="F3026" s="133"/>
      <c r="G3026" s="133"/>
      <c r="H3026" s="133"/>
      <c r="I3026" s="133"/>
    </row>
    <row r="3027" spans="1:9">
      <c r="A3027" s="123">
        <v>69022093</v>
      </c>
      <c r="B3027" s="124" t="s">
        <v>2979</v>
      </c>
      <c r="C3027" s="125"/>
      <c r="D3027" s="136">
        <v>2.1133999999999999</v>
      </c>
      <c r="E3027" s="136">
        <v>2.3599000000000001</v>
      </c>
      <c r="F3027" s="133"/>
      <c r="G3027" s="133"/>
      <c r="H3027" s="133"/>
      <c r="I3027" s="133"/>
    </row>
    <row r="3028" spans="1:9" ht="27">
      <c r="A3028" s="123">
        <v>69022099</v>
      </c>
      <c r="B3028" s="124" t="s">
        <v>2980</v>
      </c>
      <c r="C3028" s="125"/>
      <c r="D3028" s="138">
        <v>1.3015000000000001</v>
      </c>
      <c r="E3028" s="138">
        <v>0.99550000000000005</v>
      </c>
      <c r="F3028" s="133"/>
      <c r="G3028" s="133"/>
      <c r="H3028" s="133"/>
      <c r="I3028" s="133"/>
    </row>
    <row r="3029" spans="1:9">
      <c r="A3029" s="123">
        <v>69029040</v>
      </c>
      <c r="B3029" s="124" t="s">
        <v>2981</v>
      </c>
      <c r="C3029" s="125"/>
      <c r="D3029" s="136">
        <v>6.4509999999999996</v>
      </c>
      <c r="E3029" s="136">
        <v>6.4070999999999998</v>
      </c>
      <c r="F3029" s="133"/>
      <c r="G3029" s="133"/>
      <c r="H3029" s="133"/>
      <c r="I3029" s="133"/>
    </row>
    <row r="3030" spans="1:9" ht="27">
      <c r="A3030" s="123">
        <v>69029090</v>
      </c>
      <c r="B3030" s="124" t="s">
        <v>2982</v>
      </c>
      <c r="C3030" s="125"/>
      <c r="D3030" s="138">
        <v>3.0087000000000002</v>
      </c>
      <c r="E3030" s="138">
        <v>3.0087000000000002</v>
      </c>
      <c r="F3030" s="133"/>
      <c r="G3030" s="133"/>
      <c r="H3030" s="133"/>
      <c r="I3030" s="133"/>
    </row>
    <row r="3031" spans="1:9">
      <c r="A3031" s="123">
        <v>69031011</v>
      </c>
      <c r="B3031" s="124" t="s">
        <v>2983</v>
      </c>
      <c r="C3031" s="125"/>
      <c r="D3031" s="136">
        <v>2.4197000000000002</v>
      </c>
      <c r="E3031" s="136">
        <v>15.699</v>
      </c>
      <c r="F3031" s="133"/>
      <c r="G3031" s="133"/>
      <c r="H3031" s="133"/>
      <c r="I3031" s="133"/>
    </row>
    <row r="3032" spans="1:9" ht="27">
      <c r="A3032" s="123">
        <v>69031012</v>
      </c>
      <c r="B3032" s="124" t="s">
        <v>2984</v>
      </c>
      <c r="C3032" s="125"/>
      <c r="D3032" s="138">
        <v>5.8</v>
      </c>
      <c r="E3032" s="138">
        <v>5.8</v>
      </c>
      <c r="F3032" s="133"/>
      <c r="G3032" s="133"/>
      <c r="H3032" s="133"/>
      <c r="I3032" s="133"/>
    </row>
    <row r="3033" spans="1:9">
      <c r="A3033" s="123">
        <v>69031019</v>
      </c>
      <c r="B3033" s="124" t="s">
        <v>2985</v>
      </c>
      <c r="C3033" s="125"/>
      <c r="D3033" s="136">
        <v>5.6308999999999996</v>
      </c>
      <c r="E3033" s="136">
        <v>5.5846</v>
      </c>
      <c r="F3033" s="133"/>
      <c r="G3033" s="133"/>
      <c r="H3033" s="133"/>
      <c r="I3033" s="133"/>
    </row>
    <row r="3034" spans="1:9" ht="27">
      <c r="A3034" s="123">
        <v>69031030</v>
      </c>
      <c r="B3034" s="124" t="s">
        <v>2986</v>
      </c>
      <c r="C3034" s="125"/>
      <c r="D3034" s="138">
        <v>5.6108000000000002</v>
      </c>
      <c r="E3034" s="138">
        <v>9.3089999999999993</v>
      </c>
      <c r="F3034" s="133"/>
      <c r="G3034" s="133"/>
      <c r="H3034" s="133"/>
      <c r="I3034" s="133"/>
    </row>
    <row r="3035" spans="1:9">
      <c r="A3035" s="123">
        <v>69031040</v>
      </c>
      <c r="B3035" s="124" t="s">
        <v>2987</v>
      </c>
      <c r="C3035" s="125"/>
      <c r="D3035" s="138">
        <v>0.80810000000000004</v>
      </c>
      <c r="E3035" s="138">
        <v>0.92759999999999998</v>
      </c>
      <c r="F3035" s="133"/>
      <c r="G3035" s="133"/>
      <c r="H3035" s="133"/>
      <c r="I3035" s="133"/>
    </row>
    <row r="3036" spans="1:9" ht="27">
      <c r="A3036" s="123">
        <v>69031090</v>
      </c>
      <c r="B3036" s="124" t="s">
        <v>2988</v>
      </c>
      <c r="C3036" s="125"/>
      <c r="D3036" s="138">
        <v>4.3951000000000002</v>
      </c>
      <c r="E3036" s="138">
        <v>5.2591000000000001</v>
      </c>
      <c r="F3036" s="133"/>
      <c r="G3036" s="133"/>
      <c r="H3036" s="133"/>
      <c r="I3036" s="133"/>
    </row>
    <row r="3037" spans="1:9" ht="27">
      <c r="A3037" s="123">
        <v>69032010</v>
      </c>
      <c r="B3037" s="124" t="s">
        <v>2989</v>
      </c>
      <c r="C3037" s="125"/>
      <c r="D3037" s="138">
        <v>2.1238000000000001</v>
      </c>
      <c r="E3037" s="138">
        <v>3.7385999999999999</v>
      </c>
      <c r="F3037" s="133"/>
      <c r="G3037" s="133"/>
      <c r="H3037" s="133"/>
      <c r="I3037" s="133"/>
    </row>
    <row r="3038" spans="1:9" ht="27">
      <c r="A3038" s="123">
        <v>69032020</v>
      </c>
      <c r="B3038" s="124" t="s">
        <v>2990</v>
      </c>
      <c r="C3038" s="125"/>
      <c r="D3038" s="138">
        <v>2.5777000000000001</v>
      </c>
      <c r="E3038" s="138">
        <v>3.9295</v>
      </c>
      <c r="F3038" s="133"/>
      <c r="G3038" s="133"/>
      <c r="H3038" s="133"/>
      <c r="I3038" s="133"/>
    </row>
    <row r="3039" spans="1:9">
      <c r="A3039" s="123">
        <v>69032030</v>
      </c>
      <c r="B3039" s="124" t="s">
        <v>2991</v>
      </c>
      <c r="C3039" s="125"/>
      <c r="D3039" s="136">
        <v>10.7646</v>
      </c>
      <c r="E3039" s="136">
        <v>13.3596</v>
      </c>
      <c r="F3039" s="133"/>
      <c r="G3039" s="133"/>
      <c r="H3039" s="133"/>
      <c r="I3039" s="133"/>
    </row>
    <row r="3040" spans="1:9" ht="27">
      <c r="A3040" s="123">
        <v>69032090</v>
      </c>
      <c r="B3040" s="124" t="s">
        <v>2992</v>
      </c>
      <c r="C3040" s="125"/>
      <c r="D3040" s="138">
        <v>3.46</v>
      </c>
      <c r="E3040" s="138">
        <v>4.4984000000000002</v>
      </c>
      <c r="F3040" s="133"/>
      <c r="G3040" s="133"/>
      <c r="H3040" s="133"/>
      <c r="I3040" s="133"/>
    </row>
    <row r="3041" spans="1:9">
      <c r="A3041" s="123">
        <v>69039011</v>
      </c>
      <c r="B3041" s="124" t="s">
        <v>2993</v>
      </c>
      <c r="C3041" s="125"/>
      <c r="D3041" s="136">
        <v>2.5499000000000001</v>
      </c>
      <c r="E3041" s="136">
        <v>6.1280999999999999</v>
      </c>
      <c r="F3041" s="133"/>
      <c r="G3041" s="133"/>
      <c r="H3041" s="133"/>
      <c r="I3041" s="133"/>
    </row>
    <row r="3042" spans="1:9" ht="27">
      <c r="A3042" s="123">
        <v>69039019</v>
      </c>
      <c r="B3042" s="124" t="s">
        <v>2994</v>
      </c>
      <c r="C3042" s="125"/>
      <c r="D3042" s="138">
        <v>2.8395999999999999</v>
      </c>
      <c r="E3042" s="138">
        <v>5.3399000000000001</v>
      </c>
      <c r="F3042" s="133"/>
      <c r="G3042" s="133"/>
      <c r="H3042" s="133"/>
      <c r="I3042" s="133"/>
    </row>
    <row r="3043" spans="1:9">
      <c r="A3043" s="123">
        <v>69039091</v>
      </c>
      <c r="B3043" s="124" t="s">
        <v>2995</v>
      </c>
      <c r="C3043" s="125"/>
      <c r="D3043" s="136">
        <v>7.1428000000000003</v>
      </c>
      <c r="E3043" s="136">
        <v>10.757300000000001</v>
      </c>
      <c r="F3043" s="133"/>
      <c r="G3043" s="133"/>
      <c r="H3043" s="133"/>
      <c r="I3043" s="133"/>
    </row>
    <row r="3044" spans="1:9" ht="27">
      <c r="A3044" s="123">
        <v>69039092</v>
      </c>
      <c r="B3044" s="124" t="s">
        <v>2996</v>
      </c>
      <c r="C3044" s="125"/>
      <c r="D3044" s="138">
        <v>19.142600000000002</v>
      </c>
      <c r="E3044" s="138">
        <v>19.142600000000002</v>
      </c>
      <c r="F3044" s="133"/>
      <c r="G3044" s="133"/>
      <c r="H3044" s="133"/>
      <c r="I3044" s="133"/>
    </row>
    <row r="3045" spans="1:9">
      <c r="A3045" s="123">
        <v>69039099</v>
      </c>
      <c r="B3045" s="124" t="s">
        <v>2997</v>
      </c>
      <c r="C3045" s="125"/>
      <c r="D3045" s="136">
        <v>45.158200000000001</v>
      </c>
      <c r="E3045" s="136">
        <v>49.751800000000003</v>
      </c>
      <c r="F3045" s="133"/>
      <c r="G3045" s="133"/>
      <c r="H3045" s="133"/>
      <c r="I3045" s="133"/>
    </row>
    <row r="3046" spans="1:9" ht="27">
      <c r="A3046" s="123">
        <v>69049000</v>
      </c>
      <c r="B3046" s="124" t="s">
        <v>2998</v>
      </c>
      <c r="C3046" s="125"/>
      <c r="D3046" s="136">
        <v>0.34339999999999998</v>
      </c>
      <c r="E3046" s="136">
        <v>0.71709999999999996</v>
      </c>
      <c r="F3046" s="133"/>
      <c r="G3046" s="133"/>
      <c r="H3046" s="133"/>
      <c r="I3046" s="133"/>
    </row>
    <row r="3047" spans="1:9">
      <c r="A3047" s="123">
        <v>69060000</v>
      </c>
      <c r="B3047" s="124" t="s">
        <v>2999</v>
      </c>
      <c r="C3047" s="125"/>
      <c r="D3047" s="136">
        <v>0.51319999999999999</v>
      </c>
      <c r="E3047" s="136">
        <v>0.70689999999999997</v>
      </c>
      <c r="F3047" s="133"/>
      <c r="G3047" s="133"/>
      <c r="H3047" s="133"/>
      <c r="I3047" s="133"/>
    </row>
    <row r="3048" spans="1:9">
      <c r="A3048" s="123">
        <v>69072100</v>
      </c>
      <c r="B3048" s="126" t="s">
        <v>3000</v>
      </c>
      <c r="C3048" s="125"/>
      <c r="D3048" s="136">
        <v>0.46710000000000002</v>
      </c>
      <c r="E3048" s="136">
        <v>0.46710000000000002</v>
      </c>
      <c r="F3048" s="133"/>
      <c r="G3048" s="133"/>
      <c r="H3048" s="133"/>
      <c r="I3048" s="133"/>
    </row>
    <row r="3049" spans="1:9">
      <c r="A3049" s="123">
        <v>69072200</v>
      </c>
      <c r="B3049" s="126" t="s">
        <v>3001</v>
      </c>
      <c r="C3049" s="125"/>
      <c r="D3049" s="136">
        <v>0.39360000000000001</v>
      </c>
      <c r="E3049" s="136">
        <v>1.0981000000000001</v>
      </c>
      <c r="F3049" s="133"/>
      <c r="G3049" s="133"/>
      <c r="H3049" s="133"/>
      <c r="I3049" s="133"/>
    </row>
    <row r="3050" spans="1:9">
      <c r="A3050" s="123">
        <v>69072300</v>
      </c>
      <c r="B3050" s="126" t="s">
        <v>3001</v>
      </c>
      <c r="C3050" s="125"/>
      <c r="D3050" s="138">
        <v>0.6038</v>
      </c>
      <c r="E3050" s="138">
        <v>0.48</v>
      </c>
      <c r="F3050" s="133"/>
      <c r="G3050" s="133"/>
      <c r="H3050" s="133"/>
      <c r="I3050" s="133"/>
    </row>
    <row r="3051" spans="1:9">
      <c r="A3051" s="123">
        <v>69073000</v>
      </c>
      <c r="B3051" s="126" t="s">
        <v>3002</v>
      </c>
      <c r="C3051" s="125"/>
      <c r="D3051" s="136">
        <v>0.50849999999999995</v>
      </c>
      <c r="E3051" s="136">
        <v>0.65669999999999995</v>
      </c>
      <c r="F3051" s="133"/>
      <c r="G3051" s="133"/>
      <c r="H3051" s="133"/>
      <c r="I3051" s="133"/>
    </row>
    <row r="3052" spans="1:9">
      <c r="A3052" s="123">
        <v>69074000</v>
      </c>
      <c r="B3052" s="126" t="s">
        <v>3003</v>
      </c>
      <c r="C3052" s="125"/>
      <c r="D3052" s="138">
        <v>495.94130000000001</v>
      </c>
      <c r="E3052" s="138">
        <v>495.94130000000001</v>
      </c>
      <c r="F3052" s="133"/>
      <c r="G3052" s="133"/>
      <c r="H3052" s="133"/>
      <c r="I3052" s="133"/>
    </row>
    <row r="3053" spans="1:9">
      <c r="A3053" s="123">
        <v>69091100</v>
      </c>
      <c r="B3053" s="124" t="s">
        <v>3004</v>
      </c>
      <c r="C3053" s="125"/>
      <c r="D3053" s="136">
        <v>50.095300000000002</v>
      </c>
      <c r="E3053" s="136">
        <v>101.27079999999999</v>
      </c>
      <c r="F3053" s="133"/>
      <c r="G3053" s="133"/>
      <c r="H3053" s="133"/>
      <c r="I3053" s="133"/>
    </row>
    <row r="3054" spans="1:9" ht="27">
      <c r="A3054" s="123">
        <v>69091210</v>
      </c>
      <c r="B3054" s="124" t="s">
        <v>3005</v>
      </c>
      <c r="C3054" s="125"/>
      <c r="D3054" s="138">
        <v>0.85</v>
      </c>
      <c r="E3054" s="138">
        <v>0.95</v>
      </c>
      <c r="F3054" s="133"/>
      <c r="G3054" s="133"/>
      <c r="H3054" s="133"/>
      <c r="I3054" s="133"/>
    </row>
    <row r="3055" spans="1:9">
      <c r="A3055" s="123">
        <v>69091230</v>
      </c>
      <c r="B3055" s="124" t="s">
        <v>3006</v>
      </c>
      <c r="C3055" s="125"/>
      <c r="D3055" s="138">
        <v>5.4095000000000004</v>
      </c>
      <c r="E3055" s="138">
        <v>7.9810999999999996</v>
      </c>
      <c r="F3055" s="133"/>
      <c r="G3055" s="133"/>
      <c r="H3055" s="133"/>
      <c r="I3055" s="133"/>
    </row>
    <row r="3056" spans="1:9" ht="27">
      <c r="A3056" s="123">
        <v>69091290</v>
      </c>
      <c r="B3056" s="124" t="s">
        <v>3007</v>
      </c>
      <c r="C3056" s="125"/>
      <c r="D3056" s="136">
        <v>1.7789999999999999</v>
      </c>
      <c r="E3056" s="136">
        <v>6.5513000000000003</v>
      </c>
      <c r="F3056" s="133"/>
      <c r="G3056" s="133"/>
      <c r="H3056" s="133"/>
      <c r="I3056" s="133"/>
    </row>
    <row r="3057" spans="1:9" ht="27">
      <c r="A3057" s="123">
        <v>69091930</v>
      </c>
      <c r="B3057" s="124" t="s">
        <v>3008</v>
      </c>
      <c r="C3057" s="125"/>
      <c r="D3057" s="138">
        <v>2.7523</v>
      </c>
      <c r="E3057" s="138">
        <v>2.5865999999999998</v>
      </c>
      <c r="F3057" s="133"/>
      <c r="G3057" s="133"/>
      <c r="H3057" s="133"/>
      <c r="I3057" s="133"/>
    </row>
    <row r="3058" spans="1:9">
      <c r="A3058" s="123">
        <v>69091990</v>
      </c>
      <c r="B3058" s="124" t="s">
        <v>3009</v>
      </c>
      <c r="C3058" s="125"/>
      <c r="D3058" s="136">
        <v>0.60840000000000005</v>
      </c>
      <c r="E3058" s="136">
        <v>0.997</v>
      </c>
      <c r="F3058" s="133"/>
      <c r="G3058" s="133"/>
      <c r="H3058" s="133"/>
      <c r="I3058" s="133"/>
    </row>
    <row r="3059" spans="1:9" ht="27">
      <c r="A3059" s="123">
        <v>69099000</v>
      </c>
      <c r="B3059" s="124" t="s">
        <v>3010</v>
      </c>
      <c r="C3059" s="125"/>
      <c r="D3059" s="138">
        <v>0.75719999999999998</v>
      </c>
      <c r="E3059" s="138">
        <v>1.1870000000000001</v>
      </c>
      <c r="F3059" s="133"/>
      <c r="G3059" s="133"/>
      <c r="H3059" s="133"/>
      <c r="I3059" s="133"/>
    </row>
    <row r="3060" spans="1:9">
      <c r="A3060" s="123">
        <v>69101000</v>
      </c>
      <c r="B3060" s="124" t="s">
        <v>3011</v>
      </c>
      <c r="C3060" s="125"/>
      <c r="D3060" s="136">
        <v>3.0623</v>
      </c>
      <c r="E3060" s="136">
        <v>12.491400000000001</v>
      </c>
      <c r="F3060" s="133"/>
      <c r="G3060" s="133"/>
      <c r="H3060" s="133"/>
      <c r="I3060" s="133"/>
    </row>
    <row r="3061" spans="1:9" ht="27">
      <c r="A3061" s="123">
        <v>69109000</v>
      </c>
      <c r="B3061" s="124" t="s">
        <v>3012</v>
      </c>
      <c r="C3061" s="125"/>
      <c r="D3061" s="138">
        <v>1.8329</v>
      </c>
      <c r="E3061" s="138">
        <v>3.8174999999999999</v>
      </c>
      <c r="F3061" s="133"/>
      <c r="G3061" s="133"/>
      <c r="H3061" s="133"/>
      <c r="I3061" s="133"/>
    </row>
    <row r="3062" spans="1:9">
      <c r="A3062" s="123">
        <v>69111010</v>
      </c>
      <c r="B3062" s="124" t="s">
        <v>3013</v>
      </c>
      <c r="C3062" s="125"/>
      <c r="D3062" s="136">
        <v>1.2242</v>
      </c>
      <c r="E3062" s="136">
        <v>2.5505</v>
      </c>
      <c r="F3062" s="133"/>
      <c r="G3062" s="133"/>
      <c r="H3062" s="133"/>
      <c r="I3062" s="133"/>
    </row>
    <row r="3063" spans="1:9" ht="27">
      <c r="A3063" s="123">
        <v>69111090</v>
      </c>
      <c r="B3063" s="124" t="s">
        <v>3014</v>
      </c>
      <c r="C3063" s="125"/>
      <c r="D3063" s="138">
        <v>1.5157</v>
      </c>
      <c r="E3063" s="138">
        <v>2.9493999999999998</v>
      </c>
      <c r="F3063" s="133"/>
      <c r="G3063" s="133"/>
      <c r="H3063" s="133"/>
      <c r="I3063" s="133"/>
    </row>
    <row r="3064" spans="1:9">
      <c r="A3064" s="123">
        <v>69119000</v>
      </c>
      <c r="B3064" s="124" t="s">
        <v>3015</v>
      </c>
      <c r="C3064" s="125"/>
      <c r="D3064" s="136">
        <v>1.0415000000000001</v>
      </c>
      <c r="E3064" s="136">
        <v>2.7248000000000001</v>
      </c>
      <c r="F3064" s="133"/>
      <c r="G3064" s="133"/>
      <c r="H3064" s="133"/>
      <c r="I3064" s="133"/>
    </row>
    <row r="3065" spans="1:9" ht="27">
      <c r="A3065" s="123">
        <v>69120000</v>
      </c>
      <c r="B3065" s="124" t="s">
        <v>3016</v>
      </c>
      <c r="C3065" s="125"/>
      <c r="D3065" s="138">
        <v>1.0005999999999999</v>
      </c>
      <c r="E3065" s="138">
        <v>1.9474</v>
      </c>
      <c r="F3065" s="133"/>
      <c r="G3065" s="133"/>
      <c r="H3065" s="133"/>
      <c r="I3065" s="133"/>
    </row>
    <row r="3066" spans="1:9">
      <c r="A3066" s="123">
        <v>69131000</v>
      </c>
      <c r="B3066" s="124" t="s">
        <v>3017</v>
      </c>
      <c r="C3066" s="125"/>
      <c r="D3066" s="138">
        <v>1.2322</v>
      </c>
      <c r="E3066" s="138">
        <v>1.198</v>
      </c>
      <c r="F3066" s="133"/>
      <c r="G3066" s="133"/>
      <c r="H3066" s="133"/>
      <c r="I3066" s="133"/>
    </row>
    <row r="3067" spans="1:9" ht="27">
      <c r="A3067" s="123">
        <v>69139000</v>
      </c>
      <c r="B3067" s="124" t="s">
        <v>3018</v>
      </c>
      <c r="C3067" s="125"/>
      <c r="D3067" s="136">
        <v>0.76959999999999995</v>
      </c>
      <c r="E3067" s="136">
        <v>2.6573000000000002</v>
      </c>
      <c r="F3067" s="133"/>
      <c r="G3067" s="133"/>
      <c r="H3067" s="133"/>
      <c r="I3067" s="133"/>
    </row>
    <row r="3068" spans="1:9">
      <c r="A3068" s="123">
        <v>69141000</v>
      </c>
      <c r="B3068" s="124" t="s">
        <v>3019</v>
      </c>
      <c r="C3068" s="125"/>
      <c r="D3068" s="136">
        <v>0.36230000000000001</v>
      </c>
      <c r="E3068" s="136">
        <v>0.47489999999999999</v>
      </c>
      <c r="F3068" s="133"/>
      <c r="G3068" s="133"/>
      <c r="H3068" s="133"/>
      <c r="I3068" s="133"/>
    </row>
    <row r="3069" spans="1:9">
      <c r="A3069" s="123">
        <v>69149000</v>
      </c>
      <c r="B3069" s="124" t="s">
        <v>3020</v>
      </c>
      <c r="C3069" s="125"/>
      <c r="D3069" s="136">
        <v>0.7036</v>
      </c>
      <c r="E3069" s="136">
        <v>4.8952999999999998</v>
      </c>
      <c r="F3069" s="133"/>
      <c r="G3069" s="133"/>
      <c r="H3069" s="133"/>
      <c r="I3069" s="133"/>
    </row>
    <row r="3070" spans="1:9">
      <c r="A3070" s="123">
        <v>70021000</v>
      </c>
      <c r="B3070" s="124" t="s">
        <v>3021</v>
      </c>
      <c r="C3070" s="125"/>
      <c r="D3070" s="136">
        <v>5.0364000000000004</v>
      </c>
      <c r="E3070" s="136">
        <v>3.9361000000000002</v>
      </c>
      <c r="F3070" s="133"/>
      <c r="G3070" s="133"/>
      <c r="H3070" s="133"/>
      <c r="I3070" s="133"/>
    </row>
    <row r="3071" spans="1:9">
      <c r="A3071" s="123">
        <v>70022000</v>
      </c>
      <c r="B3071" s="124" t="s">
        <v>3022</v>
      </c>
      <c r="C3071" s="125"/>
      <c r="D3071" s="136">
        <v>0.93620000000000003</v>
      </c>
      <c r="E3071" s="136">
        <v>1.0197000000000001</v>
      </c>
      <c r="F3071" s="133"/>
      <c r="G3071" s="133"/>
      <c r="H3071" s="133"/>
      <c r="I3071" s="133"/>
    </row>
    <row r="3072" spans="1:9">
      <c r="A3072" s="123">
        <v>70023100</v>
      </c>
      <c r="B3072" s="124" t="s">
        <v>3023</v>
      </c>
      <c r="C3072" s="125"/>
      <c r="D3072" s="136">
        <v>1.35</v>
      </c>
      <c r="E3072" s="136">
        <v>1.6029</v>
      </c>
      <c r="F3072" s="133"/>
      <c r="G3072" s="133"/>
      <c r="H3072" s="133"/>
      <c r="I3072" s="133"/>
    </row>
    <row r="3073" spans="1:9">
      <c r="A3073" s="123">
        <v>70023200</v>
      </c>
      <c r="B3073" s="126" t="s">
        <v>3024</v>
      </c>
      <c r="C3073" s="125"/>
      <c r="D3073" s="138">
        <v>3.101</v>
      </c>
      <c r="E3073" s="138">
        <v>3.1059000000000001</v>
      </c>
      <c r="F3073" s="133"/>
      <c r="G3073" s="133"/>
      <c r="H3073" s="133"/>
      <c r="I3073" s="133"/>
    </row>
    <row r="3074" spans="1:9">
      <c r="A3074" s="123">
        <v>70023900</v>
      </c>
      <c r="B3074" s="124" t="s">
        <v>3025</v>
      </c>
      <c r="C3074" s="125"/>
      <c r="D3074" s="136">
        <v>0.3609</v>
      </c>
      <c r="E3074" s="136">
        <v>0.41639999999999999</v>
      </c>
      <c r="F3074" s="133"/>
      <c r="G3074" s="133"/>
      <c r="H3074" s="133"/>
      <c r="I3074" s="133"/>
    </row>
    <row r="3075" spans="1:9" ht="27">
      <c r="A3075" s="123">
        <v>70031200</v>
      </c>
      <c r="B3075" s="124" t="s">
        <v>3026</v>
      </c>
      <c r="C3075" s="125"/>
      <c r="D3075" s="138">
        <v>0.70620000000000005</v>
      </c>
      <c r="E3075" s="138">
        <v>0.80769999999999997</v>
      </c>
      <c r="F3075" s="133"/>
      <c r="G3075" s="133"/>
      <c r="H3075" s="133"/>
      <c r="I3075" s="133"/>
    </row>
    <row r="3076" spans="1:9">
      <c r="A3076" s="123">
        <v>70031900</v>
      </c>
      <c r="B3076" s="124" t="s">
        <v>3027</v>
      </c>
      <c r="C3076" s="125"/>
      <c r="D3076" s="136">
        <v>0.47070000000000001</v>
      </c>
      <c r="E3076" s="136">
        <v>0.52290000000000003</v>
      </c>
      <c r="F3076" s="133"/>
      <c r="G3076" s="133"/>
      <c r="H3076" s="133"/>
      <c r="I3076" s="133"/>
    </row>
    <row r="3077" spans="1:9" ht="27">
      <c r="A3077" s="123">
        <v>70032000</v>
      </c>
      <c r="B3077" s="124" t="s">
        <v>3028</v>
      </c>
      <c r="C3077" s="125"/>
      <c r="D3077" s="138">
        <v>0.38840000000000002</v>
      </c>
      <c r="E3077" s="138">
        <v>0.47570000000000001</v>
      </c>
      <c r="F3077" s="133"/>
      <c r="G3077" s="133"/>
      <c r="H3077" s="133"/>
      <c r="I3077" s="133"/>
    </row>
    <row r="3078" spans="1:9">
      <c r="A3078" s="123">
        <v>70042000</v>
      </c>
      <c r="B3078" s="124" t="s">
        <v>3029</v>
      </c>
      <c r="C3078" s="125"/>
      <c r="D3078" s="138">
        <v>0.38650000000000001</v>
      </c>
      <c r="E3078" s="138">
        <v>0.52239999999999998</v>
      </c>
      <c r="F3078" s="133"/>
      <c r="G3078" s="133"/>
      <c r="H3078" s="133"/>
      <c r="I3078" s="133"/>
    </row>
    <row r="3079" spans="1:9" ht="27">
      <c r="A3079" s="123">
        <v>70049000</v>
      </c>
      <c r="B3079" s="124" t="s">
        <v>3030</v>
      </c>
      <c r="C3079" s="125"/>
      <c r="D3079" s="136">
        <v>0.28989999999999999</v>
      </c>
      <c r="E3079" s="136">
        <v>0.34460000000000002</v>
      </c>
      <c r="F3079" s="133"/>
      <c r="G3079" s="133"/>
      <c r="H3079" s="133"/>
      <c r="I3079" s="133"/>
    </row>
    <row r="3080" spans="1:9">
      <c r="A3080" s="123">
        <v>70051000</v>
      </c>
      <c r="B3080" s="124" t="s">
        <v>3031</v>
      </c>
      <c r="C3080" s="125"/>
      <c r="D3080" s="138">
        <v>0.1988</v>
      </c>
      <c r="E3080" s="138">
        <v>0.60919999999999996</v>
      </c>
      <c r="F3080" s="133"/>
      <c r="G3080" s="133"/>
      <c r="H3080" s="133"/>
      <c r="I3080" s="133"/>
    </row>
    <row r="3081" spans="1:9">
      <c r="A3081" s="123">
        <v>70052100</v>
      </c>
      <c r="B3081" s="124" t="s">
        <v>3032</v>
      </c>
      <c r="C3081" s="125"/>
      <c r="D3081" s="136">
        <v>0.2278</v>
      </c>
      <c r="E3081" s="136">
        <v>0.58960000000000001</v>
      </c>
      <c r="F3081" s="133"/>
      <c r="G3081" s="133"/>
      <c r="H3081" s="133"/>
      <c r="I3081" s="133"/>
    </row>
    <row r="3082" spans="1:9">
      <c r="A3082" s="123">
        <v>70052900</v>
      </c>
      <c r="B3082" s="124" t="s">
        <v>3033</v>
      </c>
      <c r="C3082" s="125"/>
      <c r="D3082" s="136">
        <v>1.5361</v>
      </c>
      <c r="E3082" s="136">
        <v>2.4022000000000001</v>
      </c>
      <c r="F3082" s="133"/>
      <c r="G3082" s="133"/>
      <c r="H3082" s="133"/>
      <c r="I3082" s="133"/>
    </row>
    <row r="3083" spans="1:9">
      <c r="A3083" s="123">
        <v>70060000</v>
      </c>
      <c r="B3083" s="124" t="s">
        <v>3034</v>
      </c>
      <c r="C3083" s="125"/>
      <c r="D3083" s="136">
        <v>0.93340000000000001</v>
      </c>
      <c r="E3083" s="136">
        <v>1.4197</v>
      </c>
      <c r="F3083" s="133"/>
      <c r="G3083" s="133"/>
      <c r="H3083" s="133"/>
      <c r="I3083" s="133"/>
    </row>
    <row r="3084" spans="1:9">
      <c r="A3084" s="123">
        <v>70071100</v>
      </c>
      <c r="B3084" s="124" t="s">
        <v>3035</v>
      </c>
      <c r="C3084" s="125"/>
      <c r="D3084" s="136">
        <v>2.0880000000000001</v>
      </c>
      <c r="E3084" s="136">
        <v>3.2103999999999999</v>
      </c>
      <c r="F3084" s="133"/>
      <c r="G3084" s="133"/>
      <c r="H3084" s="133"/>
      <c r="I3084" s="133"/>
    </row>
    <row r="3085" spans="1:9">
      <c r="A3085" s="123">
        <v>70071900</v>
      </c>
      <c r="B3085" s="124" t="s">
        <v>3036</v>
      </c>
      <c r="C3085" s="125"/>
      <c r="D3085" s="136">
        <v>0.35249999999999998</v>
      </c>
      <c r="E3085" s="136">
        <v>0.4</v>
      </c>
      <c r="F3085" s="133"/>
      <c r="G3085" s="133"/>
      <c r="H3085" s="133"/>
      <c r="I3085" s="133"/>
    </row>
    <row r="3086" spans="1:9">
      <c r="A3086" s="123">
        <v>70072100</v>
      </c>
      <c r="B3086" s="124" t="s">
        <v>3037</v>
      </c>
      <c r="C3086" s="125"/>
      <c r="D3086" s="138">
        <v>2.3239999999999998</v>
      </c>
      <c r="E3086" s="138">
        <v>2.3239999999999998</v>
      </c>
      <c r="F3086" s="133"/>
      <c r="G3086" s="133"/>
      <c r="H3086" s="133"/>
      <c r="I3086" s="133"/>
    </row>
    <row r="3087" spans="1:9">
      <c r="A3087" s="123">
        <v>70072900</v>
      </c>
      <c r="B3087" s="124" t="s">
        <v>3038</v>
      </c>
      <c r="C3087" s="125"/>
      <c r="D3087" s="136">
        <v>1.7714000000000001</v>
      </c>
      <c r="E3087" s="136">
        <v>5.4310999999999998</v>
      </c>
      <c r="F3087" s="133"/>
      <c r="G3087" s="133"/>
      <c r="H3087" s="133"/>
      <c r="I3087" s="133"/>
    </row>
    <row r="3088" spans="1:9">
      <c r="A3088" s="123">
        <v>70080000</v>
      </c>
      <c r="B3088" s="124" t="s">
        <v>3039</v>
      </c>
      <c r="C3088" s="125"/>
      <c r="D3088" s="136">
        <v>0.54469999999999996</v>
      </c>
      <c r="E3088" s="136">
        <v>1.1197999999999999</v>
      </c>
      <c r="F3088" s="133"/>
      <c r="G3088" s="133"/>
      <c r="H3088" s="133"/>
      <c r="I3088" s="133"/>
    </row>
    <row r="3089" spans="1:9">
      <c r="A3089" s="123">
        <v>70091000</v>
      </c>
      <c r="B3089" s="124" t="s">
        <v>3040</v>
      </c>
      <c r="C3089" s="125"/>
      <c r="D3089" s="136">
        <v>1.0061</v>
      </c>
      <c r="E3089" s="136">
        <v>1.9432</v>
      </c>
      <c r="F3089" s="133"/>
      <c r="G3089" s="133"/>
      <c r="H3089" s="133"/>
      <c r="I3089" s="133"/>
    </row>
    <row r="3090" spans="1:9">
      <c r="A3090" s="123">
        <v>70099100</v>
      </c>
      <c r="B3090" s="124" t="s">
        <v>3041</v>
      </c>
      <c r="C3090" s="125"/>
      <c r="D3090" s="138">
        <v>1.153</v>
      </c>
      <c r="E3090" s="138">
        <v>2.6854</v>
      </c>
      <c r="F3090" s="133"/>
      <c r="G3090" s="133"/>
      <c r="H3090" s="133"/>
      <c r="I3090" s="133"/>
    </row>
    <row r="3091" spans="1:9">
      <c r="A3091" s="123">
        <v>70099200</v>
      </c>
      <c r="B3091" s="124" t="s">
        <v>3042</v>
      </c>
      <c r="C3091" s="125"/>
      <c r="D3091" s="138">
        <v>0.50860000000000005</v>
      </c>
      <c r="E3091" s="138">
        <v>1.1145</v>
      </c>
      <c r="F3091" s="133"/>
      <c r="G3091" s="133"/>
      <c r="H3091" s="133"/>
      <c r="I3091" s="133"/>
    </row>
    <row r="3092" spans="1:9">
      <c r="A3092" s="123">
        <v>70101000</v>
      </c>
      <c r="B3092" s="124" t="s">
        <v>3043</v>
      </c>
      <c r="C3092" s="125"/>
      <c r="D3092" s="138">
        <v>1.0826</v>
      </c>
      <c r="E3092" s="138">
        <v>1.5306999999999999</v>
      </c>
      <c r="F3092" s="133"/>
      <c r="G3092" s="133"/>
      <c r="H3092" s="133"/>
      <c r="I3092" s="133"/>
    </row>
    <row r="3093" spans="1:9" ht="27">
      <c r="A3093" s="123">
        <v>70102000</v>
      </c>
      <c r="B3093" s="126" t="s">
        <v>3044</v>
      </c>
      <c r="C3093" s="125"/>
      <c r="D3093" s="136">
        <v>0.58860000000000001</v>
      </c>
      <c r="E3093" s="136">
        <v>1.1405000000000001</v>
      </c>
      <c r="F3093" s="133"/>
      <c r="G3093" s="133"/>
      <c r="H3093" s="133"/>
      <c r="I3093" s="133"/>
    </row>
    <row r="3094" spans="1:9" ht="27">
      <c r="A3094" s="123">
        <v>70109011</v>
      </c>
      <c r="B3094" s="124" t="s">
        <v>3045</v>
      </c>
      <c r="C3094" s="125"/>
      <c r="D3094" s="138">
        <v>0.55500000000000005</v>
      </c>
      <c r="E3094" s="138">
        <v>0.69769999999999999</v>
      </c>
      <c r="F3094" s="133"/>
      <c r="G3094" s="133"/>
      <c r="H3094" s="133"/>
      <c r="I3094" s="133"/>
    </row>
    <row r="3095" spans="1:9">
      <c r="A3095" s="123">
        <v>70109012</v>
      </c>
      <c r="B3095" s="124" t="s">
        <v>3046</v>
      </c>
      <c r="C3095" s="125"/>
      <c r="D3095" s="136">
        <v>0.46</v>
      </c>
      <c r="E3095" s="136">
        <v>1.0185</v>
      </c>
      <c r="F3095" s="133"/>
      <c r="G3095" s="133"/>
      <c r="H3095" s="133"/>
      <c r="I3095" s="133"/>
    </row>
    <row r="3096" spans="1:9" ht="27">
      <c r="A3096" s="123">
        <v>70109021</v>
      </c>
      <c r="B3096" s="124" t="s">
        <v>3047</v>
      </c>
      <c r="C3096" s="125"/>
      <c r="D3096" s="138">
        <v>0.60219999999999996</v>
      </c>
      <c r="E3096" s="138">
        <v>1.0474000000000001</v>
      </c>
      <c r="F3096" s="133"/>
      <c r="G3096" s="133"/>
      <c r="H3096" s="133"/>
      <c r="I3096" s="133"/>
    </row>
    <row r="3097" spans="1:9" ht="27">
      <c r="A3097" s="123">
        <v>70109022</v>
      </c>
      <c r="B3097" s="124" t="s">
        <v>3048</v>
      </c>
      <c r="C3097" s="125"/>
      <c r="D3097" s="136">
        <v>4.4443999999999999</v>
      </c>
      <c r="E3097" s="136">
        <v>4.4443999999999999</v>
      </c>
      <c r="F3097" s="133"/>
      <c r="G3097" s="133"/>
      <c r="H3097" s="133"/>
      <c r="I3097" s="133"/>
    </row>
    <row r="3098" spans="1:9" ht="27">
      <c r="A3098" s="123">
        <v>70109090</v>
      </c>
      <c r="B3098" s="124" t="s">
        <v>3049</v>
      </c>
      <c r="C3098" s="125"/>
      <c r="D3098" s="138">
        <v>1.4994000000000001</v>
      </c>
      <c r="E3098" s="138">
        <v>4.5773000000000001</v>
      </c>
      <c r="F3098" s="133"/>
      <c r="G3098" s="133"/>
      <c r="H3098" s="133"/>
      <c r="I3098" s="133"/>
    </row>
    <row r="3099" spans="1:9">
      <c r="A3099" s="123">
        <v>70111010</v>
      </c>
      <c r="B3099" s="124" t="s">
        <v>3050</v>
      </c>
      <c r="C3099" s="125"/>
      <c r="D3099" s="138">
        <v>0.82389999999999997</v>
      </c>
      <c r="E3099" s="138">
        <v>1.2404999999999999</v>
      </c>
      <c r="F3099" s="133"/>
      <c r="G3099" s="133"/>
      <c r="H3099" s="133"/>
      <c r="I3099" s="133"/>
    </row>
    <row r="3100" spans="1:9" ht="27">
      <c r="A3100" s="123">
        <v>70131000</v>
      </c>
      <c r="B3100" s="124" t="s">
        <v>3051</v>
      </c>
      <c r="C3100" s="125"/>
      <c r="D3100" s="136">
        <v>0.46829999999999999</v>
      </c>
      <c r="E3100" s="136">
        <v>0.99170000000000003</v>
      </c>
      <c r="F3100" s="133"/>
      <c r="G3100" s="133"/>
      <c r="H3100" s="133"/>
      <c r="I3100" s="133"/>
    </row>
    <row r="3101" spans="1:9">
      <c r="A3101" s="123">
        <v>70132200</v>
      </c>
      <c r="B3101" s="124" t="s">
        <v>3052</v>
      </c>
      <c r="C3101" s="125"/>
      <c r="D3101" s="138">
        <v>0.75690000000000002</v>
      </c>
      <c r="E3101" s="138">
        <v>1.1664000000000001</v>
      </c>
      <c r="F3101" s="133"/>
      <c r="G3101" s="133"/>
      <c r="H3101" s="133"/>
      <c r="I3101" s="133"/>
    </row>
    <row r="3102" spans="1:9">
      <c r="A3102" s="123">
        <v>70132800</v>
      </c>
      <c r="B3102" s="124" t="s">
        <v>3053</v>
      </c>
      <c r="C3102" s="125"/>
      <c r="D3102" s="136">
        <v>0.4521</v>
      </c>
      <c r="E3102" s="136">
        <v>0.79320000000000002</v>
      </c>
      <c r="F3102" s="133"/>
      <c r="G3102" s="133"/>
      <c r="H3102" s="133"/>
      <c r="I3102" s="133"/>
    </row>
    <row r="3103" spans="1:9" ht="27">
      <c r="A3103" s="123">
        <v>70133300</v>
      </c>
      <c r="B3103" s="124" t="s">
        <v>3054</v>
      </c>
      <c r="C3103" s="125"/>
      <c r="D3103" s="138">
        <v>0.8306</v>
      </c>
      <c r="E3103" s="138">
        <v>1.1516</v>
      </c>
      <c r="F3103" s="133"/>
      <c r="G3103" s="133"/>
      <c r="H3103" s="133"/>
      <c r="I3103" s="133"/>
    </row>
    <row r="3104" spans="1:9">
      <c r="A3104" s="123">
        <v>70133700</v>
      </c>
      <c r="B3104" s="124" t="s">
        <v>3055</v>
      </c>
      <c r="C3104" s="125"/>
      <c r="D3104" s="136">
        <v>0.68920000000000003</v>
      </c>
      <c r="E3104" s="136">
        <v>3.8134000000000001</v>
      </c>
      <c r="F3104" s="133"/>
      <c r="G3104" s="133"/>
      <c r="H3104" s="133"/>
      <c r="I3104" s="133"/>
    </row>
    <row r="3105" spans="1:9" ht="27">
      <c r="A3105" s="123">
        <v>70134100</v>
      </c>
      <c r="B3105" s="124" t="s">
        <v>3056</v>
      </c>
      <c r="C3105" s="125"/>
      <c r="D3105" s="138">
        <v>0.73619999999999997</v>
      </c>
      <c r="E3105" s="138">
        <v>1.5528999999999999</v>
      </c>
      <c r="F3105" s="133"/>
      <c r="G3105" s="133"/>
      <c r="H3105" s="133"/>
      <c r="I3105" s="133"/>
    </row>
    <row r="3106" spans="1:9">
      <c r="A3106" s="123">
        <v>70134210</v>
      </c>
      <c r="B3106" s="124" t="s">
        <v>3057</v>
      </c>
      <c r="C3106" s="125"/>
      <c r="D3106" s="136">
        <v>0.4677</v>
      </c>
      <c r="E3106" s="136">
        <v>0.95699999999999996</v>
      </c>
      <c r="F3106" s="133"/>
      <c r="G3106" s="133"/>
      <c r="H3106" s="133"/>
      <c r="I3106" s="133"/>
    </row>
    <row r="3107" spans="1:9" ht="27">
      <c r="A3107" s="123">
        <v>70134290</v>
      </c>
      <c r="B3107" s="124" t="s">
        <v>3058</v>
      </c>
      <c r="C3107" s="125"/>
      <c r="D3107" s="138">
        <v>0.78239999999999998</v>
      </c>
      <c r="E3107" s="138">
        <v>1.1433</v>
      </c>
      <c r="F3107" s="133"/>
      <c r="G3107" s="133"/>
      <c r="H3107" s="133"/>
      <c r="I3107" s="133"/>
    </row>
    <row r="3108" spans="1:9">
      <c r="A3108" s="123">
        <v>70134900</v>
      </c>
      <c r="B3108" s="124" t="s">
        <v>3059</v>
      </c>
      <c r="C3108" s="125"/>
      <c r="D3108" s="136">
        <v>0.59470000000000001</v>
      </c>
      <c r="E3108" s="136">
        <v>1.1444000000000001</v>
      </c>
      <c r="F3108" s="133"/>
      <c r="G3108" s="133"/>
      <c r="H3108" s="133"/>
      <c r="I3108" s="133"/>
    </row>
    <row r="3109" spans="1:9" ht="27">
      <c r="A3109" s="123">
        <v>70139110</v>
      </c>
      <c r="B3109" s="124" t="s">
        <v>3060</v>
      </c>
      <c r="C3109" s="125"/>
      <c r="D3109" s="138">
        <v>0.49120000000000003</v>
      </c>
      <c r="E3109" s="138">
        <v>1.4288000000000001</v>
      </c>
      <c r="F3109" s="133"/>
      <c r="G3109" s="133"/>
      <c r="H3109" s="133"/>
      <c r="I3109" s="133"/>
    </row>
    <row r="3110" spans="1:9">
      <c r="A3110" s="123">
        <v>70139190</v>
      </c>
      <c r="B3110" s="124" t="s">
        <v>3061</v>
      </c>
      <c r="C3110" s="125"/>
      <c r="D3110" s="136">
        <v>1.4338</v>
      </c>
      <c r="E3110" s="136">
        <v>4.1082000000000001</v>
      </c>
      <c r="F3110" s="133"/>
      <c r="G3110" s="133"/>
      <c r="H3110" s="133"/>
      <c r="I3110" s="133"/>
    </row>
    <row r="3111" spans="1:9" ht="27">
      <c r="A3111" s="123">
        <v>70139900</v>
      </c>
      <c r="B3111" s="124" t="s">
        <v>3062</v>
      </c>
      <c r="C3111" s="125"/>
      <c r="D3111" s="138">
        <v>2.3504</v>
      </c>
      <c r="E3111" s="138">
        <v>2.3504</v>
      </c>
      <c r="F3111" s="133"/>
      <c r="G3111" s="133"/>
      <c r="H3111" s="133"/>
      <c r="I3111" s="133"/>
    </row>
    <row r="3112" spans="1:9">
      <c r="A3112" s="123">
        <v>70140000</v>
      </c>
      <c r="B3112" s="124" t="s">
        <v>3063</v>
      </c>
      <c r="C3112" s="125"/>
      <c r="D3112" s="136">
        <v>33</v>
      </c>
      <c r="E3112" s="136">
        <v>33</v>
      </c>
      <c r="F3112" s="133"/>
      <c r="G3112" s="133"/>
      <c r="H3112" s="133"/>
      <c r="I3112" s="133"/>
    </row>
    <row r="3113" spans="1:9" ht="27">
      <c r="A3113" s="123">
        <v>70151091</v>
      </c>
      <c r="B3113" s="124" t="s">
        <v>3064</v>
      </c>
      <c r="C3113" s="125"/>
      <c r="D3113" s="138">
        <v>23.5</v>
      </c>
      <c r="E3113" s="138">
        <v>12.2753</v>
      </c>
      <c r="F3113" s="133"/>
      <c r="G3113" s="133"/>
      <c r="H3113" s="133"/>
      <c r="I3113" s="133"/>
    </row>
    <row r="3114" spans="1:9">
      <c r="A3114" s="123">
        <v>70151092</v>
      </c>
      <c r="B3114" s="124" t="s">
        <v>3065</v>
      </c>
      <c r="C3114" s="125"/>
      <c r="D3114" s="136">
        <v>1.1907000000000001</v>
      </c>
      <c r="E3114" s="136">
        <v>1.5927</v>
      </c>
      <c r="F3114" s="133"/>
      <c r="G3114" s="133"/>
      <c r="H3114" s="133"/>
      <c r="I3114" s="133"/>
    </row>
    <row r="3115" spans="1:9" ht="27">
      <c r="A3115" s="123">
        <v>70159010</v>
      </c>
      <c r="B3115" s="124" t="s">
        <v>3066</v>
      </c>
      <c r="C3115" s="125"/>
      <c r="D3115" s="138">
        <v>3.4796</v>
      </c>
      <c r="E3115" s="138">
        <v>3.4796</v>
      </c>
      <c r="F3115" s="133"/>
      <c r="G3115" s="133"/>
      <c r="H3115" s="133"/>
      <c r="I3115" s="133"/>
    </row>
    <row r="3116" spans="1:9">
      <c r="A3116" s="123">
        <v>70159020</v>
      </c>
      <c r="B3116" s="124" t="s">
        <v>3067</v>
      </c>
      <c r="C3116" s="125"/>
      <c r="D3116" s="136">
        <v>0.43530000000000002</v>
      </c>
      <c r="E3116" s="136">
        <v>0.70189999999999997</v>
      </c>
      <c r="F3116" s="133"/>
      <c r="G3116" s="133"/>
      <c r="H3116" s="133"/>
      <c r="I3116" s="133"/>
    </row>
    <row r="3117" spans="1:9" ht="27">
      <c r="A3117" s="123">
        <v>70159090</v>
      </c>
      <c r="B3117" s="124" t="s">
        <v>3068</v>
      </c>
      <c r="C3117" s="125"/>
      <c r="D3117" s="138">
        <v>0.4597</v>
      </c>
      <c r="E3117" s="138">
        <v>0.4924</v>
      </c>
      <c r="F3117" s="133"/>
      <c r="G3117" s="133"/>
      <c r="H3117" s="133"/>
      <c r="I3117" s="133"/>
    </row>
    <row r="3118" spans="1:9">
      <c r="A3118" s="123">
        <v>70161000</v>
      </c>
      <c r="B3118" s="126" t="s">
        <v>3069</v>
      </c>
      <c r="C3118" s="125"/>
      <c r="D3118" s="136">
        <v>1.0429999999999999</v>
      </c>
      <c r="E3118" s="136">
        <v>2.5794000000000001</v>
      </c>
      <c r="F3118" s="133"/>
      <c r="G3118" s="133"/>
      <c r="H3118" s="133"/>
      <c r="I3118" s="133"/>
    </row>
    <row r="3119" spans="1:9" ht="27">
      <c r="A3119" s="123">
        <v>70169000</v>
      </c>
      <c r="B3119" s="124" t="s">
        <v>3070</v>
      </c>
      <c r="C3119" s="125"/>
      <c r="D3119" s="138">
        <v>1.2210000000000001</v>
      </c>
      <c r="E3119" s="138">
        <v>2.3643999999999998</v>
      </c>
      <c r="F3119" s="133"/>
      <c r="G3119" s="133"/>
      <c r="H3119" s="133"/>
      <c r="I3119" s="133"/>
    </row>
    <row r="3120" spans="1:9">
      <c r="A3120" s="123">
        <v>70171000</v>
      </c>
      <c r="B3120" s="124" t="s">
        <v>3071</v>
      </c>
      <c r="C3120" s="125"/>
      <c r="D3120" s="136">
        <v>1.6620999999999999</v>
      </c>
      <c r="E3120" s="136">
        <v>2.8254000000000001</v>
      </c>
      <c r="F3120" s="133"/>
      <c r="G3120" s="133"/>
      <c r="H3120" s="133"/>
      <c r="I3120" s="133"/>
    </row>
    <row r="3121" spans="1:9" ht="27">
      <c r="A3121" s="123">
        <v>70172000</v>
      </c>
      <c r="B3121" s="126" t="s">
        <v>3072</v>
      </c>
      <c r="C3121" s="125"/>
      <c r="D3121" s="138">
        <v>0.71960000000000002</v>
      </c>
      <c r="E3121" s="138">
        <v>1.5844</v>
      </c>
      <c r="F3121" s="133"/>
      <c r="G3121" s="133"/>
      <c r="H3121" s="133"/>
      <c r="I3121" s="133"/>
    </row>
    <row r="3122" spans="1:9">
      <c r="A3122" s="123">
        <v>70179000</v>
      </c>
      <c r="B3122" s="124" t="s">
        <v>3073</v>
      </c>
      <c r="C3122" s="125"/>
      <c r="D3122" s="136">
        <v>1.5462</v>
      </c>
      <c r="E3122" s="136">
        <v>14.55</v>
      </c>
      <c r="F3122" s="133"/>
      <c r="G3122" s="133"/>
      <c r="H3122" s="133"/>
      <c r="I3122" s="133"/>
    </row>
    <row r="3123" spans="1:9">
      <c r="A3123" s="123">
        <v>70181010</v>
      </c>
      <c r="B3123" s="124" t="s">
        <v>3074</v>
      </c>
      <c r="C3123" s="125"/>
      <c r="D3123" s="136">
        <v>1.1839</v>
      </c>
      <c r="E3123" s="136">
        <v>2.7671000000000001</v>
      </c>
      <c r="F3123" s="133"/>
      <c r="G3123" s="133"/>
      <c r="H3123" s="133"/>
      <c r="I3123" s="133"/>
    </row>
    <row r="3124" spans="1:9" ht="27">
      <c r="A3124" s="123">
        <v>70181020</v>
      </c>
      <c r="B3124" s="124" t="s">
        <v>3075</v>
      </c>
      <c r="C3124" s="125"/>
      <c r="D3124" s="136">
        <v>0.26300000000000001</v>
      </c>
      <c r="E3124" s="136">
        <v>0.34060000000000001</v>
      </c>
      <c r="F3124" s="133"/>
      <c r="G3124" s="133"/>
      <c r="H3124" s="133"/>
      <c r="I3124" s="133"/>
    </row>
    <row r="3125" spans="1:9">
      <c r="A3125" s="123">
        <v>70181090</v>
      </c>
      <c r="B3125" s="124" t="s">
        <v>3076</v>
      </c>
      <c r="C3125" s="125"/>
      <c r="D3125" s="136">
        <v>1.3292999999999999</v>
      </c>
      <c r="E3125" s="136">
        <v>5.5275999999999996</v>
      </c>
      <c r="F3125" s="133"/>
      <c r="G3125" s="133"/>
      <c r="H3125" s="133"/>
      <c r="I3125" s="133"/>
    </row>
    <row r="3126" spans="1:9">
      <c r="A3126" s="123">
        <v>70182000</v>
      </c>
      <c r="B3126" s="126" t="s">
        <v>3077</v>
      </c>
      <c r="C3126" s="125"/>
      <c r="D3126" s="136">
        <v>0.65059999999999996</v>
      </c>
      <c r="E3126" s="136">
        <v>0.76770000000000005</v>
      </c>
      <c r="F3126" s="133"/>
      <c r="G3126" s="133"/>
      <c r="H3126" s="133"/>
      <c r="I3126" s="133"/>
    </row>
    <row r="3127" spans="1:9">
      <c r="A3127" s="123">
        <v>70189000</v>
      </c>
      <c r="B3127" s="124" t="s">
        <v>3078</v>
      </c>
      <c r="C3127" s="125"/>
      <c r="D3127" s="136">
        <v>0.46489999999999998</v>
      </c>
      <c r="E3127" s="136">
        <v>0.66459999999999997</v>
      </c>
      <c r="F3127" s="133"/>
      <c r="G3127" s="133"/>
      <c r="H3127" s="133"/>
      <c r="I3127" s="133"/>
    </row>
    <row r="3128" spans="1:9">
      <c r="A3128" s="123">
        <v>70191100</v>
      </c>
      <c r="B3128" s="126" t="s">
        <v>3079</v>
      </c>
      <c r="C3128" s="125"/>
      <c r="D3128" s="138">
        <v>0.39889999999999998</v>
      </c>
      <c r="E3128" s="138">
        <v>0.69799999999999995</v>
      </c>
      <c r="F3128" s="133"/>
      <c r="G3128" s="133"/>
      <c r="H3128" s="133"/>
      <c r="I3128" s="133"/>
    </row>
    <row r="3129" spans="1:9">
      <c r="A3129" s="123">
        <v>70191210</v>
      </c>
      <c r="B3129" s="124" t="s">
        <v>3080</v>
      </c>
      <c r="C3129" s="125"/>
      <c r="D3129" s="138">
        <v>0.81</v>
      </c>
      <c r="E3129" s="138">
        <v>0.90129999999999999</v>
      </c>
      <c r="F3129" s="133"/>
      <c r="G3129" s="133"/>
      <c r="H3129" s="133"/>
      <c r="I3129" s="133"/>
    </row>
    <row r="3130" spans="1:9" ht="27">
      <c r="A3130" s="123">
        <v>70191290</v>
      </c>
      <c r="B3130" s="124" t="s">
        <v>3081</v>
      </c>
      <c r="C3130" s="125"/>
      <c r="D3130" s="136">
        <v>0.80800000000000005</v>
      </c>
      <c r="E3130" s="136">
        <v>1.0678000000000001</v>
      </c>
      <c r="F3130" s="133"/>
      <c r="G3130" s="133"/>
      <c r="H3130" s="133"/>
      <c r="I3130" s="133"/>
    </row>
    <row r="3131" spans="1:9">
      <c r="A3131" s="123">
        <v>70191300</v>
      </c>
      <c r="B3131" s="126" t="s">
        <v>3082</v>
      </c>
      <c r="C3131" s="125"/>
      <c r="D3131" s="136">
        <v>0.77</v>
      </c>
      <c r="E3131" s="136">
        <v>0.90839999999999999</v>
      </c>
      <c r="F3131" s="133"/>
      <c r="G3131" s="133"/>
      <c r="H3131" s="133"/>
      <c r="I3131" s="133"/>
    </row>
    <row r="3132" spans="1:9">
      <c r="A3132" s="123">
        <v>70191400</v>
      </c>
      <c r="B3132" s="126" t="s">
        <v>3083</v>
      </c>
      <c r="C3132" s="125"/>
      <c r="D3132" s="136">
        <v>0.94769999999999999</v>
      </c>
      <c r="E3132" s="136">
        <v>1.8889</v>
      </c>
      <c r="F3132" s="133"/>
      <c r="G3132" s="133"/>
      <c r="H3132" s="133"/>
      <c r="I3132" s="133"/>
    </row>
    <row r="3133" spans="1:9">
      <c r="A3133" s="123">
        <v>70191500</v>
      </c>
      <c r="B3133" s="126" t="s">
        <v>3084</v>
      </c>
      <c r="C3133" s="125"/>
      <c r="D3133" s="136">
        <v>0.72060000000000002</v>
      </c>
      <c r="E3133" s="136">
        <v>1.4296</v>
      </c>
      <c r="F3133" s="133"/>
      <c r="G3133" s="133"/>
      <c r="H3133" s="133"/>
      <c r="I3133" s="133"/>
    </row>
    <row r="3134" spans="1:9">
      <c r="A3134" s="123">
        <v>70191900</v>
      </c>
      <c r="B3134" s="124" t="s">
        <v>3085</v>
      </c>
      <c r="C3134" s="125"/>
      <c r="D3134" s="136">
        <v>0.94689999999999996</v>
      </c>
      <c r="E3134" s="136">
        <v>1.7595000000000001</v>
      </c>
      <c r="F3134" s="133"/>
      <c r="G3134" s="133"/>
      <c r="H3134" s="133"/>
      <c r="I3134" s="133"/>
    </row>
    <row r="3135" spans="1:9">
      <c r="A3135" s="123">
        <v>70196100</v>
      </c>
      <c r="B3135" s="126" t="s">
        <v>3086</v>
      </c>
      <c r="C3135" s="125"/>
      <c r="D3135" s="136">
        <v>0.88029999999999997</v>
      </c>
      <c r="E3135" s="136">
        <v>1.1195999999999999</v>
      </c>
      <c r="F3135" s="133"/>
      <c r="G3135" s="133"/>
      <c r="H3135" s="133"/>
      <c r="I3135" s="133"/>
    </row>
    <row r="3136" spans="1:9">
      <c r="A3136" s="123">
        <v>70196200</v>
      </c>
      <c r="B3136" s="126" t="s">
        <v>3087</v>
      </c>
      <c r="C3136" s="125"/>
      <c r="D3136" s="136">
        <v>2.5034000000000001</v>
      </c>
      <c r="E3136" s="136">
        <v>6.1755000000000004</v>
      </c>
      <c r="F3136" s="133"/>
      <c r="G3136" s="133"/>
      <c r="H3136" s="133"/>
      <c r="I3136" s="133"/>
    </row>
    <row r="3137" spans="1:9">
      <c r="A3137" s="123">
        <v>70196300</v>
      </c>
      <c r="B3137" s="126" t="s">
        <v>3088</v>
      </c>
      <c r="C3137" s="125"/>
      <c r="D3137" s="136">
        <v>2.1126999999999998</v>
      </c>
      <c r="E3137" s="136">
        <v>3.5156000000000001</v>
      </c>
      <c r="F3137" s="133"/>
      <c r="G3137" s="133"/>
      <c r="H3137" s="133"/>
      <c r="I3137" s="133"/>
    </row>
    <row r="3138" spans="1:9">
      <c r="A3138" s="123">
        <v>70196400</v>
      </c>
      <c r="B3138" s="126" t="s">
        <v>3088</v>
      </c>
      <c r="C3138" s="125"/>
      <c r="D3138" s="136">
        <v>1.4307000000000001</v>
      </c>
      <c r="E3138" s="136">
        <v>4.0140000000000002</v>
      </c>
      <c r="F3138" s="133"/>
      <c r="G3138" s="133"/>
      <c r="H3138" s="133"/>
      <c r="I3138" s="133"/>
    </row>
    <row r="3139" spans="1:9">
      <c r="A3139" s="123">
        <v>70196500</v>
      </c>
      <c r="B3139" s="126" t="s">
        <v>3089</v>
      </c>
      <c r="C3139" s="125"/>
      <c r="D3139" s="138">
        <v>0.74480000000000002</v>
      </c>
      <c r="E3139" s="138">
        <v>2.5381</v>
      </c>
      <c r="F3139" s="133"/>
      <c r="G3139" s="133"/>
      <c r="H3139" s="133"/>
      <c r="I3139" s="133"/>
    </row>
    <row r="3140" spans="1:9">
      <c r="A3140" s="123">
        <v>70196600</v>
      </c>
      <c r="B3140" s="126" t="s">
        <v>3090</v>
      </c>
      <c r="C3140" s="125"/>
      <c r="D3140" s="138">
        <v>5.3125</v>
      </c>
      <c r="E3140" s="138">
        <v>9.8437999999999999</v>
      </c>
      <c r="F3140" s="133"/>
      <c r="G3140" s="133"/>
      <c r="H3140" s="133"/>
      <c r="I3140" s="133"/>
    </row>
    <row r="3141" spans="1:9">
      <c r="A3141" s="123">
        <v>70196900</v>
      </c>
      <c r="B3141" s="126" t="s">
        <v>139</v>
      </c>
      <c r="C3141" s="125"/>
      <c r="D3141" s="138">
        <v>1.1227</v>
      </c>
      <c r="E3141" s="138">
        <v>2.1204999999999998</v>
      </c>
      <c r="F3141" s="133"/>
      <c r="G3141" s="133"/>
      <c r="H3141" s="133"/>
      <c r="I3141" s="133"/>
    </row>
    <row r="3142" spans="1:9">
      <c r="A3142" s="123">
        <v>70197100</v>
      </c>
      <c r="B3142" s="126" t="s">
        <v>3091</v>
      </c>
      <c r="C3142" s="125"/>
      <c r="D3142" s="136">
        <v>1.7716000000000001</v>
      </c>
      <c r="E3142" s="136">
        <v>3.2231999999999998</v>
      </c>
      <c r="F3142" s="133"/>
      <c r="G3142" s="133"/>
      <c r="H3142" s="133"/>
      <c r="I3142" s="133"/>
    </row>
    <row r="3143" spans="1:9">
      <c r="A3143" s="123">
        <v>70197200</v>
      </c>
      <c r="B3143" s="126" t="s">
        <v>3092</v>
      </c>
      <c r="C3143" s="125"/>
      <c r="D3143" s="138">
        <v>1.2806999999999999</v>
      </c>
      <c r="E3143" s="138">
        <v>2.5486</v>
      </c>
      <c r="F3143" s="133"/>
      <c r="G3143" s="133"/>
      <c r="H3143" s="133"/>
      <c r="I3143" s="133"/>
    </row>
    <row r="3144" spans="1:9">
      <c r="A3144" s="123">
        <v>70197310</v>
      </c>
      <c r="B3144" s="124" t="s">
        <v>3093</v>
      </c>
      <c r="C3144" s="125"/>
      <c r="D3144" s="138">
        <v>0.82630000000000003</v>
      </c>
      <c r="E3144" s="138">
        <v>2.3254000000000001</v>
      </c>
      <c r="F3144" s="133"/>
      <c r="G3144" s="133"/>
      <c r="H3144" s="133"/>
      <c r="I3144" s="133"/>
    </row>
    <row r="3145" spans="1:9">
      <c r="A3145" s="123">
        <v>70197390</v>
      </c>
      <c r="B3145" s="124" t="s">
        <v>200</v>
      </c>
      <c r="C3145" s="125"/>
      <c r="D3145" s="138">
        <v>1.34</v>
      </c>
      <c r="E3145" s="138">
        <v>2.9214000000000002</v>
      </c>
      <c r="F3145" s="133"/>
      <c r="G3145" s="133"/>
      <c r="H3145" s="133"/>
      <c r="I3145" s="133"/>
    </row>
    <row r="3146" spans="1:9" ht="27">
      <c r="A3146" s="123">
        <v>70198000</v>
      </c>
      <c r="B3146" s="126" t="s">
        <v>3094</v>
      </c>
      <c r="C3146" s="125"/>
      <c r="D3146" s="136">
        <v>0.25180000000000002</v>
      </c>
      <c r="E3146" s="136">
        <v>1.9066000000000001</v>
      </c>
      <c r="F3146" s="133"/>
      <c r="G3146" s="133"/>
      <c r="H3146" s="133"/>
      <c r="I3146" s="133"/>
    </row>
    <row r="3147" spans="1:9">
      <c r="A3147" s="123">
        <v>70199000</v>
      </c>
      <c r="B3147" s="126" t="s">
        <v>2008</v>
      </c>
      <c r="C3147" s="125"/>
      <c r="D3147" s="136">
        <v>1.2668999999999999</v>
      </c>
      <c r="E3147" s="136">
        <v>1.7377</v>
      </c>
      <c r="F3147" s="133"/>
      <c r="G3147" s="133"/>
      <c r="H3147" s="133"/>
      <c r="I3147" s="133"/>
    </row>
    <row r="3148" spans="1:9">
      <c r="A3148" s="123">
        <v>70200010</v>
      </c>
      <c r="B3148" s="124" t="s">
        <v>3095</v>
      </c>
      <c r="C3148" s="125"/>
      <c r="D3148" s="138">
        <v>5.2770000000000001</v>
      </c>
      <c r="E3148" s="138">
        <v>5.2770000000000001</v>
      </c>
      <c r="F3148" s="133"/>
      <c r="G3148" s="133"/>
      <c r="H3148" s="133"/>
      <c r="I3148" s="133"/>
    </row>
    <row r="3149" spans="1:9">
      <c r="A3149" s="123">
        <v>70200090</v>
      </c>
      <c r="B3149" s="124" t="s">
        <v>3096</v>
      </c>
      <c r="C3149" s="125"/>
      <c r="D3149" s="138">
        <v>25.650500000000001</v>
      </c>
      <c r="E3149" s="138">
        <v>45.939700000000002</v>
      </c>
      <c r="F3149" s="133"/>
      <c r="G3149" s="133"/>
      <c r="H3149" s="133"/>
      <c r="I3149" s="133"/>
    </row>
    <row r="3150" spans="1:9">
      <c r="A3150" s="123">
        <v>71011000</v>
      </c>
      <c r="B3150" s="124" t="s">
        <v>3097</v>
      </c>
      <c r="C3150" s="125"/>
      <c r="D3150" s="138">
        <v>0.64570000000000005</v>
      </c>
      <c r="E3150" s="138">
        <v>0.64570000000000005</v>
      </c>
      <c r="F3150" s="133"/>
      <c r="G3150" s="133"/>
      <c r="H3150" s="133"/>
      <c r="I3150" s="133"/>
    </row>
    <row r="3151" spans="1:9" ht="27">
      <c r="A3151" s="123">
        <v>71012200</v>
      </c>
      <c r="B3151" s="124" t="s">
        <v>3098</v>
      </c>
      <c r="C3151" s="125"/>
      <c r="D3151" s="136">
        <v>8.3836999999999993</v>
      </c>
      <c r="E3151" s="136">
        <v>9.4841999999999995</v>
      </c>
      <c r="F3151" s="133"/>
      <c r="G3151" s="133"/>
      <c r="H3151" s="133"/>
      <c r="I3151" s="133"/>
    </row>
    <row r="3152" spans="1:9" ht="27">
      <c r="A3152" s="123">
        <v>71031000</v>
      </c>
      <c r="B3152" s="124" t="s">
        <v>3099</v>
      </c>
      <c r="C3152" s="125"/>
      <c r="D3152" s="138">
        <v>1.7109000000000001</v>
      </c>
      <c r="E3152" s="138">
        <v>2.4213</v>
      </c>
      <c r="F3152" s="133"/>
      <c r="G3152" s="133"/>
      <c r="H3152" s="133"/>
      <c r="I3152" s="133"/>
    </row>
    <row r="3153" spans="1:9">
      <c r="A3153" s="123">
        <v>71039900</v>
      </c>
      <c r="B3153" s="124" t="s">
        <v>3100</v>
      </c>
      <c r="C3153" s="125"/>
      <c r="D3153" s="138">
        <v>269.78640000000001</v>
      </c>
      <c r="E3153" s="138">
        <v>242.2706</v>
      </c>
      <c r="F3153" s="133"/>
      <c r="G3153" s="133"/>
      <c r="H3153" s="133"/>
      <c r="I3153" s="133"/>
    </row>
    <row r="3154" spans="1:9">
      <c r="A3154" s="123">
        <v>71049900</v>
      </c>
      <c r="B3154" s="126" t="s">
        <v>124</v>
      </c>
      <c r="C3154" s="125"/>
      <c r="D3154" s="136">
        <v>7.4795999999999996</v>
      </c>
      <c r="E3154" s="136">
        <v>7.4795999999999996</v>
      </c>
      <c r="F3154" s="133"/>
      <c r="G3154" s="133"/>
      <c r="H3154" s="133"/>
      <c r="I3154" s="133"/>
    </row>
    <row r="3155" spans="1:9">
      <c r="A3155" s="123">
        <v>71051000</v>
      </c>
      <c r="B3155" s="124" t="s">
        <v>3101</v>
      </c>
      <c r="C3155" s="125"/>
      <c r="D3155" s="138">
        <v>47.5</v>
      </c>
      <c r="E3155" s="138">
        <v>47.5</v>
      </c>
      <c r="F3155" s="133"/>
      <c r="G3155" s="133"/>
      <c r="H3155" s="133"/>
      <c r="I3155" s="133"/>
    </row>
    <row r="3156" spans="1:9">
      <c r="A3156" s="123">
        <v>71069210</v>
      </c>
      <c r="B3156" s="124" t="s">
        <v>3102</v>
      </c>
      <c r="C3156" s="125"/>
      <c r="D3156" s="148">
        <v>39607.843099999998</v>
      </c>
      <c r="E3156" s="148">
        <v>39607.843099999998</v>
      </c>
      <c r="F3156" s="133"/>
      <c r="G3156" s="133"/>
      <c r="H3156" s="133"/>
      <c r="I3156" s="133"/>
    </row>
    <row r="3157" spans="1:9" ht="27">
      <c r="A3157" s="123">
        <v>71069220</v>
      </c>
      <c r="B3157" s="124" t="s">
        <v>3103</v>
      </c>
      <c r="C3157" s="125"/>
      <c r="D3157" s="138">
        <v>24.791699999999999</v>
      </c>
      <c r="E3157" s="138">
        <v>24.791699999999999</v>
      </c>
      <c r="F3157" s="133"/>
      <c r="G3157" s="133"/>
      <c r="H3157" s="133"/>
      <c r="I3157" s="133"/>
    </row>
    <row r="3158" spans="1:9">
      <c r="A3158" s="123">
        <v>71101910</v>
      </c>
      <c r="B3158" s="124" t="s">
        <v>3104</v>
      </c>
      <c r="C3158" s="125"/>
      <c r="D3158" s="136">
        <v>3.9992999999999999</v>
      </c>
      <c r="E3158" s="136">
        <v>4</v>
      </c>
      <c r="F3158" s="133"/>
      <c r="G3158" s="133"/>
      <c r="H3158" s="133"/>
      <c r="I3158" s="133"/>
    </row>
    <row r="3159" spans="1:9" ht="27">
      <c r="A3159" s="123">
        <v>71131100</v>
      </c>
      <c r="B3159" s="124" t="s">
        <v>3105</v>
      </c>
      <c r="C3159" s="125"/>
      <c r="D3159" s="138">
        <v>3.5518000000000001</v>
      </c>
      <c r="E3159" s="138">
        <v>11.43</v>
      </c>
      <c r="F3159" s="133"/>
      <c r="G3159" s="133"/>
      <c r="H3159" s="133"/>
      <c r="I3159" s="133"/>
    </row>
    <row r="3160" spans="1:9">
      <c r="A3160" s="123">
        <v>71131900</v>
      </c>
      <c r="B3160" s="124" t="s">
        <v>3106</v>
      </c>
      <c r="C3160" s="125"/>
      <c r="D3160" s="136">
        <v>1.1207</v>
      </c>
      <c r="E3160" s="136">
        <v>2.5865</v>
      </c>
      <c r="F3160" s="133"/>
      <c r="G3160" s="133"/>
      <c r="H3160" s="133"/>
      <c r="I3160" s="133"/>
    </row>
    <row r="3161" spans="1:9" ht="27">
      <c r="A3161" s="123">
        <v>71132000</v>
      </c>
      <c r="B3161" s="124" t="s">
        <v>3107</v>
      </c>
      <c r="C3161" s="125"/>
      <c r="D3161" s="138">
        <v>1.9955000000000001</v>
      </c>
      <c r="E3161" s="138">
        <v>44.867899999999999</v>
      </c>
      <c r="F3161" s="133"/>
      <c r="G3161" s="133"/>
      <c r="H3161" s="133"/>
      <c r="I3161" s="133"/>
    </row>
    <row r="3162" spans="1:9" ht="27">
      <c r="A3162" s="123">
        <v>71162090</v>
      </c>
      <c r="B3162" s="124" t="s">
        <v>3108</v>
      </c>
      <c r="C3162" s="125"/>
      <c r="D3162" s="136">
        <v>1.5081</v>
      </c>
      <c r="E3162" s="136">
        <v>4.6452</v>
      </c>
      <c r="F3162" s="133"/>
      <c r="G3162" s="133"/>
      <c r="H3162" s="133"/>
      <c r="I3162" s="133"/>
    </row>
    <row r="3163" spans="1:9" ht="27">
      <c r="A3163" s="123">
        <v>71171100</v>
      </c>
      <c r="B3163" s="126" t="s">
        <v>3109</v>
      </c>
      <c r="C3163" s="125"/>
      <c r="D3163" s="138">
        <v>1.3686</v>
      </c>
      <c r="E3163" s="138">
        <v>2.1475</v>
      </c>
      <c r="F3163" s="133"/>
      <c r="G3163" s="133"/>
      <c r="H3163" s="133"/>
      <c r="I3163" s="133"/>
    </row>
    <row r="3164" spans="1:9">
      <c r="A3164" s="123">
        <v>71171900</v>
      </c>
      <c r="B3164" s="124" t="s">
        <v>3110</v>
      </c>
      <c r="C3164" s="125"/>
      <c r="D3164" s="136">
        <v>0.80400000000000005</v>
      </c>
      <c r="E3164" s="136">
        <v>0.9052</v>
      </c>
      <c r="F3164" s="133"/>
      <c r="G3164" s="133"/>
      <c r="H3164" s="133"/>
      <c r="I3164" s="133"/>
    </row>
    <row r="3165" spans="1:9">
      <c r="A3165" s="123">
        <v>71179000</v>
      </c>
      <c r="B3165" s="124" t="s">
        <v>3111</v>
      </c>
      <c r="C3165" s="125"/>
      <c r="D3165" s="138">
        <v>2.9537</v>
      </c>
      <c r="E3165" s="138">
        <v>2.9537</v>
      </c>
      <c r="F3165" s="133"/>
      <c r="G3165" s="133"/>
      <c r="H3165" s="133"/>
      <c r="I3165" s="133"/>
    </row>
    <row r="3166" spans="1:9">
      <c r="A3166" s="123">
        <v>72011000</v>
      </c>
      <c r="B3166" s="126" t="s">
        <v>3112</v>
      </c>
      <c r="C3166" s="125"/>
      <c r="D3166" s="138">
        <v>1.1041000000000001</v>
      </c>
      <c r="E3166" s="138">
        <v>1.601</v>
      </c>
      <c r="F3166" s="133"/>
      <c r="G3166" s="133"/>
      <c r="H3166" s="133"/>
      <c r="I3166" s="133"/>
    </row>
    <row r="3167" spans="1:9">
      <c r="A3167" s="123">
        <v>72021900</v>
      </c>
      <c r="B3167" s="126" t="s">
        <v>3113</v>
      </c>
      <c r="C3167" s="125"/>
      <c r="D3167" s="138">
        <v>1.9908999999999999</v>
      </c>
      <c r="E3167" s="138">
        <v>2.3536999999999999</v>
      </c>
      <c r="F3167" s="133"/>
      <c r="G3167" s="133"/>
      <c r="H3167" s="133"/>
      <c r="I3167" s="133"/>
    </row>
    <row r="3168" spans="1:9" ht="27">
      <c r="A3168" s="123">
        <v>72022100</v>
      </c>
      <c r="B3168" s="126" t="s">
        <v>3114</v>
      </c>
      <c r="C3168" s="125"/>
      <c r="D3168" s="136">
        <v>3.3</v>
      </c>
      <c r="E3168" s="136">
        <v>3.3</v>
      </c>
      <c r="F3168" s="133"/>
      <c r="G3168" s="133"/>
      <c r="H3168" s="133"/>
      <c r="I3168" s="133"/>
    </row>
    <row r="3169" spans="1:9">
      <c r="A3169" s="123">
        <v>72022900</v>
      </c>
      <c r="B3169" s="126" t="s">
        <v>3113</v>
      </c>
      <c r="C3169" s="125"/>
      <c r="D3169" s="138">
        <v>2.8792</v>
      </c>
      <c r="E3169" s="138">
        <v>3.2797000000000001</v>
      </c>
      <c r="F3169" s="133"/>
      <c r="G3169" s="133"/>
      <c r="H3169" s="133"/>
      <c r="I3169" s="133"/>
    </row>
    <row r="3170" spans="1:9">
      <c r="A3170" s="123">
        <v>72024100</v>
      </c>
      <c r="B3170" s="126" t="s">
        <v>3115</v>
      </c>
      <c r="C3170" s="125"/>
      <c r="D3170" s="138">
        <v>1.6292</v>
      </c>
      <c r="E3170" s="138">
        <v>1.6428</v>
      </c>
      <c r="F3170" s="133"/>
      <c r="G3170" s="133"/>
      <c r="H3170" s="133"/>
      <c r="I3170" s="133"/>
    </row>
    <row r="3171" spans="1:9">
      <c r="A3171" s="123">
        <v>72024900</v>
      </c>
      <c r="B3171" s="126" t="s">
        <v>3113</v>
      </c>
      <c r="C3171" s="125"/>
      <c r="D3171" s="136">
        <v>30.6906</v>
      </c>
      <c r="E3171" s="136">
        <v>30.6906</v>
      </c>
      <c r="F3171" s="133"/>
      <c r="G3171" s="133"/>
      <c r="H3171" s="133"/>
      <c r="I3171" s="133"/>
    </row>
    <row r="3172" spans="1:9">
      <c r="A3172" s="123">
        <v>72025000</v>
      </c>
      <c r="B3172" s="126" t="s">
        <v>3116</v>
      </c>
      <c r="C3172" s="125"/>
      <c r="D3172" s="138">
        <v>20.9986</v>
      </c>
      <c r="E3172" s="138">
        <v>22.316800000000001</v>
      </c>
      <c r="F3172" s="133"/>
      <c r="G3172" s="133"/>
      <c r="H3172" s="133"/>
      <c r="I3172" s="133"/>
    </row>
    <row r="3173" spans="1:9">
      <c r="A3173" s="123">
        <v>72028000</v>
      </c>
      <c r="B3173" s="126" t="s">
        <v>3117</v>
      </c>
      <c r="C3173" s="125"/>
      <c r="D3173" s="138">
        <v>0.37459999999999999</v>
      </c>
      <c r="E3173" s="138">
        <v>0.45090000000000002</v>
      </c>
      <c r="F3173" s="133"/>
      <c r="G3173" s="133"/>
      <c r="H3173" s="133"/>
      <c r="I3173" s="133"/>
    </row>
    <row r="3174" spans="1:9">
      <c r="A3174" s="123">
        <v>72029200</v>
      </c>
      <c r="B3174" s="126" t="s">
        <v>3118</v>
      </c>
      <c r="C3174" s="125"/>
      <c r="D3174" s="138">
        <v>1.5504</v>
      </c>
      <c r="E3174" s="138">
        <v>2.2229000000000001</v>
      </c>
      <c r="F3174" s="133"/>
      <c r="G3174" s="133"/>
      <c r="H3174" s="133"/>
      <c r="I3174" s="133"/>
    </row>
    <row r="3175" spans="1:9" ht="27">
      <c r="A3175" s="123">
        <v>72029910</v>
      </c>
      <c r="B3175" s="124" t="s">
        <v>3119</v>
      </c>
      <c r="C3175" s="125"/>
      <c r="D3175" s="136">
        <v>7.7957999999999998</v>
      </c>
      <c r="E3175" s="136">
        <v>7.7957999999999998</v>
      </c>
      <c r="F3175" s="133"/>
      <c r="G3175" s="133"/>
      <c r="H3175" s="133"/>
      <c r="I3175" s="133"/>
    </row>
    <row r="3176" spans="1:9">
      <c r="A3176" s="123">
        <v>72029990</v>
      </c>
      <c r="B3176" s="124" t="s">
        <v>3120</v>
      </c>
      <c r="C3176" s="125"/>
      <c r="D3176" s="138">
        <v>1.47</v>
      </c>
      <c r="E3176" s="138">
        <v>1.4841</v>
      </c>
      <c r="F3176" s="133"/>
      <c r="G3176" s="133"/>
      <c r="H3176" s="133"/>
      <c r="I3176" s="133"/>
    </row>
    <row r="3177" spans="1:9">
      <c r="A3177" s="123">
        <v>72031000</v>
      </c>
      <c r="B3177" s="124" t="s">
        <v>3121</v>
      </c>
      <c r="C3177" s="125"/>
      <c r="D3177" s="138">
        <v>1.1641999999999999</v>
      </c>
      <c r="E3177" s="138">
        <v>1.2057</v>
      </c>
      <c r="F3177" s="133"/>
      <c r="G3177" s="133"/>
      <c r="H3177" s="133"/>
      <c r="I3177" s="133"/>
    </row>
    <row r="3178" spans="1:9" ht="27">
      <c r="A3178" s="123">
        <v>72039000</v>
      </c>
      <c r="B3178" s="124" t="s">
        <v>3122</v>
      </c>
      <c r="C3178" s="125"/>
      <c r="D3178" s="136">
        <v>7</v>
      </c>
      <c r="E3178" s="136">
        <v>7</v>
      </c>
      <c r="F3178" s="133"/>
      <c r="G3178" s="133"/>
      <c r="H3178" s="133"/>
      <c r="I3178" s="133"/>
    </row>
    <row r="3179" spans="1:9" ht="27">
      <c r="A3179" s="123">
        <v>72042900</v>
      </c>
      <c r="B3179" s="124" t="s">
        <v>3123</v>
      </c>
      <c r="C3179" s="125"/>
      <c r="D3179" s="138">
        <v>0.83</v>
      </c>
      <c r="E3179" s="138">
        <v>1.5609</v>
      </c>
      <c r="F3179" s="133"/>
      <c r="G3179" s="133"/>
      <c r="H3179" s="133"/>
      <c r="I3179" s="133"/>
    </row>
    <row r="3180" spans="1:9">
      <c r="A3180" s="123">
        <v>72044100</v>
      </c>
      <c r="B3180" s="124" t="s">
        <v>3124</v>
      </c>
      <c r="C3180" s="125"/>
      <c r="D3180" s="138">
        <v>0.95850000000000002</v>
      </c>
      <c r="E3180" s="138">
        <v>1.1107</v>
      </c>
      <c r="F3180" s="133"/>
      <c r="G3180" s="133"/>
      <c r="H3180" s="133"/>
      <c r="I3180" s="133"/>
    </row>
    <row r="3181" spans="1:9" ht="27">
      <c r="A3181" s="123">
        <v>72051000</v>
      </c>
      <c r="B3181" s="124" t="s">
        <v>3125</v>
      </c>
      <c r="C3181" s="125"/>
      <c r="D3181" s="136">
        <v>1.0874999999999999</v>
      </c>
      <c r="E3181" s="136">
        <v>1.0886</v>
      </c>
      <c r="F3181" s="133"/>
      <c r="G3181" s="133"/>
      <c r="H3181" s="133"/>
      <c r="I3181" s="133"/>
    </row>
    <row r="3182" spans="1:9">
      <c r="A3182" s="123">
        <v>72052100</v>
      </c>
      <c r="B3182" s="124" t="s">
        <v>3126</v>
      </c>
      <c r="C3182" s="125"/>
      <c r="D3182" s="138">
        <v>0.85819999999999996</v>
      </c>
      <c r="E3182" s="138">
        <v>0.89319999999999999</v>
      </c>
      <c r="F3182" s="133"/>
      <c r="G3182" s="133"/>
      <c r="H3182" s="133"/>
      <c r="I3182" s="133"/>
    </row>
    <row r="3183" spans="1:9">
      <c r="A3183" s="123">
        <v>72052910</v>
      </c>
      <c r="B3183" s="124" t="s">
        <v>3127</v>
      </c>
      <c r="C3183" s="125"/>
      <c r="D3183" s="136">
        <v>0.99350000000000005</v>
      </c>
      <c r="E3183" s="136">
        <v>1.0333000000000001</v>
      </c>
      <c r="F3183" s="133"/>
      <c r="G3183" s="133"/>
      <c r="H3183" s="133"/>
      <c r="I3183" s="133"/>
    </row>
    <row r="3184" spans="1:9">
      <c r="A3184" s="123">
        <v>72052990</v>
      </c>
      <c r="B3184" s="124" t="s">
        <v>3128</v>
      </c>
      <c r="C3184" s="125"/>
      <c r="D3184" s="136">
        <v>4.8411999999999997</v>
      </c>
      <c r="E3184" s="136">
        <v>5.2380000000000004</v>
      </c>
      <c r="F3184" s="133"/>
      <c r="G3184" s="133"/>
      <c r="H3184" s="133"/>
      <c r="I3184" s="133"/>
    </row>
    <row r="3185" spans="1:9">
      <c r="A3185" s="123">
        <v>72061000</v>
      </c>
      <c r="B3185" s="124" t="s">
        <v>3129</v>
      </c>
      <c r="C3185" s="125"/>
      <c r="D3185" s="136">
        <v>10.423500000000001</v>
      </c>
      <c r="E3185" s="136">
        <v>13.058199999999999</v>
      </c>
      <c r="F3185" s="133"/>
      <c r="G3185" s="133"/>
      <c r="H3185" s="133"/>
      <c r="I3185" s="133"/>
    </row>
    <row r="3186" spans="1:9">
      <c r="A3186" s="123">
        <v>72069000</v>
      </c>
      <c r="B3186" s="124" t="s">
        <v>3130</v>
      </c>
      <c r="C3186" s="125"/>
      <c r="D3186" s="136">
        <v>1.0158</v>
      </c>
      <c r="E3186" s="136">
        <v>1.0464</v>
      </c>
      <c r="F3186" s="133"/>
      <c r="G3186" s="133"/>
      <c r="H3186" s="133"/>
      <c r="I3186" s="133"/>
    </row>
    <row r="3187" spans="1:9">
      <c r="A3187" s="123">
        <v>72071190</v>
      </c>
      <c r="B3187" s="124" t="s">
        <v>3131</v>
      </c>
      <c r="C3187" s="125"/>
      <c r="D3187" s="136">
        <v>26.8261</v>
      </c>
      <c r="E3187" s="136">
        <v>26.8261</v>
      </c>
      <c r="F3187" s="133"/>
      <c r="G3187" s="133"/>
      <c r="H3187" s="133"/>
      <c r="I3187" s="133"/>
    </row>
    <row r="3188" spans="1:9">
      <c r="A3188" s="123">
        <v>72071200</v>
      </c>
      <c r="B3188" s="124" t="s">
        <v>3132</v>
      </c>
      <c r="C3188" s="125"/>
      <c r="D3188" s="136">
        <v>0.90880000000000005</v>
      </c>
      <c r="E3188" s="136">
        <v>1.2392000000000001</v>
      </c>
      <c r="F3188" s="133"/>
      <c r="G3188" s="133"/>
      <c r="H3188" s="133"/>
      <c r="I3188" s="133"/>
    </row>
    <row r="3189" spans="1:9">
      <c r="A3189" s="123">
        <v>72071900</v>
      </c>
      <c r="B3189" s="124" t="s">
        <v>3133</v>
      </c>
      <c r="C3189" s="125"/>
      <c r="D3189" s="136">
        <v>0.56530000000000002</v>
      </c>
      <c r="E3189" s="136">
        <v>0.58560000000000001</v>
      </c>
      <c r="F3189" s="133"/>
      <c r="G3189" s="133"/>
      <c r="H3189" s="133"/>
      <c r="I3189" s="133"/>
    </row>
    <row r="3190" spans="1:9">
      <c r="A3190" s="123">
        <v>72072000</v>
      </c>
      <c r="B3190" s="126" t="s">
        <v>3134</v>
      </c>
      <c r="C3190" s="125"/>
      <c r="D3190" s="138">
        <v>0.57620000000000005</v>
      </c>
      <c r="E3190" s="138">
        <v>0.60129999999999995</v>
      </c>
      <c r="F3190" s="133"/>
      <c r="G3190" s="133"/>
      <c r="H3190" s="133"/>
      <c r="I3190" s="133"/>
    </row>
    <row r="3191" spans="1:9" ht="27">
      <c r="A3191" s="123">
        <v>72081000</v>
      </c>
      <c r="B3191" s="124" t="s">
        <v>3135</v>
      </c>
      <c r="C3191" s="125"/>
      <c r="D3191" s="136">
        <v>0.53090000000000004</v>
      </c>
      <c r="E3191" s="136">
        <v>0.57889999999999997</v>
      </c>
      <c r="F3191" s="133"/>
      <c r="G3191" s="133"/>
      <c r="H3191" s="133"/>
      <c r="I3191" s="133"/>
    </row>
    <row r="3192" spans="1:9">
      <c r="A3192" s="123">
        <v>72082500</v>
      </c>
      <c r="B3192" s="126" t="s">
        <v>3136</v>
      </c>
      <c r="C3192" s="125"/>
      <c r="D3192" s="138">
        <v>0.58109999999999995</v>
      </c>
      <c r="E3192" s="138">
        <v>0.60129999999999995</v>
      </c>
      <c r="F3192" s="133"/>
      <c r="G3192" s="133"/>
      <c r="H3192" s="133"/>
      <c r="I3192" s="133"/>
    </row>
    <row r="3193" spans="1:9" ht="27">
      <c r="A3193" s="123">
        <v>72082690</v>
      </c>
      <c r="B3193" s="124" t="s">
        <v>3137</v>
      </c>
      <c r="C3193" s="125"/>
      <c r="D3193" s="138">
        <v>0.499</v>
      </c>
      <c r="E3193" s="138">
        <v>0.59760000000000002</v>
      </c>
      <c r="F3193" s="133"/>
      <c r="G3193" s="133"/>
      <c r="H3193" s="133"/>
      <c r="I3193" s="133"/>
    </row>
    <row r="3194" spans="1:9">
      <c r="A3194" s="123">
        <v>72082710</v>
      </c>
      <c r="B3194" s="124" t="s">
        <v>3138</v>
      </c>
      <c r="C3194" s="125"/>
      <c r="D3194" s="136">
        <v>0.61019999999999996</v>
      </c>
      <c r="E3194" s="136">
        <v>0.61019999999999996</v>
      </c>
      <c r="F3194" s="133"/>
      <c r="G3194" s="133"/>
      <c r="H3194" s="133"/>
      <c r="I3194" s="133"/>
    </row>
    <row r="3195" spans="1:9" ht="27">
      <c r="A3195" s="123">
        <v>72082790</v>
      </c>
      <c r="B3195" s="124" t="s">
        <v>3139</v>
      </c>
      <c r="C3195" s="125"/>
      <c r="D3195" s="138">
        <v>0.56299999999999994</v>
      </c>
      <c r="E3195" s="138">
        <v>0.5766</v>
      </c>
      <c r="F3195" s="133"/>
      <c r="G3195" s="133"/>
      <c r="H3195" s="133"/>
      <c r="I3195" s="133"/>
    </row>
    <row r="3196" spans="1:9" ht="27">
      <c r="A3196" s="123">
        <v>72083690</v>
      </c>
      <c r="B3196" s="124" t="s">
        <v>3140</v>
      </c>
      <c r="C3196" s="125"/>
      <c r="D3196" s="138">
        <v>0.56340000000000001</v>
      </c>
      <c r="E3196" s="138">
        <v>0.58120000000000005</v>
      </c>
      <c r="F3196" s="133"/>
      <c r="G3196" s="133"/>
      <c r="H3196" s="133"/>
      <c r="I3196" s="133"/>
    </row>
    <row r="3197" spans="1:9" ht="27">
      <c r="A3197" s="123">
        <v>72083700</v>
      </c>
      <c r="B3197" s="126" t="s">
        <v>3141</v>
      </c>
      <c r="C3197" s="125"/>
      <c r="D3197" s="138">
        <v>0.56699999999999995</v>
      </c>
      <c r="E3197" s="138">
        <v>0.58220000000000005</v>
      </c>
      <c r="F3197" s="133"/>
      <c r="G3197" s="133"/>
      <c r="H3197" s="133"/>
      <c r="I3197" s="133"/>
    </row>
    <row r="3198" spans="1:9">
      <c r="A3198" s="123">
        <v>72083810</v>
      </c>
      <c r="B3198" s="124" t="s">
        <v>3142</v>
      </c>
      <c r="C3198" s="125"/>
      <c r="D3198" s="138">
        <v>0.56340000000000001</v>
      </c>
      <c r="E3198" s="138">
        <v>0.58799999999999997</v>
      </c>
      <c r="F3198" s="133"/>
      <c r="G3198" s="133"/>
      <c r="H3198" s="133"/>
      <c r="I3198" s="133"/>
    </row>
    <row r="3199" spans="1:9" ht="27">
      <c r="A3199" s="123">
        <v>72083890</v>
      </c>
      <c r="B3199" s="124" t="s">
        <v>3143</v>
      </c>
      <c r="C3199" s="125"/>
      <c r="D3199" s="138">
        <v>0.54910000000000003</v>
      </c>
      <c r="E3199" s="138">
        <v>0.57779999999999998</v>
      </c>
      <c r="F3199" s="133"/>
      <c r="G3199" s="133"/>
      <c r="H3199" s="133"/>
      <c r="I3199" s="133"/>
    </row>
    <row r="3200" spans="1:9">
      <c r="A3200" s="123">
        <v>72083910</v>
      </c>
      <c r="B3200" s="124" t="s">
        <v>3138</v>
      </c>
      <c r="C3200" s="125"/>
      <c r="D3200" s="136">
        <v>0.626</v>
      </c>
      <c r="E3200" s="136">
        <v>0.626</v>
      </c>
      <c r="F3200" s="133"/>
      <c r="G3200" s="133"/>
      <c r="H3200" s="133"/>
      <c r="I3200" s="133"/>
    </row>
    <row r="3201" spans="1:9" ht="27">
      <c r="A3201" s="123">
        <v>72083990</v>
      </c>
      <c r="B3201" s="124" t="s">
        <v>3144</v>
      </c>
      <c r="C3201" s="125"/>
      <c r="D3201" s="138">
        <v>0.68289999999999995</v>
      </c>
      <c r="E3201" s="138">
        <v>0.88849999999999996</v>
      </c>
      <c r="F3201" s="133"/>
      <c r="G3201" s="133"/>
      <c r="H3201" s="133"/>
      <c r="I3201" s="133"/>
    </row>
    <row r="3202" spans="1:9">
      <c r="A3202" s="123">
        <v>72084000</v>
      </c>
      <c r="B3202" s="124" t="s">
        <v>3145</v>
      </c>
      <c r="C3202" s="125"/>
      <c r="D3202" s="136">
        <v>0.56850000000000001</v>
      </c>
      <c r="E3202" s="136">
        <v>0.80530000000000002</v>
      </c>
      <c r="F3202" s="133"/>
      <c r="G3202" s="133"/>
      <c r="H3202" s="133"/>
      <c r="I3202" s="133"/>
    </row>
    <row r="3203" spans="1:9" ht="27">
      <c r="A3203" s="123">
        <v>72085100</v>
      </c>
      <c r="B3203" s="126" t="s">
        <v>3146</v>
      </c>
      <c r="C3203" s="125"/>
      <c r="D3203" s="138">
        <v>0.5907</v>
      </c>
      <c r="E3203" s="138">
        <v>0.66180000000000005</v>
      </c>
      <c r="F3203" s="133"/>
      <c r="G3203" s="133"/>
      <c r="H3203" s="133"/>
      <c r="I3203" s="133"/>
    </row>
    <row r="3204" spans="1:9">
      <c r="A3204" s="123">
        <v>72085200</v>
      </c>
      <c r="B3204" s="126" t="s">
        <v>3147</v>
      </c>
      <c r="C3204" s="125"/>
      <c r="D3204" s="138">
        <v>0.73170000000000002</v>
      </c>
      <c r="E3204" s="138">
        <v>1.4999</v>
      </c>
      <c r="F3204" s="133"/>
      <c r="G3204" s="133"/>
      <c r="H3204" s="133"/>
      <c r="I3204" s="133"/>
    </row>
    <row r="3205" spans="1:9" ht="27">
      <c r="A3205" s="123">
        <v>72085300</v>
      </c>
      <c r="B3205" s="126" t="s">
        <v>3148</v>
      </c>
      <c r="C3205" s="125"/>
      <c r="D3205" s="138">
        <v>0.50570000000000004</v>
      </c>
      <c r="E3205" s="138">
        <v>0.68620000000000003</v>
      </c>
      <c r="F3205" s="133"/>
      <c r="G3205" s="133"/>
      <c r="H3205" s="133"/>
      <c r="I3205" s="133"/>
    </row>
    <row r="3206" spans="1:9">
      <c r="A3206" s="123">
        <v>72085400</v>
      </c>
      <c r="B3206" s="126" t="s">
        <v>3149</v>
      </c>
      <c r="C3206" s="125"/>
      <c r="D3206" s="136">
        <v>0.61499999999999999</v>
      </c>
      <c r="E3206" s="136">
        <v>0.64680000000000004</v>
      </c>
      <c r="F3206" s="133"/>
      <c r="G3206" s="133"/>
      <c r="H3206" s="133"/>
      <c r="I3206" s="133"/>
    </row>
    <row r="3207" spans="1:9" ht="27">
      <c r="A3207" s="123">
        <v>72089000</v>
      </c>
      <c r="B3207" s="124" t="s">
        <v>3150</v>
      </c>
      <c r="C3207" s="125"/>
      <c r="D3207" s="138">
        <v>0.62160000000000004</v>
      </c>
      <c r="E3207" s="138">
        <v>0.68069999999999997</v>
      </c>
      <c r="F3207" s="133"/>
      <c r="G3207" s="133"/>
      <c r="H3207" s="133"/>
      <c r="I3207" s="133"/>
    </row>
    <row r="3208" spans="1:9">
      <c r="A3208" s="123">
        <v>72091600</v>
      </c>
      <c r="B3208" s="126" t="s">
        <v>3151</v>
      </c>
      <c r="C3208" s="125"/>
      <c r="D3208" s="138">
        <v>0.6159</v>
      </c>
      <c r="E3208" s="138">
        <v>0.69010000000000005</v>
      </c>
      <c r="F3208" s="133"/>
      <c r="G3208" s="133"/>
      <c r="H3208" s="133"/>
      <c r="I3208" s="133"/>
    </row>
    <row r="3209" spans="1:9" ht="27">
      <c r="A3209" s="123">
        <v>72091700</v>
      </c>
      <c r="B3209" s="126" t="s">
        <v>3152</v>
      </c>
      <c r="C3209" s="125"/>
      <c r="D3209" s="138">
        <v>0.56979999999999997</v>
      </c>
      <c r="E3209" s="138">
        <v>0.82740000000000002</v>
      </c>
      <c r="F3209" s="133"/>
      <c r="G3209" s="133"/>
      <c r="H3209" s="133"/>
      <c r="I3209" s="133"/>
    </row>
    <row r="3210" spans="1:9">
      <c r="A3210" s="123">
        <v>72091800</v>
      </c>
      <c r="B3210" s="126" t="s">
        <v>3153</v>
      </c>
      <c r="C3210" s="125"/>
      <c r="D3210" s="136">
        <v>0.67930000000000001</v>
      </c>
      <c r="E3210" s="136">
        <v>0.70189999999999997</v>
      </c>
      <c r="F3210" s="133"/>
      <c r="G3210" s="133"/>
      <c r="H3210" s="133"/>
      <c r="I3210" s="133"/>
    </row>
    <row r="3211" spans="1:9" ht="27">
      <c r="A3211" s="123">
        <v>72092500</v>
      </c>
      <c r="B3211" s="126" t="s">
        <v>3154</v>
      </c>
      <c r="C3211" s="125"/>
      <c r="D3211" s="138">
        <v>0.64670000000000005</v>
      </c>
      <c r="E3211" s="138">
        <v>0.66479999999999995</v>
      </c>
      <c r="F3211" s="133"/>
      <c r="G3211" s="133"/>
      <c r="H3211" s="133"/>
      <c r="I3211" s="133"/>
    </row>
    <row r="3212" spans="1:9">
      <c r="A3212" s="123">
        <v>72092600</v>
      </c>
      <c r="B3212" s="126" t="s">
        <v>3151</v>
      </c>
      <c r="C3212" s="125"/>
      <c r="D3212" s="138">
        <v>26.165600000000001</v>
      </c>
      <c r="E3212" s="138">
        <v>26.165600000000001</v>
      </c>
      <c r="F3212" s="133"/>
      <c r="G3212" s="133"/>
      <c r="H3212" s="133"/>
      <c r="I3212" s="133"/>
    </row>
    <row r="3213" spans="1:9" ht="27">
      <c r="A3213" s="123">
        <v>72092700</v>
      </c>
      <c r="B3213" s="126" t="s">
        <v>3152</v>
      </c>
      <c r="C3213" s="125"/>
      <c r="D3213" s="138">
        <v>0.90400000000000003</v>
      </c>
      <c r="E3213" s="138">
        <v>1.0072000000000001</v>
      </c>
      <c r="F3213" s="133"/>
      <c r="G3213" s="133"/>
      <c r="H3213" s="133"/>
      <c r="I3213" s="133"/>
    </row>
    <row r="3214" spans="1:9">
      <c r="A3214" s="123">
        <v>72101100</v>
      </c>
      <c r="B3214" s="126" t="s">
        <v>3155</v>
      </c>
      <c r="C3214" s="125"/>
      <c r="D3214" s="138">
        <v>0.70740000000000003</v>
      </c>
      <c r="E3214" s="138">
        <v>0.99339999999999995</v>
      </c>
      <c r="F3214" s="133"/>
      <c r="G3214" s="133"/>
      <c r="H3214" s="133"/>
      <c r="I3214" s="133"/>
    </row>
    <row r="3215" spans="1:9" ht="27">
      <c r="A3215" s="123">
        <v>72101200</v>
      </c>
      <c r="B3215" s="126" t="s">
        <v>3156</v>
      </c>
      <c r="C3215" s="125"/>
      <c r="D3215" s="138">
        <v>0.61939999999999995</v>
      </c>
      <c r="E3215" s="138">
        <v>0.61939999999999995</v>
      </c>
      <c r="F3215" s="133"/>
      <c r="G3215" s="133"/>
      <c r="H3215" s="133"/>
      <c r="I3215" s="133"/>
    </row>
    <row r="3216" spans="1:9">
      <c r="A3216" s="123">
        <v>72103010</v>
      </c>
      <c r="B3216" s="124" t="s">
        <v>3157</v>
      </c>
      <c r="C3216" s="125"/>
      <c r="D3216" s="138">
        <v>0.68100000000000005</v>
      </c>
      <c r="E3216" s="138">
        <v>0.66749999999999998</v>
      </c>
      <c r="F3216" s="133"/>
      <c r="G3216" s="133"/>
      <c r="H3216" s="133"/>
      <c r="I3216" s="133"/>
    </row>
    <row r="3217" spans="1:9" ht="27">
      <c r="A3217" s="123">
        <v>72103090</v>
      </c>
      <c r="B3217" s="124" t="s">
        <v>3158</v>
      </c>
      <c r="C3217" s="125"/>
      <c r="D3217" s="138">
        <v>0.65600000000000003</v>
      </c>
      <c r="E3217" s="138">
        <v>0.71450000000000002</v>
      </c>
      <c r="F3217" s="133"/>
      <c r="G3217" s="133"/>
      <c r="H3217" s="133"/>
      <c r="I3217" s="133"/>
    </row>
    <row r="3218" spans="1:9">
      <c r="A3218" s="123">
        <v>72104190</v>
      </c>
      <c r="B3218" s="124" t="s">
        <v>3159</v>
      </c>
      <c r="C3218" s="125"/>
      <c r="D3218" s="136">
        <v>0.72140000000000004</v>
      </c>
      <c r="E3218" s="136">
        <v>0.93430000000000002</v>
      </c>
      <c r="F3218" s="133"/>
      <c r="G3218" s="133"/>
      <c r="H3218" s="133"/>
      <c r="I3218" s="133"/>
    </row>
    <row r="3219" spans="1:9" ht="27">
      <c r="A3219" s="123">
        <v>72104910</v>
      </c>
      <c r="B3219" s="124" t="s">
        <v>3160</v>
      </c>
      <c r="C3219" s="125"/>
      <c r="D3219" s="138">
        <v>0.84</v>
      </c>
      <c r="E3219" s="138">
        <v>0.95940000000000003</v>
      </c>
      <c r="F3219" s="133"/>
      <c r="G3219" s="133"/>
      <c r="H3219" s="133"/>
      <c r="I3219" s="133"/>
    </row>
    <row r="3220" spans="1:9">
      <c r="A3220" s="123">
        <v>72104990</v>
      </c>
      <c r="B3220" s="124" t="s">
        <v>3161</v>
      </c>
      <c r="C3220" s="125"/>
      <c r="D3220" s="138">
        <v>0.69389999999999996</v>
      </c>
      <c r="E3220" s="138">
        <v>0.753</v>
      </c>
      <c r="F3220" s="133"/>
      <c r="G3220" s="133"/>
      <c r="H3220" s="133"/>
      <c r="I3220" s="133"/>
    </row>
    <row r="3221" spans="1:9" ht="27">
      <c r="A3221" s="123">
        <v>72105000</v>
      </c>
      <c r="B3221" s="124" t="s">
        <v>3162</v>
      </c>
      <c r="C3221" s="125"/>
      <c r="D3221" s="138">
        <v>1.1000000000000001</v>
      </c>
      <c r="E3221" s="138">
        <v>1.1000000000000001</v>
      </c>
      <c r="F3221" s="133"/>
      <c r="G3221" s="133"/>
      <c r="H3221" s="133"/>
      <c r="I3221" s="133"/>
    </row>
    <row r="3222" spans="1:9">
      <c r="A3222" s="123">
        <v>72106100</v>
      </c>
      <c r="B3222" s="126" t="s">
        <v>3163</v>
      </c>
      <c r="C3222" s="125"/>
      <c r="D3222" s="136">
        <v>0.76470000000000005</v>
      </c>
      <c r="E3222" s="136">
        <v>1.0031000000000001</v>
      </c>
      <c r="F3222" s="133"/>
      <c r="G3222" s="133"/>
      <c r="H3222" s="133"/>
      <c r="I3222" s="133"/>
    </row>
    <row r="3223" spans="1:9" ht="27">
      <c r="A3223" s="123">
        <v>72106911</v>
      </c>
      <c r="B3223" s="124" t="s">
        <v>3164</v>
      </c>
      <c r="C3223" s="125"/>
      <c r="D3223" s="138">
        <v>0.75349999999999995</v>
      </c>
      <c r="E3223" s="138">
        <v>0.75349999999999995</v>
      </c>
      <c r="F3223" s="133"/>
      <c r="G3223" s="133"/>
      <c r="H3223" s="133"/>
      <c r="I3223" s="133"/>
    </row>
    <row r="3224" spans="1:9">
      <c r="A3224" s="123">
        <v>72106919</v>
      </c>
      <c r="B3224" s="124" t="s">
        <v>3165</v>
      </c>
      <c r="C3224" s="125"/>
      <c r="D3224" s="138">
        <v>0.75839999999999996</v>
      </c>
      <c r="E3224" s="138">
        <v>0.87929999999999997</v>
      </c>
      <c r="F3224" s="133"/>
      <c r="G3224" s="133"/>
      <c r="H3224" s="133"/>
      <c r="I3224" s="133"/>
    </row>
    <row r="3225" spans="1:9" ht="27">
      <c r="A3225" s="123">
        <v>72106990</v>
      </c>
      <c r="B3225" s="124" t="s">
        <v>3166</v>
      </c>
      <c r="C3225" s="125"/>
      <c r="D3225" s="138">
        <v>1.1653</v>
      </c>
      <c r="E3225" s="138">
        <v>0.90229999999999999</v>
      </c>
      <c r="F3225" s="133"/>
      <c r="G3225" s="133"/>
      <c r="H3225" s="133"/>
      <c r="I3225" s="133"/>
    </row>
    <row r="3226" spans="1:9" ht="27">
      <c r="A3226" s="123">
        <v>72107010</v>
      </c>
      <c r="B3226" s="124" t="s">
        <v>3167</v>
      </c>
      <c r="C3226" s="125"/>
      <c r="D3226" s="136">
        <v>0.7833</v>
      </c>
      <c r="E3226" s="136">
        <v>1.9692000000000001</v>
      </c>
      <c r="F3226" s="133"/>
      <c r="G3226" s="133"/>
      <c r="H3226" s="133"/>
      <c r="I3226" s="133"/>
    </row>
    <row r="3227" spans="1:9">
      <c r="A3227" s="123">
        <v>72107020</v>
      </c>
      <c r="B3227" s="124" t="s">
        <v>3168</v>
      </c>
      <c r="C3227" s="125"/>
      <c r="D3227" s="138">
        <v>0.91520000000000001</v>
      </c>
      <c r="E3227" s="138">
        <v>1.8327</v>
      </c>
      <c r="F3227" s="133"/>
      <c r="G3227" s="133"/>
      <c r="H3227" s="133"/>
      <c r="I3227" s="133"/>
    </row>
    <row r="3228" spans="1:9">
      <c r="A3228" s="123">
        <v>72109000</v>
      </c>
      <c r="B3228" s="124" t="s">
        <v>3169</v>
      </c>
      <c r="C3228" s="125"/>
      <c r="D3228" s="136">
        <v>0.69740000000000002</v>
      </c>
      <c r="E3228" s="136">
        <v>0.71240000000000003</v>
      </c>
      <c r="F3228" s="133"/>
      <c r="G3228" s="133"/>
      <c r="H3228" s="133"/>
      <c r="I3228" s="133"/>
    </row>
    <row r="3229" spans="1:9" ht="27">
      <c r="A3229" s="123">
        <v>72111400</v>
      </c>
      <c r="B3229" s="126" t="s">
        <v>3170</v>
      </c>
      <c r="C3229" s="125"/>
      <c r="D3229" s="138">
        <v>0.76380000000000003</v>
      </c>
      <c r="E3229" s="138">
        <v>0.91110000000000002</v>
      </c>
      <c r="F3229" s="133"/>
      <c r="G3229" s="133"/>
      <c r="H3229" s="133"/>
      <c r="I3229" s="133"/>
    </row>
    <row r="3230" spans="1:9">
      <c r="A3230" s="123">
        <v>72111900</v>
      </c>
      <c r="B3230" s="124" t="s">
        <v>3171</v>
      </c>
      <c r="C3230" s="125"/>
      <c r="D3230" s="136">
        <v>0.77929999999999999</v>
      </c>
      <c r="E3230" s="136">
        <v>0.80030000000000001</v>
      </c>
      <c r="F3230" s="133"/>
      <c r="G3230" s="133"/>
      <c r="H3230" s="133"/>
      <c r="I3230" s="133"/>
    </row>
    <row r="3231" spans="1:9" ht="27">
      <c r="A3231" s="123">
        <v>72112300</v>
      </c>
      <c r="B3231" s="126" t="s">
        <v>3172</v>
      </c>
      <c r="C3231" s="125"/>
      <c r="D3231" s="138">
        <v>0.97330000000000005</v>
      </c>
      <c r="E3231" s="138">
        <v>1.2152000000000001</v>
      </c>
      <c r="F3231" s="133"/>
      <c r="G3231" s="133"/>
      <c r="H3231" s="133"/>
      <c r="I3231" s="133"/>
    </row>
    <row r="3232" spans="1:9" ht="27">
      <c r="A3232" s="123">
        <v>72112910</v>
      </c>
      <c r="B3232" s="124" t="s">
        <v>3173</v>
      </c>
      <c r="C3232" s="125"/>
      <c r="D3232" s="136">
        <v>1.6</v>
      </c>
      <c r="E3232" s="136">
        <v>1.6034999999999999</v>
      </c>
      <c r="F3232" s="133"/>
      <c r="G3232" s="133"/>
      <c r="H3232" s="133"/>
      <c r="I3232" s="133"/>
    </row>
    <row r="3233" spans="1:9" ht="27">
      <c r="A3233" s="123">
        <v>72112920</v>
      </c>
      <c r="B3233" s="124" t="s">
        <v>3174</v>
      </c>
      <c r="C3233" s="125"/>
      <c r="D3233" s="138">
        <v>0.87419999999999998</v>
      </c>
      <c r="E3233" s="138">
        <v>1.0421</v>
      </c>
      <c r="F3233" s="133"/>
      <c r="G3233" s="133"/>
      <c r="H3233" s="133"/>
      <c r="I3233" s="133"/>
    </row>
    <row r="3234" spans="1:9">
      <c r="A3234" s="123">
        <v>72119010</v>
      </c>
      <c r="B3234" s="124" t="s">
        <v>3175</v>
      </c>
      <c r="C3234" s="125"/>
      <c r="D3234" s="138">
        <v>0.93200000000000005</v>
      </c>
      <c r="E3234" s="138">
        <v>0.98080000000000001</v>
      </c>
      <c r="F3234" s="133"/>
      <c r="G3234" s="133"/>
      <c r="H3234" s="133"/>
      <c r="I3234" s="133"/>
    </row>
    <row r="3235" spans="1:9" ht="27">
      <c r="A3235" s="123">
        <v>72119090</v>
      </c>
      <c r="B3235" s="124" t="s">
        <v>3176</v>
      </c>
      <c r="C3235" s="125"/>
      <c r="D3235" s="138">
        <v>0.72519999999999996</v>
      </c>
      <c r="E3235" s="138">
        <v>0.86950000000000005</v>
      </c>
      <c r="F3235" s="133"/>
      <c r="G3235" s="133"/>
      <c r="H3235" s="133"/>
      <c r="I3235" s="133"/>
    </row>
    <row r="3236" spans="1:9" ht="27">
      <c r="A3236" s="123">
        <v>72121000</v>
      </c>
      <c r="B3236" s="124" t="s">
        <v>3177</v>
      </c>
      <c r="C3236" s="125"/>
      <c r="D3236" s="136">
        <v>1.405</v>
      </c>
      <c r="E3236" s="136">
        <v>0.79430000000000001</v>
      </c>
      <c r="F3236" s="133"/>
      <c r="G3236" s="133"/>
      <c r="H3236" s="133"/>
      <c r="I3236" s="133"/>
    </row>
    <row r="3237" spans="1:9">
      <c r="A3237" s="123">
        <v>72122010</v>
      </c>
      <c r="B3237" s="124" t="s">
        <v>3157</v>
      </c>
      <c r="C3237" s="125"/>
      <c r="D3237" s="136">
        <v>0.69120000000000004</v>
      </c>
      <c r="E3237" s="136">
        <v>0.85540000000000005</v>
      </c>
      <c r="F3237" s="133"/>
      <c r="G3237" s="133"/>
      <c r="H3237" s="133"/>
      <c r="I3237" s="133"/>
    </row>
    <row r="3238" spans="1:9">
      <c r="A3238" s="123">
        <v>72122090</v>
      </c>
      <c r="B3238" s="124" t="s">
        <v>3178</v>
      </c>
      <c r="C3238" s="125"/>
      <c r="D3238" s="138">
        <v>0.84299999999999997</v>
      </c>
      <c r="E3238" s="138">
        <v>1.3016000000000001</v>
      </c>
      <c r="F3238" s="133"/>
      <c r="G3238" s="133"/>
      <c r="H3238" s="133"/>
      <c r="I3238" s="133"/>
    </row>
    <row r="3239" spans="1:9">
      <c r="A3239" s="123">
        <v>72123000</v>
      </c>
      <c r="B3239" s="124" t="s">
        <v>3161</v>
      </c>
      <c r="C3239" s="125"/>
      <c r="D3239" s="138">
        <v>1.0764</v>
      </c>
      <c r="E3239" s="138">
        <v>1.9166000000000001</v>
      </c>
      <c r="F3239" s="133"/>
      <c r="G3239" s="133"/>
      <c r="H3239" s="133"/>
      <c r="I3239" s="133"/>
    </row>
    <row r="3240" spans="1:9" ht="40.5">
      <c r="A3240" s="123">
        <v>72124010</v>
      </c>
      <c r="B3240" s="124" t="s">
        <v>3179</v>
      </c>
      <c r="C3240" s="125"/>
      <c r="D3240" s="136">
        <v>1.3985000000000001</v>
      </c>
      <c r="E3240" s="136">
        <v>1.6718999999999999</v>
      </c>
      <c r="F3240" s="133"/>
      <c r="G3240" s="133"/>
      <c r="H3240" s="133"/>
      <c r="I3240" s="133"/>
    </row>
    <row r="3241" spans="1:9" ht="27">
      <c r="A3241" s="123">
        <v>72124029</v>
      </c>
      <c r="B3241" s="124" t="s">
        <v>3180</v>
      </c>
      <c r="C3241" s="125"/>
      <c r="D3241" s="136">
        <v>4.5827</v>
      </c>
      <c r="E3241" s="136">
        <v>4.7752999999999997</v>
      </c>
      <c r="F3241" s="133"/>
      <c r="G3241" s="133"/>
      <c r="H3241" s="133"/>
      <c r="I3241" s="133"/>
    </row>
    <row r="3242" spans="1:9">
      <c r="A3242" s="123">
        <v>72125090</v>
      </c>
      <c r="B3242" s="124" t="s">
        <v>3181</v>
      </c>
      <c r="C3242" s="125"/>
      <c r="D3242" s="138">
        <v>0.53459999999999996</v>
      </c>
      <c r="E3242" s="138">
        <v>0.53839999999999999</v>
      </c>
      <c r="F3242" s="133"/>
      <c r="G3242" s="133"/>
      <c r="H3242" s="133"/>
      <c r="I3242" s="133"/>
    </row>
    <row r="3243" spans="1:9">
      <c r="A3243" s="123">
        <v>72126000</v>
      </c>
      <c r="B3243" s="124" t="s">
        <v>3182</v>
      </c>
      <c r="C3243" s="125"/>
      <c r="D3243" s="136">
        <v>0.5615</v>
      </c>
      <c r="E3243" s="136">
        <v>0.58550000000000002</v>
      </c>
      <c r="F3243" s="133"/>
      <c r="G3243" s="133"/>
      <c r="H3243" s="133"/>
      <c r="I3243" s="133"/>
    </row>
    <row r="3244" spans="1:9">
      <c r="A3244" s="123">
        <v>72132000</v>
      </c>
      <c r="B3244" s="126" t="s">
        <v>3183</v>
      </c>
      <c r="C3244" s="125"/>
      <c r="D3244" s="136">
        <v>0.53139999999999998</v>
      </c>
      <c r="E3244" s="136">
        <v>0.55379999999999996</v>
      </c>
      <c r="F3244" s="133"/>
      <c r="G3244" s="133"/>
      <c r="H3244" s="133"/>
      <c r="I3244" s="133"/>
    </row>
    <row r="3245" spans="1:9">
      <c r="A3245" s="123">
        <v>72139110</v>
      </c>
      <c r="B3245" s="124" t="s">
        <v>3175</v>
      </c>
      <c r="C3245" s="125"/>
      <c r="D3245" s="136">
        <v>0.60250000000000004</v>
      </c>
      <c r="E3245" s="136">
        <v>0.60250000000000004</v>
      </c>
      <c r="F3245" s="133"/>
      <c r="G3245" s="133"/>
      <c r="H3245" s="133"/>
      <c r="I3245" s="133"/>
    </row>
    <row r="3246" spans="1:9" ht="27">
      <c r="A3246" s="123">
        <v>72139190</v>
      </c>
      <c r="B3246" s="124" t="s">
        <v>3184</v>
      </c>
      <c r="C3246" s="125"/>
      <c r="D3246" s="136">
        <v>0.57250000000000001</v>
      </c>
      <c r="E3246" s="136">
        <v>0.6774</v>
      </c>
      <c r="F3246" s="133"/>
      <c r="G3246" s="133"/>
      <c r="H3246" s="133"/>
      <c r="I3246" s="133"/>
    </row>
    <row r="3247" spans="1:9">
      <c r="A3247" s="123">
        <v>72139910</v>
      </c>
      <c r="B3247" s="124" t="s">
        <v>3175</v>
      </c>
      <c r="C3247" s="125"/>
      <c r="D3247" s="136">
        <v>0.58099999999999996</v>
      </c>
      <c r="E3247" s="136">
        <v>0.99209999999999998</v>
      </c>
      <c r="F3247" s="133"/>
      <c r="G3247" s="133"/>
      <c r="H3247" s="133"/>
      <c r="I3247" s="133"/>
    </row>
    <row r="3248" spans="1:9">
      <c r="A3248" s="123">
        <v>72139990</v>
      </c>
      <c r="B3248" s="124" t="s">
        <v>3185</v>
      </c>
      <c r="C3248" s="125"/>
      <c r="D3248" s="136">
        <v>0.76380000000000003</v>
      </c>
      <c r="E3248" s="136">
        <v>0.91859999999999997</v>
      </c>
      <c r="F3248" s="133"/>
      <c r="G3248" s="133"/>
      <c r="H3248" s="133"/>
      <c r="I3248" s="133"/>
    </row>
    <row r="3249" spans="1:9">
      <c r="A3249" s="123">
        <v>72141010</v>
      </c>
      <c r="B3249" s="124" t="s">
        <v>3186</v>
      </c>
      <c r="C3249" s="125"/>
      <c r="D3249" s="138">
        <v>0.78669999999999995</v>
      </c>
      <c r="E3249" s="138">
        <v>0.78669999999999995</v>
      </c>
      <c r="F3249" s="133"/>
      <c r="G3249" s="133"/>
      <c r="H3249" s="133"/>
      <c r="I3249" s="133"/>
    </row>
    <row r="3250" spans="1:9">
      <c r="A3250" s="123">
        <v>72141090</v>
      </c>
      <c r="B3250" s="124" t="s">
        <v>3187</v>
      </c>
      <c r="C3250" s="125"/>
      <c r="D3250" s="138">
        <v>0.83599999999999997</v>
      </c>
      <c r="E3250" s="138">
        <v>1.2474000000000001</v>
      </c>
      <c r="F3250" s="133"/>
      <c r="G3250" s="133"/>
      <c r="H3250" s="133"/>
      <c r="I3250" s="133"/>
    </row>
    <row r="3251" spans="1:9" ht="27">
      <c r="A3251" s="123">
        <v>72142000</v>
      </c>
      <c r="B3251" s="126" t="s">
        <v>3188</v>
      </c>
      <c r="C3251" s="125"/>
      <c r="D3251" s="136">
        <v>1.6103000000000001</v>
      </c>
      <c r="E3251" s="136">
        <v>0.87360000000000004</v>
      </c>
      <c r="F3251" s="133"/>
      <c r="G3251" s="133"/>
      <c r="H3251" s="133"/>
      <c r="I3251" s="133"/>
    </row>
    <row r="3252" spans="1:9" ht="27">
      <c r="A3252" s="123">
        <v>72143000</v>
      </c>
      <c r="B3252" s="126" t="s">
        <v>3189</v>
      </c>
      <c r="C3252" s="125"/>
      <c r="D3252" s="138">
        <v>0.624</v>
      </c>
      <c r="E3252" s="138">
        <v>0.72799999999999998</v>
      </c>
      <c r="F3252" s="133"/>
      <c r="G3252" s="133"/>
      <c r="H3252" s="133"/>
      <c r="I3252" s="133"/>
    </row>
    <row r="3253" spans="1:9">
      <c r="A3253" s="123">
        <v>72149100</v>
      </c>
      <c r="B3253" s="124" t="s">
        <v>3190</v>
      </c>
      <c r="C3253" s="125"/>
      <c r="D3253" s="136">
        <v>0.76800000000000002</v>
      </c>
      <c r="E3253" s="136">
        <v>0.97289999999999999</v>
      </c>
      <c r="F3253" s="133"/>
      <c r="G3253" s="133"/>
      <c r="H3253" s="133"/>
      <c r="I3253" s="133"/>
    </row>
    <row r="3254" spans="1:9" ht="27">
      <c r="A3254" s="123">
        <v>72149910</v>
      </c>
      <c r="B3254" s="124" t="s">
        <v>3191</v>
      </c>
      <c r="C3254" s="125"/>
      <c r="D3254" s="138">
        <v>0.77790000000000004</v>
      </c>
      <c r="E3254" s="138">
        <v>1.1375</v>
      </c>
      <c r="F3254" s="133"/>
      <c r="G3254" s="133"/>
      <c r="H3254" s="133"/>
      <c r="I3254" s="133"/>
    </row>
    <row r="3255" spans="1:9">
      <c r="A3255" s="123">
        <v>72149990</v>
      </c>
      <c r="B3255" s="124" t="s">
        <v>3192</v>
      </c>
      <c r="C3255" s="125"/>
      <c r="D3255" s="136">
        <v>0.74429999999999996</v>
      </c>
      <c r="E3255" s="136">
        <v>0.98660000000000003</v>
      </c>
      <c r="F3255" s="133"/>
      <c r="G3255" s="133"/>
      <c r="H3255" s="133"/>
      <c r="I3255" s="133"/>
    </row>
    <row r="3256" spans="1:9" ht="27">
      <c r="A3256" s="123">
        <v>72151000</v>
      </c>
      <c r="B3256" s="126" t="s">
        <v>3193</v>
      </c>
      <c r="C3256" s="125"/>
      <c r="D3256" s="138">
        <v>1.9688000000000001</v>
      </c>
      <c r="E3256" s="138">
        <v>1.9688000000000001</v>
      </c>
      <c r="F3256" s="133"/>
      <c r="G3256" s="133"/>
      <c r="H3256" s="133"/>
      <c r="I3256" s="133"/>
    </row>
    <row r="3257" spans="1:9">
      <c r="A3257" s="123">
        <v>72155000</v>
      </c>
      <c r="B3257" s="124" t="s">
        <v>3194</v>
      </c>
      <c r="C3257" s="125"/>
      <c r="D3257" s="136">
        <v>0.86519999999999997</v>
      </c>
      <c r="E3257" s="136">
        <v>1.135</v>
      </c>
      <c r="F3257" s="133"/>
      <c r="G3257" s="133"/>
      <c r="H3257" s="133"/>
      <c r="I3257" s="133"/>
    </row>
    <row r="3258" spans="1:9" ht="27">
      <c r="A3258" s="123">
        <v>72159010</v>
      </c>
      <c r="B3258" s="124" t="s">
        <v>3195</v>
      </c>
      <c r="C3258" s="125"/>
      <c r="D3258" s="138">
        <v>0.91659999999999997</v>
      </c>
      <c r="E3258" s="138">
        <v>1.4379</v>
      </c>
      <c r="F3258" s="133"/>
      <c r="G3258" s="133"/>
      <c r="H3258" s="133"/>
      <c r="I3258" s="133"/>
    </row>
    <row r="3259" spans="1:9">
      <c r="A3259" s="123">
        <v>72159090</v>
      </c>
      <c r="B3259" s="124" t="s">
        <v>3196</v>
      </c>
      <c r="C3259" s="125"/>
      <c r="D3259" s="136">
        <v>0.53979999999999995</v>
      </c>
      <c r="E3259" s="136">
        <v>0.75939999999999996</v>
      </c>
      <c r="F3259" s="133"/>
      <c r="G3259" s="133"/>
      <c r="H3259" s="133"/>
      <c r="I3259" s="133"/>
    </row>
    <row r="3260" spans="1:9" ht="27">
      <c r="A3260" s="123">
        <v>72161000</v>
      </c>
      <c r="B3260" s="126" t="s">
        <v>3197</v>
      </c>
      <c r="C3260" s="125"/>
      <c r="D3260" s="138">
        <v>1.0202</v>
      </c>
      <c r="E3260" s="138">
        <v>1.1122000000000001</v>
      </c>
      <c r="F3260" s="133"/>
      <c r="G3260" s="133"/>
      <c r="H3260" s="133"/>
      <c r="I3260" s="133"/>
    </row>
    <row r="3261" spans="1:9">
      <c r="A3261" s="123">
        <v>72162100</v>
      </c>
      <c r="B3261" s="124" t="s">
        <v>3198</v>
      </c>
      <c r="C3261" s="125"/>
      <c r="D3261" s="136">
        <v>0.66659999999999997</v>
      </c>
      <c r="E3261" s="136">
        <v>0.82689999999999997</v>
      </c>
      <c r="F3261" s="133"/>
      <c r="G3261" s="133"/>
      <c r="H3261" s="133"/>
      <c r="I3261" s="133"/>
    </row>
    <row r="3262" spans="1:9" ht="27">
      <c r="A3262" s="123">
        <v>72162200</v>
      </c>
      <c r="B3262" s="124" t="s">
        <v>3199</v>
      </c>
      <c r="C3262" s="125"/>
      <c r="D3262" s="138">
        <v>0.63700000000000001</v>
      </c>
      <c r="E3262" s="138">
        <v>0.73429999999999995</v>
      </c>
      <c r="F3262" s="133"/>
      <c r="G3262" s="133"/>
      <c r="H3262" s="133"/>
      <c r="I3262" s="133"/>
    </row>
    <row r="3263" spans="1:9">
      <c r="A3263" s="123">
        <v>72163100</v>
      </c>
      <c r="B3263" s="124" t="s">
        <v>3200</v>
      </c>
      <c r="C3263" s="125"/>
      <c r="D3263" s="136">
        <v>0.59950000000000003</v>
      </c>
      <c r="E3263" s="136">
        <v>0.73470000000000002</v>
      </c>
      <c r="F3263" s="133"/>
      <c r="G3263" s="133"/>
      <c r="H3263" s="133"/>
      <c r="I3263" s="133"/>
    </row>
    <row r="3264" spans="1:9" ht="27">
      <c r="A3264" s="123">
        <v>72163200</v>
      </c>
      <c r="B3264" s="124" t="s">
        <v>3201</v>
      </c>
      <c r="C3264" s="125"/>
      <c r="D3264" s="138">
        <v>0.63790000000000002</v>
      </c>
      <c r="E3264" s="138">
        <v>0.77090000000000003</v>
      </c>
      <c r="F3264" s="133"/>
      <c r="G3264" s="133"/>
      <c r="H3264" s="133"/>
      <c r="I3264" s="133"/>
    </row>
    <row r="3265" spans="1:9">
      <c r="A3265" s="123">
        <v>72163300</v>
      </c>
      <c r="B3265" s="124" t="s">
        <v>3202</v>
      </c>
      <c r="C3265" s="125"/>
      <c r="D3265" s="136">
        <v>1.0243</v>
      </c>
      <c r="E3265" s="136">
        <v>1.1952</v>
      </c>
      <c r="F3265" s="133"/>
      <c r="G3265" s="133"/>
      <c r="H3265" s="133"/>
      <c r="I3265" s="133"/>
    </row>
    <row r="3266" spans="1:9" ht="27">
      <c r="A3266" s="123">
        <v>72164010</v>
      </c>
      <c r="B3266" s="124" t="s">
        <v>3203</v>
      </c>
      <c r="C3266" s="125"/>
      <c r="D3266" s="138">
        <v>0.71919999999999995</v>
      </c>
      <c r="E3266" s="138">
        <v>1.2036</v>
      </c>
      <c r="F3266" s="133"/>
      <c r="G3266" s="133"/>
      <c r="H3266" s="133"/>
      <c r="I3266" s="133"/>
    </row>
    <row r="3267" spans="1:9">
      <c r="A3267" s="123">
        <v>72164090</v>
      </c>
      <c r="B3267" s="124" t="s">
        <v>3204</v>
      </c>
      <c r="C3267" s="125"/>
      <c r="D3267" s="138">
        <v>0.89590000000000003</v>
      </c>
      <c r="E3267" s="138">
        <v>1.1129</v>
      </c>
      <c r="F3267" s="133"/>
      <c r="G3267" s="133"/>
      <c r="H3267" s="133"/>
      <c r="I3267" s="133"/>
    </row>
    <row r="3268" spans="1:9" ht="27">
      <c r="A3268" s="123">
        <v>72165000</v>
      </c>
      <c r="B3268" s="124" t="s">
        <v>3205</v>
      </c>
      <c r="C3268" s="125"/>
      <c r="D3268" s="138">
        <v>0.80449999999999999</v>
      </c>
      <c r="E3268" s="138">
        <v>0.9194</v>
      </c>
      <c r="F3268" s="133"/>
      <c r="G3268" s="133"/>
      <c r="H3268" s="133"/>
      <c r="I3268" s="133"/>
    </row>
    <row r="3269" spans="1:9">
      <c r="A3269" s="123">
        <v>72166110</v>
      </c>
      <c r="B3269" s="124" t="s">
        <v>3206</v>
      </c>
      <c r="C3269" s="125"/>
      <c r="D3269" s="138">
        <v>0.84130000000000005</v>
      </c>
      <c r="E3269" s="138">
        <v>0.85770000000000002</v>
      </c>
      <c r="F3269" s="133"/>
      <c r="G3269" s="133"/>
      <c r="H3269" s="133"/>
      <c r="I3269" s="133"/>
    </row>
    <row r="3270" spans="1:9" ht="27">
      <c r="A3270" s="123">
        <v>72166190</v>
      </c>
      <c r="B3270" s="124" t="s">
        <v>3207</v>
      </c>
      <c r="C3270" s="125"/>
      <c r="D3270" s="136">
        <v>1.2918000000000001</v>
      </c>
      <c r="E3270" s="136">
        <v>1.2918000000000001</v>
      </c>
      <c r="F3270" s="133"/>
      <c r="G3270" s="133"/>
      <c r="H3270" s="133"/>
      <c r="I3270" s="133"/>
    </row>
    <row r="3271" spans="1:9" ht="27">
      <c r="A3271" s="123">
        <v>72166910</v>
      </c>
      <c r="B3271" s="124" t="s">
        <v>3208</v>
      </c>
      <c r="C3271" s="125"/>
      <c r="D3271" s="138">
        <v>0.71530000000000005</v>
      </c>
      <c r="E3271" s="138">
        <v>1.1283000000000001</v>
      </c>
      <c r="F3271" s="133"/>
      <c r="G3271" s="133"/>
      <c r="H3271" s="133"/>
      <c r="I3271" s="133"/>
    </row>
    <row r="3272" spans="1:9">
      <c r="A3272" s="123">
        <v>72166990</v>
      </c>
      <c r="B3272" s="124" t="s">
        <v>3209</v>
      </c>
      <c r="C3272" s="125"/>
      <c r="D3272" s="136">
        <v>0.92749999999999999</v>
      </c>
      <c r="E3272" s="136">
        <v>0.88560000000000005</v>
      </c>
      <c r="F3272" s="133"/>
      <c r="G3272" s="133"/>
      <c r="H3272" s="133"/>
      <c r="I3272" s="133"/>
    </row>
    <row r="3273" spans="1:9" ht="27">
      <c r="A3273" s="123">
        <v>72169100</v>
      </c>
      <c r="B3273" s="124" t="s">
        <v>3210</v>
      </c>
      <c r="C3273" s="125"/>
      <c r="D3273" s="138">
        <v>1.0435000000000001</v>
      </c>
      <c r="E3273" s="138">
        <v>1.0708</v>
      </c>
      <c r="F3273" s="133"/>
      <c r="G3273" s="133"/>
      <c r="H3273" s="133"/>
      <c r="I3273" s="133"/>
    </row>
    <row r="3274" spans="1:9">
      <c r="A3274" s="123">
        <v>72169900</v>
      </c>
      <c r="B3274" s="124" t="s">
        <v>3211</v>
      </c>
      <c r="C3274" s="125"/>
      <c r="D3274" s="136">
        <v>0.86950000000000005</v>
      </c>
      <c r="E3274" s="136">
        <v>1.1398999999999999</v>
      </c>
      <c r="F3274" s="133"/>
      <c r="G3274" s="133"/>
      <c r="H3274" s="133"/>
      <c r="I3274" s="133"/>
    </row>
    <row r="3275" spans="1:9" ht="27">
      <c r="A3275" s="123">
        <v>72171011</v>
      </c>
      <c r="B3275" s="124" t="s">
        <v>3212</v>
      </c>
      <c r="C3275" s="125"/>
      <c r="D3275" s="138">
        <v>0.66569999999999996</v>
      </c>
      <c r="E3275" s="138">
        <v>0.72070000000000001</v>
      </c>
      <c r="F3275" s="133"/>
      <c r="G3275" s="133"/>
      <c r="H3275" s="133"/>
      <c r="I3275" s="133"/>
    </row>
    <row r="3276" spans="1:9">
      <c r="A3276" s="123">
        <v>72171019</v>
      </c>
      <c r="B3276" s="124" t="s">
        <v>3213</v>
      </c>
      <c r="C3276" s="125"/>
      <c r="D3276" s="136">
        <v>0.83650000000000002</v>
      </c>
      <c r="E3276" s="136">
        <v>1.0579000000000001</v>
      </c>
      <c r="F3276" s="133"/>
      <c r="G3276" s="133"/>
      <c r="H3276" s="133"/>
      <c r="I3276" s="133"/>
    </row>
    <row r="3277" spans="1:9" ht="27">
      <c r="A3277" s="123">
        <v>72171090</v>
      </c>
      <c r="B3277" s="124" t="s">
        <v>3214</v>
      </c>
      <c r="C3277" s="125"/>
      <c r="D3277" s="136">
        <v>0.69040000000000001</v>
      </c>
      <c r="E3277" s="136">
        <v>0.89119999999999999</v>
      </c>
      <c r="F3277" s="133"/>
      <c r="G3277" s="133"/>
      <c r="H3277" s="133"/>
      <c r="I3277" s="133"/>
    </row>
    <row r="3278" spans="1:9">
      <c r="A3278" s="123">
        <v>72172010</v>
      </c>
      <c r="B3278" s="124" t="s">
        <v>3175</v>
      </c>
      <c r="C3278" s="125"/>
      <c r="D3278" s="136">
        <v>1.0049999999999999</v>
      </c>
      <c r="E3278" s="136">
        <v>1.1337999999999999</v>
      </c>
      <c r="F3278" s="133"/>
      <c r="G3278" s="133"/>
      <c r="H3278" s="133"/>
      <c r="I3278" s="133"/>
    </row>
    <row r="3279" spans="1:9">
      <c r="A3279" s="123">
        <v>72172090</v>
      </c>
      <c r="B3279" s="124" t="s">
        <v>3215</v>
      </c>
      <c r="C3279" s="125"/>
      <c r="D3279" s="136">
        <v>0.76980000000000004</v>
      </c>
      <c r="E3279" s="136">
        <v>1.0622</v>
      </c>
      <c r="F3279" s="133"/>
      <c r="G3279" s="133"/>
      <c r="H3279" s="133"/>
      <c r="I3279" s="133"/>
    </row>
    <row r="3280" spans="1:9">
      <c r="A3280" s="123">
        <v>72173010</v>
      </c>
      <c r="B3280" s="124" t="s">
        <v>3175</v>
      </c>
      <c r="C3280" s="125"/>
      <c r="D3280" s="138">
        <v>0.71199999999999997</v>
      </c>
      <c r="E3280" s="138">
        <v>1.1554</v>
      </c>
      <c r="F3280" s="133"/>
      <c r="G3280" s="133"/>
      <c r="H3280" s="133"/>
      <c r="I3280" s="133"/>
    </row>
    <row r="3281" spans="1:9">
      <c r="A3281" s="123">
        <v>72173090</v>
      </c>
      <c r="B3281" s="124" t="s">
        <v>3216</v>
      </c>
      <c r="C3281" s="125"/>
      <c r="D3281" s="136">
        <v>8.0233000000000008</v>
      </c>
      <c r="E3281" s="136">
        <v>20.6877</v>
      </c>
      <c r="F3281" s="133"/>
      <c r="G3281" s="133"/>
      <c r="H3281" s="133"/>
      <c r="I3281" s="133"/>
    </row>
    <row r="3282" spans="1:9">
      <c r="A3282" s="123">
        <v>72179000</v>
      </c>
      <c r="B3282" s="124" t="s">
        <v>3217</v>
      </c>
      <c r="C3282" s="125"/>
      <c r="D3282" s="138">
        <v>1.3672</v>
      </c>
      <c r="E3282" s="138">
        <v>2.6110000000000002</v>
      </c>
      <c r="F3282" s="133"/>
      <c r="G3282" s="133"/>
      <c r="H3282" s="133"/>
      <c r="I3282" s="133"/>
    </row>
    <row r="3283" spans="1:9">
      <c r="A3283" s="123">
        <v>72189900</v>
      </c>
      <c r="B3283" s="124" t="s">
        <v>3218</v>
      </c>
      <c r="C3283" s="125"/>
      <c r="D3283" s="136">
        <v>1.1295999999999999</v>
      </c>
      <c r="E3283" s="136">
        <v>1.7282999999999999</v>
      </c>
      <c r="F3283" s="133"/>
      <c r="G3283" s="133"/>
      <c r="H3283" s="133"/>
      <c r="I3283" s="133"/>
    </row>
    <row r="3284" spans="1:9">
      <c r="A3284" s="123">
        <v>72191100</v>
      </c>
      <c r="B3284" s="126" t="s">
        <v>3219</v>
      </c>
      <c r="C3284" s="125"/>
      <c r="D3284" s="136">
        <v>1.0911999999999999</v>
      </c>
      <c r="E3284" s="136">
        <v>1.6144000000000001</v>
      </c>
      <c r="F3284" s="133"/>
      <c r="G3284" s="133"/>
      <c r="H3284" s="133"/>
      <c r="I3284" s="133"/>
    </row>
    <row r="3285" spans="1:9">
      <c r="A3285" s="123">
        <v>72191200</v>
      </c>
      <c r="B3285" s="126" t="s">
        <v>3147</v>
      </c>
      <c r="C3285" s="125"/>
      <c r="D3285" s="138">
        <v>1.4630000000000001</v>
      </c>
      <c r="E3285" s="138">
        <v>1.9212</v>
      </c>
      <c r="F3285" s="133"/>
      <c r="G3285" s="133"/>
      <c r="H3285" s="133"/>
      <c r="I3285" s="133"/>
    </row>
    <row r="3286" spans="1:9">
      <c r="A3286" s="123">
        <v>72191300</v>
      </c>
      <c r="B3286" s="126" t="s">
        <v>3220</v>
      </c>
      <c r="C3286" s="125"/>
      <c r="D3286" s="138">
        <v>1.5691999999999999</v>
      </c>
      <c r="E3286" s="138">
        <v>2.5249999999999999</v>
      </c>
      <c r="F3286" s="133"/>
      <c r="G3286" s="133"/>
      <c r="H3286" s="133"/>
      <c r="I3286" s="133"/>
    </row>
    <row r="3287" spans="1:9">
      <c r="A3287" s="123">
        <v>72191400</v>
      </c>
      <c r="B3287" s="126" t="s">
        <v>3149</v>
      </c>
      <c r="C3287" s="125"/>
      <c r="D3287" s="136">
        <v>1.8466</v>
      </c>
      <c r="E3287" s="136">
        <v>3.6328</v>
      </c>
      <c r="F3287" s="133"/>
      <c r="G3287" s="133"/>
      <c r="H3287" s="133"/>
      <c r="I3287" s="133"/>
    </row>
    <row r="3288" spans="1:9">
      <c r="A3288" s="123">
        <v>72192100</v>
      </c>
      <c r="B3288" s="126" t="s">
        <v>3219</v>
      </c>
      <c r="C3288" s="125"/>
      <c r="D3288" s="138">
        <v>1.3149</v>
      </c>
      <c r="E3288" s="138">
        <v>2.1537999999999999</v>
      </c>
      <c r="F3288" s="133"/>
      <c r="G3288" s="133"/>
      <c r="H3288" s="133"/>
      <c r="I3288" s="133"/>
    </row>
    <row r="3289" spans="1:9">
      <c r="A3289" s="123">
        <v>72192200</v>
      </c>
      <c r="B3289" s="126" t="s">
        <v>3147</v>
      </c>
      <c r="C3289" s="125"/>
      <c r="D3289" s="138">
        <v>0.9577</v>
      </c>
      <c r="E3289" s="138">
        <v>3.3672</v>
      </c>
      <c r="F3289" s="133"/>
      <c r="G3289" s="133"/>
      <c r="H3289" s="133"/>
      <c r="I3289" s="133"/>
    </row>
    <row r="3290" spans="1:9" ht="27">
      <c r="A3290" s="123">
        <v>72192300</v>
      </c>
      <c r="B3290" s="126" t="s">
        <v>3148</v>
      </c>
      <c r="C3290" s="125"/>
      <c r="D3290" s="138">
        <v>1.3684000000000001</v>
      </c>
      <c r="E3290" s="138">
        <v>2.1718999999999999</v>
      </c>
      <c r="F3290" s="133"/>
      <c r="G3290" s="133"/>
      <c r="H3290" s="133"/>
      <c r="I3290" s="133"/>
    </row>
    <row r="3291" spans="1:9">
      <c r="A3291" s="123">
        <v>72192400</v>
      </c>
      <c r="B3291" s="126" t="s">
        <v>3149</v>
      </c>
      <c r="C3291" s="125"/>
      <c r="D3291" s="136">
        <v>1.1407</v>
      </c>
      <c r="E3291" s="136">
        <v>1.6479999999999999</v>
      </c>
      <c r="F3291" s="133"/>
      <c r="G3291" s="133"/>
      <c r="H3291" s="133"/>
      <c r="I3291" s="133"/>
    </row>
    <row r="3292" spans="1:9" ht="27">
      <c r="A3292" s="123">
        <v>72193100</v>
      </c>
      <c r="B3292" s="126" t="s">
        <v>3221</v>
      </c>
      <c r="C3292" s="125"/>
      <c r="D3292" s="138">
        <v>1.0768</v>
      </c>
      <c r="E3292" s="138">
        <v>1.7838000000000001</v>
      </c>
      <c r="F3292" s="133"/>
      <c r="G3292" s="133"/>
      <c r="H3292" s="133"/>
      <c r="I3292" s="133"/>
    </row>
    <row r="3293" spans="1:9">
      <c r="A3293" s="123">
        <v>72193200</v>
      </c>
      <c r="B3293" s="126" t="s">
        <v>3220</v>
      </c>
      <c r="C3293" s="125"/>
      <c r="D3293" s="136">
        <v>1.0615000000000001</v>
      </c>
      <c r="E3293" s="136">
        <v>1.3924000000000001</v>
      </c>
      <c r="F3293" s="133"/>
      <c r="G3293" s="133"/>
      <c r="H3293" s="133"/>
      <c r="I3293" s="133"/>
    </row>
    <row r="3294" spans="1:9" ht="27">
      <c r="A3294" s="123">
        <v>72193300</v>
      </c>
      <c r="B3294" s="126" t="s">
        <v>3222</v>
      </c>
      <c r="C3294" s="125"/>
      <c r="D3294" s="138">
        <v>1.0752999999999999</v>
      </c>
      <c r="E3294" s="138">
        <v>1.2773000000000001</v>
      </c>
      <c r="F3294" s="133"/>
      <c r="G3294" s="133"/>
      <c r="H3294" s="133"/>
      <c r="I3294" s="133"/>
    </row>
    <row r="3295" spans="1:9">
      <c r="A3295" s="123">
        <v>72193400</v>
      </c>
      <c r="B3295" s="126" t="s">
        <v>3223</v>
      </c>
      <c r="C3295" s="125"/>
      <c r="D3295" s="136">
        <v>1.6302000000000001</v>
      </c>
      <c r="E3295" s="136">
        <v>2.4074</v>
      </c>
      <c r="F3295" s="133"/>
      <c r="G3295" s="133"/>
      <c r="H3295" s="133"/>
      <c r="I3295" s="133"/>
    </row>
    <row r="3296" spans="1:9" ht="27">
      <c r="A3296" s="123">
        <v>72193500</v>
      </c>
      <c r="B3296" s="126" t="s">
        <v>3156</v>
      </c>
      <c r="C3296" s="125"/>
      <c r="D3296" s="138">
        <v>2.0207999999999999</v>
      </c>
      <c r="E3296" s="138">
        <v>2.7938999999999998</v>
      </c>
      <c r="F3296" s="133"/>
      <c r="G3296" s="133"/>
      <c r="H3296" s="133"/>
      <c r="I3296" s="133"/>
    </row>
    <row r="3297" spans="1:9">
      <c r="A3297" s="123">
        <v>72199010</v>
      </c>
      <c r="B3297" s="124" t="s">
        <v>3224</v>
      </c>
      <c r="C3297" s="125"/>
      <c r="D3297" s="138">
        <v>2.0670000000000002</v>
      </c>
      <c r="E3297" s="138">
        <v>2.7004999999999999</v>
      </c>
      <c r="F3297" s="133"/>
      <c r="G3297" s="133"/>
      <c r="H3297" s="133"/>
      <c r="I3297" s="133"/>
    </row>
    <row r="3298" spans="1:9" ht="27">
      <c r="A3298" s="123">
        <v>72199090</v>
      </c>
      <c r="B3298" s="124" t="s">
        <v>3225</v>
      </c>
      <c r="C3298" s="125"/>
      <c r="D3298" s="138">
        <v>2.1295000000000002</v>
      </c>
      <c r="E3298" s="138">
        <v>2.5295999999999998</v>
      </c>
      <c r="F3298" s="133"/>
      <c r="G3298" s="133"/>
      <c r="H3298" s="133"/>
      <c r="I3298" s="133"/>
    </row>
    <row r="3299" spans="1:9">
      <c r="A3299" s="123">
        <v>72201100</v>
      </c>
      <c r="B3299" s="126" t="s">
        <v>3136</v>
      </c>
      <c r="C3299" s="125"/>
      <c r="D3299" s="136">
        <v>2.4342000000000001</v>
      </c>
      <c r="E3299" s="136">
        <v>2.6467000000000001</v>
      </c>
      <c r="F3299" s="133"/>
      <c r="G3299" s="133"/>
      <c r="H3299" s="133"/>
      <c r="I3299" s="133"/>
    </row>
    <row r="3300" spans="1:9" ht="27">
      <c r="A3300" s="123">
        <v>72201210</v>
      </c>
      <c r="B3300" s="124" t="s">
        <v>3226</v>
      </c>
      <c r="C3300" s="125"/>
      <c r="D3300" s="138">
        <v>2.1819000000000002</v>
      </c>
      <c r="E3300" s="138">
        <v>3.0924</v>
      </c>
      <c r="F3300" s="133"/>
      <c r="G3300" s="133"/>
      <c r="H3300" s="133"/>
      <c r="I3300" s="133"/>
    </row>
    <row r="3301" spans="1:9">
      <c r="A3301" s="123">
        <v>72201220</v>
      </c>
      <c r="B3301" s="124" t="s">
        <v>3227</v>
      </c>
      <c r="C3301" s="125"/>
      <c r="D3301" s="136">
        <v>3.2492999999999999</v>
      </c>
      <c r="E3301" s="136">
        <v>6.6856999999999998</v>
      </c>
      <c r="F3301" s="133"/>
      <c r="G3301" s="133"/>
      <c r="H3301" s="133"/>
      <c r="I3301" s="133"/>
    </row>
    <row r="3302" spans="1:9" ht="27">
      <c r="A3302" s="123">
        <v>72201290</v>
      </c>
      <c r="B3302" s="124" t="s">
        <v>3228</v>
      </c>
      <c r="C3302" s="125"/>
      <c r="D3302" s="138">
        <v>1.6469</v>
      </c>
      <c r="E3302" s="138">
        <v>3.1985000000000001</v>
      </c>
      <c r="F3302" s="133"/>
      <c r="G3302" s="133"/>
      <c r="H3302" s="133"/>
      <c r="I3302" s="133"/>
    </row>
    <row r="3303" spans="1:9">
      <c r="A3303" s="123">
        <v>72202010</v>
      </c>
      <c r="B3303" s="124" t="s">
        <v>3229</v>
      </c>
      <c r="C3303" s="125"/>
      <c r="D3303" s="136">
        <v>3.052</v>
      </c>
      <c r="E3303" s="136">
        <v>5.1157000000000004</v>
      </c>
      <c r="F3303" s="133"/>
      <c r="G3303" s="133"/>
      <c r="H3303" s="133"/>
      <c r="I3303" s="133"/>
    </row>
    <row r="3304" spans="1:9" ht="27">
      <c r="A3304" s="123">
        <v>72202090</v>
      </c>
      <c r="B3304" s="124" t="s">
        <v>3230</v>
      </c>
      <c r="C3304" s="125"/>
      <c r="D3304" s="138">
        <v>1.7036</v>
      </c>
      <c r="E3304" s="138">
        <v>2.5293999999999999</v>
      </c>
      <c r="F3304" s="133"/>
      <c r="G3304" s="133"/>
      <c r="H3304" s="133"/>
      <c r="I3304" s="133"/>
    </row>
    <row r="3305" spans="1:9">
      <c r="A3305" s="123">
        <v>72209000</v>
      </c>
      <c r="B3305" s="124" t="s">
        <v>3231</v>
      </c>
      <c r="C3305" s="125"/>
      <c r="D3305" s="136">
        <v>1.3985000000000001</v>
      </c>
      <c r="E3305" s="136">
        <v>2.8357000000000001</v>
      </c>
      <c r="F3305" s="133"/>
      <c r="G3305" s="133"/>
      <c r="H3305" s="133"/>
      <c r="I3305" s="133"/>
    </row>
    <row r="3306" spans="1:9" ht="27">
      <c r="A3306" s="123">
        <v>72210000</v>
      </c>
      <c r="B3306" s="124" t="s">
        <v>3232</v>
      </c>
      <c r="C3306" s="125"/>
      <c r="D3306" s="138">
        <v>1.8121</v>
      </c>
      <c r="E3306" s="138">
        <v>2.0829</v>
      </c>
      <c r="F3306" s="133"/>
      <c r="G3306" s="133"/>
      <c r="H3306" s="133"/>
      <c r="I3306" s="133"/>
    </row>
    <row r="3307" spans="1:9">
      <c r="A3307" s="123">
        <v>72221100</v>
      </c>
      <c r="B3307" s="124" t="s">
        <v>3233</v>
      </c>
      <c r="C3307" s="125"/>
      <c r="D3307" s="136">
        <v>2.0964</v>
      </c>
      <c r="E3307" s="136">
        <v>2.8593999999999999</v>
      </c>
      <c r="F3307" s="133"/>
      <c r="G3307" s="133"/>
      <c r="H3307" s="133"/>
      <c r="I3307" s="133"/>
    </row>
    <row r="3308" spans="1:9" ht="27">
      <c r="A3308" s="123">
        <v>72221910</v>
      </c>
      <c r="B3308" s="124" t="s">
        <v>3234</v>
      </c>
      <c r="C3308" s="125"/>
      <c r="D3308" s="138">
        <v>1.6440999999999999</v>
      </c>
      <c r="E3308" s="138">
        <v>2.3950999999999998</v>
      </c>
      <c r="F3308" s="133"/>
      <c r="G3308" s="133"/>
      <c r="H3308" s="133"/>
      <c r="I3308" s="133"/>
    </row>
    <row r="3309" spans="1:9">
      <c r="A3309" s="123">
        <v>72221990</v>
      </c>
      <c r="B3309" s="124" t="s">
        <v>3235</v>
      </c>
      <c r="C3309" s="125"/>
      <c r="D3309" s="138">
        <v>2.4752000000000001</v>
      </c>
      <c r="E3309" s="138">
        <v>3.1998000000000002</v>
      </c>
      <c r="F3309" s="133"/>
      <c r="G3309" s="133"/>
      <c r="H3309" s="133"/>
      <c r="I3309" s="133"/>
    </row>
    <row r="3310" spans="1:9" ht="27">
      <c r="A3310" s="123">
        <v>72222000</v>
      </c>
      <c r="B3310" s="124" t="s">
        <v>3236</v>
      </c>
      <c r="C3310" s="125"/>
      <c r="D3310" s="138">
        <v>11.074299999999999</v>
      </c>
      <c r="E3310" s="138">
        <v>11.074299999999999</v>
      </c>
      <c r="F3310" s="133"/>
      <c r="G3310" s="133"/>
      <c r="H3310" s="133"/>
      <c r="I3310" s="133"/>
    </row>
    <row r="3311" spans="1:9">
      <c r="A3311" s="123">
        <v>72223000</v>
      </c>
      <c r="B3311" s="124" t="s">
        <v>3237</v>
      </c>
      <c r="C3311" s="125"/>
      <c r="D3311" s="138">
        <v>1.3447</v>
      </c>
      <c r="E3311" s="138">
        <v>2.4157000000000002</v>
      </c>
      <c r="F3311" s="133"/>
      <c r="G3311" s="133"/>
      <c r="H3311" s="133"/>
      <c r="I3311" s="133"/>
    </row>
    <row r="3312" spans="1:9" ht="27">
      <c r="A3312" s="123">
        <v>72224010</v>
      </c>
      <c r="B3312" s="124" t="s">
        <v>3238</v>
      </c>
      <c r="C3312" s="125"/>
      <c r="D3312" s="138">
        <v>3.2568999999999999</v>
      </c>
      <c r="E3312" s="138">
        <v>5.1570999999999998</v>
      </c>
      <c r="F3312" s="133"/>
      <c r="G3312" s="133"/>
      <c r="H3312" s="133"/>
      <c r="I3312" s="133"/>
    </row>
    <row r="3313" spans="1:9">
      <c r="A3313" s="123">
        <v>72224090</v>
      </c>
      <c r="B3313" s="124" t="s">
        <v>3239</v>
      </c>
      <c r="C3313" s="125"/>
      <c r="D3313" s="138">
        <v>1.0323</v>
      </c>
      <c r="E3313" s="138">
        <v>1.1005</v>
      </c>
      <c r="F3313" s="133"/>
      <c r="G3313" s="133"/>
      <c r="H3313" s="133"/>
      <c r="I3313" s="133"/>
    </row>
    <row r="3314" spans="1:9" ht="27">
      <c r="A3314" s="123">
        <v>72230000</v>
      </c>
      <c r="B3314" s="124" t="s">
        <v>3240</v>
      </c>
      <c r="C3314" s="125"/>
      <c r="D3314" s="138">
        <v>1.2650999999999999</v>
      </c>
      <c r="E3314" s="138">
        <v>2.3620999999999999</v>
      </c>
      <c r="F3314" s="133"/>
      <c r="G3314" s="133"/>
      <c r="H3314" s="133"/>
      <c r="I3314" s="133"/>
    </row>
    <row r="3315" spans="1:9">
      <c r="A3315" s="123">
        <v>72241000</v>
      </c>
      <c r="B3315" s="124" t="s">
        <v>3241</v>
      </c>
      <c r="C3315" s="125"/>
      <c r="D3315" s="136">
        <v>1.7224999999999999</v>
      </c>
      <c r="E3315" s="136">
        <v>2.2248000000000001</v>
      </c>
      <c r="F3315" s="133"/>
      <c r="G3315" s="133"/>
      <c r="H3315" s="133"/>
      <c r="I3315" s="133"/>
    </row>
    <row r="3316" spans="1:9" ht="27">
      <c r="A3316" s="123">
        <v>72249000</v>
      </c>
      <c r="B3316" s="124" t="s">
        <v>3242</v>
      </c>
      <c r="C3316" s="125"/>
      <c r="D3316" s="136">
        <v>0.78680000000000005</v>
      </c>
      <c r="E3316" s="136">
        <v>0.82369999999999999</v>
      </c>
      <c r="F3316" s="133"/>
      <c r="G3316" s="133"/>
      <c r="H3316" s="133"/>
      <c r="I3316" s="133"/>
    </row>
    <row r="3317" spans="1:9">
      <c r="A3317" s="123">
        <v>72251100</v>
      </c>
      <c r="B3317" s="124" t="s">
        <v>3243</v>
      </c>
      <c r="C3317" s="125"/>
      <c r="D3317" s="136">
        <v>5.3777999999999997</v>
      </c>
      <c r="E3317" s="136">
        <v>5.3777999999999997</v>
      </c>
      <c r="F3317" s="133"/>
      <c r="G3317" s="133"/>
      <c r="H3317" s="133"/>
      <c r="I3317" s="133"/>
    </row>
    <row r="3318" spans="1:9" ht="27">
      <c r="A3318" s="123">
        <v>72251900</v>
      </c>
      <c r="B3318" s="124" t="s">
        <v>3244</v>
      </c>
      <c r="C3318" s="125"/>
      <c r="D3318" s="136">
        <v>0.69489999999999996</v>
      </c>
      <c r="E3318" s="136">
        <v>0.69489999999999996</v>
      </c>
      <c r="F3318" s="133"/>
      <c r="G3318" s="133"/>
      <c r="H3318" s="133"/>
      <c r="I3318" s="133"/>
    </row>
    <row r="3319" spans="1:9" ht="27">
      <c r="A3319" s="123">
        <v>72254010</v>
      </c>
      <c r="B3319" s="124" t="s">
        <v>3245</v>
      </c>
      <c r="C3319" s="125"/>
      <c r="D3319" s="136">
        <v>1.0495000000000001</v>
      </c>
      <c r="E3319" s="136">
        <v>1.2758</v>
      </c>
      <c r="F3319" s="133"/>
      <c r="G3319" s="133"/>
      <c r="H3319" s="133"/>
      <c r="I3319" s="133"/>
    </row>
    <row r="3320" spans="1:9">
      <c r="A3320" s="123">
        <v>72254020</v>
      </c>
      <c r="B3320" s="124" t="s">
        <v>3246</v>
      </c>
      <c r="C3320" s="125"/>
      <c r="D3320" s="136">
        <v>1.3151999999999999</v>
      </c>
      <c r="E3320" s="136">
        <v>1.3411</v>
      </c>
      <c r="F3320" s="133"/>
      <c r="G3320" s="133"/>
      <c r="H3320" s="133"/>
      <c r="I3320" s="133"/>
    </row>
    <row r="3321" spans="1:9">
      <c r="A3321" s="123">
        <v>72254090</v>
      </c>
      <c r="B3321" s="124" t="s">
        <v>3247</v>
      </c>
      <c r="C3321" s="125"/>
      <c r="D3321" s="136">
        <v>6.2850999999999999</v>
      </c>
      <c r="E3321" s="136">
        <v>8.6585000000000001</v>
      </c>
      <c r="F3321" s="133"/>
      <c r="G3321" s="133"/>
      <c r="H3321" s="133"/>
      <c r="I3321" s="133"/>
    </row>
    <row r="3322" spans="1:9">
      <c r="A3322" s="123">
        <v>72255090</v>
      </c>
      <c r="B3322" s="124" t="s">
        <v>3248</v>
      </c>
      <c r="C3322" s="125"/>
      <c r="D3322" s="136">
        <v>1.01</v>
      </c>
      <c r="E3322" s="136">
        <v>1.2172000000000001</v>
      </c>
      <c r="F3322" s="133"/>
      <c r="G3322" s="133"/>
      <c r="H3322" s="133"/>
      <c r="I3322" s="133"/>
    </row>
    <row r="3323" spans="1:9">
      <c r="A3323" s="123">
        <v>72259910</v>
      </c>
      <c r="B3323" s="124" t="s">
        <v>3249</v>
      </c>
      <c r="C3323" s="125"/>
      <c r="D3323" s="136">
        <v>1.7131000000000001</v>
      </c>
      <c r="E3323" s="136">
        <v>2.2498999999999998</v>
      </c>
      <c r="F3323" s="133"/>
      <c r="G3323" s="133"/>
      <c r="H3323" s="133"/>
      <c r="I3323" s="133"/>
    </row>
    <row r="3324" spans="1:9">
      <c r="A3324" s="123">
        <v>72259990</v>
      </c>
      <c r="B3324" s="124" t="s">
        <v>3250</v>
      </c>
      <c r="C3324" s="125"/>
      <c r="D3324" s="136">
        <v>0.83499999999999996</v>
      </c>
      <c r="E3324" s="136">
        <v>1.0918000000000001</v>
      </c>
      <c r="F3324" s="133"/>
      <c r="G3324" s="133"/>
      <c r="H3324" s="133"/>
      <c r="I3324" s="133"/>
    </row>
    <row r="3325" spans="1:9">
      <c r="A3325" s="123">
        <v>72261100</v>
      </c>
      <c r="B3325" s="124" t="s">
        <v>3251</v>
      </c>
      <c r="C3325" s="125"/>
      <c r="D3325" s="136">
        <v>12.636799999999999</v>
      </c>
      <c r="E3325" s="136">
        <v>15.413500000000001</v>
      </c>
      <c r="F3325" s="133"/>
      <c r="G3325" s="133"/>
      <c r="H3325" s="133"/>
      <c r="I3325" s="133"/>
    </row>
    <row r="3326" spans="1:9">
      <c r="A3326" s="123">
        <v>72261900</v>
      </c>
      <c r="B3326" s="124" t="s">
        <v>3252</v>
      </c>
      <c r="C3326" s="125"/>
      <c r="D3326" s="136">
        <v>4.0708000000000002</v>
      </c>
      <c r="E3326" s="136">
        <v>4.0780000000000003</v>
      </c>
      <c r="F3326" s="133"/>
      <c r="G3326" s="133"/>
      <c r="H3326" s="133"/>
      <c r="I3326" s="133"/>
    </row>
    <row r="3327" spans="1:9">
      <c r="A3327" s="123">
        <v>72262010</v>
      </c>
      <c r="B3327" s="124" t="s">
        <v>3253</v>
      </c>
      <c r="C3327" s="125"/>
      <c r="D3327" s="138">
        <v>0.6</v>
      </c>
      <c r="E3327" s="138">
        <v>0.67630000000000001</v>
      </c>
      <c r="F3327" s="133"/>
      <c r="G3327" s="133"/>
      <c r="H3327" s="133"/>
      <c r="I3327" s="133"/>
    </row>
    <row r="3328" spans="1:9">
      <c r="A3328" s="123">
        <v>72262090</v>
      </c>
      <c r="B3328" s="124" t="s">
        <v>3254</v>
      </c>
      <c r="C3328" s="125"/>
      <c r="D3328" s="136">
        <v>1.2990999999999999</v>
      </c>
      <c r="E3328" s="136">
        <v>5.6242999999999999</v>
      </c>
      <c r="F3328" s="133"/>
      <c r="G3328" s="133"/>
      <c r="H3328" s="133"/>
      <c r="I3328" s="133"/>
    </row>
    <row r="3329" spans="1:9" ht="27">
      <c r="A3329" s="123">
        <v>72269100</v>
      </c>
      <c r="B3329" s="124" t="s">
        <v>3255</v>
      </c>
      <c r="C3329" s="125"/>
      <c r="D3329" s="138">
        <v>0.66900000000000004</v>
      </c>
      <c r="E3329" s="138">
        <v>2.2947000000000002</v>
      </c>
      <c r="F3329" s="133"/>
      <c r="G3329" s="133"/>
      <c r="H3329" s="133"/>
      <c r="I3329" s="133"/>
    </row>
    <row r="3330" spans="1:9">
      <c r="A3330" s="123">
        <v>72269200</v>
      </c>
      <c r="B3330" s="124" t="s">
        <v>3256</v>
      </c>
      <c r="C3330" s="125"/>
      <c r="D3330" s="138">
        <v>0.63</v>
      </c>
      <c r="E3330" s="138">
        <v>0.63</v>
      </c>
      <c r="F3330" s="133"/>
      <c r="G3330" s="133"/>
      <c r="H3330" s="133"/>
      <c r="I3330" s="133"/>
    </row>
    <row r="3331" spans="1:9" ht="27">
      <c r="A3331" s="123">
        <v>72269900</v>
      </c>
      <c r="B3331" s="124" t="s">
        <v>3257</v>
      </c>
      <c r="C3331" s="125"/>
      <c r="D3331" s="136">
        <v>0.61350000000000005</v>
      </c>
      <c r="E3331" s="136">
        <v>0.72670000000000001</v>
      </c>
      <c r="F3331" s="133"/>
      <c r="G3331" s="133"/>
      <c r="H3331" s="133"/>
      <c r="I3331" s="133"/>
    </row>
    <row r="3332" spans="1:9">
      <c r="A3332" s="123">
        <v>72272000</v>
      </c>
      <c r="B3332" s="126" t="s">
        <v>3258</v>
      </c>
      <c r="C3332" s="125"/>
      <c r="D3332" s="136">
        <v>0.87739999999999996</v>
      </c>
      <c r="E3332" s="136">
        <v>0.96030000000000004</v>
      </c>
      <c r="F3332" s="133"/>
      <c r="G3332" s="133"/>
      <c r="H3332" s="133"/>
      <c r="I3332" s="133"/>
    </row>
    <row r="3333" spans="1:9">
      <c r="A3333" s="123">
        <v>72279000</v>
      </c>
      <c r="B3333" s="124" t="s">
        <v>3259</v>
      </c>
      <c r="C3333" s="125"/>
      <c r="D3333" s="138">
        <v>10.1549</v>
      </c>
      <c r="E3333" s="138">
        <v>11.675000000000001</v>
      </c>
      <c r="F3333" s="133"/>
      <c r="G3333" s="133"/>
      <c r="H3333" s="133"/>
      <c r="I3333" s="133"/>
    </row>
    <row r="3334" spans="1:9">
      <c r="A3334" s="123">
        <v>72281010</v>
      </c>
      <c r="B3334" s="124" t="s">
        <v>3260</v>
      </c>
      <c r="C3334" s="125"/>
      <c r="D3334" s="138">
        <v>0.93289999999999995</v>
      </c>
      <c r="E3334" s="138">
        <v>3.798</v>
      </c>
      <c r="F3334" s="133"/>
      <c r="G3334" s="133"/>
      <c r="H3334" s="133"/>
      <c r="I3334" s="133"/>
    </row>
    <row r="3335" spans="1:9">
      <c r="A3335" s="123">
        <v>72281090</v>
      </c>
      <c r="B3335" s="124" t="s">
        <v>3261</v>
      </c>
      <c r="C3335" s="125"/>
      <c r="D3335" s="136">
        <v>0.86580000000000001</v>
      </c>
      <c r="E3335" s="136">
        <v>1.0353000000000001</v>
      </c>
      <c r="F3335" s="133"/>
      <c r="G3335" s="133"/>
      <c r="H3335" s="133"/>
      <c r="I3335" s="133"/>
    </row>
    <row r="3336" spans="1:9">
      <c r="A3336" s="123">
        <v>72282000</v>
      </c>
      <c r="B3336" s="126" t="s">
        <v>3262</v>
      </c>
      <c r="C3336" s="125"/>
      <c r="D3336" s="136">
        <v>1.1943999999999999</v>
      </c>
      <c r="E3336" s="136">
        <v>1.5959000000000001</v>
      </c>
      <c r="F3336" s="133"/>
      <c r="G3336" s="133"/>
      <c r="H3336" s="133"/>
      <c r="I3336" s="133"/>
    </row>
    <row r="3337" spans="1:9">
      <c r="A3337" s="123">
        <v>72283000</v>
      </c>
      <c r="B3337" s="124" t="s">
        <v>3263</v>
      </c>
      <c r="C3337" s="125"/>
      <c r="D3337" s="136">
        <v>1.3405</v>
      </c>
      <c r="E3337" s="136">
        <v>1.9056</v>
      </c>
      <c r="F3337" s="133"/>
      <c r="G3337" s="133"/>
      <c r="H3337" s="133"/>
      <c r="I3337" s="133"/>
    </row>
    <row r="3338" spans="1:9">
      <c r="A3338" s="123">
        <v>72284000</v>
      </c>
      <c r="B3338" s="124" t="s">
        <v>3264</v>
      </c>
      <c r="C3338" s="125"/>
      <c r="D3338" s="138">
        <v>1.3229</v>
      </c>
      <c r="E3338" s="138">
        <v>2.4706000000000001</v>
      </c>
      <c r="F3338" s="133"/>
      <c r="G3338" s="133"/>
      <c r="H3338" s="133"/>
      <c r="I3338" s="133"/>
    </row>
    <row r="3339" spans="1:9">
      <c r="A3339" s="123">
        <v>72285000</v>
      </c>
      <c r="B3339" s="124" t="s">
        <v>3265</v>
      </c>
      <c r="C3339" s="125"/>
      <c r="D3339" s="138">
        <v>3.4521999999999999</v>
      </c>
      <c r="E3339" s="138">
        <v>3.4521999999999999</v>
      </c>
      <c r="F3339" s="133"/>
      <c r="G3339" s="133"/>
      <c r="H3339" s="133"/>
      <c r="I3339" s="133"/>
    </row>
    <row r="3340" spans="1:9">
      <c r="A3340" s="123">
        <v>72286000</v>
      </c>
      <c r="B3340" s="124" t="s">
        <v>3266</v>
      </c>
      <c r="C3340" s="125"/>
      <c r="D3340" s="138">
        <v>1.6062000000000001</v>
      </c>
      <c r="E3340" s="138">
        <v>2.0726</v>
      </c>
      <c r="F3340" s="133"/>
      <c r="G3340" s="133"/>
      <c r="H3340" s="133"/>
      <c r="I3340" s="133"/>
    </row>
    <row r="3341" spans="1:9">
      <c r="A3341" s="123">
        <v>72287000</v>
      </c>
      <c r="B3341" s="124" t="s">
        <v>3267</v>
      </c>
      <c r="C3341" s="125"/>
      <c r="D3341" s="138">
        <v>0.76990000000000003</v>
      </c>
      <c r="E3341" s="138">
        <v>0.87929999999999997</v>
      </c>
      <c r="F3341" s="133"/>
      <c r="G3341" s="133"/>
      <c r="H3341" s="133"/>
      <c r="I3341" s="133"/>
    </row>
    <row r="3342" spans="1:9">
      <c r="A3342" s="123">
        <v>72288000</v>
      </c>
      <c r="B3342" s="124" t="s">
        <v>3268</v>
      </c>
      <c r="C3342" s="125"/>
      <c r="D3342" s="138">
        <v>0.72340000000000004</v>
      </c>
      <c r="E3342" s="138">
        <v>1.0911999999999999</v>
      </c>
      <c r="F3342" s="133"/>
      <c r="G3342" s="133"/>
      <c r="H3342" s="133"/>
      <c r="I3342" s="133"/>
    </row>
    <row r="3343" spans="1:9">
      <c r="A3343" s="123">
        <v>72292000</v>
      </c>
      <c r="B3343" s="126" t="s">
        <v>3258</v>
      </c>
      <c r="C3343" s="125"/>
      <c r="D3343" s="138">
        <v>0.87490000000000001</v>
      </c>
      <c r="E3343" s="138">
        <v>0.83840000000000003</v>
      </c>
      <c r="F3343" s="133"/>
      <c r="G3343" s="133"/>
      <c r="H3343" s="133"/>
      <c r="I3343" s="133"/>
    </row>
    <row r="3344" spans="1:9" ht="27">
      <c r="A3344" s="123">
        <v>72299000</v>
      </c>
      <c r="B3344" s="124" t="s">
        <v>3269</v>
      </c>
      <c r="C3344" s="125"/>
      <c r="D3344" s="138">
        <v>0.84970000000000001</v>
      </c>
      <c r="E3344" s="138">
        <v>0.91190000000000004</v>
      </c>
      <c r="F3344" s="133"/>
      <c r="G3344" s="133"/>
      <c r="H3344" s="133"/>
      <c r="I3344" s="133"/>
    </row>
    <row r="3345" spans="1:9">
      <c r="A3345" s="123">
        <v>73011000</v>
      </c>
      <c r="B3345" s="124" t="s">
        <v>3270</v>
      </c>
      <c r="C3345" s="125"/>
      <c r="D3345" s="136">
        <v>0.84819999999999995</v>
      </c>
      <c r="E3345" s="136">
        <v>0.99639999999999995</v>
      </c>
      <c r="F3345" s="133"/>
      <c r="G3345" s="133"/>
      <c r="H3345" s="133"/>
      <c r="I3345" s="133"/>
    </row>
    <row r="3346" spans="1:9" ht="27">
      <c r="A3346" s="123">
        <v>73021010</v>
      </c>
      <c r="B3346" s="124" t="s">
        <v>3271</v>
      </c>
      <c r="C3346" s="125"/>
      <c r="D3346" s="138">
        <v>560</v>
      </c>
      <c r="E3346" s="138">
        <v>560</v>
      </c>
      <c r="F3346" s="133"/>
      <c r="G3346" s="133"/>
      <c r="H3346" s="133"/>
      <c r="I3346" s="133"/>
    </row>
    <row r="3347" spans="1:9">
      <c r="A3347" s="123">
        <v>73021090</v>
      </c>
      <c r="B3347" s="124" t="s">
        <v>3272</v>
      </c>
      <c r="C3347" s="125"/>
      <c r="D3347" s="136">
        <v>1.3668</v>
      </c>
      <c r="E3347" s="136">
        <v>1.6168</v>
      </c>
      <c r="F3347" s="133"/>
      <c r="G3347" s="133"/>
      <c r="H3347" s="133"/>
      <c r="I3347" s="133"/>
    </row>
    <row r="3348" spans="1:9" ht="27">
      <c r="A3348" s="123">
        <v>73023000</v>
      </c>
      <c r="B3348" s="124" t="s">
        <v>3273</v>
      </c>
      <c r="C3348" s="125"/>
      <c r="D3348" s="138">
        <v>5.9676</v>
      </c>
      <c r="E3348" s="138">
        <v>8.5962999999999994</v>
      </c>
      <c r="F3348" s="133"/>
      <c r="G3348" s="133"/>
      <c r="H3348" s="133"/>
      <c r="I3348" s="133"/>
    </row>
    <row r="3349" spans="1:9">
      <c r="A3349" s="123">
        <v>73024000</v>
      </c>
      <c r="B3349" s="126" t="s">
        <v>3274</v>
      </c>
      <c r="C3349" s="125"/>
      <c r="D3349" s="136">
        <v>0.47970000000000002</v>
      </c>
      <c r="E3349" s="136">
        <v>0.73460000000000003</v>
      </c>
      <c r="F3349" s="133"/>
      <c r="G3349" s="133"/>
      <c r="H3349" s="133"/>
      <c r="I3349" s="133"/>
    </row>
    <row r="3350" spans="1:9" ht="27">
      <c r="A3350" s="123">
        <v>73029000</v>
      </c>
      <c r="B3350" s="124" t="s">
        <v>3275</v>
      </c>
      <c r="C3350" s="125"/>
      <c r="D3350" s="138">
        <v>2.7568000000000001</v>
      </c>
      <c r="E3350" s="138">
        <v>11.296099999999999</v>
      </c>
      <c r="F3350" s="133"/>
      <c r="G3350" s="133"/>
      <c r="H3350" s="133"/>
      <c r="I3350" s="133"/>
    </row>
    <row r="3351" spans="1:9">
      <c r="A3351" s="123">
        <v>73030000</v>
      </c>
      <c r="B3351" s="124" t="s">
        <v>3276</v>
      </c>
      <c r="C3351" s="125"/>
      <c r="D3351" s="136">
        <v>0.78210000000000002</v>
      </c>
      <c r="E3351" s="136">
        <v>1.5103</v>
      </c>
      <c r="F3351" s="133"/>
      <c r="G3351" s="133"/>
      <c r="H3351" s="133"/>
      <c r="I3351" s="133"/>
    </row>
    <row r="3352" spans="1:9" ht="27">
      <c r="A3352" s="123">
        <v>73041100</v>
      </c>
      <c r="B3352" s="124" t="s">
        <v>3277</v>
      </c>
      <c r="C3352" s="125"/>
      <c r="D3352" s="138">
        <v>3.5274999999999999</v>
      </c>
      <c r="E3352" s="138">
        <v>1.0162</v>
      </c>
      <c r="F3352" s="133"/>
      <c r="G3352" s="133"/>
      <c r="H3352" s="133"/>
      <c r="I3352" s="133"/>
    </row>
    <row r="3353" spans="1:9" ht="27">
      <c r="A3353" s="123">
        <v>73041900</v>
      </c>
      <c r="B3353" s="124" t="s">
        <v>3278</v>
      </c>
      <c r="C3353" s="125"/>
      <c r="D3353" s="138">
        <v>0.9002</v>
      </c>
      <c r="E3353" s="138">
        <v>4.9847000000000001</v>
      </c>
      <c r="F3353" s="133"/>
      <c r="G3353" s="133"/>
      <c r="H3353" s="133"/>
      <c r="I3353" s="133"/>
    </row>
    <row r="3354" spans="1:9">
      <c r="A3354" s="123">
        <v>73042200</v>
      </c>
      <c r="B3354" s="124" t="s">
        <v>3279</v>
      </c>
      <c r="C3354" s="125"/>
      <c r="D3354" s="138">
        <v>1.6664000000000001</v>
      </c>
      <c r="E3354" s="138">
        <v>3.4310999999999998</v>
      </c>
      <c r="F3354" s="133"/>
      <c r="G3354" s="133"/>
      <c r="H3354" s="133"/>
      <c r="I3354" s="133"/>
    </row>
    <row r="3355" spans="1:9" ht="27">
      <c r="A3355" s="123">
        <v>73042310</v>
      </c>
      <c r="B3355" s="124" t="s">
        <v>3280</v>
      </c>
      <c r="C3355" s="125"/>
      <c r="D3355" s="136">
        <v>12.281599999999999</v>
      </c>
      <c r="E3355" s="136">
        <v>18.2149</v>
      </c>
      <c r="F3355" s="133"/>
      <c r="G3355" s="133"/>
      <c r="H3355" s="133"/>
      <c r="I3355" s="133"/>
    </row>
    <row r="3356" spans="1:9">
      <c r="A3356" s="123">
        <v>73042390</v>
      </c>
      <c r="B3356" s="124" t="s">
        <v>381</v>
      </c>
      <c r="C3356" s="125"/>
      <c r="D3356" s="136">
        <v>4.6818</v>
      </c>
      <c r="E3356" s="136">
        <v>8.4868000000000006</v>
      </c>
      <c r="F3356" s="133"/>
      <c r="G3356" s="133"/>
      <c r="H3356" s="133"/>
      <c r="I3356" s="133"/>
    </row>
    <row r="3357" spans="1:9">
      <c r="A3357" s="123">
        <v>73042400</v>
      </c>
      <c r="B3357" s="124" t="s">
        <v>3281</v>
      </c>
      <c r="C3357" s="125"/>
      <c r="D3357" s="136">
        <v>0.63370000000000004</v>
      </c>
      <c r="E3357" s="136">
        <v>2.1589</v>
      </c>
      <c r="F3357" s="133"/>
      <c r="G3357" s="133"/>
      <c r="H3357" s="133"/>
      <c r="I3357" s="133"/>
    </row>
    <row r="3358" spans="1:9">
      <c r="A3358" s="123">
        <v>73042910</v>
      </c>
      <c r="B3358" s="124" t="s">
        <v>3282</v>
      </c>
      <c r="C3358" s="125"/>
      <c r="D3358" s="136">
        <v>0.92469999999999997</v>
      </c>
      <c r="E3358" s="136">
        <v>1.3033999999999999</v>
      </c>
      <c r="F3358" s="133"/>
      <c r="G3358" s="133"/>
      <c r="H3358" s="133"/>
      <c r="I3358" s="133"/>
    </row>
    <row r="3359" spans="1:9">
      <c r="A3359" s="123">
        <v>73042931</v>
      </c>
      <c r="B3359" s="124" t="s">
        <v>3283</v>
      </c>
      <c r="C3359" s="125"/>
      <c r="D3359" s="136">
        <v>1.1548</v>
      </c>
      <c r="E3359" s="136">
        <v>1.7514000000000001</v>
      </c>
      <c r="F3359" s="133"/>
      <c r="G3359" s="133"/>
      <c r="H3359" s="133"/>
      <c r="I3359" s="133"/>
    </row>
    <row r="3360" spans="1:9">
      <c r="A3360" s="123">
        <v>73042939</v>
      </c>
      <c r="B3360" s="124" t="s">
        <v>3284</v>
      </c>
      <c r="C3360" s="125"/>
      <c r="D3360" s="136">
        <v>1.5919000000000001</v>
      </c>
      <c r="E3360" s="136">
        <v>3.0596999999999999</v>
      </c>
      <c r="F3360" s="133"/>
      <c r="G3360" s="133"/>
      <c r="H3360" s="133"/>
      <c r="I3360" s="133"/>
    </row>
    <row r="3361" spans="1:9">
      <c r="A3361" s="123">
        <v>73042990</v>
      </c>
      <c r="B3361" s="124" t="s">
        <v>3285</v>
      </c>
      <c r="C3361" s="125"/>
      <c r="D3361" s="136">
        <v>62.096600000000002</v>
      </c>
      <c r="E3361" s="136">
        <v>5.1228999999999996</v>
      </c>
      <c r="F3361" s="133"/>
      <c r="G3361" s="133"/>
      <c r="H3361" s="133"/>
      <c r="I3361" s="133"/>
    </row>
    <row r="3362" spans="1:9">
      <c r="A3362" s="123">
        <v>73043110</v>
      </c>
      <c r="B3362" s="124" t="s">
        <v>3286</v>
      </c>
      <c r="C3362" s="125"/>
      <c r="D3362" s="136">
        <v>1.49</v>
      </c>
      <c r="E3362" s="136">
        <v>4.0831</v>
      </c>
      <c r="F3362" s="133"/>
      <c r="G3362" s="133"/>
      <c r="H3362" s="133"/>
      <c r="I3362" s="133"/>
    </row>
    <row r="3363" spans="1:9">
      <c r="A3363" s="123">
        <v>73043190</v>
      </c>
      <c r="B3363" s="124" t="s">
        <v>3287</v>
      </c>
      <c r="C3363" s="125"/>
      <c r="D3363" s="136">
        <v>2.7262</v>
      </c>
      <c r="E3363" s="136">
        <v>4.7305999999999999</v>
      </c>
      <c r="F3363" s="133"/>
      <c r="G3363" s="133"/>
      <c r="H3363" s="133"/>
      <c r="I3363" s="133"/>
    </row>
    <row r="3364" spans="1:9">
      <c r="A3364" s="123">
        <v>73043910</v>
      </c>
      <c r="B3364" s="124" t="s">
        <v>3288</v>
      </c>
      <c r="C3364" s="125"/>
      <c r="D3364" s="138">
        <v>0.8054</v>
      </c>
      <c r="E3364" s="138">
        <v>1.6141000000000001</v>
      </c>
      <c r="F3364" s="133"/>
      <c r="G3364" s="133"/>
      <c r="H3364" s="133"/>
      <c r="I3364" s="133"/>
    </row>
    <row r="3365" spans="1:9">
      <c r="A3365" s="123">
        <v>73043920</v>
      </c>
      <c r="B3365" s="124" t="s">
        <v>3289</v>
      </c>
      <c r="C3365" s="125"/>
      <c r="D3365" s="138">
        <v>3.2040000000000002</v>
      </c>
      <c r="E3365" s="138">
        <v>4.6078999999999999</v>
      </c>
      <c r="F3365" s="133"/>
      <c r="G3365" s="133"/>
      <c r="H3365" s="133"/>
      <c r="I3365" s="133"/>
    </row>
    <row r="3366" spans="1:9" ht="27">
      <c r="A3366" s="123">
        <v>73043990</v>
      </c>
      <c r="B3366" s="124" t="s">
        <v>3290</v>
      </c>
      <c r="C3366" s="125"/>
      <c r="D3366" s="138">
        <v>3.2810999999999999</v>
      </c>
      <c r="E3366" s="138">
        <v>5.4478999999999997</v>
      </c>
      <c r="F3366" s="133"/>
      <c r="G3366" s="133"/>
      <c r="H3366" s="133"/>
      <c r="I3366" s="133"/>
    </row>
    <row r="3367" spans="1:9" ht="27">
      <c r="A3367" s="123">
        <v>73044190</v>
      </c>
      <c r="B3367" s="124" t="s">
        <v>3291</v>
      </c>
      <c r="C3367" s="125"/>
      <c r="D3367" s="138">
        <v>1.4910000000000001</v>
      </c>
      <c r="E3367" s="138">
        <v>1.8436999999999999</v>
      </c>
      <c r="F3367" s="133"/>
      <c r="G3367" s="133"/>
      <c r="H3367" s="133"/>
      <c r="I3367" s="133"/>
    </row>
    <row r="3368" spans="1:9" ht="27">
      <c r="A3368" s="123">
        <v>73044900</v>
      </c>
      <c r="B3368" s="124" t="s">
        <v>3292</v>
      </c>
      <c r="C3368" s="125"/>
      <c r="D3368" s="136">
        <v>1.6734</v>
      </c>
      <c r="E3368" s="136">
        <v>2.2808999999999999</v>
      </c>
      <c r="F3368" s="133"/>
      <c r="G3368" s="133"/>
      <c r="H3368" s="133"/>
      <c r="I3368" s="133"/>
    </row>
    <row r="3369" spans="1:9" ht="27">
      <c r="A3369" s="123">
        <v>73045119</v>
      </c>
      <c r="B3369" s="124" t="s">
        <v>3293</v>
      </c>
      <c r="C3369" s="125"/>
      <c r="D3369" s="136">
        <v>1.0275000000000001</v>
      </c>
      <c r="E3369" s="136">
        <v>2.9479000000000002</v>
      </c>
      <c r="F3369" s="133"/>
      <c r="G3369" s="133"/>
      <c r="H3369" s="133"/>
      <c r="I3369" s="133"/>
    </row>
    <row r="3370" spans="1:9">
      <c r="A3370" s="123">
        <v>73045190</v>
      </c>
      <c r="B3370" s="124" t="s">
        <v>3294</v>
      </c>
      <c r="C3370" s="125"/>
      <c r="D3370" s="136">
        <v>1.21</v>
      </c>
      <c r="E3370" s="136">
        <v>1.6228</v>
      </c>
      <c r="F3370" s="133"/>
      <c r="G3370" s="133"/>
      <c r="H3370" s="133"/>
      <c r="I3370" s="133"/>
    </row>
    <row r="3371" spans="1:9">
      <c r="A3371" s="123">
        <v>73045910</v>
      </c>
      <c r="B3371" s="124" t="s">
        <v>3295</v>
      </c>
      <c r="C3371" s="125"/>
      <c r="D3371" s="136">
        <v>3.2839999999999998</v>
      </c>
      <c r="E3371" s="136">
        <v>5.5605000000000002</v>
      </c>
      <c r="F3371" s="133"/>
      <c r="G3371" s="133"/>
      <c r="H3371" s="133"/>
      <c r="I3371" s="133"/>
    </row>
    <row r="3372" spans="1:9">
      <c r="A3372" s="123">
        <v>73045990</v>
      </c>
      <c r="B3372" s="124" t="s">
        <v>3296</v>
      </c>
      <c r="C3372" s="125"/>
      <c r="D3372" s="136">
        <v>0.87260000000000004</v>
      </c>
      <c r="E3372" s="136">
        <v>1.8523000000000001</v>
      </c>
      <c r="F3372" s="133"/>
      <c r="G3372" s="133"/>
      <c r="H3372" s="133"/>
      <c r="I3372" s="133"/>
    </row>
    <row r="3373" spans="1:9">
      <c r="A3373" s="123">
        <v>73049011</v>
      </c>
      <c r="B3373" s="124" t="s">
        <v>3297</v>
      </c>
      <c r="C3373" s="125"/>
      <c r="D3373" s="136">
        <v>27.184000000000001</v>
      </c>
      <c r="E3373" s="136">
        <v>1.4262999999999999</v>
      </c>
      <c r="F3373" s="133"/>
      <c r="G3373" s="133"/>
      <c r="H3373" s="133"/>
      <c r="I3373" s="133"/>
    </row>
    <row r="3374" spans="1:9">
      <c r="A3374" s="123">
        <v>73049019</v>
      </c>
      <c r="B3374" s="124" t="s">
        <v>3298</v>
      </c>
      <c r="C3374" s="125"/>
      <c r="D3374" s="136">
        <v>0.59650000000000003</v>
      </c>
      <c r="E3374" s="136">
        <v>1.3984000000000001</v>
      </c>
      <c r="F3374" s="133"/>
      <c r="G3374" s="133"/>
      <c r="H3374" s="133"/>
      <c r="I3374" s="133"/>
    </row>
    <row r="3375" spans="1:9">
      <c r="A3375" s="123">
        <v>73049090</v>
      </c>
      <c r="B3375" s="124" t="s">
        <v>3299</v>
      </c>
      <c r="C3375" s="125"/>
      <c r="D3375" s="136">
        <v>0.63570000000000004</v>
      </c>
      <c r="E3375" s="136">
        <v>0.99199999999999999</v>
      </c>
      <c r="F3375" s="133"/>
      <c r="G3375" s="133"/>
      <c r="H3375" s="133"/>
      <c r="I3375" s="133"/>
    </row>
    <row r="3376" spans="1:9">
      <c r="A3376" s="123">
        <v>73051100</v>
      </c>
      <c r="B3376" s="124" t="s">
        <v>3300</v>
      </c>
      <c r="C3376" s="125"/>
      <c r="D3376" s="136">
        <v>0.78639999999999999</v>
      </c>
      <c r="E3376" s="136">
        <v>0.96819999999999995</v>
      </c>
      <c r="F3376" s="133"/>
      <c r="G3376" s="133"/>
      <c r="H3376" s="133"/>
      <c r="I3376" s="133"/>
    </row>
    <row r="3377" spans="1:9">
      <c r="A3377" s="123">
        <v>73051200</v>
      </c>
      <c r="B3377" s="124" t="s">
        <v>3301</v>
      </c>
      <c r="C3377" s="125"/>
      <c r="D3377" s="136">
        <v>1.2079</v>
      </c>
      <c r="E3377" s="136">
        <v>1.2079</v>
      </c>
      <c r="F3377" s="133"/>
      <c r="G3377" s="133"/>
      <c r="H3377" s="133"/>
      <c r="I3377" s="133"/>
    </row>
    <row r="3378" spans="1:9">
      <c r="A3378" s="123">
        <v>73051900</v>
      </c>
      <c r="B3378" s="124" t="s">
        <v>3302</v>
      </c>
      <c r="C3378" s="125"/>
      <c r="D3378" s="136">
        <v>26.758800000000001</v>
      </c>
      <c r="E3378" s="136">
        <v>26.758800000000001</v>
      </c>
      <c r="F3378" s="133"/>
      <c r="G3378" s="133"/>
      <c r="H3378" s="133"/>
      <c r="I3378" s="133"/>
    </row>
    <row r="3379" spans="1:9" ht="27">
      <c r="A3379" s="123">
        <v>73053100</v>
      </c>
      <c r="B3379" s="124" t="s">
        <v>3303</v>
      </c>
      <c r="C3379" s="125"/>
      <c r="D3379" s="136">
        <v>3.1884000000000001</v>
      </c>
      <c r="E3379" s="136">
        <v>5.3124000000000002</v>
      </c>
      <c r="F3379" s="133"/>
      <c r="G3379" s="133"/>
      <c r="H3379" s="133"/>
      <c r="I3379" s="133"/>
    </row>
    <row r="3380" spans="1:9">
      <c r="A3380" s="123">
        <v>73059000</v>
      </c>
      <c r="B3380" s="124" t="s">
        <v>3304</v>
      </c>
      <c r="C3380" s="125"/>
      <c r="D3380" s="138">
        <v>0.64800000000000002</v>
      </c>
      <c r="E3380" s="138">
        <v>0.71809999999999996</v>
      </c>
      <c r="F3380" s="133"/>
      <c r="G3380" s="133"/>
      <c r="H3380" s="133"/>
      <c r="I3380" s="133"/>
    </row>
    <row r="3381" spans="1:9" ht="27">
      <c r="A3381" s="123">
        <v>73061100</v>
      </c>
      <c r="B3381" s="124" t="s">
        <v>3305</v>
      </c>
      <c r="C3381" s="125"/>
      <c r="D3381" s="136">
        <v>0.87409999999999999</v>
      </c>
      <c r="E3381" s="136">
        <v>1.0028999999999999</v>
      </c>
      <c r="F3381" s="133"/>
      <c r="G3381" s="133"/>
      <c r="H3381" s="133"/>
      <c r="I3381" s="133"/>
    </row>
    <row r="3382" spans="1:9">
      <c r="A3382" s="123">
        <v>73061900</v>
      </c>
      <c r="B3382" s="124" t="s">
        <v>3306</v>
      </c>
      <c r="C3382" s="125"/>
      <c r="D3382" s="138">
        <v>1.2896000000000001</v>
      </c>
      <c r="E3382" s="138">
        <v>1.3985000000000001</v>
      </c>
      <c r="F3382" s="133"/>
      <c r="G3382" s="133"/>
      <c r="H3382" s="133"/>
      <c r="I3382" s="133"/>
    </row>
    <row r="3383" spans="1:9">
      <c r="A3383" s="123">
        <v>73062100</v>
      </c>
      <c r="B3383" s="124" t="s">
        <v>3307</v>
      </c>
      <c r="C3383" s="125"/>
      <c r="D3383" s="138">
        <v>0.71860000000000002</v>
      </c>
      <c r="E3383" s="138">
        <v>1.8406</v>
      </c>
      <c r="F3383" s="133"/>
      <c r="G3383" s="133"/>
      <c r="H3383" s="133"/>
      <c r="I3383" s="133"/>
    </row>
    <row r="3384" spans="1:9">
      <c r="A3384" s="123">
        <v>73062900</v>
      </c>
      <c r="B3384" s="124" t="s">
        <v>3308</v>
      </c>
      <c r="C3384" s="125"/>
      <c r="D3384" s="138">
        <v>1.3689</v>
      </c>
      <c r="E3384" s="138">
        <v>1.9603999999999999</v>
      </c>
      <c r="F3384" s="133"/>
      <c r="G3384" s="133"/>
      <c r="H3384" s="133"/>
      <c r="I3384" s="133"/>
    </row>
    <row r="3385" spans="1:9" ht="27">
      <c r="A3385" s="123">
        <v>73063000</v>
      </c>
      <c r="B3385" s="124" t="s">
        <v>3309</v>
      </c>
      <c r="C3385" s="125"/>
      <c r="D3385" s="136">
        <v>1.5663</v>
      </c>
      <c r="E3385" s="136">
        <v>1.5461</v>
      </c>
      <c r="F3385" s="133"/>
      <c r="G3385" s="133"/>
      <c r="H3385" s="133"/>
      <c r="I3385" s="133"/>
    </row>
    <row r="3386" spans="1:9" ht="27">
      <c r="A3386" s="123">
        <v>73064000</v>
      </c>
      <c r="B3386" s="124" t="s">
        <v>3310</v>
      </c>
      <c r="C3386" s="125"/>
      <c r="D3386" s="138">
        <v>1.1197999999999999</v>
      </c>
      <c r="E3386" s="138">
        <v>1.7890999999999999</v>
      </c>
      <c r="F3386" s="133"/>
      <c r="G3386" s="133"/>
      <c r="H3386" s="133"/>
      <c r="I3386" s="133"/>
    </row>
    <row r="3387" spans="1:9">
      <c r="A3387" s="123">
        <v>73065000</v>
      </c>
      <c r="B3387" s="124" t="s">
        <v>3311</v>
      </c>
      <c r="C3387" s="125"/>
      <c r="D3387" s="138">
        <v>0.76939999999999997</v>
      </c>
      <c r="E3387" s="138">
        <v>1.0412999999999999</v>
      </c>
      <c r="F3387" s="133"/>
      <c r="G3387" s="133"/>
      <c r="H3387" s="133"/>
      <c r="I3387" s="133"/>
    </row>
    <row r="3388" spans="1:9" ht="27">
      <c r="A3388" s="123">
        <v>73066100</v>
      </c>
      <c r="B3388" s="124" t="s">
        <v>3312</v>
      </c>
      <c r="C3388" s="125"/>
      <c r="D3388" s="138">
        <v>1.4352</v>
      </c>
      <c r="E3388" s="138">
        <v>3.5529000000000002</v>
      </c>
      <c r="F3388" s="133"/>
      <c r="G3388" s="133"/>
      <c r="H3388" s="133"/>
      <c r="I3388" s="133"/>
    </row>
    <row r="3389" spans="1:9">
      <c r="A3389" s="123">
        <v>73066900</v>
      </c>
      <c r="B3389" s="124" t="s">
        <v>3313</v>
      </c>
      <c r="C3389" s="125"/>
      <c r="D3389" s="136">
        <v>4.3296999999999999</v>
      </c>
      <c r="E3389" s="136">
        <v>7.9214000000000002</v>
      </c>
      <c r="F3389" s="133"/>
      <c r="G3389" s="133"/>
      <c r="H3389" s="133"/>
      <c r="I3389" s="133"/>
    </row>
    <row r="3390" spans="1:9" ht="27">
      <c r="A3390" s="123">
        <v>73069010</v>
      </c>
      <c r="B3390" s="124" t="s">
        <v>3314</v>
      </c>
      <c r="C3390" s="125"/>
      <c r="D3390" s="138">
        <v>1.0743</v>
      </c>
      <c r="E3390" s="138">
        <v>2.4260000000000002</v>
      </c>
      <c r="F3390" s="133"/>
      <c r="G3390" s="133"/>
      <c r="H3390" s="133"/>
      <c r="I3390" s="133"/>
    </row>
    <row r="3391" spans="1:9">
      <c r="A3391" s="123">
        <v>73069020</v>
      </c>
      <c r="B3391" s="124" t="s">
        <v>3315</v>
      </c>
      <c r="C3391" s="125"/>
      <c r="D3391" s="136">
        <v>1.4549000000000001</v>
      </c>
      <c r="E3391" s="136">
        <v>1.7916000000000001</v>
      </c>
      <c r="F3391" s="133"/>
      <c r="G3391" s="133"/>
      <c r="H3391" s="133"/>
      <c r="I3391" s="133"/>
    </row>
    <row r="3392" spans="1:9" ht="27">
      <c r="A3392" s="123">
        <v>73069090</v>
      </c>
      <c r="B3392" s="124" t="s">
        <v>3316</v>
      </c>
      <c r="C3392" s="125"/>
      <c r="D3392" s="138">
        <v>2.2673000000000001</v>
      </c>
      <c r="E3392" s="138">
        <v>2.9036</v>
      </c>
      <c r="F3392" s="133"/>
      <c r="G3392" s="133"/>
      <c r="H3392" s="133"/>
      <c r="I3392" s="133"/>
    </row>
    <row r="3393" spans="1:9">
      <c r="A3393" s="123">
        <v>73071100</v>
      </c>
      <c r="B3393" s="124" t="s">
        <v>3317</v>
      </c>
      <c r="C3393" s="125"/>
      <c r="D3393" s="136">
        <v>1.1395</v>
      </c>
      <c r="E3393" s="136">
        <v>3.3498000000000001</v>
      </c>
      <c r="F3393" s="133"/>
      <c r="G3393" s="133"/>
      <c r="H3393" s="133"/>
      <c r="I3393" s="133"/>
    </row>
    <row r="3394" spans="1:9" ht="27">
      <c r="A3394" s="123">
        <v>73071910</v>
      </c>
      <c r="B3394" s="124" t="s">
        <v>3318</v>
      </c>
      <c r="C3394" s="125"/>
      <c r="D3394" s="138">
        <v>2.1151</v>
      </c>
      <c r="E3394" s="138">
        <v>2.7201</v>
      </c>
      <c r="F3394" s="133"/>
      <c r="G3394" s="133"/>
      <c r="H3394" s="133"/>
      <c r="I3394" s="133"/>
    </row>
    <row r="3395" spans="1:9">
      <c r="A3395" s="123">
        <v>73071920</v>
      </c>
      <c r="B3395" s="124" t="s">
        <v>3319</v>
      </c>
      <c r="C3395" s="125"/>
      <c r="D3395" s="136">
        <v>2.8795000000000002</v>
      </c>
      <c r="E3395" s="136">
        <v>5.1231999999999998</v>
      </c>
      <c r="F3395" s="133"/>
      <c r="G3395" s="133"/>
      <c r="H3395" s="133"/>
      <c r="I3395" s="133"/>
    </row>
    <row r="3396" spans="1:9" ht="27">
      <c r="A3396" s="123">
        <v>73071990</v>
      </c>
      <c r="B3396" s="124" t="s">
        <v>3320</v>
      </c>
      <c r="C3396" s="125"/>
      <c r="D3396" s="138">
        <v>5.0072999999999999</v>
      </c>
      <c r="E3396" s="138">
        <v>7.7333999999999996</v>
      </c>
      <c r="F3396" s="133"/>
      <c r="G3396" s="133"/>
      <c r="H3396" s="133"/>
      <c r="I3396" s="133"/>
    </row>
    <row r="3397" spans="1:9">
      <c r="A3397" s="123">
        <v>73072100</v>
      </c>
      <c r="B3397" s="124" t="s">
        <v>3321</v>
      </c>
      <c r="C3397" s="125"/>
      <c r="D3397" s="136">
        <v>4.8197000000000001</v>
      </c>
      <c r="E3397" s="136">
        <v>7.6211000000000002</v>
      </c>
      <c r="F3397" s="133"/>
      <c r="G3397" s="133"/>
      <c r="H3397" s="133"/>
      <c r="I3397" s="133"/>
    </row>
    <row r="3398" spans="1:9" ht="27">
      <c r="A3398" s="123">
        <v>73072200</v>
      </c>
      <c r="B3398" s="126" t="s">
        <v>3322</v>
      </c>
      <c r="C3398" s="125"/>
      <c r="D3398" s="138">
        <v>6.4896000000000003</v>
      </c>
      <c r="E3398" s="138">
        <v>9.8941999999999997</v>
      </c>
      <c r="F3398" s="133"/>
      <c r="G3398" s="133"/>
      <c r="H3398" s="133"/>
      <c r="I3398" s="133"/>
    </row>
    <row r="3399" spans="1:9">
      <c r="A3399" s="123">
        <v>73072300</v>
      </c>
      <c r="B3399" s="124" t="s">
        <v>3323</v>
      </c>
      <c r="C3399" s="125"/>
      <c r="D3399" s="136">
        <v>1.2503</v>
      </c>
      <c r="E3399" s="136">
        <v>1.6836</v>
      </c>
      <c r="F3399" s="133"/>
      <c r="G3399" s="133"/>
      <c r="H3399" s="133"/>
      <c r="I3399" s="133"/>
    </row>
    <row r="3400" spans="1:9" ht="27">
      <c r="A3400" s="123">
        <v>73072900</v>
      </c>
      <c r="B3400" s="124" t="s">
        <v>3324</v>
      </c>
      <c r="C3400" s="125"/>
      <c r="D3400" s="138">
        <v>4.7705000000000002</v>
      </c>
      <c r="E3400" s="138">
        <v>6.4789000000000003</v>
      </c>
      <c r="F3400" s="133"/>
      <c r="G3400" s="133"/>
      <c r="H3400" s="133"/>
      <c r="I3400" s="133"/>
    </row>
    <row r="3401" spans="1:9">
      <c r="A3401" s="123">
        <v>73079100</v>
      </c>
      <c r="B3401" s="124" t="s">
        <v>3325</v>
      </c>
      <c r="C3401" s="125"/>
      <c r="D3401" s="136">
        <v>0.92779999999999996</v>
      </c>
      <c r="E3401" s="136">
        <v>1.3873</v>
      </c>
      <c r="F3401" s="133"/>
      <c r="G3401" s="133"/>
      <c r="H3401" s="133"/>
      <c r="I3401" s="133"/>
    </row>
    <row r="3402" spans="1:9" ht="27">
      <c r="A3402" s="123">
        <v>73079200</v>
      </c>
      <c r="B3402" s="126" t="s">
        <v>3322</v>
      </c>
      <c r="C3402" s="125"/>
      <c r="D3402" s="138">
        <v>4.6487999999999996</v>
      </c>
      <c r="E3402" s="138">
        <v>7.3841000000000001</v>
      </c>
      <c r="F3402" s="133"/>
      <c r="G3402" s="133"/>
      <c r="H3402" s="133"/>
      <c r="I3402" s="133"/>
    </row>
    <row r="3403" spans="1:9">
      <c r="A3403" s="123">
        <v>73079300</v>
      </c>
      <c r="B3403" s="124" t="s">
        <v>3326</v>
      </c>
      <c r="C3403" s="125"/>
      <c r="D3403" s="136">
        <v>1.6702999999999999</v>
      </c>
      <c r="E3403" s="136">
        <v>1.6727000000000001</v>
      </c>
      <c r="F3403" s="133"/>
      <c r="G3403" s="133"/>
      <c r="H3403" s="133"/>
      <c r="I3403" s="133"/>
    </row>
    <row r="3404" spans="1:9" ht="27">
      <c r="A3404" s="123">
        <v>73079900</v>
      </c>
      <c r="B3404" s="124" t="s">
        <v>3327</v>
      </c>
      <c r="C3404" s="125"/>
      <c r="D3404" s="138">
        <v>2.6057000000000001</v>
      </c>
      <c r="E3404" s="138">
        <v>5.2530999999999999</v>
      </c>
      <c r="F3404" s="133"/>
      <c r="G3404" s="133"/>
      <c r="H3404" s="133"/>
      <c r="I3404" s="133"/>
    </row>
    <row r="3405" spans="1:9" ht="27">
      <c r="A3405" s="123">
        <v>73081000</v>
      </c>
      <c r="B3405" s="124" t="s">
        <v>3328</v>
      </c>
      <c r="C3405" s="125"/>
      <c r="D3405" s="136">
        <v>1.7743</v>
      </c>
      <c r="E3405" s="136">
        <v>2.4784999999999999</v>
      </c>
      <c r="F3405" s="133"/>
      <c r="G3405" s="133"/>
      <c r="H3405" s="133"/>
      <c r="I3405" s="133"/>
    </row>
    <row r="3406" spans="1:9" ht="27">
      <c r="A3406" s="123">
        <v>73082000</v>
      </c>
      <c r="B3406" s="124" t="s">
        <v>3329</v>
      </c>
      <c r="C3406" s="125"/>
      <c r="D3406" s="138">
        <v>0.8881</v>
      </c>
      <c r="E3406" s="138">
        <v>1.325</v>
      </c>
      <c r="F3406" s="133"/>
      <c r="G3406" s="133"/>
      <c r="H3406" s="133"/>
      <c r="I3406" s="133"/>
    </row>
    <row r="3407" spans="1:9">
      <c r="A3407" s="123">
        <v>73083000</v>
      </c>
      <c r="B3407" s="124" t="s">
        <v>3330</v>
      </c>
      <c r="C3407" s="125"/>
      <c r="D3407" s="136">
        <v>0.92679999999999996</v>
      </c>
      <c r="E3407" s="136">
        <v>1.3992</v>
      </c>
      <c r="F3407" s="133"/>
      <c r="G3407" s="133"/>
      <c r="H3407" s="133"/>
      <c r="I3407" s="133"/>
    </row>
    <row r="3408" spans="1:9" ht="27">
      <c r="A3408" s="123">
        <v>73084000</v>
      </c>
      <c r="B3408" s="126" t="s">
        <v>3331</v>
      </c>
      <c r="C3408" s="125"/>
      <c r="D3408" s="136">
        <v>0.90610000000000002</v>
      </c>
      <c r="E3408" s="136">
        <v>2.1667999999999998</v>
      </c>
      <c r="F3408" s="133"/>
      <c r="G3408" s="133"/>
      <c r="H3408" s="133"/>
      <c r="I3408" s="133"/>
    </row>
    <row r="3409" spans="1:9">
      <c r="A3409" s="123">
        <v>73089010</v>
      </c>
      <c r="B3409" s="124" t="s">
        <v>3332</v>
      </c>
      <c r="C3409" s="125"/>
      <c r="D3409" s="136">
        <v>1.1757</v>
      </c>
      <c r="E3409" s="136">
        <v>3.3797999999999999</v>
      </c>
      <c r="F3409" s="133"/>
      <c r="G3409" s="133"/>
      <c r="H3409" s="133"/>
      <c r="I3409" s="133"/>
    </row>
    <row r="3410" spans="1:9">
      <c r="A3410" s="123">
        <v>73089090</v>
      </c>
      <c r="B3410" s="124" t="s">
        <v>3333</v>
      </c>
      <c r="C3410" s="125"/>
      <c r="D3410" s="136">
        <v>1.4212</v>
      </c>
      <c r="E3410" s="136">
        <v>2.5415999999999999</v>
      </c>
      <c r="F3410" s="133"/>
      <c r="G3410" s="133"/>
      <c r="H3410" s="133"/>
      <c r="I3410" s="133"/>
    </row>
    <row r="3411" spans="1:9">
      <c r="A3411" s="123">
        <v>73090010</v>
      </c>
      <c r="B3411" s="124" t="s">
        <v>3334</v>
      </c>
      <c r="C3411" s="125"/>
      <c r="D3411" s="136">
        <v>18.932400000000001</v>
      </c>
      <c r="E3411" s="136">
        <v>19.841999999999999</v>
      </c>
      <c r="F3411" s="133"/>
      <c r="G3411" s="133"/>
      <c r="H3411" s="133"/>
      <c r="I3411" s="133"/>
    </row>
    <row r="3412" spans="1:9">
      <c r="A3412" s="123">
        <v>73090090</v>
      </c>
      <c r="B3412" s="124" t="s">
        <v>3335</v>
      </c>
      <c r="C3412" s="125"/>
      <c r="D3412" s="136">
        <v>1.1131</v>
      </c>
      <c r="E3412" s="136">
        <v>2.3418999999999999</v>
      </c>
      <c r="F3412" s="133"/>
      <c r="G3412" s="133"/>
      <c r="H3412" s="133"/>
      <c r="I3412" s="133"/>
    </row>
    <row r="3413" spans="1:9">
      <c r="A3413" s="123">
        <v>73101010</v>
      </c>
      <c r="B3413" s="124" t="s">
        <v>3336</v>
      </c>
      <c r="C3413" s="125"/>
      <c r="D3413" s="136">
        <v>2.3067000000000002</v>
      </c>
      <c r="E3413" s="136">
        <v>4.1421999999999999</v>
      </c>
      <c r="F3413" s="133"/>
      <c r="G3413" s="133"/>
      <c r="H3413" s="133"/>
      <c r="I3413" s="133"/>
    </row>
    <row r="3414" spans="1:9">
      <c r="A3414" s="123">
        <v>73101090</v>
      </c>
      <c r="B3414" s="124" t="s">
        <v>3337</v>
      </c>
      <c r="C3414" s="125"/>
      <c r="D3414" s="138">
        <v>1.7434000000000001</v>
      </c>
      <c r="E3414" s="138">
        <v>2.0583999999999998</v>
      </c>
      <c r="F3414" s="133"/>
      <c r="G3414" s="133"/>
      <c r="H3414" s="133"/>
      <c r="I3414" s="133"/>
    </row>
    <row r="3415" spans="1:9">
      <c r="A3415" s="123">
        <v>73102110</v>
      </c>
      <c r="B3415" s="124" t="s">
        <v>3338</v>
      </c>
      <c r="C3415" s="125"/>
      <c r="D3415" s="138">
        <v>2.1004</v>
      </c>
      <c r="E3415" s="138">
        <v>3.5564</v>
      </c>
      <c r="F3415" s="133"/>
      <c r="G3415" s="133"/>
      <c r="H3415" s="133"/>
      <c r="I3415" s="133"/>
    </row>
    <row r="3416" spans="1:9" ht="27">
      <c r="A3416" s="123">
        <v>73102190</v>
      </c>
      <c r="B3416" s="124" t="s">
        <v>3339</v>
      </c>
      <c r="C3416" s="125"/>
      <c r="D3416" s="136">
        <v>25.535699999999999</v>
      </c>
      <c r="E3416" s="136">
        <v>25.535699999999999</v>
      </c>
      <c r="F3416" s="133"/>
      <c r="G3416" s="133"/>
      <c r="H3416" s="133"/>
      <c r="I3416" s="133"/>
    </row>
    <row r="3417" spans="1:9" ht="27">
      <c r="A3417" s="123">
        <v>73102910</v>
      </c>
      <c r="B3417" s="124" t="s">
        <v>3340</v>
      </c>
      <c r="C3417" s="125"/>
      <c r="D3417" s="138">
        <v>1.9453</v>
      </c>
      <c r="E3417" s="138">
        <v>4.0967000000000002</v>
      </c>
      <c r="F3417" s="133"/>
      <c r="G3417" s="133"/>
      <c r="H3417" s="133"/>
      <c r="I3417" s="133"/>
    </row>
    <row r="3418" spans="1:9">
      <c r="A3418" s="123">
        <v>73102920</v>
      </c>
      <c r="B3418" s="124" t="s">
        <v>3336</v>
      </c>
      <c r="C3418" s="125"/>
      <c r="D3418" s="136">
        <v>1.5046999999999999</v>
      </c>
      <c r="E3418" s="136">
        <v>2.0082</v>
      </c>
      <c r="F3418" s="133"/>
      <c r="G3418" s="133"/>
      <c r="H3418" s="133"/>
      <c r="I3418" s="133"/>
    </row>
    <row r="3419" spans="1:9" ht="27">
      <c r="A3419" s="123">
        <v>73102990</v>
      </c>
      <c r="B3419" s="124" t="s">
        <v>3341</v>
      </c>
      <c r="C3419" s="125"/>
      <c r="D3419" s="138">
        <v>1.2057</v>
      </c>
      <c r="E3419" s="138">
        <v>1.6775</v>
      </c>
      <c r="F3419" s="133"/>
      <c r="G3419" s="133"/>
      <c r="H3419" s="133"/>
      <c r="I3419" s="133"/>
    </row>
    <row r="3420" spans="1:9">
      <c r="A3420" s="123">
        <v>73110000</v>
      </c>
      <c r="B3420" s="124" t="s">
        <v>3342</v>
      </c>
      <c r="C3420" s="125"/>
      <c r="D3420" s="136">
        <v>1.2189000000000001</v>
      </c>
      <c r="E3420" s="136">
        <v>1.64</v>
      </c>
      <c r="F3420" s="133"/>
      <c r="G3420" s="133"/>
      <c r="H3420" s="133"/>
      <c r="I3420" s="133"/>
    </row>
    <row r="3421" spans="1:9" ht="27">
      <c r="A3421" s="123">
        <v>73121010</v>
      </c>
      <c r="B3421" s="124" t="s">
        <v>3343</v>
      </c>
      <c r="C3421" s="125"/>
      <c r="D3421" s="138">
        <v>1.8655999999999999</v>
      </c>
      <c r="E3421" s="138">
        <v>1.6209</v>
      </c>
      <c r="F3421" s="133"/>
      <c r="G3421" s="133"/>
      <c r="H3421" s="133"/>
      <c r="I3421" s="133"/>
    </row>
    <row r="3422" spans="1:9">
      <c r="A3422" s="123">
        <v>73121090</v>
      </c>
      <c r="B3422" s="124" t="s">
        <v>3344</v>
      </c>
      <c r="C3422" s="125"/>
      <c r="D3422" s="136">
        <v>0.73380000000000001</v>
      </c>
      <c r="E3422" s="136">
        <v>0.95930000000000004</v>
      </c>
      <c r="F3422" s="133"/>
      <c r="G3422" s="133"/>
      <c r="H3422" s="133"/>
      <c r="I3422" s="133"/>
    </row>
    <row r="3423" spans="1:9" ht="27">
      <c r="A3423" s="123">
        <v>73129000</v>
      </c>
      <c r="B3423" s="124" t="s">
        <v>3345</v>
      </c>
      <c r="C3423" s="125"/>
      <c r="D3423" s="138">
        <v>2.4117000000000002</v>
      </c>
      <c r="E3423" s="138">
        <v>8.1670999999999996</v>
      </c>
      <c r="F3423" s="133"/>
      <c r="G3423" s="133"/>
      <c r="H3423" s="133"/>
      <c r="I3423" s="133"/>
    </row>
    <row r="3424" spans="1:9">
      <c r="A3424" s="123">
        <v>73130000</v>
      </c>
      <c r="B3424" s="124" t="s">
        <v>3346</v>
      </c>
      <c r="C3424" s="125"/>
      <c r="D3424" s="136">
        <v>3.3369</v>
      </c>
      <c r="E3424" s="136">
        <v>3.8458000000000001</v>
      </c>
      <c r="F3424" s="133"/>
      <c r="G3424" s="133"/>
      <c r="H3424" s="133"/>
      <c r="I3424" s="133"/>
    </row>
    <row r="3425" spans="1:9" ht="27">
      <c r="A3425" s="123">
        <v>73141200</v>
      </c>
      <c r="B3425" s="124" t="s">
        <v>3347</v>
      </c>
      <c r="C3425" s="125"/>
      <c r="D3425" s="138">
        <v>0.95469999999999999</v>
      </c>
      <c r="E3425" s="138">
        <v>2.0108000000000001</v>
      </c>
      <c r="F3425" s="133"/>
      <c r="G3425" s="133"/>
      <c r="H3425" s="133"/>
      <c r="I3425" s="133"/>
    </row>
    <row r="3426" spans="1:9">
      <c r="A3426" s="123">
        <v>73141400</v>
      </c>
      <c r="B3426" s="124" t="s">
        <v>3348</v>
      </c>
      <c r="C3426" s="125"/>
      <c r="D3426" s="136">
        <v>0.65449999999999997</v>
      </c>
      <c r="E3426" s="136">
        <v>0.87319999999999998</v>
      </c>
      <c r="F3426" s="133"/>
      <c r="G3426" s="133"/>
      <c r="H3426" s="133"/>
      <c r="I3426" s="133"/>
    </row>
    <row r="3427" spans="1:9" ht="27">
      <c r="A3427" s="123">
        <v>73141900</v>
      </c>
      <c r="B3427" s="124" t="s">
        <v>3349</v>
      </c>
      <c r="C3427" s="125"/>
      <c r="D3427" s="138">
        <v>0.83840000000000003</v>
      </c>
      <c r="E3427" s="138">
        <v>1.075</v>
      </c>
      <c r="F3427" s="133"/>
      <c r="G3427" s="133"/>
      <c r="H3427" s="133"/>
      <c r="I3427" s="133"/>
    </row>
    <row r="3428" spans="1:9">
      <c r="A3428" s="123">
        <v>73142000</v>
      </c>
      <c r="B3428" s="126" t="s">
        <v>3350</v>
      </c>
      <c r="C3428" s="125"/>
      <c r="D3428" s="136">
        <v>0.86770000000000003</v>
      </c>
      <c r="E3428" s="136">
        <v>1.0035000000000001</v>
      </c>
      <c r="F3428" s="133"/>
      <c r="G3428" s="133"/>
      <c r="H3428" s="133"/>
      <c r="I3428" s="133"/>
    </row>
    <row r="3429" spans="1:9" ht="27">
      <c r="A3429" s="123">
        <v>73143100</v>
      </c>
      <c r="B3429" s="124" t="s">
        <v>3351</v>
      </c>
      <c r="C3429" s="125"/>
      <c r="D3429" s="138">
        <v>0.87409999999999999</v>
      </c>
      <c r="E3429" s="138">
        <v>1.0135000000000001</v>
      </c>
      <c r="F3429" s="133"/>
      <c r="G3429" s="133"/>
      <c r="H3429" s="133"/>
      <c r="I3429" s="133"/>
    </row>
    <row r="3430" spans="1:9">
      <c r="A3430" s="123">
        <v>73143900</v>
      </c>
      <c r="B3430" s="124" t="s">
        <v>3352</v>
      </c>
      <c r="C3430" s="125"/>
      <c r="D3430" s="138">
        <v>1.0541</v>
      </c>
      <c r="E3430" s="138">
        <v>1.1964999999999999</v>
      </c>
      <c r="F3430" s="133"/>
      <c r="G3430" s="133"/>
      <c r="H3430" s="133"/>
      <c r="I3430" s="133"/>
    </row>
    <row r="3431" spans="1:9" ht="27">
      <c r="A3431" s="123">
        <v>73144100</v>
      </c>
      <c r="B3431" s="124" t="s">
        <v>3353</v>
      </c>
      <c r="C3431" s="125"/>
      <c r="D3431" s="136">
        <v>1.0522</v>
      </c>
      <c r="E3431" s="136">
        <v>4.2161</v>
      </c>
      <c r="F3431" s="133"/>
      <c r="G3431" s="133"/>
      <c r="H3431" s="133"/>
      <c r="I3431" s="133"/>
    </row>
    <row r="3432" spans="1:9">
      <c r="A3432" s="123">
        <v>73144200</v>
      </c>
      <c r="B3432" s="126" t="s">
        <v>3354</v>
      </c>
      <c r="C3432" s="125"/>
      <c r="D3432" s="136">
        <v>1.1056999999999999</v>
      </c>
      <c r="E3432" s="136">
        <v>2.1846999999999999</v>
      </c>
      <c r="F3432" s="133"/>
      <c r="G3432" s="133"/>
      <c r="H3432" s="133"/>
      <c r="I3432" s="133"/>
    </row>
    <row r="3433" spans="1:9">
      <c r="A3433" s="123">
        <v>73144900</v>
      </c>
      <c r="B3433" s="124" t="s">
        <v>3355</v>
      </c>
      <c r="C3433" s="125"/>
      <c r="D3433" s="136">
        <v>1.4235</v>
      </c>
      <c r="E3433" s="136">
        <v>2.1932</v>
      </c>
      <c r="F3433" s="133"/>
      <c r="G3433" s="133"/>
      <c r="H3433" s="133"/>
      <c r="I3433" s="133"/>
    </row>
    <row r="3434" spans="1:9">
      <c r="A3434" s="123">
        <v>73145000</v>
      </c>
      <c r="B3434" s="124" t="s">
        <v>3356</v>
      </c>
      <c r="C3434" s="125"/>
      <c r="D3434" s="136">
        <v>1.5546</v>
      </c>
      <c r="E3434" s="136">
        <v>2.54</v>
      </c>
      <c r="F3434" s="133"/>
      <c r="G3434" s="133"/>
      <c r="H3434" s="133"/>
      <c r="I3434" s="133"/>
    </row>
    <row r="3435" spans="1:9">
      <c r="A3435" s="123">
        <v>73151100</v>
      </c>
      <c r="B3435" s="124" t="s">
        <v>3357</v>
      </c>
      <c r="C3435" s="125"/>
      <c r="D3435" s="136">
        <v>1.4417</v>
      </c>
      <c r="E3435" s="136">
        <v>2.8797999999999999</v>
      </c>
      <c r="F3435" s="133"/>
      <c r="G3435" s="133"/>
      <c r="H3435" s="133"/>
      <c r="I3435" s="133"/>
    </row>
    <row r="3436" spans="1:9">
      <c r="A3436" s="123">
        <v>73151210</v>
      </c>
      <c r="B3436" s="124" t="s">
        <v>3358</v>
      </c>
      <c r="C3436" s="125"/>
      <c r="D3436" s="136">
        <v>2.5598000000000001</v>
      </c>
      <c r="E3436" s="136">
        <v>4.3516000000000004</v>
      </c>
      <c r="F3436" s="133"/>
      <c r="G3436" s="133"/>
      <c r="H3436" s="133"/>
      <c r="I3436" s="133"/>
    </row>
    <row r="3437" spans="1:9">
      <c r="A3437" s="123">
        <v>73151290</v>
      </c>
      <c r="B3437" s="124" t="s">
        <v>3359</v>
      </c>
      <c r="C3437" s="125"/>
      <c r="D3437" s="138">
        <v>5.4606000000000003</v>
      </c>
      <c r="E3437" s="138">
        <v>5.4606000000000003</v>
      </c>
      <c r="F3437" s="133"/>
      <c r="G3437" s="133"/>
      <c r="H3437" s="133"/>
      <c r="I3437" s="133"/>
    </row>
    <row r="3438" spans="1:9">
      <c r="A3438" s="123">
        <v>73151900</v>
      </c>
      <c r="B3438" s="124" t="s">
        <v>3360</v>
      </c>
      <c r="C3438" s="125"/>
      <c r="D3438" s="136">
        <v>1.3684000000000001</v>
      </c>
      <c r="E3438" s="136">
        <v>2.0304000000000002</v>
      </c>
      <c r="F3438" s="133"/>
      <c r="G3438" s="133"/>
      <c r="H3438" s="133"/>
      <c r="I3438" s="133"/>
    </row>
    <row r="3439" spans="1:9" ht="27">
      <c r="A3439" s="123">
        <v>73152000</v>
      </c>
      <c r="B3439" s="124" t="s">
        <v>3361</v>
      </c>
      <c r="C3439" s="125"/>
      <c r="D3439" s="138">
        <v>0.78120000000000001</v>
      </c>
      <c r="E3439" s="138">
        <v>1.7808999999999999</v>
      </c>
      <c r="F3439" s="133"/>
      <c r="G3439" s="133"/>
      <c r="H3439" s="133"/>
      <c r="I3439" s="133"/>
    </row>
    <row r="3440" spans="1:9">
      <c r="A3440" s="123">
        <v>73158100</v>
      </c>
      <c r="B3440" s="124" t="s">
        <v>3362</v>
      </c>
      <c r="C3440" s="125"/>
      <c r="D3440" s="136">
        <v>1.5325</v>
      </c>
      <c r="E3440" s="136">
        <v>3.6615000000000002</v>
      </c>
      <c r="F3440" s="133"/>
      <c r="G3440" s="133"/>
      <c r="H3440" s="133"/>
      <c r="I3440" s="133"/>
    </row>
    <row r="3441" spans="1:9" ht="27">
      <c r="A3441" s="123">
        <v>73158200</v>
      </c>
      <c r="B3441" s="124" t="s">
        <v>3363</v>
      </c>
      <c r="C3441" s="125"/>
      <c r="D3441" s="138">
        <v>2.6823000000000001</v>
      </c>
      <c r="E3441" s="138">
        <v>14.7751</v>
      </c>
      <c r="F3441" s="133"/>
      <c r="G3441" s="133"/>
      <c r="H3441" s="133"/>
      <c r="I3441" s="133"/>
    </row>
    <row r="3442" spans="1:9">
      <c r="A3442" s="123">
        <v>73158900</v>
      </c>
      <c r="B3442" s="124" t="s">
        <v>3364</v>
      </c>
      <c r="C3442" s="125"/>
      <c r="D3442" s="136">
        <v>1.7230000000000001</v>
      </c>
      <c r="E3442" s="136">
        <v>4.9794999999999998</v>
      </c>
      <c r="F3442" s="133"/>
      <c r="G3442" s="133"/>
      <c r="H3442" s="133"/>
      <c r="I3442" s="133"/>
    </row>
    <row r="3443" spans="1:9" ht="27">
      <c r="A3443" s="123">
        <v>73159000</v>
      </c>
      <c r="B3443" s="124" t="s">
        <v>3365</v>
      </c>
      <c r="C3443" s="125"/>
      <c r="D3443" s="138">
        <v>1.7135</v>
      </c>
      <c r="E3443" s="138">
        <v>3.9864999999999999</v>
      </c>
      <c r="F3443" s="133"/>
      <c r="G3443" s="133"/>
      <c r="H3443" s="133"/>
      <c r="I3443" s="133"/>
    </row>
    <row r="3444" spans="1:9">
      <c r="A3444" s="123">
        <v>73160000</v>
      </c>
      <c r="B3444" s="124" t="s">
        <v>3366</v>
      </c>
      <c r="C3444" s="125"/>
      <c r="D3444" s="136">
        <v>0.77480000000000004</v>
      </c>
      <c r="E3444" s="136">
        <v>0.97909999999999997</v>
      </c>
      <c r="F3444" s="133"/>
      <c r="G3444" s="133"/>
      <c r="H3444" s="133"/>
      <c r="I3444" s="133"/>
    </row>
    <row r="3445" spans="1:9" ht="27">
      <c r="A3445" s="123">
        <v>73170010</v>
      </c>
      <c r="B3445" s="124" t="s">
        <v>3367</v>
      </c>
      <c r="C3445" s="125"/>
      <c r="D3445" s="138">
        <v>0.7399</v>
      </c>
      <c r="E3445" s="138">
        <v>0.98350000000000004</v>
      </c>
      <c r="F3445" s="133"/>
      <c r="G3445" s="133"/>
      <c r="H3445" s="133"/>
      <c r="I3445" s="133"/>
    </row>
    <row r="3446" spans="1:9">
      <c r="A3446" s="123">
        <v>73170020</v>
      </c>
      <c r="B3446" s="124" t="s">
        <v>3368</v>
      </c>
      <c r="C3446" s="125"/>
      <c r="D3446" s="136">
        <v>1.8943000000000001</v>
      </c>
      <c r="E3446" s="136">
        <v>1.7891999999999999</v>
      </c>
      <c r="F3446" s="133"/>
      <c r="G3446" s="133"/>
      <c r="H3446" s="133"/>
      <c r="I3446" s="133"/>
    </row>
    <row r="3447" spans="1:9" ht="27">
      <c r="A3447" s="123">
        <v>73170090</v>
      </c>
      <c r="B3447" s="124" t="s">
        <v>3369</v>
      </c>
      <c r="C3447" s="125"/>
      <c r="D3447" s="138">
        <v>0.8075</v>
      </c>
      <c r="E3447" s="138">
        <v>1.2854000000000001</v>
      </c>
      <c r="F3447" s="133"/>
      <c r="G3447" s="133"/>
      <c r="H3447" s="133"/>
      <c r="I3447" s="133"/>
    </row>
    <row r="3448" spans="1:9">
      <c r="A3448" s="123">
        <v>73181100</v>
      </c>
      <c r="B3448" s="124" t="s">
        <v>3370</v>
      </c>
      <c r="C3448" s="125"/>
      <c r="D3448" s="138">
        <v>1.1625000000000001</v>
      </c>
      <c r="E3448" s="138">
        <v>2.0394999999999999</v>
      </c>
      <c r="F3448" s="133"/>
      <c r="G3448" s="133"/>
      <c r="H3448" s="133"/>
      <c r="I3448" s="133"/>
    </row>
    <row r="3449" spans="1:9" ht="27">
      <c r="A3449" s="123">
        <v>73181200</v>
      </c>
      <c r="B3449" s="124" t="s">
        <v>3371</v>
      </c>
      <c r="C3449" s="125"/>
      <c r="D3449" s="138">
        <v>1.1766000000000001</v>
      </c>
      <c r="E3449" s="138">
        <v>1.3784000000000001</v>
      </c>
      <c r="F3449" s="133"/>
      <c r="G3449" s="133"/>
      <c r="H3449" s="133"/>
      <c r="I3449" s="133"/>
    </row>
    <row r="3450" spans="1:9">
      <c r="A3450" s="123">
        <v>73181300</v>
      </c>
      <c r="B3450" s="126" t="s">
        <v>3372</v>
      </c>
      <c r="C3450" s="125"/>
      <c r="D3450" s="136">
        <v>1.4323999999999999</v>
      </c>
      <c r="E3450" s="136">
        <v>1.79</v>
      </c>
      <c r="F3450" s="133"/>
      <c r="G3450" s="133"/>
      <c r="H3450" s="133"/>
      <c r="I3450" s="133"/>
    </row>
    <row r="3451" spans="1:9" ht="27">
      <c r="A3451" s="123">
        <v>73181400</v>
      </c>
      <c r="B3451" s="126" t="s">
        <v>3373</v>
      </c>
      <c r="C3451" s="125"/>
      <c r="D3451" s="138">
        <v>1.8401000000000001</v>
      </c>
      <c r="E3451" s="138">
        <v>1.8386</v>
      </c>
      <c r="F3451" s="133"/>
      <c r="G3451" s="133"/>
      <c r="H3451" s="133"/>
      <c r="I3451" s="133"/>
    </row>
    <row r="3452" spans="1:9">
      <c r="A3452" s="123">
        <v>73181500</v>
      </c>
      <c r="B3452" s="126" t="s">
        <v>3374</v>
      </c>
      <c r="C3452" s="125"/>
      <c r="D3452" s="136">
        <v>1.1359999999999999</v>
      </c>
      <c r="E3452" s="136">
        <v>1.5607</v>
      </c>
      <c r="F3452" s="133"/>
      <c r="G3452" s="133"/>
      <c r="H3452" s="133"/>
      <c r="I3452" s="133"/>
    </row>
    <row r="3453" spans="1:9" ht="27">
      <c r="A3453" s="123">
        <v>73181600</v>
      </c>
      <c r="B3453" s="124" t="s">
        <v>3375</v>
      </c>
      <c r="C3453" s="125"/>
      <c r="D3453" s="138">
        <v>1.0952</v>
      </c>
      <c r="E3453" s="138">
        <v>2.0375000000000001</v>
      </c>
      <c r="F3453" s="133"/>
      <c r="G3453" s="133"/>
      <c r="H3453" s="133"/>
      <c r="I3453" s="133"/>
    </row>
    <row r="3454" spans="1:9">
      <c r="A3454" s="123">
        <v>73181900</v>
      </c>
      <c r="B3454" s="124" t="s">
        <v>3376</v>
      </c>
      <c r="C3454" s="125"/>
      <c r="D3454" s="138">
        <v>2.2044000000000001</v>
      </c>
      <c r="E3454" s="138">
        <v>1.9739</v>
      </c>
      <c r="F3454" s="133"/>
      <c r="G3454" s="133"/>
      <c r="H3454" s="133"/>
      <c r="I3454" s="133"/>
    </row>
    <row r="3455" spans="1:9" ht="27">
      <c r="A3455" s="123">
        <v>73182100</v>
      </c>
      <c r="B3455" s="126" t="s">
        <v>3377</v>
      </c>
      <c r="C3455" s="125"/>
      <c r="D3455" s="138">
        <v>1.3746</v>
      </c>
      <c r="E3455" s="138">
        <v>4.0347</v>
      </c>
      <c r="F3455" s="133"/>
      <c r="G3455" s="133"/>
      <c r="H3455" s="133"/>
      <c r="I3455" s="133"/>
    </row>
    <row r="3456" spans="1:9">
      <c r="A3456" s="123">
        <v>73182200</v>
      </c>
      <c r="B3456" s="126" t="s">
        <v>3378</v>
      </c>
      <c r="C3456" s="125"/>
      <c r="D3456" s="138">
        <v>1.4869000000000001</v>
      </c>
      <c r="E3456" s="138">
        <v>2.4268999999999998</v>
      </c>
      <c r="F3456" s="133"/>
      <c r="G3456" s="133"/>
      <c r="H3456" s="133"/>
      <c r="I3456" s="133"/>
    </row>
    <row r="3457" spans="1:9" ht="27">
      <c r="A3457" s="123">
        <v>73182300</v>
      </c>
      <c r="B3457" s="124" t="s">
        <v>3379</v>
      </c>
      <c r="C3457" s="125"/>
      <c r="D3457" s="136">
        <v>1.9589000000000001</v>
      </c>
      <c r="E3457" s="136">
        <v>3.4133</v>
      </c>
      <c r="F3457" s="133"/>
      <c r="G3457" s="133"/>
      <c r="H3457" s="133"/>
      <c r="I3457" s="133"/>
    </row>
    <row r="3458" spans="1:9" ht="27">
      <c r="A3458" s="123">
        <v>73182400</v>
      </c>
      <c r="B3458" s="126" t="s">
        <v>3380</v>
      </c>
      <c r="C3458" s="125"/>
      <c r="D3458" s="138">
        <v>1.2828999999999999</v>
      </c>
      <c r="E3458" s="138">
        <v>4.1520999999999999</v>
      </c>
      <c r="F3458" s="133"/>
      <c r="G3458" s="133"/>
      <c r="H3458" s="133"/>
      <c r="I3458" s="133"/>
    </row>
    <row r="3459" spans="1:9">
      <c r="A3459" s="123">
        <v>73182900</v>
      </c>
      <c r="B3459" s="124" t="s">
        <v>3381</v>
      </c>
      <c r="C3459" s="125"/>
      <c r="D3459" s="136">
        <v>1.488</v>
      </c>
      <c r="E3459" s="136">
        <v>5.5065999999999997</v>
      </c>
      <c r="F3459" s="133"/>
      <c r="G3459" s="133"/>
      <c r="H3459" s="133"/>
      <c r="I3459" s="133"/>
    </row>
    <row r="3460" spans="1:9" ht="27">
      <c r="A3460" s="123">
        <v>73194000</v>
      </c>
      <c r="B3460" s="124" t="s">
        <v>3382</v>
      </c>
      <c r="C3460" s="125"/>
      <c r="D3460" s="138">
        <v>0.95430000000000004</v>
      </c>
      <c r="E3460" s="138">
        <v>1.0249999999999999</v>
      </c>
      <c r="F3460" s="133"/>
      <c r="G3460" s="133"/>
      <c r="H3460" s="133"/>
      <c r="I3460" s="133"/>
    </row>
    <row r="3461" spans="1:9">
      <c r="A3461" s="123">
        <v>73199000</v>
      </c>
      <c r="B3461" s="124" t="s">
        <v>3383</v>
      </c>
      <c r="C3461" s="125"/>
      <c r="D3461" s="136">
        <v>1.7043999999999999</v>
      </c>
      <c r="E3461" s="136">
        <v>2.7955999999999999</v>
      </c>
      <c r="F3461" s="133"/>
      <c r="G3461" s="133"/>
      <c r="H3461" s="133"/>
      <c r="I3461" s="133"/>
    </row>
    <row r="3462" spans="1:9" ht="27">
      <c r="A3462" s="123">
        <v>73201000</v>
      </c>
      <c r="B3462" s="124" t="s">
        <v>3384</v>
      </c>
      <c r="C3462" s="125"/>
      <c r="D3462" s="138">
        <v>2.0190999999999999</v>
      </c>
      <c r="E3462" s="138">
        <v>2.5221</v>
      </c>
      <c r="F3462" s="133"/>
      <c r="G3462" s="133"/>
      <c r="H3462" s="133"/>
      <c r="I3462" s="133"/>
    </row>
    <row r="3463" spans="1:9">
      <c r="A3463" s="123">
        <v>73202010</v>
      </c>
      <c r="B3463" s="124" t="s">
        <v>3385</v>
      </c>
      <c r="C3463" s="125"/>
      <c r="D3463" s="136">
        <v>2.4445000000000001</v>
      </c>
      <c r="E3463" s="136">
        <v>4.7332000000000001</v>
      </c>
      <c r="F3463" s="133"/>
      <c r="G3463" s="133"/>
      <c r="H3463" s="133"/>
      <c r="I3463" s="133"/>
    </row>
    <row r="3464" spans="1:9" ht="27">
      <c r="A3464" s="123">
        <v>73202090</v>
      </c>
      <c r="B3464" s="124" t="s">
        <v>3386</v>
      </c>
      <c r="C3464" s="125"/>
      <c r="D3464" s="138">
        <v>1.6406000000000001</v>
      </c>
      <c r="E3464" s="138">
        <v>5.1296999999999997</v>
      </c>
      <c r="F3464" s="133"/>
      <c r="G3464" s="133"/>
      <c r="H3464" s="133"/>
      <c r="I3464" s="133"/>
    </row>
    <row r="3465" spans="1:9">
      <c r="A3465" s="123">
        <v>73209000</v>
      </c>
      <c r="B3465" s="124" t="s">
        <v>3387</v>
      </c>
      <c r="C3465" s="125"/>
      <c r="D3465" s="136">
        <v>1.1677</v>
      </c>
      <c r="E3465" s="136">
        <v>2.1753999999999998</v>
      </c>
      <c r="F3465" s="133"/>
      <c r="G3465" s="133"/>
      <c r="H3465" s="133"/>
      <c r="I3465" s="133"/>
    </row>
    <row r="3466" spans="1:9" ht="27">
      <c r="A3466" s="123">
        <v>73211100</v>
      </c>
      <c r="B3466" s="124" t="s">
        <v>3388</v>
      </c>
      <c r="C3466" s="125"/>
      <c r="D3466" s="138">
        <v>1.9279999999999999</v>
      </c>
      <c r="E3466" s="138">
        <v>3.6610999999999998</v>
      </c>
      <c r="F3466" s="133"/>
      <c r="G3466" s="133"/>
      <c r="H3466" s="133"/>
      <c r="I3466" s="133"/>
    </row>
    <row r="3467" spans="1:9">
      <c r="A3467" s="123">
        <v>73211200</v>
      </c>
      <c r="B3467" s="124" t="s">
        <v>3389</v>
      </c>
      <c r="C3467" s="125"/>
      <c r="D3467" s="136">
        <v>2.2654000000000001</v>
      </c>
      <c r="E3467" s="136">
        <v>4.2957999999999998</v>
      </c>
      <c r="F3467" s="133"/>
      <c r="G3467" s="133"/>
      <c r="H3467" s="133"/>
      <c r="I3467" s="133"/>
    </row>
    <row r="3468" spans="1:9" ht="27">
      <c r="A3468" s="123">
        <v>73211900</v>
      </c>
      <c r="B3468" s="124" t="s">
        <v>3390</v>
      </c>
      <c r="C3468" s="125"/>
      <c r="D3468" s="138">
        <v>1.7825</v>
      </c>
      <c r="E3468" s="138">
        <v>4.1849999999999996</v>
      </c>
      <c r="F3468" s="133"/>
      <c r="G3468" s="133"/>
      <c r="H3468" s="133"/>
      <c r="I3468" s="133"/>
    </row>
    <row r="3469" spans="1:9">
      <c r="A3469" s="123">
        <v>73218100</v>
      </c>
      <c r="B3469" s="124" t="s">
        <v>3391</v>
      </c>
      <c r="C3469" s="125"/>
      <c r="D3469" s="136">
        <v>0.86160000000000003</v>
      </c>
      <c r="E3469" s="136">
        <v>2.5255000000000001</v>
      </c>
      <c r="F3469" s="133"/>
      <c r="G3469" s="133"/>
      <c r="H3469" s="133"/>
      <c r="I3469" s="133"/>
    </row>
    <row r="3470" spans="1:9" ht="27">
      <c r="A3470" s="123">
        <v>73218200</v>
      </c>
      <c r="B3470" s="124" t="s">
        <v>3392</v>
      </c>
      <c r="C3470" s="125"/>
      <c r="D3470" s="138">
        <v>2.0815000000000001</v>
      </c>
      <c r="E3470" s="138">
        <v>2.52</v>
      </c>
      <c r="F3470" s="133"/>
      <c r="G3470" s="133"/>
      <c r="H3470" s="133"/>
      <c r="I3470" s="133"/>
    </row>
    <row r="3471" spans="1:9">
      <c r="A3471" s="123">
        <v>73218900</v>
      </c>
      <c r="B3471" s="124" t="s">
        <v>3393</v>
      </c>
      <c r="C3471" s="125"/>
      <c r="D3471" s="136">
        <v>2.6294</v>
      </c>
      <c r="E3471" s="136">
        <v>3.4129999999999998</v>
      </c>
      <c r="F3471" s="133"/>
      <c r="G3471" s="133"/>
      <c r="H3471" s="133"/>
      <c r="I3471" s="133"/>
    </row>
    <row r="3472" spans="1:9" ht="27">
      <c r="A3472" s="123">
        <v>73219000</v>
      </c>
      <c r="B3472" s="124" t="s">
        <v>3394</v>
      </c>
      <c r="C3472" s="125"/>
      <c r="D3472" s="138">
        <v>3.4459</v>
      </c>
      <c r="E3472" s="138">
        <v>2.4571999999999998</v>
      </c>
      <c r="F3472" s="133"/>
      <c r="G3472" s="133"/>
      <c r="H3472" s="133"/>
      <c r="I3472" s="133"/>
    </row>
    <row r="3473" spans="1:9">
      <c r="A3473" s="123">
        <v>73221100</v>
      </c>
      <c r="B3473" s="124" t="s">
        <v>3395</v>
      </c>
      <c r="C3473" s="125"/>
      <c r="D3473" s="136">
        <v>8.0145</v>
      </c>
      <c r="E3473" s="136">
        <v>15.2858</v>
      </c>
      <c r="F3473" s="133"/>
      <c r="G3473" s="133"/>
      <c r="H3473" s="133"/>
      <c r="I3473" s="133"/>
    </row>
    <row r="3474" spans="1:9" ht="27">
      <c r="A3474" s="123">
        <v>73221900</v>
      </c>
      <c r="B3474" s="124" t="s">
        <v>3396</v>
      </c>
      <c r="C3474" s="125"/>
      <c r="D3474" s="138">
        <v>4.0285000000000002</v>
      </c>
      <c r="E3474" s="138">
        <v>7.4393000000000002</v>
      </c>
      <c r="F3474" s="133"/>
      <c r="G3474" s="133"/>
      <c r="H3474" s="133"/>
      <c r="I3474" s="133"/>
    </row>
    <row r="3475" spans="1:9">
      <c r="A3475" s="123">
        <v>73229010</v>
      </c>
      <c r="B3475" s="124" t="s">
        <v>3397</v>
      </c>
      <c r="C3475" s="125"/>
      <c r="D3475" s="136">
        <v>1.3545</v>
      </c>
      <c r="E3475" s="136">
        <v>3.2785000000000002</v>
      </c>
      <c r="F3475" s="133"/>
      <c r="G3475" s="133"/>
      <c r="H3475" s="133"/>
      <c r="I3475" s="133"/>
    </row>
    <row r="3476" spans="1:9" ht="27">
      <c r="A3476" s="123">
        <v>73229090</v>
      </c>
      <c r="B3476" s="124" t="s">
        <v>3398</v>
      </c>
      <c r="C3476" s="125"/>
      <c r="D3476" s="138">
        <v>1.5929</v>
      </c>
      <c r="E3476" s="138">
        <v>2.5977000000000001</v>
      </c>
      <c r="F3476" s="133"/>
      <c r="G3476" s="133"/>
      <c r="H3476" s="133"/>
      <c r="I3476" s="133"/>
    </row>
    <row r="3477" spans="1:9">
      <c r="A3477" s="123">
        <v>73231000</v>
      </c>
      <c r="B3477" s="126" t="s">
        <v>3399</v>
      </c>
      <c r="C3477" s="125"/>
      <c r="D3477" s="136">
        <v>1.2819</v>
      </c>
      <c r="E3477" s="136">
        <v>3.6532</v>
      </c>
      <c r="F3477" s="133"/>
      <c r="G3477" s="133"/>
      <c r="H3477" s="133"/>
      <c r="I3477" s="133"/>
    </row>
    <row r="3478" spans="1:9" ht="27">
      <c r="A3478" s="123">
        <v>73239100</v>
      </c>
      <c r="B3478" s="124" t="s">
        <v>3400</v>
      </c>
      <c r="C3478" s="125"/>
      <c r="D3478" s="138">
        <v>1.0906</v>
      </c>
      <c r="E3478" s="138">
        <v>3.2496</v>
      </c>
      <c r="F3478" s="133"/>
      <c r="G3478" s="133"/>
      <c r="H3478" s="133"/>
      <c r="I3478" s="133"/>
    </row>
    <row r="3479" spans="1:9">
      <c r="A3479" s="123">
        <v>73239200</v>
      </c>
      <c r="B3479" s="124" t="s">
        <v>3401</v>
      </c>
      <c r="C3479" s="125"/>
      <c r="D3479" s="136">
        <v>1.3253999999999999</v>
      </c>
      <c r="E3479" s="136">
        <v>2.6362000000000001</v>
      </c>
      <c r="F3479" s="133"/>
      <c r="G3479" s="133"/>
      <c r="H3479" s="133"/>
      <c r="I3479" s="133"/>
    </row>
    <row r="3480" spans="1:9" ht="27">
      <c r="A3480" s="123">
        <v>73239300</v>
      </c>
      <c r="B3480" s="124" t="s">
        <v>3402</v>
      </c>
      <c r="C3480" s="125"/>
      <c r="D3480" s="138">
        <v>1.0241</v>
      </c>
      <c r="E3480" s="138">
        <v>2.4165000000000001</v>
      </c>
      <c r="F3480" s="133"/>
      <c r="G3480" s="133"/>
      <c r="H3480" s="133"/>
      <c r="I3480" s="133"/>
    </row>
    <row r="3481" spans="1:9">
      <c r="A3481" s="123">
        <v>73239400</v>
      </c>
      <c r="B3481" s="124" t="s">
        <v>3403</v>
      </c>
      <c r="C3481" s="125"/>
      <c r="D3481" s="138">
        <v>1.6396999999999999</v>
      </c>
      <c r="E3481" s="138">
        <v>4.3986999999999998</v>
      </c>
      <c r="F3481" s="133"/>
      <c r="G3481" s="133"/>
      <c r="H3481" s="133"/>
      <c r="I3481" s="133"/>
    </row>
    <row r="3482" spans="1:9" ht="27">
      <c r="A3482" s="123">
        <v>73239900</v>
      </c>
      <c r="B3482" s="124" t="s">
        <v>3404</v>
      </c>
      <c r="C3482" s="125"/>
      <c r="D3482" s="138">
        <v>4.375</v>
      </c>
      <c r="E3482" s="138">
        <v>4.375</v>
      </c>
      <c r="F3482" s="133"/>
      <c r="G3482" s="133"/>
      <c r="H3482" s="133"/>
      <c r="I3482" s="133"/>
    </row>
    <row r="3483" spans="1:9">
      <c r="A3483" s="123">
        <v>73241000</v>
      </c>
      <c r="B3483" s="124" t="s">
        <v>3405</v>
      </c>
      <c r="C3483" s="125"/>
      <c r="D3483" s="136">
        <v>2.3580000000000001</v>
      </c>
      <c r="E3483" s="136">
        <v>8.0980000000000008</v>
      </c>
      <c r="F3483" s="133"/>
      <c r="G3483" s="133"/>
      <c r="H3483" s="133"/>
      <c r="I3483" s="133"/>
    </row>
    <row r="3484" spans="1:9" ht="27">
      <c r="A3484" s="123">
        <v>73242100</v>
      </c>
      <c r="B3484" s="124" t="s">
        <v>3406</v>
      </c>
      <c r="C3484" s="125"/>
      <c r="D3484" s="138">
        <v>1.2834000000000001</v>
      </c>
      <c r="E3484" s="138">
        <v>5.0195999999999996</v>
      </c>
      <c r="F3484" s="133"/>
      <c r="G3484" s="133"/>
      <c r="H3484" s="133"/>
      <c r="I3484" s="133"/>
    </row>
    <row r="3485" spans="1:9">
      <c r="A3485" s="123">
        <v>73242900</v>
      </c>
      <c r="B3485" s="124" t="s">
        <v>3407</v>
      </c>
      <c r="C3485" s="125"/>
      <c r="D3485" s="136">
        <v>0.93059999999999998</v>
      </c>
      <c r="E3485" s="136">
        <v>1.4538</v>
      </c>
      <c r="F3485" s="133"/>
      <c r="G3485" s="133"/>
      <c r="H3485" s="133"/>
      <c r="I3485" s="133"/>
    </row>
    <row r="3486" spans="1:9" ht="27">
      <c r="A3486" s="123">
        <v>73249000</v>
      </c>
      <c r="B3486" s="124" t="s">
        <v>3408</v>
      </c>
      <c r="C3486" s="125"/>
      <c r="D3486" s="138">
        <v>0.71489999999999998</v>
      </c>
      <c r="E3486" s="138">
        <v>1.2402</v>
      </c>
      <c r="F3486" s="133"/>
      <c r="G3486" s="133"/>
      <c r="H3486" s="133"/>
      <c r="I3486" s="133"/>
    </row>
    <row r="3487" spans="1:9">
      <c r="A3487" s="123">
        <v>73251000</v>
      </c>
      <c r="B3487" s="124" t="s">
        <v>3409</v>
      </c>
      <c r="C3487" s="125"/>
      <c r="D3487" s="138">
        <v>1.1615</v>
      </c>
      <c r="E3487" s="138">
        <v>3.7526000000000002</v>
      </c>
      <c r="F3487" s="133"/>
      <c r="G3487" s="133"/>
      <c r="H3487" s="133"/>
      <c r="I3487" s="133"/>
    </row>
    <row r="3488" spans="1:9" ht="27">
      <c r="A3488" s="123">
        <v>73259100</v>
      </c>
      <c r="B3488" s="126" t="s">
        <v>3410</v>
      </c>
      <c r="C3488" s="125"/>
      <c r="D3488" s="138">
        <v>1.417</v>
      </c>
      <c r="E3488" s="138">
        <v>2.1200999999999999</v>
      </c>
      <c r="F3488" s="133"/>
      <c r="G3488" s="133"/>
      <c r="H3488" s="133"/>
      <c r="I3488" s="133"/>
    </row>
    <row r="3489" spans="1:9">
      <c r="A3489" s="123">
        <v>73259910</v>
      </c>
      <c r="B3489" s="124" t="s">
        <v>3411</v>
      </c>
      <c r="C3489" s="125"/>
      <c r="D3489" s="136">
        <v>0.75</v>
      </c>
      <c r="E3489" s="136">
        <v>0.83309999999999995</v>
      </c>
      <c r="F3489" s="133"/>
      <c r="G3489" s="133"/>
      <c r="H3489" s="133"/>
      <c r="I3489" s="133"/>
    </row>
    <row r="3490" spans="1:9" ht="27">
      <c r="A3490" s="123">
        <v>73259990</v>
      </c>
      <c r="B3490" s="124" t="s">
        <v>3412</v>
      </c>
      <c r="C3490" s="125"/>
      <c r="D3490" s="138">
        <v>1.7659</v>
      </c>
      <c r="E3490" s="138">
        <v>2.8090999999999999</v>
      </c>
      <c r="F3490" s="133"/>
      <c r="G3490" s="133"/>
      <c r="H3490" s="133"/>
      <c r="I3490" s="133"/>
    </row>
    <row r="3491" spans="1:9">
      <c r="A3491" s="123">
        <v>73261100</v>
      </c>
      <c r="B3491" s="126" t="s">
        <v>3413</v>
      </c>
      <c r="C3491" s="125"/>
      <c r="D3491" s="138">
        <v>1.2779</v>
      </c>
      <c r="E3491" s="138">
        <v>1.8875</v>
      </c>
      <c r="F3491" s="133"/>
      <c r="G3491" s="133"/>
      <c r="H3491" s="133"/>
      <c r="I3491" s="133"/>
    </row>
    <row r="3492" spans="1:9" ht="27">
      <c r="A3492" s="123">
        <v>73261900</v>
      </c>
      <c r="B3492" s="124" t="s">
        <v>3414</v>
      </c>
      <c r="C3492" s="125"/>
      <c r="D3492" s="138">
        <v>4.0160999999999998</v>
      </c>
      <c r="E3492" s="138">
        <v>4.0160999999999998</v>
      </c>
      <c r="F3492" s="133"/>
      <c r="G3492" s="133"/>
      <c r="H3492" s="133"/>
      <c r="I3492" s="133"/>
    </row>
    <row r="3493" spans="1:9">
      <c r="A3493" s="123">
        <v>73262000</v>
      </c>
      <c r="B3493" s="124" t="s">
        <v>3415</v>
      </c>
      <c r="C3493" s="125"/>
      <c r="D3493" s="138">
        <v>1.4648000000000001</v>
      </c>
      <c r="E3493" s="138">
        <v>3.5337000000000001</v>
      </c>
      <c r="F3493" s="133"/>
      <c r="G3493" s="133"/>
      <c r="H3493" s="133"/>
      <c r="I3493" s="133"/>
    </row>
    <row r="3494" spans="1:9" ht="27">
      <c r="A3494" s="123">
        <v>73269020</v>
      </c>
      <c r="B3494" s="124" t="s">
        <v>3416</v>
      </c>
      <c r="C3494" s="125"/>
      <c r="D3494" s="136">
        <v>9.3552999999999997</v>
      </c>
      <c r="E3494" s="136">
        <v>9.42</v>
      </c>
      <c r="F3494" s="133"/>
      <c r="G3494" s="133"/>
      <c r="H3494" s="133"/>
      <c r="I3494" s="133"/>
    </row>
    <row r="3495" spans="1:9" ht="27">
      <c r="A3495" s="123">
        <v>73269090</v>
      </c>
      <c r="B3495" s="124" t="s">
        <v>3417</v>
      </c>
      <c r="C3495" s="125"/>
      <c r="D3495" s="138">
        <v>43.8095</v>
      </c>
      <c r="E3495" s="138">
        <v>43.8095</v>
      </c>
      <c r="F3495" s="133"/>
      <c r="G3495" s="133"/>
      <c r="H3495" s="133"/>
      <c r="I3495" s="133"/>
    </row>
    <row r="3496" spans="1:9">
      <c r="A3496" s="123">
        <v>74020000</v>
      </c>
      <c r="B3496" s="124" t="s">
        <v>3418</v>
      </c>
      <c r="C3496" s="125"/>
      <c r="D3496" s="138">
        <v>7.9793000000000003</v>
      </c>
      <c r="E3496" s="138">
        <v>8.3549000000000007</v>
      </c>
      <c r="F3496" s="133"/>
      <c r="G3496" s="133"/>
      <c r="H3496" s="133"/>
      <c r="I3496" s="133"/>
    </row>
    <row r="3497" spans="1:9">
      <c r="A3497" s="123">
        <v>74031900</v>
      </c>
      <c r="B3497" s="126" t="s">
        <v>2871</v>
      </c>
      <c r="C3497" s="125"/>
      <c r="D3497" s="136">
        <v>5.9455</v>
      </c>
      <c r="E3497" s="136">
        <v>5.5728</v>
      </c>
      <c r="F3497" s="133"/>
      <c r="G3497" s="133"/>
      <c r="H3497" s="133"/>
      <c r="I3497" s="133"/>
    </row>
    <row r="3498" spans="1:9">
      <c r="A3498" s="123">
        <v>74032100</v>
      </c>
      <c r="B3498" s="126" t="s">
        <v>3419</v>
      </c>
      <c r="C3498" s="125"/>
      <c r="D3498" s="136">
        <v>11.58</v>
      </c>
      <c r="E3498" s="136">
        <v>11.58</v>
      </c>
      <c r="F3498" s="133"/>
      <c r="G3498" s="133"/>
      <c r="H3498" s="133"/>
      <c r="I3498" s="133"/>
    </row>
    <row r="3499" spans="1:9">
      <c r="A3499" s="123">
        <v>74032200</v>
      </c>
      <c r="B3499" s="124" t="s">
        <v>3420</v>
      </c>
      <c r="C3499" s="125"/>
      <c r="D3499" s="138">
        <v>5.0284000000000004</v>
      </c>
      <c r="E3499" s="138">
        <v>5.0284000000000004</v>
      </c>
      <c r="F3499" s="133"/>
      <c r="G3499" s="133"/>
      <c r="H3499" s="133"/>
      <c r="I3499" s="133"/>
    </row>
    <row r="3500" spans="1:9">
      <c r="A3500" s="123">
        <v>74032900</v>
      </c>
      <c r="B3500" s="124" t="s">
        <v>3421</v>
      </c>
      <c r="C3500" s="125"/>
      <c r="D3500" s="136">
        <v>3.0348999999999999</v>
      </c>
      <c r="E3500" s="136">
        <v>3.7323</v>
      </c>
      <c r="F3500" s="133"/>
      <c r="G3500" s="133"/>
      <c r="H3500" s="133"/>
      <c r="I3500" s="133"/>
    </row>
    <row r="3501" spans="1:9">
      <c r="A3501" s="123">
        <v>74040000</v>
      </c>
      <c r="B3501" s="124" t="s">
        <v>3422</v>
      </c>
      <c r="C3501" s="125"/>
      <c r="D3501" s="138">
        <v>10.422700000000001</v>
      </c>
      <c r="E3501" s="138">
        <v>11.622400000000001</v>
      </c>
      <c r="F3501" s="133"/>
      <c r="G3501" s="133"/>
      <c r="H3501" s="133"/>
      <c r="I3501" s="133"/>
    </row>
    <row r="3502" spans="1:9">
      <c r="A3502" s="123">
        <v>74061000</v>
      </c>
      <c r="B3502" s="124" t="s">
        <v>3423</v>
      </c>
      <c r="C3502" s="125"/>
      <c r="D3502" s="136">
        <v>7.52</v>
      </c>
      <c r="E3502" s="136">
        <v>10.001899999999999</v>
      </c>
      <c r="F3502" s="133"/>
      <c r="G3502" s="133"/>
      <c r="H3502" s="133"/>
      <c r="I3502" s="133"/>
    </row>
    <row r="3503" spans="1:9">
      <c r="A3503" s="123">
        <v>74071010</v>
      </c>
      <c r="B3503" s="124" t="s">
        <v>3424</v>
      </c>
      <c r="C3503" s="125"/>
      <c r="D3503" s="138">
        <v>10.4801</v>
      </c>
      <c r="E3503" s="138">
        <v>16.0288</v>
      </c>
      <c r="F3503" s="133"/>
      <c r="G3503" s="133"/>
      <c r="H3503" s="133"/>
      <c r="I3503" s="133"/>
    </row>
    <row r="3504" spans="1:9">
      <c r="A3504" s="123">
        <v>74071029</v>
      </c>
      <c r="B3504" s="124" t="s">
        <v>3425</v>
      </c>
      <c r="C3504" s="125"/>
      <c r="D3504" s="138">
        <v>5.3497000000000003</v>
      </c>
      <c r="E3504" s="138">
        <v>6.3494999999999999</v>
      </c>
      <c r="F3504" s="133"/>
      <c r="G3504" s="133"/>
      <c r="H3504" s="133"/>
      <c r="I3504" s="133"/>
    </row>
    <row r="3505" spans="1:9">
      <c r="A3505" s="123">
        <v>74072110</v>
      </c>
      <c r="B3505" s="124" t="s">
        <v>3426</v>
      </c>
      <c r="C3505" s="125"/>
      <c r="D3505" s="136">
        <v>11.9024</v>
      </c>
      <c r="E3505" s="136">
        <v>15.1624</v>
      </c>
      <c r="F3505" s="133"/>
      <c r="G3505" s="133"/>
      <c r="H3505" s="133"/>
      <c r="I3505" s="133"/>
    </row>
    <row r="3506" spans="1:9">
      <c r="A3506" s="123">
        <v>74072120</v>
      </c>
      <c r="B3506" s="124" t="s">
        <v>3427</v>
      </c>
      <c r="C3506" s="125"/>
      <c r="D3506" s="136">
        <v>24.136600000000001</v>
      </c>
      <c r="E3506" s="136">
        <v>24.136600000000001</v>
      </c>
      <c r="F3506" s="133"/>
      <c r="G3506" s="133"/>
      <c r="H3506" s="133"/>
      <c r="I3506" s="133"/>
    </row>
    <row r="3507" spans="1:9">
      <c r="A3507" s="123">
        <v>74072910</v>
      </c>
      <c r="B3507" s="124" t="s">
        <v>3428</v>
      </c>
      <c r="C3507" s="125"/>
      <c r="D3507" s="138">
        <v>7.4748000000000001</v>
      </c>
      <c r="E3507" s="138">
        <v>10.794499999999999</v>
      </c>
      <c r="F3507" s="133"/>
      <c r="G3507" s="133"/>
      <c r="H3507" s="133"/>
      <c r="I3507" s="133"/>
    </row>
    <row r="3508" spans="1:9">
      <c r="A3508" s="123">
        <v>74072921</v>
      </c>
      <c r="B3508" s="124" t="s">
        <v>3429</v>
      </c>
      <c r="C3508" s="125"/>
      <c r="D3508" s="138">
        <v>6.0464000000000002</v>
      </c>
      <c r="E3508" s="138">
        <v>8.7879000000000005</v>
      </c>
      <c r="F3508" s="133"/>
      <c r="G3508" s="133"/>
      <c r="H3508" s="133"/>
      <c r="I3508" s="133"/>
    </row>
    <row r="3509" spans="1:9">
      <c r="A3509" s="123">
        <v>74072929</v>
      </c>
      <c r="B3509" s="124" t="s">
        <v>3430</v>
      </c>
      <c r="C3509" s="125"/>
      <c r="D3509" s="138">
        <v>3.7008000000000001</v>
      </c>
      <c r="E3509" s="138">
        <v>4.5895999999999999</v>
      </c>
      <c r="F3509" s="133"/>
      <c r="G3509" s="133"/>
      <c r="H3509" s="133"/>
      <c r="I3509" s="133"/>
    </row>
    <row r="3510" spans="1:9" ht="27">
      <c r="A3510" s="123">
        <v>74081100</v>
      </c>
      <c r="B3510" s="126" t="s">
        <v>3431</v>
      </c>
      <c r="C3510" s="125"/>
      <c r="D3510" s="138">
        <v>7.6673</v>
      </c>
      <c r="E3510" s="138">
        <v>8.1471999999999998</v>
      </c>
      <c r="F3510" s="133"/>
      <c r="G3510" s="133"/>
      <c r="H3510" s="133"/>
      <c r="I3510" s="133"/>
    </row>
    <row r="3511" spans="1:9" ht="27">
      <c r="A3511" s="123">
        <v>74081900</v>
      </c>
      <c r="B3511" s="124" t="s">
        <v>3432</v>
      </c>
      <c r="C3511" s="125"/>
      <c r="D3511" s="138">
        <v>10.988</v>
      </c>
      <c r="E3511" s="138">
        <v>24.094999999999999</v>
      </c>
      <c r="F3511" s="133"/>
      <c r="G3511" s="133"/>
      <c r="H3511" s="133"/>
      <c r="I3511" s="133"/>
    </row>
    <row r="3512" spans="1:9">
      <c r="A3512" s="123">
        <v>74082100</v>
      </c>
      <c r="B3512" s="126" t="s">
        <v>3419</v>
      </c>
      <c r="C3512" s="125"/>
      <c r="D3512" s="136">
        <v>26.087800000000001</v>
      </c>
      <c r="E3512" s="136">
        <v>26.101400000000002</v>
      </c>
      <c r="F3512" s="133"/>
      <c r="G3512" s="133"/>
      <c r="H3512" s="133"/>
      <c r="I3512" s="133"/>
    </row>
    <row r="3513" spans="1:9" ht="27">
      <c r="A3513" s="123">
        <v>74082200</v>
      </c>
      <c r="B3513" s="126" t="s">
        <v>3433</v>
      </c>
      <c r="C3513" s="125"/>
      <c r="D3513" s="138">
        <v>11.6206</v>
      </c>
      <c r="E3513" s="138">
        <v>11.957700000000001</v>
      </c>
      <c r="F3513" s="133"/>
      <c r="G3513" s="133"/>
      <c r="H3513" s="133"/>
      <c r="I3513" s="133"/>
    </row>
    <row r="3514" spans="1:9">
      <c r="A3514" s="123">
        <v>74082912</v>
      </c>
      <c r="B3514" s="124" t="s">
        <v>3434</v>
      </c>
      <c r="C3514" s="125"/>
      <c r="D3514" s="138">
        <v>10.049899999999999</v>
      </c>
      <c r="E3514" s="138">
        <v>10.1317</v>
      </c>
      <c r="F3514" s="133"/>
      <c r="G3514" s="133"/>
      <c r="H3514" s="133"/>
      <c r="I3514" s="133"/>
    </row>
    <row r="3515" spans="1:9">
      <c r="A3515" s="123">
        <v>74082913</v>
      </c>
      <c r="B3515" s="124" t="s">
        <v>3435</v>
      </c>
      <c r="C3515" s="125"/>
      <c r="D3515" s="138">
        <v>2.5710999999999999</v>
      </c>
      <c r="E3515" s="138">
        <v>9.0068999999999999</v>
      </c>
      <c r="F3515" s="133"/>
      <c r="G3515" s="133"/>
      <c r="H3515" s="133"/>
      <c r="I3515" s="133"/>
    </row>
    <row r="3516" spans="1:9" ht="27">
      <c r="A3516" s="123">
        <v>74082919</v>
      </c>
      <c r="B3516" s="124" t="s">
        <v>3436</v>
      </c>
      <c r="C3516" s="125"/>
      <c r="D3516" s="138">
        <v>9.6393000000000004</v>
      </c>
      <c r="E3516" s="138">
        <v>10.714399999999999</v>
      </c>
      <c r="F3516" s="133"/>
      <c r="G3516" s="133"/>
      <c r="H3516" s="133"/>
      <c r="I3516" s="133"/>
    </row>
    <row r="3517" spans="1:9">
      <c r="A3517" s="123">
        <v>74082990</v>
      </c>
      <c r="B3517" s="124" t="s">
        <v>3437</v>
      </c>
      <c r="C3517" s="125"/>
      <c r="D3517" s="136">
        <v>7.5911999999999997</v>
      </c>
      <c r="E3517" s="136">
        <v>9.8529</v>
      </c>
      <c r="F3517" s="133"/>
      <c r="G3517" s="133"/>
      <c r="H3517" s="133"/>
      <c r="I3517" s="133"/>
    </row>
    <row r="3518" spans="1:9" ht="27">
      <c r="A3518" s="123">
        <v>74091100</v>
      </c>
      <c r="B3518" s="124" t="s">
        <v>3438</v>
      </c>
      <c r="C3518" s="125"/>
      <c r="D3518" s="138">
        <v>15.275499999999999</v>
      </c>
      <c r="E3518" s="138">
        <v>15.275499999999999</v>
      </c>
      <c r="F3518" s="133"/>
      <c r="G3518" s="133"/>
      <c r="H3518" s="133"/>
      <c r="I3518" s="133"/>
    </row>
    <row r="3519" spans="1:9">
      <c r="A3519" s="123">
        <v>74091900</v>
      </c>
      <c r="B3519" s="124" t="s">
        <v>3439</v>
      </c>
      <c r="C3519" s="125"/>
      <c r="D3519" s="136">
        <v>9.9918999999999993</v>
      </c>
      <c r="E3519" s="136">
        <v>10.2044</v>
      </c>
      <c r="F3519" s="133"/>
      <c r="G3519" s="133"/>
      <c r="H3519" s="133"/>
      <c r="I3519" s="133"/>
    </row>
    <row r="3520" spans="1:9" ht="27">
      <c r="A3520" s="123">
        <v>74092100</v>
      </c>
      <c r="B3520" s="124" t="s">
        <v>3440</v>
      </c>
      <c r="C3520" s="125"/>
      <c r="D3520" s="138">
        <v>7.0797999999999996</v>
      </c>
      <c r="E3520" s="138">
        <v>7.9157000000000002</v>
      </c>
      <c r="F3520" s="133"/>
      <c r="G3520" s="133"/>
      <c r="H3520" s="133"/>
      <c r="I3520" s="133"/>
    </row>
    <row r="3521" spans="1:9">
      <c r="A3521" s="123">
        <v>74092900</v>
      </c>
      <c r="B3521" s="124" t="s">
        <v>3441</v>
      </c>
      <c r="C3521" s="125"/>
      <c r="D3521" s="136">
        <v>9.8420000000000005</v>
      </c>
      <c r="E3521" s="136">
        <v>9.3293999999999997</v>
      </c>
      <c r="F3521" s="133"/>
      <c r="G3521" s="133"/>
      <c r="H3521" s="133"/>
      <c r="I3521" s="133"/>
    </row>
    <row r="3522" spans="1:9" ht="27">
      <c r="A3522" s="123">
        <v>74093111</v>
      </c>
      <c r="B3522" s="124" t="s">
        <v>3442</v>
      </c>
      <c r="C3522" s="125"/>
      <c r="D3522" s="138">
        <v>3.4561999999999999</v>
      </c>
      <c r="E3522" s="138">
        <v>3.5857000000000001</v>
      </c>
      <c r="F3522" s="133"/>
      <c r="G3522" s="133"/>
      <c r="H3522" s="133"/>
      <c r="I3522" s="133"/>
    </row>
    <row r="3523" spans="1:9">
      <c r="A3523" s="123">
        <v>74093900</v>
      </c>
      <c r="B3523" s="124" t="s">
        <v>3443</v>
      </c>
      <c r="C3523" s="125"/>
      <c r="D3523" s="136">
        <v>7.6092000000000004</v>
      </c>
      <c r="E3523" s="136">
        <v>15.1153</v>
      </c>
      <c r="F3523" s="133"/>
      <c r="G3523" s="133"/>
      <c r="H3523" s="133"/>
      <c r="I3523" s="133"/>
    </row>
    <row r="3524" spans="1:9" ht="27">
      <c r="A3524" s="123">
        <v>74094010</v>
      </c>
      <c r="B3524" s="124" t="s">
        <v>3444</v>
      </c>
      <c r="C3524" s="125"/>
      <c r="D3524" s="138">
        <v>13.5847</v>
      </c>
      <c r="E3524" s="138">
        <v>14.1653</v>
      </c>
      <c r="F3524" s="133"/>
      <c r="G3524" s="133"/>
      <c r="H3524" s="133"/>
      <c r="I3524" s="133"/>
    </row>
    <row r="3525" spans="1:9">
      <c r="A3525" s="123">
        <v>74099000</v>
      </c>
      <c r="B3525" s="124" t="s">
        <v>3445</v>
      </c>
      <c r="C3525" s="125"/>
      <c r="D3525" s="136">
        <v>11.275</v>
      </c>
      <c r="E3525" s="136">
        <v>13.501099999999999</v>
      </c>
      <c r="F3525" s="133"/>
      <c r="G3525" s="133"/>
      <c r="H3525" s="133"/>
      <c r="I3525" s="133"/>
    </row>
    <row r="3526" spans="1:9" ht="27">
      <c r="A3526" s="123">
        <v>74101112</v>
      </c>
      <c r="B3526" s="124" t="s">
        <v>3446</v>
      </c>
      <c r="C3526" s="125"/>
      <c r="D3526" s="138">
        <v>9.7228999999999992</v>
      </c>
      <c r="E3526" s="138">
        <v>9.7635000000000005</v>
      </c>
      <c r="F3526" s="133"/>
      <c r="G3526" s="133"/>
      <c r="H3526" s="133"/>
      <c r="I3526" s="133"/>
    </row>
    <row r="3527" spans="1:9">
      <c r="A3527" s="123">
        <v>74101113</v>
      </c>
      <c r="B3527" s="124" t="s">
        <v>3447</v>
      </c>
      <c r="C3527" s="125"/>
      <c r="D3527" s="136">
        <v>9.4887999999999995</v>
      </c>
      <c r="E3527" s="136">
        <v>10.0783</v>
      </c>
      <c r="F3527" s="133"/>
      <c r="G3527" s="133"/>
      <c r="H3527" s="133"/>
      <c r="I3527" s="133"/>
    </row>
    <row r="3528" spans="1:9" ht="27">
      <c r="A3528" s="123">
        <v>74101119</v>
      </c>
      <c r="B3528" s="124" t="s">
        <v>3448</v>
      </c>
      <c r="C3528" s="125"/>
      <c r="D3528" s="138">
        <v>8.0896000000000008</v>
      </c>
      <c r="E3528" s="138">
        <v>21.480599999999999</v>
      </c>
      <c r="F3528" s="133"/>
      <c r="G3528" s="133"/>
      <c r="H3528" s="133"/>
      <c r="I3528" s="133"/>
    </row>
    <row r="3529" spans="1:9">
      <c r="A3529" s="123">
        <v>74101190</v>
      </c>
      <c r="B3529" s="124" t="s">
        <v>3449</v>
      </c>
      <c r="C3529" s="125"/>
      <c r="D3529" s="136">
        <v>3.2168999999999999</v>
      </c>
      <c r="E3529" s="136">
        <v>4.1744000000000003</v>
      </c>
      <c r="F3529" s="133"/>
      <c r="G3529" s="133"/>
      <c r="H3529" s="133"/>
      <c r="I3529" s="133"/>
    </row>
    <row r="3530" spans="1:9" ht="27">
      <c r="A3530" s="123">
        <v>74101200</v>
      </c>
      <c r="B3530" s="124" t="s">
        <v>3450</v>
      </c>
      <c r="C3530" s="125"/>
      <c r="D3530" s="138">
        <v>23.5106</v>
      </c>
      <c r="E3530" s="138">
        <v>26.554200000000002</v>
      </c>
      <c r="F3530" s="133"/>
      <c r="G3530" s="133"/>
      <c r="H3530" s="133"/>
      <c r="I3530" s="133"/>
    </row>
    <row r="3531" spans="1:9">
      <c r="A3531" s="123">
        <v>74102110</v>
      </c>
      <c r="B3531" s="124" t="s">
        <v>3451</v>
      </c>
      <c r="C3531" s="125"/>
      <c r="D3531" s="136">
        <v>3.2105999999999999</v>
      </c>
      <c r="E3531" s="136">
        <v>3.6036000000000001</v>
      </c>
      <c r="F3531" s="133"/>
      <c r="G3531" s="133"/>
      <c r="H3531" s="133"/>
      <c r="I3531" s="133"/>
    </row>
    <row r="3532" spans="1:9" ht="27">
      <c r="A3532" s="123">
        <v>74102120</v>
      </c>
      <c r="B3532" s="124" t="s">
        <v>3452</v>
      </c>
      <c r="C3532" s="125"/>
      <c r="D3532" s="138">
        <v>6.8560999999999996</v>
      </c>
      <c r="E3532" s="138">
        <v>6.2229999999999999</v>
      </c>
      <c r="F3532" s="133"/>
      <c r="G3532" s="133"/>
      <c r="H3532" s="133"/>
      <c r="I3532" s="133"/>
    </row>
    <row r="3533" spans="1:9">
      <c r="A3533" s="123">
        <v>74102130</v>
      </c>
      <c r="B3533" s="124" t="s">
        <v>3453</v>
      </c>
      <c r="C3533" s="125"/>
      <c r="D3533" s="136">
        <v>14.366</v>
      </c>
      <c r="E3533" s="136">
        <v>14.3934</v>
      </c>
      <c r="F3533" s="133"/>
      <c r="G3533" s="133"/>
      <c r="H3533" s="133"/>
      <c r="I3533" s="133"/>
    </row>
    <row r="3534" spans="1:9" ht="27">
      <c r="A3534" s="123">
        <v>74102190</v>
      </c>
      <c r="B3534" s="124" t="s">
        <v>3454</v>
      </c>
      <c r="C3534" s="125"/>
      <c r="D3534" s="138">
        <v>5.1327999999999996</v>
      </c>
      <c r="E3534" s="138">
        <v>9.4021000000000008</v>
      </c>
      <c r="F3534" s="133"/>
      <c r="G3534" s="133"/>
      <c r="H3534" s="133"/>
      <c r="I3534" s="133"/>
    </row>
    <row r="3535" spans="1:9">
      <c r="A3535" s="123">
        <v>74102200</v>
      </c>
      <c r="B3535" s="124" t="s">
        <v>3455</v>
      </c>
      <c r="C3535" s="125"/>
      <c r="D3535" s="138">
        <v>8.7949999999999999</v>
      </c>
      <c r="E3535" s="138">
        <v>9.5800999999999998</v>
      </c>
      <c r="F3535" s="133"/>
      <c r="G3535" s="133"/>
      <c r="H3535" s="133"/>
      <c r="I3535" s="133"/>
    </row>
    <row r="3536" spans="1:9" ht="27">
      <c r="A3536" s="123">
        <v>74111010</v>
      </c>
      <c r="B3536" s="124" t="s">
        <v>3456</v>
      </c>
      <c r="C3536" s="125"/>
      <c r="D3536" s="138">
        <v>7.3072999999999997</v>
      </c>
      <c r="E3536" s="138">
        <v>8.3495000000000008</v>
      </c>
      <c r="F3536" s="133"/>
      <c r="G3536" s="133"/>
      <c r="H3536" s="133"/>
      <c r="I3536" s="133"/>
    </row>
    <row r="3537" spans="1:9">
      <c r="A3537" s="123">
        <v>74111090</v>
      </c>
      <c r="B3537" s="124" t="s">
        <v>3457</v>
      </c>
      <c r="C3537" s="125"/>
      <c r="D3537" s="136">
        <v>19.733899999999998</v>
      </c>
      <c r="E3537" s="136">
        <v>10.82</v>
      </c>
      <c r="F3537" s="133"/>
      <c r="G3537" s="133"/>
      <c r="H3537" s="133"/>
      <c r="I3537" s="133"/>
    </row>
    <row r="3538" spans="1:9" ht="27">
      <c r="A3538" s="123">
        <v>74112110</v>
      </c>
      <c r="B3538" s="124" t="s">
        <v>3458</v>
      </c>
      <c r="C3538" s="125"/>
      <c r="D3538" s="138">
        <v>11.6244</v>
      </c>
      <c r="E3538" s="138">
        <v>12.079000000000001</v>
      </c>
      <c r="F3538" s="133"/>
      <c r="G3538" s="133"/>
      <c r="H3538" s="133"/>
      <c r="I3538" s="133"/>
    </row>
    <row r="3539" spans="1:9">
      <c r="A3539" s="123">
        <v>74112190</v>
      </c>
      <c r="B3539" s="124" t="s">
        <v>3459</v>
      </c>
      <c r="C3539" s="125"/>
      <c r="D3539" s="136">
        <v>11.944599999999999</v>
      </c>
      <c r="E3539" s="136">
        <v>12.765599999999999</v>
      </c>
      <c r="F3539" s="133"/>
      <c r="G3539" s="133"/>
      <c r="H3539" s="133"/>
      <c r="I3539" s="133"/>
    </row>
    <row r="3540" spans="1:9" ht="27">
      <c r="A3540" s="123">
        <v>74112210</v>
      </c>
      <c r="B3540" s="124" t="s">
        <v>3460</v>
      </c>
      <c r="C3540" s="125"/>
      <c r="D3540" s="138">
        <v>6.6824000000000003</v>
      </c>
      <c r="E3540" s="138">
        <v>12.2913</v>
      </c>
      <c r="F3540" s="133"/>
      <c r="G3540" s="133"/>
      <c r="H3540" s="133"/>
      <c r="I3540" s="133"/>
    </row>
    <row r="3541" spans="1:9" ht="27">
      <c r="A3541" s="123">
        <v>74112290</v>
      </c>
      <c r="B3541" s="124" t="s">
        <v>3461</v>
      </c>
      <c r="C3541" s="125"/>
      <c r="D3541" s="138">
        <v>9.1311</v>
      </c>
      <c r="E3541" s="138">
        <v>12.0511</v>
      </c>
      <c r="F3541" s="133"/>
      <c r="G3541" s="133"/>
      <c r="H3541" s="133"/>
      <c r="I3541" s="133"/>
    </row>
    <row r="3542" spans="1:9" ht="27">
      <c r="A3542" s="123">
        <v>74112910</v>
      </c>
      <c r="B3542" s="124" t="s">
        <v>3462</v>
      </c>
      <c r="C3542" s="125"/>
      <c r="D3542" s="138">
        <v>11.0396</v>
      </c>
      <c r="E3542" s="138">
        <v>14.215999999999999</v>
      </c>
      <c r="F3542" s="133"/>
      <c r="G3542" s="133"/>
      <c r="H3542" s="133"/>
      <c r="I3542" s="133"/>
    </row>
    <row r="3543" spans="1:9">
      <c r="A3543" s="123">
        <v>74112990</v>
      </c>
      <c r="B3543" s="124" t="s">
        <v>3463</v>
      </c>
      <c r="C3543" s="125"/>
      <c r="D3543" s="136">
        <v>8.2120999999999995</v>
      </c>
      <c r="E3543" s="136">
        <v>11.8405</v>
      </c>
      <c r="F3543" s="133"/>
      <c r="G3543" s="133"/>
      <c r="H3543" s="133"/>
      <c r="I3543" s="133"/>
    </row>
    <row r="3544" spans="1:9" ht="27">
      <c r="A3544" s="123">
        <v>74121000</v>
      </c>
      <c r="B3544" s="126" t="s">
        <v>3464</v>
      </c>
      <c r="C3544" s="125"/>
      <c r="D3544" s="138">
        <v>1.4612000000000001</v>
      </c>
      <c r="E3544" s="138">
        <v>6.3571999999999997</v>
      </c>
      <c r="F3544" s="133"/>
      <c r="G3544" s="133"/>
      <c r="H3544" s="133"/>
      <c r="I3544" s="133"/>
    </row>
    <row r="3545" spans="1:9">
      <c r="A3545" s="123">
        <v>74122000</v>
      </c>
      <c r="B3545" s="124" t="s">
        <v>3465</v>
      </c>
      <c r="C3545" s="125"/>
      <c r="D3545" s="136">
        <v>1.6066</v>
      </c>
      <c r="E3545" s="136">
        <v>2.9470999999999998</v>
      </c>
      <c r="F3545" s="133"/>
      <c r="G3545" s="133"/>
      <c r="H3545" s="133"/>
      <c r="I3545" s="133"/>
    </row>
    <row r="3546" spans="1:9" ht="27">
      <c r="A3546" s="123">
        <v>74130000</v>
      </c>
      <c r="B3546" s="124" t="s">
        <v>3466</v>
      </c>
      <c r="C3546" s="125"/>
      <c r="D3546" s="138">
        <v>6.4618000000000002</v>
      </c>
      <c r="E3546" s="138">
        <v>9.3126999999999995</v>
      </c>
      <c r="F3546" s="133"/>
      <c r="G3546" s="133"/>
      <c r="H3546" s="133"/>
      <c r="I3546" s="133"/>
    </row>
    <row r="3547" spans="1:9">
      <c r="A3547" s="123">
        <v>74151000</v>
      </c>
      <c r="B3547" s="126" t="s">
        <v>3467</v>
      </c>
      <c r="C3547" s="125"/>
      <c r="D3547" s="138">
        <v>1.2922</v>
      </c>
      <c r="E3547" s="138">
        <v>5.8250999999999999</v>
      </c>
      <c r="F3547" s="133"/>
      <c r="G3547" s="133"/>
      <c r="H3547" s="133"/>
      <c r="I3547" s="133"/>
    </row>
    <row r="3548" spans="1:9" ht="27">
      <c r="A3548" s="123">
        <v>74152100</v>
      </c>
      <c r="B3548" s="126" t="s">
        <v>3468</v>
      </c>
      <c r="C3548" s="125"/>
      <c r="D3548" s="138">
        <v>3.5442999999999998</v>
      </c>
      <c r="E3548" s="138">
        <v>4.8574000000000002</v>
      </c>
      <c r="F3548" s="133"/>
      <c r="G3548" s="133"/>
      <c r="H3548" s="133"/>
      <c r="I3548" s="133"/>
    </row>
    <row r="3549" spans="1:9">
      <c r="A3549" s="123">
        <v>74152900</v>
      </c>
      <c r="B3549" s="124" t="s">
        <v>3469</v>
      </c>
      <c r="C3549" s="125"/>
      <c r="D3549" s="138">
        <v>10.1325</v>
      </c>
      <c r="E3549" s="138">
        <v>11.803100000000001</v>
      </c>
      <c r="F3549" s="133"/>
      <c r="G3549" s="133"/>
      <c r="H3549" s="133"/>
      <c r="I3549" s="133"/>
    </row>
    <row r="3550" spans="1:9" ht="27">
      <c r="A3550" s="123">
        <v>74153300</v>
      </c>
      <c r="B3550" s="124" t="s">
        <v>3470</v>
      </c>
      <c r="C3550" s="125"/>
      <c r="D3550" s="136">
        <v>1.8998999999999999</v>
      </c>
      <c r="E3550" s="136">
        <v>6.0209000000000001</v>
      </c>
      <c r="F3550" s="133"/>
      <c r="G3550" s="133"/>
      <c r="H3550" s="133"/>
      <c r="I3550" s="133"/>
    </row>
    <row r="3551" spans="1:9">
      <c r="A3551" s="123">
        <v>74153900</v>
      </c>
      <c r="B3551" s="124" t="s">
        <v>3471</v>
      </c>
      <c r="C3551" s="125"/>
      <c r="D3551" s="138">
        <v>6.5891999999999999</v>
      </c>
      <c r="E3551" s="138">
        <v>15.392799999999999</v>
      </c>
      <c r="F3551" s="133"/>
      <c r="G3551" s="133"/>
      <c r="H3551" s="133"/>
      <c r="I3551" s="133"/>
    </row>
    <row r="3552" spans="1:9">
      <c r="A3552" s="123">
        <v>74181000</v>
      </c>
      <c r="B3552" s="126" t="s">
        <v>3472</v>
      </c>
      <c r="C3552" s="125"/>
      <c r="D3552" s="136">
        <v>8.9130000000000003</v>
      </c>
      <c r="E3552" s="136">
        <v>10.7561</v>
      </c>
      <c r="F3552" s="133"/>
      <c r="G3552" s="133"/>
      <c r="H3552" s="133"/>
      <c r="I3552" s="133"/>
    </row>
    <row r="3553" spans="1:9" ht="27">
      <c r="A3553" s="123">
        <v>74182000</v>
      </c>
      <c r="B3553" s="126" t="s">
        <v>3473</v>
      </c>
      <c r="C3553" s="125"/>
      <c r="D3553" s="138">
        <v>10.7226</v>
      </c>
      <c r="E3553" s="138">
        <v>12.950699999999999</v>
      </c>
      <c r="F3553" s="133"/>
      <c r="G3553" s="133"/>
      <c r="H3553" s="133"/>
      <c r="I3553" s="133"/>
    </row>
    <row r="3554" spans="1:9">
      <c r="A3554" s="123">
        <v>74192000</v>
      </c>
      <c r="B3554" s="126" t="s">
        <v>3474</v>
      </c>
      <c r="C3554" s="125"/>
      <c r="D3554" s="138">
        <v>13.637499999999999</v>
      </c>
      <c r="E3554" s="138">
        <v>132.9316</v>
      </c>
      <c r="F3554" s="133"/>
      <c r="G3554" s="133"/>
      <c r="H3554" s="133"/>
      <c r="I3554" s="133"/>
    </row>
    <row r="3555" spans="1:9" ht="27">
      <c r="A3555" s="123">
        <v>74198010</v>
      </c>
      <c r="B3555" s="124" t="s">
        <v>3475</v>
      </c>
      <c r="C3555" s="125"/>
      <c r="D3555" s="138">
        <v>14.1587</v>
      </c>
      <c r="E3555" s="138">
        <v>14.1587</v>
      </c>
      <c r="F3555" s="133"/>
      <c r="G3555" s="133"/>
      <c r="H3555" s="133"/>
      <c r="I3555" s="133"/>
    </row>
    <row r="3556" spans="1:9">
      <c r="A3556" s="123">
        <v>74198030</v>
      </c>
      <c r="B3556" s="124" t="s">
        <v>3476</v>
      </c>
      <c r="C3556" s="125"/>
      <c r="D3556" s="138">
        <v>14.2273</v>
      </c>
      <c r="E3556" s="138">
        <v>20.8064</v>
      </c>
      <c r="F3556" s="133"/>
      <c r="G3556" s="133"/>
      <c r="H3556" s="133"/>
      <c r="I3556" s="133"/>
    </row>
    <row r="3557" spans="1:9">
      <c r="A3557" s="123">
        <v>74198040</v>
      </c>
      <c r="B3557" s="124" t="s">
        <v>3477</v>
      </c>
      <c r="C3557" s="125"/>
      <c r="D3557" s="138">
        <v>30.714300000000001</v>
      </c>
      <c r="E3557" s="138">
        <v>30.714300000000001</v>
      </c>
      <c r="F3557" s="133"/>
      <c r="G3557" s="133"/>
      <c r="H3557" s="133"/>
      <c r="I3557" s="133"/>
    </row>
    <row r="3558" spans="1:9">
      <c r="A3558" s="123">
        <v>74198090</v>
      </c>
      <c r="B3558" s="124" t="s">
        <v>381</v>
      </c>
      <c r="C3558" s="125"/>
      <c r="D3558" s="138">
        <v>33</v>
      </c>
      <c r="E3558" s="138">
        <v>33</v>
      </c>
      <c r="F3558" s="133"/>
      <c r="G3558" s="133"/>
      <c r="H3558" s="133"/>
      <c r="I3558" s="133"/>
    </row>
    <row r="3559" spans="1:9">
      <c r="A3559" s="123">
        <v>75021010</v>
      </c>
      <c r="B3559" s="124" t="s">
        <v>3478</v>
      </c>
      <c r="C3559" s="125"/>
      <c r="D3559" s="138">
        <v>38.409599999999998</v>
      </c>
      <c r="E3559" s="138">
        <v>41.952599999999997</v>
      </c>
      <c r="F3559" s="133"/>
      <c r="G3559" s="133"/>
      <c r="H3559" s="133"/>
      <c r="I3559" s="133"/>
    </row>
    <row r="3560" spans="1:9">
      <c r="A3560" s="123">
        <v>75022000</v>
      </c>
      <c r="B3560" s="124" t="s">
        <v>3479</v>
      </c>
      <c r="C3560" s="125"/>
      <c r="D3560" s="138">
        <v>32.35</v>
      </c>
      <c r="E3560" s="138">
        <v>34.179900000000004</v>
      </c>
      <c r="F3560" s="133"/>
      <c r="G3560" s="133"/>
      <c r="H3560" s="133"/>
      <c r="I3560" s="133"/>
    </row>
    <row r="3561" spans="1:9">
      <c r="A3561" s="123">
        <v>75040010</v>
      </c>
      <c r="B3561" s="124" t="s">
        <v>3480</v>
      </c>
      <c r="C3561" s="125"/>
      <c r="D3561" s="138">
        <v>50.71</v>
      </c>
      <c r="E3561" s="138">
        <v>50.71</v>
      </c>
      <c r="F3561" s="133"/>
      <c r="G3561" s="133"/>
      <c r="H3561" s="133"/>
      <c r="I3561" s="133"/>
    </row>
    <row r="3562" spans="1:9">
      <c r="A3562" s="123">
        <v>75040090</v>
      </c>
      <c r="B3562" s="124" t="s">
        <v>3481</v>
      </c>
      <c r="C3562" s="125"/>
      <c r="D3562" s="138">
        <v>29.536000000000001</v>
      </c>
      <c r="E3562" s="138">
        <v>46.021000000000001</v>
      </c>
      <c r="F3562" s="133"/>
      <c r="G3562" s="133"/>
      <c r="H3562" s="133"/>
      <c r="I3562" s="133"/>
    </row>
    <row r="3563" spans="1:9">
      <c r="A3563" s="123">
        <v>75051110</v>
      </c>
      <c r="B3563" s="124" t="s">
        <v>3482</v>
      </c>
      <c r="C3563" s="125"/>
      <c r="D3563" s="138">
        <v>38.135899999999999</v>
      </c>
      <c r="E3563" s="138">
        <v>79.319500000000005</v>
      </c>
      <c r="F3563" s="133"/>
      <c r="G3563" s="133"/>
      <c r="H3563" s="133"/>
      <c r="I3563" s="133"/>
    </row>
    <row r="3564" spans="1:9">
      <c r="A3564" s="123">
        <v>75051210</v>
      </c>
      <c r="B3564" s="124" t="s">
        <v>3483</v>
      </c>
      <c r="C3564" s="125"/>
      <c r="D3564" s="138">
        <v>21.632100000000001</v>
      </c>
      <c r="E3564" s="138">
        <v>30.093399999999999</v>
      </c>
      <c r="F3564" s="133"/>
      <c r="G3564" s="133"/>
      <c r="H3564" s="133"/>
      <c r="I3564" s="133"/>
    </row>
    <row r="3565" spans="1:9">
      <c r="A3565" s="123">
        <v>75052210</v>
      </c>
      <c r="B3565" s="124" t="s">
        <v>3484</v>
      </c>
      <c r="C3565" s="125"/>
      <c r="D3565" s="138">
        <v>15.0069</v>
      </c>
      <c r="E3565" s="138">
        <v>46.6083</v>
      </c>
      <c r="F3565" s="133"/>
      <c r="G3565" s="133"/>
      <c r="H3565" s="133"/>
      <c r="I3565" s="133"/>
    </row>
    <row r="3566" spans="1:9">
      <c r="A3566" s="123">
        <v>75052290</v>
      </c>
      <c r="B3566" s="124" t="s">
        <v>200</v>
      </c>
      <c r="C3566" s="125"/>
      <c r="D3566" s="136">
        <v>20.5107</v>
      </c>
      <c r="E3566" s="136">
        <v>21.4208</v>
      </c>
      <c r="F3566" s="133"/>
      <c r="G3566" s="133"/>
      <c r="H3566" s="133"/>
      <c r="I3566" s="133"/>
    </row>
    <row r="3567" spans="1:9" ht="27">
      <c r="A3567" s="123">
        <v>75061000</v>
      </c>
      <c r="B3567" s="124" t="s">
        <v>3485</v>
      </c>
      <c r="C3567" s="125"/>
      <c r="D3567" s="138">
        <v>30.020900000000001</v>
      </c>
      <c r="E3567" s="138">
        <v>67.670599999999993</v>
      </c>
      <c r="F3567" s="133"/>
      <c r="G3567" s="133"/>
      <c r="H3567" s="133"/>
      <c r="I3567" s="133"/>
    </row>
    <row r="3568" spans="1:9">
      <c r="A3568" s="123">
        <v>75062000</v>
      </c>
      <c r="B3568" s="124" t="s">
        <v>3486</v>
      </c>
      <c r="C3568" s="125"/>
      <c r="D3568" s="138">
        <v>24.002700000000001</v>
      </c>
      <c r="E3568" s="138">
        <v>39.163400000000003</v>
      </c>
      <c r="F3568" s="133"/>
      <c r="G3568" s="133"/>
      <c r="H3568" s="133"/>
      <c r="I3568" s="133"/>
    </row>
    <row r="3569" spans="1:9" ht="27">
      <c r="A3569" s="123">
        <v>75071200</v>
      </c>
      <c r="B3569" s="124" t="s">
        <v>3487</v>
      </c>
      <c r="C3569" s="125"/>
      <c r="D3569" s="138">
        <v>14.9679</v>
      </c>
      <c r="E3569" s="138">
        <v>72.704499999999996</v>
      </c>
      <c r="F3569" s="133"/>
      <c r="G3569" s="133"/>
      <c r="H3569" s="133"/>
      <c r="I3569" s="133"/>
    </row>
    <row r="3570" spans="1:9">
      <c r="A3570" s="123">
        <v>75072000</v>
      </c>
      <c r="B3570" s="124" t="s">
        <v>3488</v>
      </c>
      <c r="C3570" s="125"/>
      <c r="D3570" s="138">
        <v>2.3447</v>
      </c>
      <c r="E3570" s="138">
        <v>3.4373999999999998</v>
      </c>
      <c r="F3570" s="133"/>
      <c r="G3570" s="133"/>
      <c r="H3570" s="133"/>
      <c r="I3570" s="133"/>
    </row>
    <row r="3571" spans="1:9" ht="27">
      <c r="A3571" s="123">
        <v>75089090</v>
      </c>
      <c r="B3571" s="124" t="s">
        <v>3489</v>
      </c>
      <c r="C3571" s="125"/>
      <c r="D3571" s="136">
        <v>3.5863</v>
      </c>
      <c r="E3571" s="136">
        <v>3.6280000000000001</v>
      </c>
      <c r="F3571" s="133"/>
      <c r="G3571" s="133"/>
      <c r="H3571" s="133"/>
      <c r="I3571" s="133"/>
    </row>
    <row r="3572" spans="1:9">
      <c r="A3572" s="123">
        <v>76012000</v>
      </c>
      <c r="B3572" s="124" t="s">
        <v>3490</v>
      </c>
      <c r="C3572" s="125"/>
      <c r="D3572" s="138">
        <v>2.9449999999999998</v>
      </c>
      <c r="E3572" s="138">
        <v>3.0598000000000001</v>
      </c>
      <c r="F3572" s="133"/>
      <c r="G3572" s="133"/>
      <c r="H3572" s="133"/>
      <c r="I3572" s="133"/>
    </row>
    <row r="3573" spans="1:9">
      <c r="A3573" s="123">
        <v>76031000</v>
      </c>
      <c r="B3573" s="124" t="s">
        <v>3491</v>
      </c>
      <c r="C3573" s="125"/>
      <c r="D3573" s="138">
        <v>2.0059</v>
      </c>
      <c r="E3573" s="138">
        <v>3.1686000000000001</v>
      </c>
      <c r="F3573" s="133"/>
      <c r="G3573" s="133"/>
      <c r="H3573" s="133"/>
      <c r="I3573" s="133"/>
    </row>
    <row r="3574" spans="1:9">
      <c r="A3574" s="123">
        <v>76041010</v>
      </c>
      <c r="B3574" s="124" t="s">
        <v>3492</v>
      </c>
      <c r="C3574" s="125"/>
      <c r="D3574" s="138">
        <v>1.8238000000000001</v>
      </c>
      <c r="E3574" s="138">
        <v>3.5011000000000001</v>
      </c>
      <c r="F3574" s="133"/>
      <c r="G3574" s="133"/>
      <c r="H3574" s="133"/>
      <c r="I3574" s="133"/>
    </row>
    <row r="3575" spans="1:9">
      <c r="A3575" s="123">
        <v>76041021</v>
      </c>
      <c r="B3575" s="124" t="s">
        <v>3493</v>
      </c>
      <c r="C3575" s="125"/>
      <c r="D3575" s="138">
        <v>2.8369</v>
      </c>
      <c r="E3575" s="138">
        <v>3.3613</v>
      </c>
      <c r="F3575" s="133"/>
      <c r="G3575" s="133"/>
      <c r="H3575" s="133"/>
      <c r="I3575" s="133"/>
    </row>
    <row r="3576" spans="1:9">
      <c r="A3576" s="123">
        <v>76041029</v>
      </c>
      <c r="B3576" s="124" t="s">
        <v>3494</v>
      </c>
      <c r="C3576" s="125"/>
      <c r="D3576" s="136">
        <v>101.1786</v>
      </c>
      <c r="E3576" s="136">
        <v>101.1786</v>
      </c>
      <c r="F3576" s="133"/>
      <c r="G3576" s="133"/>
      <c r="H3576" s="133"/>
      <c r="I3576" s="133"/>
    </row>
    <row r="3577" spans="1:9">
      <c r="A3577" s="123">
        <v>76042100</v>
      </c>
      <c r="B3577" s="124" t="s">
        <v>3495</v>
      </c>
      <c r="C3577" s="125"/>
      <c r="D3577" s="138">
        <v>3.0998999999999999</v>
      </c>
      <c r="E3577" s="138">
        <v>3.6312000000000002</v>
      </c>
      <c r="F3577" s="133"/>
      <c r="G3577" s="133"/>
      <c r="H3577" s="133"/>
      <c r="I3577" s="133"/>
    </row>
    <row r="3578" spans="1:9">
      <c r="A3578" s="123">
        <v>76042911</v>
      </c>
      <c r="B3578" s="124" t="s">
        <v>3496</v>
      </c>
      <c r="C3578" s="125"/>
      <c r="D3578" s="138">
        <v>2.7374999999999998</v>
      </c>
      <c r="E3578" s="138">
        <v>3.0768</v>
      </c>
      <c r="F3578" s="133"/>
      <c r="G3578" s="133"/>
      <c r="H3578" s="133"/>
      <c r="I3578" s="133"/>
    </row>
    <row r="3579" spans="1:9" ht="27">
      <c r="A3579" s="123">
        <v>76042919</v>
      </c>
      <c r="B3579" s="124" t="s">
        <v>3497</v>
      </c>
      <c r="C3579" s="125"/>
      <c r="D3579" s="138">
        <v>6.3978999999999999</v>
      </c>
      <c r="E3579" s="138">
        <v>5.6893000000000002</v>
      </c>
      <c r="F3579" s="133"/>
      <c r="G3579" s="133"/>
      <c r="H3579" s="133"/>
      <c r="I3579" s="133"/>
    </row>
    <row r="3580" spans="1:9">
      <c r="A3580" s="123">
        <v>76042920</v>
      </c>
      <c r="B3580" s="124" t="s">
        <v>3498</v>
      </c>
      <c r="C3580" s="125"/>
      <c r="D3580" s="136">
        <v>3.4121000000000001</v>
      </c>
      <c r="E3580" s="136">
        <v>3.4773000000000001</v>
      </c>
      <c r="F3580" s="133"/>
      <c r="G3580" s="133"/>
      <c r="H3580" s="133"/>
      <c r="I3580" s="133"/>
    </row>
    <row r="3581" spans="1:9" ht="27">
      <c r="A3581" s="123">
        <v>76051110</v>
      </c>
      <c r="B3581" s="124" t="s">
        <v>3499</v>
      </c>
      <c r="C3581" s="125"/>
      <c r="D3581" s="138">
        <v>2.4741</v>
      </c>
      <c r="E3581" s="138">
        <v>3.2543000000000002</v>
      </c>
      <c r="F3581" s="133"/>
      <c r="G3581" s="133"/>
      <c r="H3581" s="133"/>
      <c r="I3581" s="133"/>
    </row>
    <row r="3582" spans="1:9" ht="27">
      <c r="A3582" s="123">
        <v>76051910</v>
      </c>
      <c r="B3582" s="124" t="s">
        <v>3499</v>
      </c>
      <c r="C3582" s="125"/>
      <c r="D3582" s="136">
        <v>4.6307999999999998</v>
      </c>
      <c r="E3582" s="136">
        <v>4.6307999999999998</v>
      </c>
      <c r="F3582" s="133"/>
      <c r="G3582" s="133"/>
      <c r="H3582" s="133"/>
      <c r="I3582" s="133"/>
    </row>
    <row r="3583" spans="1:9" ht="27">
      <c r="A3583" s="123">
        <v>76051990</v>
      </c>
      <c r="B3583" s="124" t="s">
        <v>3500</v>
      </c>
      <c r="C3583" s="125"/>
      <c r="D3583" s="138">
        <v>4.0418000000000003</v>
      </c>
      <c r="E3583" s="138">
        <v>4.7201000000000004</v>
      </c>
      <c r="F3583" s="133"/>
      <c r="G3583" s="133"/>
      <c r="H3583" s="133"/>
      <c r="I3583" s="133"/>
    </row>
    <row r="3584" spans="1:9">
      <c r="A3584" s="123">
        <v>76052110</v>
      </c>
      <c r="B3584" s="124" t="s">
        <v>3501</v>
      </c>
      <c r="C3584" s="125"/>
      <c r="D3584" s="136">
        <v>4.9450000000000003</v>
      </c>
      <c r="E3584" s="136">
        <v>4.9450000000000003</v>
      </c>
      <c r="F3584" s="133"/>
      <c r="G3584" s="133"/>
      <c r="H3584" s="133"/>
      <c r="I3584" s="133"/>
    </row>
    <row r="3585" spans="1:9" ht="27">
      <c r="A3585" s="123">
        <v>76052190</v>
      </c>
      <c r="B3585" s="124" t="s">
        <v>3502</v>
      </c>
      <c r="C3585" s="125"/>
      <c r="D3585" s="138">
        <v>2.2130000000000001</v>
      </c>
      <c r="E3585" s="138">
        <v>3.5825</v>
      </c>
      <c r="F3585" s="133"/>
      <c r="G3585" s="133"/>
      <c r="H3585" s="133"/>
      <c r="I3585" s="133"/>
    </row>
    <row r="3586" spans="1:9">
      <c r="A3586" s="123">
        <v>76052910</v>
      </c>
      <c r="B3586" s="124" t="s">
        <v>3501</v>
      </c>
      <c r="C3586" s="125"/>
      <c r="D3586" s="136">
        <v>0.94730000000000003</v>
      </c>
      <c r="E3586" s="136">
        <v>1.3244</v>
      </c>
      <c r="F3586" s="133"/>
      <c r="G3586" s="133"/>
      <c r="H3586" s="133"/>
      <c r="I3586" s="133"/>
    </row>
    <row r="3587" spans="1:9" ht="27">
      <c r="A3587" s="123">
        <v>76052990</v>
      </c>
      <c r="B3587" s="124" t="s">
        <v>3503</v>
      </c>
      <c r="C3587" s="125"/>
      <c r="D3587" s="138">
        <v>3.9026000000000001</v>
      </c>
      <c r="E3587" s="138">
        <v>3.9026000000000001</v>
      </c>
      <c r="F3587" s="133"/>
      <c r="G3587" s="133"/>
      <c r="H3587" s="133"/>
      <c r="I3587" s="133"/>
    </row>
    <row r="3588" spans="1:9">
      <c r="A3588" s="123">
        <v>76061190</v>
      </c>
      <c r="B3588" s="124" t="s">
        <v>3504</v>
      </c>
      <c r="C3588" s="125"/>
      <c r="D3588" s="136">
        <v>2.8473000000000002</v>
      </c>
      <c r="E3588" s="136">
        <v>3.2303999999999999</v>
      </c>
      <c r="F3588" s="133"/>
      <c r="G3588" s="133"/>
      <c r="H3588" s="133"/>
      <c r="I3588" s="133"/>
    </row>
    <row r="3589" spans="1:9" ht="27">
      <c r="A3589" s="123">
        <v>76061210</v>
      </c>
      <c r="B3589" s="124" t="s">
        <v>3505</v>
      </c>
      <c r="C3589" s="125"/>
      <c r="D3589" s="138">
        <v>3.3309000000000002</v>
      </c>
      <c r="E3589" s="138">
        <v>3.6240999999999999</v>
      </c>
      <c r="F3589" s="133"/>
      <c r="G3589" s="133"/>
      <c r="H3589" s="133"/>
      <c r="I3589" s="133"/>
    </row>
    <row r="3590" spans="1:9">
      <c r="A3590" s="123">
        <v>76061220</v>
      </c>
      <c r="B3590" s="124" t="s">
        <v>3506</v>
      </c>
      <c r="C3590" s="125"/>
      <c r="D3590" s="138">
        <v>1.0819000000000001</v>
      </c>
      <c r="E3590" s="138">
        <v>1.7338</v>
      </c>
      <c r="F3590" s="133"/>
      <c r="G3590" s="133"/>
      <c r="H3590" s="133"/>
      <c r="I3590" s="133"/>
    </row>
    <row r="3591" spans="1:9" ht="27">
      <c r="A3591" s="123">
        <v>76061230</v>
      </c>
      <c r="B3591" s="124" t="s">
        <v>3507</v>
      </c>
      <c r="C3591" s="125"/>
      <c r="D3591" s="136">
        <v>3.4007000000000001</v>
      </c>
      <c r="E3591" s="136">
        <v>3.7505999999999999</v>
      </c>
      <c r="F3591" s="133"/>
      <c r="G3591" s="133"/>
      <c r="H3591" s="133"/>
      <c r="I3591" s="133"/>
    </row>
    <row r="3592" spans="1:9" ht="27">
      <c r="A3592" s="123">
        <v>76061290</v>
      </c>
      <c r="B3592" s="124" t="s">
        <v>3508</v>
      </c>
      <c r="C3592" s="125"/>
      <c r="D3592" s="138">
        <v>2.9876999999999998</v>
      </c>
      <c r="E3592" s="138">
        <v>3.7284000000000002</v>
      </c>
      <c r="F3592" s="133"/>
      <c r="G3592" s="133"/>
      <c r="H3592" s="133"/>
      <c r="I3592" s="133"/>
    </row>
    <row r="3593" spans="1:9" ht="27">
      <c r="A3593" s="123">
        <v>76069100</v>
      </c>
      <c r="B3593" s="124" t="s">
        <v>3509</v>
      </c>
      <c r="C3593" s="125"/>
      <c r="D3593" s="136">
        <v>3.0750000000000002</v>
      </c>
      <c r="E3593" s="136">
        <v>3.2195999999999998</v>
      </c>
      <c r="F3593" s="133"/>
      <c r="G3593" s="133"/>
      <c r="H3593" s="133"/>
      <c r="I3593" s="133"/>
    </row>
    <row r="3594" spans="1:9" ht="27">
      <c r="A3594" s="123">
        <v>76069200</v>
      </c>
      <c r="B3594" s="124" t="s">
        <v>3510</v>
      </c>
      <c r="C3594" s="125"/>
      <c r="D3594" s="138">
        <v>3.5613000000000001</v>
      </c>
      <c r="E3594" s="138">
        <v>3.8119999999999998</v>
      </c>
      <c r="F3594" s="133"/>
      <c r="G3594" s="133"/>
      <c r="H3594" s="133"/>
      <c r="I3594" s="133"/>
    </row>
    <row r="3595" spans="1:9">
      <c r="A3595" s="123">
        <v>76071110</v>
      </c>
      <c r="B3595" s="124" t="s">
        <v>3506</v>
      </c>
      <c r="C3595" s="125"/>
      <c r="D3595" s="138">
        <v>3.0015000000000001</v>
      </c>
      <c r="E3595" s="138">
        <v>3.6793</v>
      </c>
      <c r="F3595" s="133"/>
      <c r="G3595" s="133"/>
      <c r="H3595" s="133"/>
      <c r="I3595" s="133"/>
    </row>
    <row r="3596" spans="1:9" ht="27">
      <c r="A3596" s="123">
        <v>76071120</v>
      </c>
      <c r="B3596" s="124" t="s">
        <v>3511</v>
      </c>
      <c r="C3596" s="125"/>
      <c r="D3596" s="136">
        <v>2.6819999999999999</v>
      </c>
      <c r="E3596" s="136">
        <v>6.5567000000000002</v>
      </c>
      <c r="F3596" s="133"/>
      <c r="G3596" s="133"/>
      <c r="H3596" s="133"/>
      <c r="I3596" s="133"/>
    </row>
    <row r="3597" spans="1:9" ht="27">
      <c r="A3597" s="123">
        <v>76071190</v>
      </c>
      <c r="B3597" s="124" t="s">
        <v>3512</v>
      </c>
      <c r="C3597" s="125"/>
      <c r="D3597" s="138">
        <v>3.0985</v>
      </c>
      <c r="E3597" s="138">
        <v>4.6891999999999996</v>
      </c>
      <c r="F3597" s="133"/>
      <c r="G3597" s="133"/>
      <c r="H3597" s="133"/>
      <c r="I3597" s="133"/>
    </row>
    <row r="3598" spans="1:9">
      <c r="A3598" s="123">
        <v>76071910</v>
      </c>
      <c r="B3598" s="124" t="s">
        <v>3513</v>
      </c>
      <c r="C3598" s="125"/>
      <c r="D3598" s="136">
        <v>1.4123000000000001</v>
      </c>
      <c r="E3598" s="136">
        <v>2.9963000000000002</v>
      </c>
      <c r="F3598" s="133"/>
      <c r="G3598" s="133"/>
      <c r="H3598" s="133"/>
      <c r="I3598" s="133"/>
    </row>
    <row r="3599" spans="1:9" ht="27">
      <c r="A3599" s="123">
        <v>76071990</v>
      </c>
      <c r="B3599" s="124" t="s">
        <v>3514</v>
      </c>
      <c r="C3599" s="125"/>
      <c r="D3599" s="138">
        <v>4.1147</v>
      </c>
      <c r="E3599" s="138">
        <v>3.5783</v>
      </c>
      <c r="F3599" s="133"/>
      <c r="G3599" s="133"/>
      <c r="H3599" s="133"/>
      <c r="I3599" s="133"/>
    </row>
    <row r="3600" spans="1:9" ht="27">
      <c r="A3600" s="123">
        <v>76072000</v>
      </c>
      <c r="B3600" s="124" t="s">
        <v>3515</v>
      </c>
      <c r="C3600" s="125"/>
      <c r="D3600" s="136">
        <v>3.9834999999999998</v>
      </c>
      <c r="E3600" s="136">
        <v>4.0317999999999996</v>
      </c>
      <c r="F3600" s="133"/>
      <c r="G3600" s="133"/>
      <c r="H3600" s="133"/>
      <c r="I3600" s="133"/>
    </row>
    <row r="3601" spans="1:9" ht="27">
      <c r="A3601" s="123">
        <v>76081000</v>
      </c>
      <c r="B3601" s="124" t="s">
        <v>3516</v>
      </c>
      <c r="C3601" s="125"/>
      <c r="D3601" s="138">
        <v>3.2126000000000001</v>
      </c>
      <c r="E3601" s="138">
        <v>5.0403000000000002</v>
      </c>
      <c r="F3601" s="133"/>
      <c r="G3601" s="133"/>
      <c r="H3601" s="133"/>
      <c r="I3601" s="133"/>
    </row>
    <row r="3602" spans="1:9">
      <c r="A3602" s="123">
        <v>76082010</v>
      </c>
      <c r="B3602" s="124" t="s">
        <v>3517</v>
      </c>
      <c r="C3602" s="125"/>
      <c r="D3602" s="136">
        <v>6.1932999999999998</v>
      </c>
      <c r="E3602" s="136">
        <v>13.215199999999999</v>
      </c>
      <c r="F3602" s="133"/>
      <c r="G3602" s="133"/>
      <c r="H3602" s="133"/>
      <c r="I3602" s="133"/>
    </row>
    <row r="3603" spans="1:9" ht="27">
      <c r="A3603" s="123">
        <v>76082090</v>
      </c>
      <c r="B3603" s="124" t="s">
        <v>3518</v>
      </c>
      <c r="C3603" s="125"/>
      <c r="D3603" s="138">
        <v>1.0190999999999999</v>
      </c>
      <c r="E3603" s="138">
        <v>3.3487</v>
      </c>
      <c r="F3603" s="133"/>
      <c r="G3603" s="133"/>
      <c r="H3603" s="133"/>
      <c r="I3603" s="133"/>
    </row>
    <row r="3604" spans="1:9">
      <c r="A3604" s="123">
        <v>76090000</v>
      </c>
      <c r="B3604" s="124" t="s">
        <v>3519</v>
      </c>
      <c r="C3604" s="125"/>
      <c r="D3604" s="136">
        <v>3.0996999999999999</v>
      </c>
      <c r="E3604" s="136">
        <v>4.9428000000000001</v>
      </c>
      <c r="F3604" s="133"/>
      <c r="G3604" s="133"/>
      <c r="H3604" s="133"/>
      <c r="I3604" s="133"/>
    </row>
    <row r="3605" spans="1:9" ht="27">
      <c r="A3605" s="123">
        <v>76101000</v>
      </c>
      <c r="B3605" s="124" t="s">
        <v>3520</v>
      </c>
      <c r="C3605" s="125"/>
      <c r="D3605" s="138">
        <v>8.1023999999999994</v>
      </c>
      <c r="E3605" s="138">
        <v>11.694900000000001</v>
      </c>
      <c r="F3605" s="133"/>
      <c r="G3605" s="133"/>
      <c r="H3605" s="133"/>
      <c r="I3605" s="133"/>
    </row>
    <row r="3606" spans="1:9">
      <c r="A3606" s="123">
        <v>76109000</v>
      </c>
      <c r="B3606" s="124" t="s">
        <v>3521</v>
      </c>
      <c r="C3606" s="125"/>
      <c r="D3606" s="136">
        <v>3.5</v>
      </c>
      <c r="E3606" s="136">
        <v>3.5</v>
      </c>
      <c r="F3606" s="133"/>
      <c r="G3606" s="133"/>
      <c r="H3606" s="133"/>
      <c r="I3606" s="133"/>
    </row>
    <row r="3607" spans="1:9" ht="27">
      <c r="A3607" s="123">
        <v>76121000</v>
      </c>
      <c r="B3607" s="124" t="s">
        <v>3522</v>
      </c>
      <c r="C3607" s="125"/>
      <c r="D3607" s="138">
        <v>11.8315</v>
      </c>
      <c r="E3607" s="138">
        <v>18.5002</v>
      </c>
      <c r="F3607" s="133"/>
      <c r="G3607" s="133"/>
      <c r="H3607" s="133"/>
      <c r="I3607" s="133"/>
    </row>
    <row r="3608" spans="1:9">
      <c r="A3608" s="123">
        <v>76129011</v>
      </c>
      <c r="B3608" s="124" t="s">
        <v>3523</v>
      </c>
      <c r="C3608" s="125"/>
      <c r="D3608" s="136">
        <v>4.0049999999999999</v>
      </c>
      <c r="E3608" s="136">
        <v>7.9084000000000003</v>
      </c>
      <c r="F3608" s="133"/>
      <c r="G3608" s="133"/>
      <c r="H3608" s="133"/>
      <c r="I3608" s="133"/>
    </row>
    <row r="3609" spans="1:9" ht="27">
      <c r="A3609" s="123">
        <v>76129012</v>
      </c>
      <c r="B3609" s="124" t="s">
        <v>3524</v>
      </c>
      <c r="C3609" s="125"/>
      <c r="D3609" s="138">
        <v>4.5000999999999998</v>
      </c>
      <c r="E3609" s="138">
        <v>10.1755</v>
      </c>
      <c r="F3609" s="133"/>
      <c r="G3609" s="133"/>
      <c r="H3609" s="133"/>
      <c r="I3609" s="133"/>
    </row>
    <row r="3610" spans="1:9">
      <c r="A3610" s="123">
        <v>76129019</v>
      </c>
      <c r="B3610" s="124" t="s">
        <v>3525</v>
      </c>
      <c r="C3610" s="125"/>
      <c r="D3610" s="138">
        <v>6.2972000000000001</v>
      </c>
      <c r="E3610" s="138">
        <v>11.3108</v>
      </c>
      <c r="F3610" s="133"/>
      <c r="G3610" s="133"/>
      <c r="H3610" s="133"/>
      <c r="I3610" s="133"/>
    </row>
    <row r="3611" spans="1:9" ht="27">
      <c r="A3611" s="123">
        <v>76129090</v>
      </c>
      <c r="B3611" s="124" t="s">
        <v>3526</v>
      </c>
      <c r="C3611" s="125"/>
      <c r="D3611" s="136">
        <v>1.7248000000000001</v>
      </c>
      <c r="E3611" s="136">
        <v>2.1604999999999999</v>
      </c>
      <c r="F3611" s="133"/>
      <c r="G3611" s="133"/>
      <c r="H3611" s="133"/>
      <c r="I3611" s="133"/>
    </row>
    <row r="3612" spans="1:9" ht="27">
      <c r="A3612" s="123">
        <v>76130000</v>
      </c>
      <c r="B3612" s="124" t="s">
        <v>3527</v>
      </c>
      <c r="C3612" s="125"/>
      <c r="D3612" s="136">
        <v>2.3155000000000001</v>
      </c>
      <c r="E3612" s="136">
        <v>2.8229000000000002</v>
      </c>
      <c r="F3612" s="133"/>
      <c r="G3612" s="133"/>
      <c r="H3612" s="133"/>
      <c r="I3612" s="133"/>
    </row>
    <row r="3613" spans="1:9">
      <c r="A3613" s="123">
        <v>76141010</v>
      </c>
      <c r="B3613" s="124" t="s">
        <v>3528</v>
      </c>
      <c r="C3613" s="125"/>
      <c r="D3613" s="138">
        <v>2.7</v>
      </c>
      <c r="E3613" s="138">
        <v>2.7652999999999999</v>
      </c>
      <c r="F3613" s="133"/>
      <c r="G3613" s="133"/>
      <c r="H3613" s="133"/>
      <c r="I3613" s="133"/>
    </row>
    <row r="3614" spans="1:9">
      <c r="A3614" s="123">
        <v>76149010</v>
      </c>
      <c r="B3614" s="124" t="s">
        <v>3529</v>
      </c>
      <c r="C3614" s="125"/>
      <c r="D3614" s="136">
        <v>1.6587000000000001</v>
      </c>
      <c r="E3614" s="136">
        <v>5.1304999999999996</v>
      </c>
      <c r="F3614" s="133"/>
      <c r="G3614" s="133"/>
      <c r="H3614" s="133"/>
      <c r="I3614" s="133"/>
    </row>
    <row r="3615" spans="1:9" ht="27">
      <c r="A3615" s="123">
        <v>76149090</v>
      </c>
      <c r="B3615" s="124" t="s">
        <v>3530</v>
      </c>
      <c r="C3615" s="125"/>
      <c r="D3615" s="138">
        <v>0.7732</v>
      </c>
      <c r="E3615" s="138">
        <v>4.0090000000000003</v>
      </c>
      <c r="F3615" s="133"/>
      <c r="G3615" s="133"/>
      <c r="H3615" s="133"/>
      <c r="I3615" s="133"/>
    </row>
    <row r="3616" spans="1:9">
      <c r="A3616" s="123">
        <v>76151000</v>
      </c>
      <c r="B3616" s="126" t="s">
        <v>3472</v>
      </c>
      <c r="C3616" s="125"/>
      <c r="D3616" s="136">
        <v>2.4321999999999999</v>
      </c>
      <c r="E3616" s="136">
        <v>6.9532999999999996</v>
      </c>
      <c r="F3616" s="133"/>
      <c r="G3616" s="133"/>
      <c r="H3616" s="133"/>
      <c r="I3616" s="133"/>
    </row>
    <row r="3617" spans="1:9" ht="27">
      <c r="A3617" s="123">
        <v>76152000</v>
      </c>
      <c r="B3617" s="126" t="s">
        <v>3473</v>
      </c>
      <c r="C3617" s="125"/>
      <c r="D3617" s="138">
        <v>3.7999000000000001</v>
      </c>
      <c r="E3617" s="138">
        <v>14.254899999999999</v>
      </c>
      <c r="F3617" s="133"/>
      <c r="G3617" s="133"/>
      <c r="H3617" s="133"/>
      <c r="I3617" s="133"/>
    </row>
    <row r="3618" spans="1:9">
      <c r="A3618" s="123">
        <v>76161000</v>
      </c>
      <c r="B3618" s="126" t="s">
        <v>3531</v>
      </c>
      <c r="C3618" s="125"/>
      <c r="D3618" s="138">
        <v>2.0935999999999999</v>
      </c>
      <c r="E3618" s="138">
        <v>5.4988000000000001</v>
      </c>
      <c r="F3618" s="133"/>
      <c r="G3618" s="133"/>
      <c r="H3618" s="133"/>
      <c r="I3618" s="133"/>
    </row>
    <row r="3619" spans="1:9" ht="27">
      <c r="A3619" s="123">
        <v>76169100</v>
      </c>
      <c r="B3619" s="124" t="s">
        <v>3532</v>
      </c>
      <c r="C3619" s="125"/>
      <c r="D3619" s="138">
        <v>16.811900000000001</v>
      </c>
      <c r="E3619" s="138">
        <v>27.4329</v>
      </c>
      <c r="F3619" s="133"/>
      <c r="G3619" s="133"/>
      <c r="H3619" s="133"/>
      <c r="I3619" s="133"/>
    </row>
    <row r="3620" spans="1:9">
      <c r="A3620" s="123">
        <v>76169900</v>
      </c>
      <c r="B3620" s="124" t="s">
        <v>3533</v>
      </c>
      <c r="C3620" s="125"/>
      <c r="D3620" s="136">
        <v>86.923100000000005</v>
      </c>
      <c r="E3620" s="136">
        <v>86.923100000000005</v>
      </c>
      <c r="F3620" s="133"/>
      <c r="G3620" s="133"/>
      <c r="H3620" s="133"/>
      <c r="I3620" s="133"/>
    </row>
    <row r="3621" spans="1:9">
      <c r="A3621" s="123">
        <v>78011019</v>
      </c>
      <c r="B3621" s="124" t="s">
        <v>2869</v>
      </c>
      <c r="C3621" s="125"/>
      <c r="D3621" s="138">
        <v>9.2308000000000003</v>
      </c>
      <c r="E3621" s="138">
        <v>9.2308000000000003</v>
      </c>
      <c r="F3621" s="133"/>
      <c r="G3621" s="133"/>
      <c r="H3621" s="133"/>
      <c r="I3621" s="133"/>
    </row>
    <row r="3622" spans="1:9">
      <c r="A3622" s="123">
        <v>78041900</v>
      </c>
      <c r="B3622" s="124" t="s">
        <v>3534</v>
      </c>
      <c r="C3622" s="125"/>
      <c r="D3622" s="138">
        <v>14.016500000000001</v>
      </c>
      <c r="E3622" s="138">
        <v>2.9998</v>
      </c>
      <c r="F3622" s="133"/>
      <c r="G3622" s="133"/>
      <c r="H3622" s="133"/>
      <c r="I3622" s="133"/>
    </row>
    <row r="3623" spans="1:9">
      <c r="A3623" s="123">
        <v>78060010</v>
      </c>
      <c r="B3623" s="124" t="s">
        <v>3535</v>
      </c>
      <c r="C3623" s="125"/>
      <c r="D3623" s="136">
        <v>2.1231</v>
      </c>
      <c r="E3623" s="136">
        <v>2.1231</v>
      </c>
      <c r="F3623" s="133"/>
      <c r="G3623" s="133"/>
      <c r="H3623" s="133"/>
      <c r="I3623" s="133"/>
    </row>
    <row r="3624" spans="1:9">
      <c r="A3624" s="123">
        <v>78060090</v>
      </c>
      <c r="B3624" s="124" t="s">
        <v>3536</v>
      </c>
      <c r="C3624" s="125"/>
      <c r="D3624" s="138">
        <v>3.59</v>
      </c>
      <c r="E3624" s="138">
        <v>3.59</v>
      </c>
      <c r="F3624" s="133"/>
      <c r="G3624" s="133"/>
      <c r="H3624" s="133"/>
      <c r="I3624" s="133"/>
    </row>
    <row r="3625" spans="1:9">
      <c r="A3625" s="123">
        <v>79011111</v>
      </c>
      <c r="B3625" s="124" t="s">
        <v>3537</v>
      </c>
      <c r="C3625" s="125"/>
      <c r="D3625" s="138">
        <v>7.5670000000000002</v>
      </c>
      <c r="E3625" s="138">
        <v>7.5670000000000002</v>
      </c>
      <c r="F3625" s="133"/>
      <c r="G3625" s="133"/>
      <c r="H3625" s="133"/>
      <c r="I3625" s="133"/>
    </row>
    <row r="3626" spans="1:9">
      <c r="A3626" s="123">
        <v>79011119</v>
      </c>
      <c r="B3626" s="124" t="s">
        <v>2869</v>
      </c>
      <c r="C3626" s="125"/>
      <c r="D3626" s="138">
        <v>3.6444000000000001</v>
      </c>
      <c r="E3626" s="138">
        <v>3.8081999999999998</v>
      </c>
      <c r="F3626" s="133"/>
      <c r="G3626" s="133"/>
      <c r="H3626" s="133"/>
      <c r="I3626" s="133"/>
    </row>
    <row r="3627" spans="1:9">
      <c r="A3627" s="123">
        <v>79012090</v>
      </c>
      <c r="B3627" s="124" t="s">
        <v>2869</v>
      </c>
      <c r="C3627" s="125"/>
      <c r="D3627" s="138">
        <v>5.3914</v>
      </c>
      <c r="E3627" s="138">
        <v>5.5953999999999997</v>
      </c>
      <c r="F3627" s="133"/>
      <c r="G3627" s="133"/>
      <c r="H3627" s="133"/>
      <c r="I3627" s="133"/>
    </row>
    <row r="3628" spans="1:9">
      <c r="A3628" s="123">
        <v>79040000</v>
      </c>
      <c r="B3628" s="124" t="s">
        <v>3538</v>
      </c>
      <c r="C3628" s="125"/>
      <c r="D3628" s="136">
        <v>7.1722999999999999</v>
      </c>
      <c r="E3628" s="136">
        <v>8.3437999999999999</v>
      </c>
      <c r="F3628" s="133"/>
      <c r="G3628" s="133"/>
      <c r="H3628" s="133"/>
      <c r="I3628" s="133"/>
    </row>
    <row r="3629" spans="1:9">
      <c r="A3629" s="123">
        <v>79050000</v>
      </c>
      <c r="B3629" s="124" t="s">
        <v>3539</v>
      </c>
      <c r="C3629" s="125"/>
      <c r="D3629" s="138">
        <v>2.7431000000000001</v>
      </c>
      <c r="E3629" s="138">
        <v>12.255800000000001</v>
      </c>
      <c r="F3629" s="133"/>
      <c r="G3629" s="133"/>
      <c r="H3629" s="133"/>
      <c r="I3629" s="133"/>
    </row>
    <row r="3630" spans="1:9">
      <c r="A3630" s="123">
        <v>79070010</v>
      </c>
      <c r="B3630" s="124" t="s">
        <v>3540</v>
      </c>
      <c r="C3630" s="125"/>
      <c r="D3630" s="138">
        <v>2.8117000000000001</v>
      </c>
      <c r="E3630" s="138">
        <v>2.8117000000000001</v>
      </c>
      <c r="F3630" s="133"/>
      <c r="G3630" s="133"/>
      <c r="H3630" s="133"/>
      <c r="I3630" s="133"/>
    </row>
    <row r="3631" spans="1:9">
      <c r="A3631" s="123">
        <v>79070090</v>
      </c>
      <c r="B3631" s="124" t="s">
        <v>3541</v>
      </c>
      <c r="C3631" s="125"/>
      <c r="D3631" s="138">
        <v>8.59</v>
      </c>
      <c r="E3631" s="138">
        <v>14.0474</v>
      </c>
      <c r="F3631" s="133"/>
      <c r="G3631" s="133"/>
      <c r="H3631" s="133"/>
      <c r="I3631" s="133"/>
    </row>
    <row r="3632" spans="1:9">
      <c r="A3632" s="123">
        <v>80011000</v>
      </c>
      <c r="B3632" s="124" t="s">
        <v>3542</v>
      </c>
      <c r="C3632" s="125"/>
      <c r="D3632" s="138">
        <v>1.5916999999999999</v>
      </c>
      <c r="E3632" s="138">
        <v>4.3865999999999996</v>
      </c>
      <c r="F3632" s="133"/>
      <c r="G3632" s="133"/>
      <c r="H3632" s="133"/>
      <c r="I3632" s="133"/>
    </row>
    <row r="3633" spans="1:9">
      <c r="A3633" s="123">
        <v>80012000</v>
      </c>
      <c r="B3633" s="124" t="s">
        <v>3543</v>
      </c>
      <c r="C3633" s="125"/>
      <c r="D3633" s="138">
        <v>26.2943</v>
      </c>
      <c r="E3633" s="138">
        <v>26.2943</v>
      </c>
      <c r="F3633" s="133"/>
      <c r="G3633" s="133"/>
      <c r="H3633" s="133"/>
      <c r="I3633" s="133"/>
    </row>
    <row r="3634" spans="1:9">
      <c r="A3634" s="123">
        <v>80030000</v>
      </c>
      <c r="B3634" s="124" t="s">
        <v>3544</v>
      </c>
      <c r="C3634" s="125"/>
      <c r="D3634" s="148">
        <v>2612.4513999999999</v>
      </c>
      <c r="E3634" s="148">
        <v>3502.6844999999998</v>
      </c>
      <c r="F3634" s="133"/>
      <c r="G3634" s="133"/>
      <c r="H3634" s="133"/>
      <c r="I3634" s="133"/>
    </row>
    <row r="3635" spans="1:9">
      <c r="A3635" s="123">
        <v>80070020</v>
      </c>
      <c r="B3635" s="124" t="s">
        <v>3545</v>
      </c>
      <c r="C3635" s="125"/>
      <c r="D3635" s="138">
        <v>2.9681999999999999</v>
      </c>
      <c r="E3635" s="138">
        <v>1.0871</v>
      </c>
      <c r="F3635" s="133"/>
      <c r="G3635" s="133"/>
      <c r="H3635" s="133"/>
      <c r="I3635" s="133"/>
    </row>
    <row r="3636" spans="1:9">
      <c r="A3636" s="123">
        <v>80070030</v>
      </c>
      <c r="B3636" s="124" t="s">
        <v>3546</v>
      </c>
      <c r="C3636" s="125"/>
      <c r="D3636" s="138">
        <v>41.117899999999999</v>
      </c>
      <c r="E3636" s="138">
        <v>41.902299999999997</v>
      </c>
      <c r="F3636" s="133"/>
      <c r="G3636" s="133"/>
      <c r="H3636" s="133"/>
      <c r="I3636" s="133"/>
    </row>
    <row r="3637" spans="1:9">
      <c r="A3637" s="123">
        <v>80070090</v>
      </c>
      <c r="B3637" s="124" t="s">
        <v>3547</v>
      </c>
      <c r="C3637" s="125"/>
      <c r="D3637" s="138">
        <v>10.5434</v>
      </c>
      <c r="E3637" s="138">
        <v>29.748100000000001</v>
      </c>
      <c r="F3637" s="133"/>
      <c r="G3637" s="133"/>
      <c r="H3637" s="133"/>
      <c r="I3637" s="133"/>
    </row>
    <row r="3638" spans="1:9">
      <c r="A3638" s="123">
        <v>81011000</v>
      </c>
      <c r="B3638" s="124" t="s">
        <v>3548</v>
      </c>
      <c r="C3638" s="125"/>
      <c r="D3638" s="138">
        <v>10</v>
      </c>
      <c r="E3638" s="138">
        <v>46.293500000000002</v>
      </c>
      <c r="F3638" s="133"/>
      <c r="G3638" s="133"/>
      <c r="H3638" s="133"/>
      <c r="I3638" s="133"/>
    </row>
    <row r="3639" spans="1:9" ht="27">
      <c r="A3639" s="123">
        <v>81019400</v>
      </c>
      <c r="B3639" s="124" t="s">
        <v>3549</v>
      </c>
      <c r="C3639" s="125"/>
      <c r="D3639" s="136">
        <v>47.553800000000003</v>
      </c>
      <c r="E3639" s="136">
        <v>47.553800000000003</v>
      </c>
      <c r="F3639" s="133"/>
      <c r="G3639" s="133"/>
      <c r="H3639" s="133"/>
      <c r="I3639" s="133"/>
    </row>
    <row r="3640" spans="1:9">
      <c r="A3640" s="123">
        <v>81019600</v>
      </c>
      <c r="B3640" s="124" t="s">
        <v>3550</v>
      </c>
      <c r="C3640" s="125"/>
      <c r="D3640" s="138">
        <v>3.1625999999999999</v>
      </c>
      <c r="E3640" s="138">
        <v>57.685299999999998</v>
      </c>
      <c r="F3640" s="133"/>
      <c r="G3640" s="133"/>
      <c r="H3640" s="133"/>
      <c r="I3640" s="133"/>
    </row>
    <row r="3641" spans="1:9">
      <c r="A3641" s="123">
        <v>81019910</v>
      </c>
      <c r="B3641" s="124" t="s">
        <v>3551</v>
      </c>
      <c r="C3641" s="125"/>
      <c r="D3641" s="136">
        <v>41.696300000000001</v>
      </c>
      <c r="E3641" s="136">
        <v>62.593800000000002</v>
      </c>
      <c r="F3641" s="133"/>
      <c r="G3641" s="133"/>
      <c r="H3641" s="133"/>
      <c r="I3641" s="133"/>
    </row>
    <row r="3642" spans="1:9">
      <c r="A3642" s="123">
        <v>81019990</v>
      </c>
      <c r="B3642" s="124" t="s">
        <v>3552</v>
      </c>
      <c r="C3642" s="125"/>
      <c r="D3642" s="138">
        <v>44.360799999999998</v>
      </c>
      <c r="E3642" s="138">
        <v>83.9953</v>
      </c>
      <c r="F3642" s="133"/>
      <c r="G3642" s="133"/>
      <c r="H3642" s="133"/>
      <c r="I3642" s="133"/>
    </row>
    <row r="3643" spans="1:9">
      <c r="A3643" s="123">
        <v>81029400</v>
      </c>
      <c r="B3643" s="124" t="s">
        <v>3553</v>
      </c>
      <c r="C3643" s="125"/>
      <c r="D3643" s="138">
        <v>152.1164</v>
      </c>
      <c r="E3643" s="138">
        <v>152.1164</v>
      </c>
      <c r="F3643" s="133"/>
      <c r="G3643" s="133"/>
      <c r="H3643" s="133"/>
      <c r="I3643" s="133"/>
    </row>
    <row r="3644" spans="1:9">
      <c r="A3644" s="123">
        <v>81029600</v>
      </c>
      <c r="B3644" s="124" t="s">
        <v>3554</v>
      </c>
      <c r="C3644" s="125"/>
      <c r="D3644" s="136">
        <v>2.9881000000000002</v>
      </c>
      <c r="E3644" s="136">
        <v>3.2446000000000002</v>
      </c>
      <c r="F3644" s="133"/>
      <c r="G3644" s="133"/>
      <c r="H3644" s="133"/>
      <c r="I3644" s="133"/>
    </row>
    <row r="3645" spans="1:9">
      <c r="A3645" s="123">
        <v>81029900</v>
      </c>
      <c r="B3645" s="124" t="s">
        <v>3555</v>
      </c>
      <c r="C3645" s="125"/>
      <c r="D3645" s="138">
        <v>3.347</v>
      </c>
      <c r="E3645" s="138">
        <v>3.4533</v>
      </c>
      <c r="F3645" s="133"/>
      <c r="G3645" s="133"/>
      <c r="H3645" s="133"/>
      <c r="I3645" s="133"/>
    </row>
    <row r="3646" spans="1:9">
      <c r="A3646" s="123">
        <v>81041100</v>
      </c>
      <c r="B3646" s="126" t="s">
        <v>3556</v>
      </c>
      <c r="C3646" s="125"/>
      <c r="D3646" s="138">
        <v>3.39</v>
      </c>
      <c r="E3646" s="138">
        <v>3.4003000000000001</v>
      </c>
      <c r="F3646" s="133"/>
      <c r="G3646" s="133"/>
      <c r="H3646" s="133"/>
      <c r="I3646" s="133"/>
    </row>
    <row r="3647" spans="1:9">
      <c r="A3647" s="123">
        <v>81041900</v>
      </c>
      <c r="B3647" s="126" t="s">
        <v>2871</v>
      </c>
      <c r="C3647" s="125"/>
      <c r="D3647" s="136">
        <v>5.9756999999999998</v>
      </c>
      <c r="E3647" s="136">
        <v>16.814800000000002</v>
      </c>
      <c r="F3647" s="133"/>
      <c r="G3647" s="133"/>
      <c r="H3647" s="133"/>
      <c r="I3647" s="133"/>
    </row>
    <row r="3648" spans="1:9" ht="27">
      <c r="A3648" s="123">
        <v>81042000</v>
      </c>
      <c r="B3648" s="126" t="s">
        <v>3557</v>
      </c>
      <c r="C3648" s="125"/>
      <c r="D3648" s="138">
        <v>28.114799999999999</v>
      </c>
      <c r="E3648" s="138">
        <v>30.7653</v>
      </c>
      <c r="F3648" s="133"/>
      <c r="G3648" s="133"/>
      <c r="H3648" s="133"/>
      <c r="I3648" s="133"/>
    </row>
    <row r="3649" spans="1:9">
      <c r="A3649" s="123">
        <v>81049000</v>
      </c>
      <c r="B3649" s="124" t="s">
        <v>3558</v>
      </c>
      <c r="C3649" s="125"/>
      <c r="D3649" s="136">
        <v>43.444400000000002</v>
      </c>
      <c r="E3649" s="136">
        <v>43.444400000000002</v>
      </c>
      <c r="F3649" s="133"/>
      <c r="G3649" s="133"/>
      <c r="H3649" s="133"/>
      <c r="I3649" s="133"/>
    </row>
    <row r="3650" spans="1:9" ht="27">
      <c r="A3650" s="123">
        <v>81052010</v>
      </c>
      <c r="B3650" s="124" t="s">
        <v>3559</v>
      </c>
      <c r="C3650" s="125"/>
      <c r="D3650" s="138">
        <v>16.4206</v>
      </c>
      <c r="E3650" s="138">
        <v>35.368400000000001</v>
      </c>
      <c r="F3650" s="133"/>
      <c r="G3650" s="133"/>
      <c r="H3650" s="133"/>
      <c r="I3650" s="133"/>
    </row>
    <row r="3651" spans="1:9">
      <c r="A3651" s="123">
        <v>81052021</v>
      </c>
      <c r="B3651" s="124" t="s">
        <v>3560</v>
      </c>
      <c r="C3651" s="125"/>
      <c r="D3651" s="138">
        <v>10.616</v>
      </c>
      <c r="E3651" s="138">
        <v>16.959299999999999</v>
      </c>
      <c r="F3651" s="133"/>
      <c r="G3651" s="133"/>
      <c r="H3651" s="133"/>
      <c r="I3651" s="133"/>
    </row>
    <row r="3652" spans="1:9" ht="27">
      <c r="A3652" s="123">
        <v>81059010</v>
      </c>
      <c r="B3652" s="124" t="s">
        <v>3561</v>
      </c>
      <c r="C3652" s="125"/>
      <c r="D3652" s="138">
        <v>8.82</v>
      </c>
      <c r="E3652" s="138">
        <v>9.1724999999999994</v>
      </c>
      <c r="F3652" s="133"/>
      <c r="G3652" s="133"/>
      <c r="H3652" s="133"/>
      <c r="I3652" s="133"/>
    </row>
    <row r="3653" spans="1:9">
      <c r="A3653" s="123">
        <v>81059090</v>
      </c>
      <c r="B3653" s="124" t="s">
        <v>3562</v>
      </c>
      <c r="C3653" s="125"/>
      <c r="D3653" s="138">
        <v>48.729399999999998</v>
      </c>
      <c r="E3653" s="138">
        <v>50.5306</v>
      </c>
      <c r="F3653" s="133"/>
      <c r="G3653" s="133"/>
      <c r="H3653" s="133"/>
      <c r="I3653" s="133"/>
    </row>
    <row r="3654" spans="1:9" ht="27">
      <c r="A3654" s="123">
        <v>81061000</v>
      </c>
      <c r="B3654" s="126" t="s">
        <v>3563</v>
      </c>
      <c r="C3654" s="125"/>
      <c r="D3654" s="138">
        <v>8.9681999999999995</v>
      </c>
      <c r="E3654" s="138">
        <v>30.899100000000001</v>
      </c>
      <c r="F3654" s="133"/>
      <c r="G3654" s="133"/>
      <c r="H3654" s="133"/>
      <c r="I3654" s="133"/>
    </row>
    <row r="3655" spans="1:9">
      <c r="A3655" s="123">
        <v>81069000</v>
      </c>
      <c r="B3655" s="126" t="s">
        <v>281</v>
      </c>
      <c r="C3655" s="125"/>
      <c r="D3655" s="138">
        <v>15.6928</v>
      </c>
      <c r="E3655" s="138">
        <v>33.660400000000003</v>
      </c>
      <c r="F3655" s="133"/>
      <c r="G3655" s="133"/>
      <c r="H3655" s="133"/>
      <c r="I3655" s="133"/>
    </row>
    <row r="3656" spans="1:9">
      <c r="A3656" s="123">
        <v>81082000</v>
      </c>
      <c r="B3656" s="124" t="s">
        <v>3564</v>
      </c>
      <c r="C3656" s="125"/>
      <c r="D3656" s="138">
        <v>10.0487</v>
      </c>
      <c r="E3656" s="138">
        <v>54.854399999999998</v>
      </c>
      <c r="F3656" s="133"/>
      <c r="G3656" s="133"/>
      <c r="H3656" s="133"/>
      <c r="I3656" s="133"/>
    </row>
    <row r="3657" spans="1:9">
      <c r="A3657" s="123">
        <v>81089000</v>
      </c>
      <c r="B3657" s="124" t="s">
        <v>3565</v>
      </c>
      <c r="C3657" s="125"/>
      <c r="D3657" s="138">
        <v>14.102600000000001</v>
      </c>
      <c r="E3657" s="138">
        <v>14.102600000000001</v>
      </c>
      <c r="F3657" s="133"/>
      <c r="G3657" s="133"/>
      <c r="H3657" s="133"/>
      <c r="I3657" s="133"/>
    </row>
    <row r="3658" spans="1:9">
      <c r="A3658" s="123">
        <v>81099900</v>
      </c>
      <c r="B3658" s="126" t="s">
        <v>139</v>
      </c>
      <c r="C3658" s="125"/>
      <c r="D3658" s="138">
        <v>1.6722999999999999</v>
      </c>
      <c r="E3658" s="138">
        <v>1.7961</v>
      </c>
      <c r="F3658" s="133"/>
      <c r="G3658" s="133"/>
      <c r="H3658" s="133"/>
      <c r="I3658" s="133"/>
    </row>
    <row r="3659" spans="1:9" ht="27">
      <c r="A3659" s="123">
        <v>81101010</v>
      </c>
      <c r="B3659" s="124" t="s">
        <v>3566</v>
      </c>
      <c r="C3659" s="125"/>
      <c r="D3659" s="138">
        <v>1.7795000000000001</v>
      </c>
      <c r="E3659" s="138">
        <v>2.3121999999999998</v>
      </c>
      <c r="F3659" s="133"/>
      <c r="G3659" s="133"/>
      <c r="H3659" s="133"/>
      <c r="I3659" s="133"/>
    </row>
    <row r="3660" spans="1:9">
      <c r="A3660" s="123">
        <v>81110010</v>
      </c>
      <c r="B3660" s="124" t="s">
        <v>3567</v>
      </c>
      <c r="C3660" s="125"/>
      <c r="D3660" s="138">
        <v>1.7364999999999999</v>
      </c>
      <c r="E3660" s="138">
        <v>1.8976</v>
      </c>
      <c r="F3660" s="133"/>
      <c r="G3660" s="133"/>
      <c r="H3660" s="133"/>
      <c r="I3660" s="133"/>
    </row>
    <row r="3661" spans="1:9" ht="27">
      <c r="A3661" s="123">
        <v>81110020</v>
      </c>
      <c r="B3661" s="124" t="s">
        <v>3568</v>
      </c>
      <c r="C3661" s="125"/>
      <c r="D3661" s="138">
        <v>6.63</v>
      </c>
      <c r="E3661" s="138">
        <v>6.63</v>
      </c>
      <c r="F3661" s="133"/>
      <c r="G3661" s="133"/>
      <c r="H3661" s="133"/>
      <c r="I3661" s="133"/>
    </row>
    <row r="3662" spans="1:9">
      <c r="A3662" s="123">
        <v>81110090</v>
      </c>
      <c r="B3662" s="124" t="s">
        <v>3569</v>
      </c>
      <c r="C3662" s="125"/>
      <c r="D3662" s="138">
        <v>8.5065000000000008</v>
      </c>
      <c r="E3662" s="138">
        <v>9.1431000000000004</v>
      </c>
      <c r="F3662" s="133"/>
      <c r="G3662" s="133"/>
      <c r="H3662" s="133"/>
      <c r="I3662" s="133"/>
    </row>
    <row r="3663" spans="1:9" ht="27">
      <c r="A3663" s="123">
        <v>81121900</v>
      </c>
      <c r="B3663" s="124" t="s">
        <v>3570</v>
      </c>
      <c r="C3663" s="125"/>
      <c r="D3663" s="138">
        <v>2.7850000000000001</v>
      </c>
      <c r="E3663" s="138">
        <v>12.879099999999999</v>
      </c>
      <c r="F3663" s="133"/>
      <c r="G3663" s="133"/>
      <c r="H3663" s="133"/>
      <c r="I3663" s="133"/>
    </row>
    <row r="3664" spans="1:9">
      <c r="A3664" s="123">
        <v>81122110</v>
      </c>
      <c r="B3664" s="124" t="s">
        <v>3571</v>
      </c>
      <c r="C3664" s="125"/>
      <c r="D3664" s="136">
        <v>64.815399999999997</v>
      </c>
      <c r="E3664" s="136">
        <v>60.755099999999999</v>
      </c>
      <c r="F3664" s="133"/>
      <c r="G3664" s="133"/>
      <c r="H3664" s="133"/>
      <c r="I3664" s="133"/>
    </row>
    <row r="3665" spans="1:9" ht="27">
      <c r="A3665" s="123">
        <v>81122900</v>
      </c>
      <c r="B3665" s="124" t="s">
        <v>3572</v>
      </c>
      <c r="C3665" s="125"/>
      <c r="D3665" s="138">
        <v>23.892700000000001</v>
      </c>
      <c r="E3665" s="138">
        <v>28.161799999999999</v>
      </c>
      <c r="F3665" s="133"/>
      <c r="G3665" s="133"/>
      <c r="H3665" s="133"/>
      <c r="I3665" s="133"/>
    </row>
    <row r="3666" spans="1:9">
      <c r="A3666" s="123">
        <v>81129900</v>
      </c>
      <c r="B3666" s="124" t="s">
        <v>3573</v>
      </c>
      <c r="C3666" s="125"/>
      <c r="D3666" s="136">
        <v>10.938499999999999</v>
      </c>
      <c r="E3666" s="136">
        <v>16.786100000000001</v>
      </c>
      <c r="F3666" s="133"/>
      <c r="G3666" s="133"/>
      <c r="H3666" s="133"/>
      <c r="I3666" s="133"/>
    </row>
    <row r="3667" spans="1:9" ht="27">
      <c r="A3667" s="123">
        <v>81130010</v>
      </c>
      <c r="B3667" s="124" t="s">
        <v>3574</v>
      </c>
      <c r="C3667" s="125"/>
      <c r="D3667" s="138">
        <v>1.1516</v>
      </c>
      <c r="E3667" s="138">
        <v>1.6005</v>
      </c>
      <c r="F3667" s="133"/>
      <c r="G3667" s="133"/>
      <c r="H3667" s="133"/>
      <c r="I3667" s="133"/>
    </row>
    <row r="3668" spans="1:9">
      <c r="A3668" s="123">
        <v>81130090</v>
      </c>
      <c r="B3668" s="124" t="s">
        <v>3575</v>
      </c>
      <c r="C3668" s="125"/>
      <c r="D3668" s="136">
        <v>0.91420000000000001</v>
      </c>
      <c r="E3668" s="136">
        <v>1.6177999999999999</v>
      </c>
      <c r="F3668" s="133"/>
      <c r="G3668" s="133"/>
      <c r="H3668" s="133"/>
      <c r="I3668" s="133"/>
    </row>
    <row r="3669" spans="1:9" ht="27">
      <c r="A3669" s="123">
        <v>82011000</v>
      </c>
      <c r="B3669" s="124" t="s">
        <v>3576</v>
      </c>
      <c r="C3669" s="125"/>
      <c r="D3669" s="138">
        <v>1.4809000000000001</v>
      </c>
      <c r="E3669" s="138">
        <v>2.2021999999999999</v>
      </c>
      <c r="F3669" s="133"/>
      <c r="G3669" s="133"/>
      <c r="H3669" s="133"/>
      <c r="I3669" s="133"/>
    </row>
    <row r="3670" spans="1:9">
      <c r="A3670" s="123">
        <v>82013000</v>
      </c>
      <c r="B3670" s="124" t="s">
        <v>3577</v>
      </c>
      <c r="C3670" s="125"/>
      <c r="D3670" s="136">
        <v>1.593</v>
      </c>
      <c r="E3670" s="136">
        <v>5.1344000000000003</v>
      </c>
      <c r="F3670" s="133"/>
      <c r="G3670" s="133"/>
      <c r="H3670" s="133"/>
      <c r="I3670" s="133"/>
    </row>
    <row r="3671" spans="1:9" ht="27">
      <c r="A3671" s="123">
        <v>82014000</v>
      </c>
      <c r="B3671" s="124" t="s">
        <v>3578</v>
      </c>
      <c r="C3671" s="125"/>
      <c r="D3671" s="138">
        <v>1.4056999999999999</v>
      </c>
      <c r="E3671" s="138">
        <v>3.5598000000000001</v>
      </c>
      <c r="F3671" s="133"/>
      <c r="G3671" s="133"/>
      <c r="H3671" s="133"/>
      <c r="I3671" s="133"/>
    </row>
    <row r="3672" spans="1:9">
      <c r="A3672" s="123">
        <v>82015000</v>
      </c>
      <c r="B3672" s="124" t="s">
        <v>3579</v>
      </c>
      <c r="C3672" s="125"/>
      <c r="D3672" s="136">
        <v>1.4</v>
      </c>
      <c r="E3672" s="136">
        <v>2.7502</v>
      </c>
      <c r="F3672" s="133"/>
      <c r="G3672" s="133"/>
      <c r="H3672" s="133"/>
      <c r="I3672" s="133"/>
    </row>
    <row r="3673" spans="1:9" ht="27">
      <c r="A3673" s="123">
        <v>82016000</v>
      </c>
      <c r="B3673" s="124" t="s">
        <v>3580</v>
      </c>
      <c r="C3673" s="125"/>
      <c r="D3673" s="138">
        <v>1.1494</v>
      </c>
      <c r="E3673" s="138">
        <v>3.6198000000000001</v>
      </c>
      <c r="F3673" s="133"/>
      <c r="G3673" s="133"/>
      <c r="H3673" s="133"/>
      <c r="I3673" s="133"/>
    </row>
    <row r="3674" spans="1:9">
      <c r="A3674" s="123">
        <v>82019000</v>
      </c>
      <c r="B3674" s="124" t="s">
        <v>3581</v>
      </c>
      <c r="C3674" s="125"/>
      <c r="D3674" s="138">
        <v>2.2469000000000001</v>
      </c>
      <c r="E3674" s="138">
        <v>11.323600000000001</v>
      </c>
      <c r="F3674" s="133"/>
      <c r="G3674" s="133"/>
      <c r="H3674" s="133"/>
      <c r="I3674" s="133"/>
    </row>
    <row r="3675" spans="1:9" ht="27">
      <c r="A3675" s="123">
        <v>82021000</v>
      </c>
      <c r="B3675" s="124" t="s">
        <v>3582</v>
      </c>
      <c r="C3675" s="125"/>
      <c r="D3675" s="138">
        <v>3.0366</v>
      </c>
      <c r="E3675" s="138">
        <v>5.6108000000000002</v>
      </c>
      <c r="F3675" s="133"/>
      <c r="G3675" s="133"/>
      <c r="H3675" s="133"/>
      <c r="I3675" s="133"/>
    </row>
    <row r="3676" spans="1:9">
      <c r="A3676" s="123">
        <v>82022000</v>
      </c>
      <c r="B3676" s="124" t="s">
        <v>3583</v>
      </c>
      <c r="C3676" s="125"/>
      <c r="D3676" s="136">
        <v>1.9</v>
      </c>
      <c r="E3676" s="136">
        <v>4.2496</v>
      </c>
      <c r="F3676" s="133"/>
      <c r="G3676" s="133"/>
      <c r="H3676" s="133"/>
      <c r="I3676" s="133"/>
    </row>
    <row r="3677" spans="1:9" ht="27">
      <c r="A3677" s="123">
        <v>82023100</v>
      </c>
      <c r="B3677" s="124" t="s">
        <v>3584</v>
      </c>
      <c r="C3677" s="125"/>
      <c r="D3677" s="138">
        <v>4.42</v>
      </c>
      <c r="E3677" s="138">
        <v>11.4526</v>
      </c>
      <c r="F3677" s="133"/>
      <c r="G3677" s="133"/>
      <c r="H3677" s="133"/>
      <c r="I3677" s="133"/>
    </row>
    <row r="3678" spans="1:9">
      <c r="A3678" s="123">
        <v>82023900</v>
      </c>
      <c r="B3678" s="124" t="s">
        <v>3585</v>
      </c>
      <c r="C3678" s="125"/>
      <c r="D3678" s="136">
        <v>2.6293000000000002</v>
      </c>
      <c r="E3678" s="136">
        <v>7.8838999999999997</v>
      </c>
      <c r="F3678" s="133"/>
      <c r="G3678" s="133"/>
      <c r="H3678" s="133"/>
      <c r="I3678" s="133"/>
    </row>
    <row r="3679" spans="1:9" ht="27">
      <c r="A3679" s="123">
        <v>82024000</v>
      </c>
      <c r="B3679" s="124" t="s">
        <v>3586</v>
      </c>
      <c r="C3679" s="125"/>
      <c r="D3679" s="138">
        <v>3.3260999999999998</v>
      </c>
      <c r="E3679" s="138">
        <v>6.5872999999999999</v>
      </c>
      <c r="F3679" s="133"/>
      <c r="G3679" s="133"/>
      <c r="H3679" s="133"/>
      <c r="I3679" s="133"/>
    </row>
    <row r="3680" spans="1:9">
      <c r="A3680" s="123">
        <v>82029100</v>
      </c>
      <c r="B3680" s="124" t="s">
        <v>3587</v>
      </c>
      <c r="C3680" s="125"/>
      <c r="D3680" s="136">
        <v>1.9509000000000001</v>
      </c>
      <c r="E3680" s="136">
        <v>5.8696000000000002</v>
      </c>
      <c r="F3680" s="133"/>
      <c r="G3680" s="133"/>
      <c r="H3680" s="133"/>
      <c r="I3680" s="133"/>
    </row>
    <row r="3681" spans="1:9" ht="27">
      <c r="A3681" s="123">
        <v>82029910</v>
      </c>
      <c r="B3681" s="124" t="s">
        <v>3588</v>
      </c>
      <c r="C3681" s="125"/>
      <c r="D3681" s="138">
        <v>1.6073</v>
      </c>
      <c r="E3681" s="138">
        <v>6.3977000000000004</v>
      </c>
      <c r="F3681" s="133"/>
      <c r="G3681" s="133"/>
      <c r="H3681" s="133"/>
      <c r="I3681" s="133"/>
    </row>
    <row r="3682" spans="1:9">
      <c r="A3682" s="123">
        <v>82029990</v>
      </c>
      <c r="B3682" s="124" t="s">
        <v>3589</v>
      </c>
      <c r="C3682" s="125"/>
      <c r="D3682" s="136">
        <v>1.1834</v>
      </c>
      <c r="E3682" s="136">
        <v>3.1126999999999998</v>
      </c>
      <c r="F3682" s="133"/>
      <c r="G3682" s="133"/>
      <c r="H3682" s="133"/>
      <c r="I3682" s="133"/>
    </row>
    <row r="3683" spans="1:9" ht="27">
      <c r="A3683" s="123">
        <v>82031010</v>
      </c>
      <c r="B3683" s="124" t="s">
        <v>3590</v>
      </c>
      <c r="C3683" s="125"/>
      <c r="D3683" s="138">
        <v>1.2838000000000001</v>
      </c>
      <c r="E3683" s="138">
        <v>3.8134999999999999</v>
      </c>
      <c r="F3683" s="133"/>
      <c r="G3683" s="133"/>
      <c r="H3683" s="133"/>
      <c r="I3683" s="133"/>
    </row>
    <row r="3684" spans="1:9">
      <c r="A3684" s="123">
        <v>82031090</v>
      </c>
      <c r="B3684" s="124" t="s">
        <v>3591</v>
      </c>
      <c r="C3684" s="125"/>
      <c r="D3684" s="136">
        <v>1.5207999999999999</v>
      </c>
      <c r="E3684" s="136">
        <v>6.298</v>
      </c>
      <c r="F3684" s="133"/>
      <c r="G3684" s="133"/>
      <c r="H3684" s="133"/>
      <c r="I3684" s="133"/>
    </row>
    <row r="3685" spans="1:9" ht="27">
      <c r="A3685" s="123">
        <v>82032010</v>
      </c>
      <c r="B3685" s="124" t="s">
        <v>3592</v>
      </c>
      <c r="C3685" s="125"/>
      <c r="D3685" s="138">
        <v>2.0097999999999998</v>
      </c>
      <c r="E3685" s="138">
        <v>2.7366999999999999</v>
      </c>
      <c r="F3685" s="133"/>
      <c r="G3685" s="133"/>
      <c r="H3685" s="133"/>
      <c r="I3685" s="133"/>
    </row>
    <row r="3686" spans="1:9">
      <c r="A3686" s="123">
        <v>82032090</v>
      </c>
      <c r="B3686" s="124" t="s">
        <v>3593</v>
      </c>
      <c r="C3686" s="125"/>
      <c r="D3686" s="136">
        <v>2.4584999999999999</v>
      </c>
      <c r="E3686" s="136">
        <v>4.7790999999999997</v>
      </c>
      <c r="F3686" s="133"/>
      <c r="G3686" s="133"/>
      <c r="H3686" s="133"/>
      <c r="I3686" s="133"/>
    </row>
    <row r="3687" spans="1:9" ht="27">
      <c r="A3687" s="123">
        <v>82033000</v>
      </c>
      <c r="B3687" s="124" t="s">
        <v>3594</v>
      </c>
      <c r="C3687" s="125"/>
      <c r="D3687" s="138">
        <v>1.2198</v>
      </c>
      <c r="E3687" s="138">
        <v>3.6265000000000001</v>
      </c>
      <c r="F3687" s="133"/>
      <c r="G3687" s="133"/>
      <c r="H3687" s="133"/>
      <c r="I3687" s="133"/>
    </row>
    <row r="3688" spans="1:9">
      <c r="A3688" s="123">
        <v>82034000</v>
      </c>
      <c r="B3688" s="124" t="s">
        <v>3595</v>
      </c>
      <c r="C3688" s="125"/>
      <c r="D3688" s="136">
        <v>1.2961</v>
      </c>
      <c r="E3688" s="136">
        <v>3.4733000000000001</v>
      </c>
      <c r="F3688" s="133"/>
      <c r="G3688" s="133"/>
      <c r="H3688" s="133"/>
      <c r="I3688" s="133"/>
    </row>
    <row r="3689" spans="1:9" ht="27">
      <c r="A3689" s="123">
        <v>82041100</v>
      </c>
      <c r="B3689" s="124" t="s">
        <v>3596</v>
      </c>
      <c r="C3689" s="125"/>
      <c r="D3689" s="138">
        <v>1.1176999999999999</v>
      </c>
      <c r="E3689" s="138">
        <v>3.02</v>
      </c>
      <c r="F3689" s="133"/>
      <c r="G3689" s="133"/>
      <c r="H3689" s="133"/>
      <c r="I3689" s="133"/>
    </row>
    <row r="3690" spans="1:9">
      <c r="A3690" s="123">
        <v>82041200</v>
      </c>
      <c r="B3690" s="124" t="s">
        <v>3597</v>
      </c>
      <c r="C3690" s="125"/>
      <c r="D3690" s="136">
        <v>1.7323</v>
      </c>
      <c r="E3690" s="136">
        <v>3.6263000000000001</v>
      </c>
      <c r="F3690" s="133"/>
      <c r="G3690" s="133"/>
      <c r="H3690" s="133"/>
      <c r="I3690" s="133"/>
    </row>
    <row r="3691" spans="1:9" ht="27">
      <c r="A3691" s="123">
        <v>82042000</v>
      </c>
      <c r="B3691" s="124" t="s">
        <v>3598</v>
      </c>
      <c r="C3691" s="125"/>
      <c r="D3691" s="138">
        <v>0.87280000000000002</v>
      </c>
      <c r="E3691" s="138">
        <v>2.0476000000000001</v>
      </c>
      <c r="F3691" s="133"/>
      <c r="G3691" s="133"/>
      <c r="H3691" s="133"/>
      <c r="I3691" s="133"/>
    </row>
    <row r="3692" spans="1:9">
      <c r="A3692" s="123">
        <v>82051000</v>
      </c>
      <c r="B3692" s="124" t="s">
        <v>3599</v>
      </c>
      <c r="C3692" s="125"/>
      <c r="D3692" s="136">
        <v>2.2181000000000002</v>
      </c>
      <c r="E3692" s="136">
        <v>4.8944000000000001</v>
      </c>
      <c r="F3692" s="133"/>
      <c r="G3692" s="133"/>
      <c r="H3692" s="133"/>
      <c r="I3692" s="133"/>
    </row>
    <row r="3693" spans="1:9" ht="27">
      <c r="A3693" s="123">
        <v>82052000</v>
      </c>
      <c r="B3693" s="124" t="s">
        <v>3600</v>
      </c>
      <c r="C3693" s="125"/>
      <c r="D3693" s="138">
        <v>1.3872</v>
      </c>
      <c r="E3693" s="138">
        <v>3.4946000000000002</v>
      </c>
      <c r="F3693" s="133"/>
      <c r="G3693" s="133"/>
      <c r="H3693" s="133"/>
      <c r="I3693" s="133"/>
    </row>
    <row r="3694" spans="1:9">
      <c r="A3694" s="123">
        <v>82053000</v>
      </c>
      <c r="B3694" s="124" t="s">
        <v>3601</v>
      </c>
      <c r="C3694" s="125"/>
      <c r="D3694" s="136">
        <v>1.0510999999999999</v>
      </c>
      <c r="E3694" s="136">
        <v>2.3229000000000002</v>
      </c>
      <c r="F3694" s="133"/>
      <c r="G3694" s="133"/>
      <c r="H3694" s="133"/>
      <c r="I3694" s="133"/>
    </row>
    <row r="3695" spans="1:9" ht="27">
      <c r="A3695" s="123">
        <v>82054000</v>
      </c>
      <c r="B3695" s="124" t="s">
        <v>3602</v>
      </c>
      <c r="C3695" s="125"/>
      <c r="D3695" s="138">
        <v>1.282</v>
      </c>
      <c r="E3695" s="138">
        <v>3.5204</v>
      </c>
      <c r="F3695" s="133"/>
      <c r="G3695" s="133"/>
      <c r="H3695" s="133"/>
      <c r="I3695" s="133"/>
    </row>
    <row r="3696" spans="1:9">
      <c r="A3696" s="123">
        <v>82055100</v>
      </c>
      <c r="B3696" s="124" t="s">
        <v>3603</v>
      </c>
      <c r="C3696" s="125"/>
      <c r="D3696" s="138">
        <v>2.2581000000000002</v>
      </c>
      <c r="E3696" s="138">
        <v>13.732100000000001</v>
      </c>
      <c r="F3696" s="133"/>
      <c r="G3696" s="133"/>
      <c r="H3696" s="133"/>
      <c r="I3696" s="133"/>
    </row>
    <row r="3697" spans="1:9" ht="27">
      <c r="A3697" s="123">
        <v>82055900</v>
      </c>
      <c r="B3697" s="124" t="s">
        <v>3604</v>
      </c>
      <c r="C3697" s="125"/>
      <c r="D3697" s="136">
        <v>1.7094</v>
      </c>
      <c r="E3697" s="136">
        <v>2.4864999999999999</v>
      </c>
      <c r="F3697" s="133"/>
      <c r="G3697" s="133"/>
      <c r="H3697" s="133"/>
      <c r="I3697" s="133"/>
    </row>
    <row r="3698" spans="1:9" ht="27">
      <c r="A3698" s="123">
        <v>82056000</v>
      </c>
      <c r="B3698" s="126" t="s">
        <v>3605</v>
      </c>
      <c r="C3698" s="125"/>
      <c r="D3698" s="136">
        <v>1.2903</v>
      </c>
      <c r="E3698" s="136">
        <v>2.0585</v>
      </c>
      <c r="F3698" s="133"/>
      <c r="G3698" s="133"/>
      <c r="H3698" s="133"/>
      <c r="I3698" s="133"/>
    </row>
    <row r="3699" spans="1:9">
      <c r="A3699" s="123">
        <v>82057000</v>
      </c>
      <c r="B3699" s="124" t="s">
        <v>3606</v>
      </c>
      <c r="C3699" s="125"/>
      <c r="D3699" s="138">
        <v>1.5556000000000001</v>
      </c>
      <c r="E3699" s="138">
        <v>3.8029000000000002</v>
      </c>
      <c r="F3699" s="133"/>
      <c r="G3699" s="133"/>
      <c r="H3699" s="133"/>
      <c r="I3699" s="133"/>
    </row>
    <row r="3700" spans="1:9">
      <c r="A3700" s="123">
        <v>82059000</v>
      </c>
      <c r="B3700" s="126" t="s">
        <v>3607</v>
      </c>
      <c r="C3700" s="125"/>
      <c r="D3700" s="138">
        <v>3.37</v>
      </c>
      <c r="E3700" s="138">
        <v>15.2799</v>
      </c>
      <c r="F3700" s="133"/>
      <c r="G3700" s="133"/>
      <c r="H3700" s="133"/>
      <c r="I3700" s="133"/>
    </row>
    <row r="3701" spans="1:9" ht="27">
      <c r="A3701" s="123">
        <v>82060000</v>
      </c>
      <c r="B3701" s="124" t="s">
        <v>3608</v>
      </c>
      <c r="C3701" s="125"/>
      <c r="D3701" s="138">
        <v>2.6461999999999999</v>
      </c>
      <c r="E3701" s="138">
        <v>11.551</v>
      </c>
      <c r="F3701" s="133"/>
      <c r="G3701" s="133"/>
      <c r="H3701" s="133"/>
      <c r="I3701" s="133"/>
    </row>
    <row r="3702" spans="1:9">
      <c r="A3702" s="123">
        <v>82071300</v>
      </c>
      <c r="B3702" s="126" t="s">
        <v>3609</v>
      </c>
      <c r="C3702" s="125"/>
      <c r="D3702" s="138">
        <v>2.0127000000000002</v>
      </c>
      <c r="E3702" s="138">
        <v>4.5556999999999999</v>
      </c>
      <c r="F3702" s="133"/>
      <c r="G3702" s="133"/>
      <c r="H3702" s="133"/>
      <c r="I3702" s="133"/>
    </row>
    <row r="3703" spans="1:9">
      <c r="A3703" s="123">
        <v>82071910</v>
      </c>
      <c r="B3703" s="124" t="s">
        <v>3610</v>
      </c>
      <c r="C3703" s="125"/>
      <c r="D3703" s="136">
        <v>7.6942000000000004</v>
      </c>
      <c r="E3703" s="136">
        <v>18.073399999999999</v>
      </c>
      <c r="F3703" s="133"/>
      <c r="G3703" s="133"/>
      <c r="H3703" s="133"/>
      <c r="I3703" s="133"/>
    </row>
    <row r="3704" spans="1:9">
      <c r="A3704" s="123">
        <v>82071990</v>
      </c>
      <c r="B3704" s="124" t="s">
        <v>381</v>
      </c>
      <c r="C3704" s="125"/>
      <c r="D3704" s="138">
        <v>4.7100999999999997</v>
      </c>
      <c r="E3704" s="138">
        <v>9.0961999999999996</v>
      </c>
      <c r="F3704" s="133"/>
      <c r="G3704" s="133"/>
      <c r="H3704" s="133"/>
      <c r="I3704" s="133"/>
    </row>
    <row r="3705" spans="1:9">
      <c r="A3705" s="123">
        <v>82072000</v>
      </c>
      <c r="B3705" s="124" t="s">
        <v>3611</v>
      </c>
      <c r="C3705" s="125"/>
      <c r="D3705" s="136">
        <v>5.6947000000000001</v>
      </c>
      <c r="E3705" s="136">
        <v>13.9467</v>
      </c>
      <c r="F3705" s="133"/>
      <c r="G3705" s="133"/>
      <c r="H3705" s="133"/>
      <c r="I3705" s="133"/>
    </row>
    <row r="3706" spans="1:9" ht="27">
      <c r="A3706" s="123">
        <v>82073000</v>
      </c>
      <c r="B3706" s="124" t="s">
        <v>3612</v>
      </c>
      <c r="C3706" s="125"/>
      <c r="D3706" s="136">
        <v>1.9609000000000001</v>
      </c>
      <c r="E3706" s="136">
        <v>6.9160000000000004</v>
      </c>
      <c r="F3706" s="133"/>
      <c r="G3706" s="133"/>
      <c r="H3706" s="133"/>
      <c r="I3706" s="133"/>
    </row>
    <row r="3707" spans="1:9">
      <c r="A3707" s="123">
        <v>82074010</v>
      </c>
      <c r="B3707" s="124" t="s">
        <v>3613</v>
      </c>
      <c r="C3707" s="125"/>
      <c r="D3707" s="138">
        <v>3.782</v>
      </c>
      <c r="E3707" s="138">
        <v>8.0419</v>
      </c>
      <c r="F3707" s="133"/>
      <c r="G3707" s="133"/>
      <c r="H3707" s="133"/>
      <c r="I3707" s="133"/>
    </row>
    <row r="3708" spans="1:9">
      <c r="A3708" s="123">
        <v>82074020</v>
      </c>
      <c r="B3708" s="124" t="s">
        <v>3614</v>
      </c>
      <c r="C3708" s="125"/>
      <c r="D3708" s="136">
        <v>2.6566000000000001</v>
      </c>
      <c r="E3708" s="136">
        <v>5.6407999999999996</v>
      </c>
      <c r="F3708" s="133"/>
      <c r="G3708" s="133"/>
      <c r="H3708" s="133"/>
      <c r="I3708" s="133"/>
    </row>
    <row r="3709" spans="1:9">
      <c r="A3709" s="123">
        <v>82075011</v>
      </c>
      <c r="B3709" s="124" t="s">
        <v>3615</v>
      </c>
      <c r="C3709" s="125"/>
      <c r="D3709" s="136">
        <v>1.8546</v>
      </c>
      <c r="E3709" s="136">
        <v>6.601</v>
      </c>
      <c r="F3709" s="133"/>
      <c r="G3709" s="133"/>
      <c r="H3709" s="133"/>
      <c r="I3709" s="133"/>
    </row>
    <row r="3710" spans="1:9">
      <c r="A3710" s="123">
        <v>82075019</v>
      </c>
      <c r="B3710" s="124" t="s">
        <v>3616</v>
      </c>
      <c r="C3710" s="125"/>
      <c r="D3710" s="136">
        <v>1.9384999999999999</v>
      </c>
      <c r="E3710" s="136">
        <v>8.9748999999999999</v>
      </c>
      <c r="F3710" s="133"/>
      <c r="G3710" s="133"/>
      <c r="H3710" s="133"/>
      <c r="I3710" s="133"/>
    </row>
    <row r="3711" spans="1:9">
      <c r="A3711" s="123">
        <v>82075090</v>
      </c>
      <c r="B3711" s="124" t="s">
        <v>3617</v>
      </c>
      <c r="C3711" s="125"/>
      <c r="D3711" s="136">
        <v>7.7724000000000002</v>
      </c>
      <c r="E3711" s="136">
        <v>21.601299999999998</v>
      </c>
      <c r="F3711" s="133"/>
      <c r="G3711" s="133"/>
      <c r="H3711" s="133"/>
      <c r="I3711" s="133"/>
    </row>
    <row r="3712" spans="1:9">
      <c r="A3712" s="123">
        <v>82076000</v>
      </c>
      <c r="B3712" s="126" t="s">
        <v>3618</v>
      </c>
      <c r="C3712" s="125"/>
      <c r="D3712" s="136">
        <v>1.9125000000000001</v>
      </c>
      <c r="E3712" s="136">
        <v>6.8666999999999998</v>
      </c>
      <c r="F3712" s="133"/>
      <c r="G3712" s="133"/>
      <c r="H3712" s="133"/>
      <c r="I3712" s="133"/>
    </row>
    <row r="3713" spans="1:9">
      <c r="A3713" s="123">
        <v>82077010</v>
      </c>
      <c r="B3713" s="124" t="s">
        <v>3619</v>
      </c>
      <c r="C3713" s="125"/>
      <c r="D3713" s="138">
        <v>3.75</v>
      </c>
      <c r="E3713" s="138">
        <v>11.979799999999999</v>
      </c>
      <c r="F3713" s="133"/>
      <c r="G3713" s="133"/>
      <c r="H3713" s="133"/>
      <c r="I3713" s="133"/>
    </row>
    <row r="3714" spans="1:9">
      <c r="A3714" s="123">
        <v>82077020</v>
      </c>
      <c r="B3714" s="124" t="s">
        <v>3620</v>
      </c>
      <c r="C3714" s="125"/>
      <c r="D3714" s="138">
        <v>8.7445000000000004</v>
      </c>
      <c r="E3714" s="138">
        <v>20.696300000000001</v>
      </c>
      <c r="F3714" s="133"/>
      <c r="G3714" s="133"/>
      <c r="H3714" s="133"/>
      <c r="I3714" s="133"/>
    </row>
    <row r="3715" spans="1:9">
      <c r="A3715" s="123">
        <v>82077090</v>
      </c>
      <c r="B3715" s="124" t="s">
        <v>381</v>
      </c>
      <c r="C3715" s="125"/>
      <c r="D3715" s="138">
        <v>1.5772999999999999</v>
      </c>
      <c r="E3715" s="138">
        <v>3.8835999999999999</v>
      </c>
      <c r="F3715" s="133"/>
      <c r="G3715" s="133"/>
      <c r="H3715" s="133"/>
      <c r="I3715" s="133"/>
    </row>
    <row r="3716" spans="1:9" ht="27">
      <c r="A3716" s="123">
        <v>82078000</v>
      </c>
      <c r="B3716" s="124" t="s">
        <v>3621</v>
      </c>
      <c r="C3716" s="125"/>
      <c r="D3716" s="138">
        <v>6.8648999999999996</v>
      </c>
      <c r="E3716" s="138">
        <v>19.066700000000001</v>
      </c>
      <c r="F3716" s="133"/>
      <c r="G3716" s="133"/>
      <c r="H3716" s="133"/>
      <c r="I3716" s="133"/>
    </row>
    <row r="3717" spans="1:9">
      <c r="A3717" s="123">
        <v>82079000</v>
      </c>
      <c r="B3717" s="124" t="s">
        <v>3622</v>
      </c>
      <c r="C3717" s="125"/>
      <c r="D3717" s="136">
        <v>6.1032999999999999</v>
      </c>
      <c r="E3717" s="136">
        <v>10.593400000000001</v>
      </c>
      <c r="F3717" s="133"/>
      <c r="G3717" s="133"/>
      <c r="H3717" s="133"/>
      <c r="I3717" s="133"/>
    </row>
    <row r="3718" spans="1:9" ht="27">
      <c r="A3718" s="123">
        <v>82081000</v>
      </c>
      <c r="B3718" s="124" t="s">
        <v>3623</v>
      </c>
      <c r="C3718" s="125"/>
      <c r="D3718" s="138">
        <v>8.2931000000000008</v>
      </c>
      <c r="E3718" s="138">
        <v>13.302099999999999</v>
      </c>
      <c r="F3718" s="133"/>
      <c r="G3718" s="133"/>
      <c r="H3718" s="133"/>
      <c r="I3718" s="133"/>
    </row>
    <row r="3719" spans="1:9">
      <c r="A3719" s="123">
        <v>82082000</v>
      </c>
      <c r="B3719" s="124" t="s">
        <v>3624</v>
      </c>
      <c r="C3719" s="125"/>
      <c r="D3719" s="138">
        <v>2.0878000000000001</v>
      </c>
      <c r="E3719" s="138">
        <v>2.9767999999999999</v>
      </c>
      <c r="F3719" s="133"/>
      <c r="G3719" s="133"/>
      <c r="H3719" s="133"/>
      <c r="I3719" s="133"/>
    </row>
    <row r="3720" spans="1:9" ht="27">
      <c r="A3720" s="123">
        <v>82083000</v>
      </c>
      <c r="B3720" s="124" t="s">
        <v>3625</v>
      </c>
      <c r="C3720" s="125"/>
      <c r="D3720" s="136">
        <v>1.4513</v>
      </c>
      <c r="E3720" s="136">
        <v>3.1886999999999999</v>
      </c>
      <c r="F3720" s="133"/>
      <c r="G3720" s="133"/>
      <c r="H3720" s="133"/>
      <c r="I3720" s="133"/>
    </row>
    <row r="3721" spans="1:9" ht="27">
      <c r="A3721" s="123">
        <v>82084000</v>
      </c>
      <c r="B3721" s="124" t="s">
        <v>3626</v>
      </c>
      <c r="C3721" s="125"/>
      <c r="D3721" s="138">
        <v>4.3352000000000004</v>
      </c>
      <c r="E3721" s="138">
        <v>55.375900000000001</v>
      </c>
      <c r="F3721" s="133"/>
      <c r="G3721" s="133"/>
      <c r="H3721" s="133"/>
      <c r="I3721" s="133"/>
    </row>
    <row r="3722" spans="1:9">
      <c r="A3722" s="123">
        <v>82089000</v>
      </c>
      <c r="B3722" s="124" t="s">
        <v>3627</v>
      </c>
      <c r="C3722" s="125"/>
      <c r="D3722" s="138">
        <v>10.1288</v>
      </c>
      <c r="E3722" s="138">
        <v>48.137</v>
      </c>
      <c r="F3722" s="133"/>
      <c r="G3722" s="133"/>
      <c r="H3722" s="133"/>
      <c r="I3722" s="133"/>
    </row>
    <row r="3723" spans="1:9" ht="27">
      <c r="A3723" s="123">
        <v>82090011</v>
      </c>
      <c r="B3723" s="124" t="s">
        <v>3628</v>
      </c>
      <c r="C3723" s="125"/>
      <c r="D3723" s="138">
        <v>5.2507000000000001</v>
      </c>
      <c r="E3723" s="138">
        <v>25.863700000000001</v>
      </c>
      <c r="F3723" s="133"/>
      <c r="G3723" s="133"/>
      <c r="H3723" s="133"/>
      <c r="I3723" s="133"/>
    </row>
    <row r="3724" spans="1:9">
      <c r="A3724" s="123">
        <v>82090019</v>
      </c>
      <c r="B3724" s="124" t="s">
        <v>3629</v>
      </c>
      <c r="C3724" s="125"/>
      <c r="D3724" s="138">
        <v>1.4758</v>
      </c>
      <c r="E3724" s="138">
        <v>2.7517</v>
      </c>
      <c r="F3724" s="133"/>
      <c r="G3724" s="133"/>
      <c r="H3724" s="133"/>
      <c r="I3724" s="133"/>
    </row>
    <row r="3725" spans="1:9" ht="27">
      <c r="A3725" s="123">
        <v>82090090</v>
      </c>
      <c r="B3725" s="124" t="s">
        <v>3630</v>
      </c>
      <c r="C3725" s="125"/>
      <c r="D3725" s="136">
        <v>1.1128</v>
      </c>
      <c r="E3725" s="136">
        <v>2.0225</v>
      </c>
      <c r="F3725" s="133"/>
      <c r="G3725" s="133"/>
      <c r="H3725" s="133"/>
      <c r="I3725" s="133"/>
    </row>
    <row r="3726" spans="1:9">
      <c r="A3726" s="123">
        <v>82100010</v>
      </c>
      <c r="B3726" s="124" t="s">
        <v>3631</v>
      </c>
      <c r="C3726" s="125"/>
      <c r="D3726" s="136">
        <v>1.5932999999999999</v>
      </c>
      <c r="E3726" s="136">
        <v>2.4937</v>
      </c>
      <c r="F3726" s="133"/>
      <c r="G3726" s="133"/>
      <c r="H3726" s="133"/>
      <c r="I3726" s="133"/>
    </row>
    <row r="3727" spans="1:9">
      <c r="A3727" s="123">
        <v>82100090</v>
      </c>
      <c r="B3727" s="124" t="s">
        <v>3632</v>
      </c>
      <c r="C3727" s="125"/>
      <c r="D3727" s="138">
        <v>1.0543</v>
      </c>
      <c r="E3727" s="138">
        <v>1.6702999999999999</v>
      </c>
      <c r="F3727" s="133"/>
      <c r="G3727" s="133"/>
      <c r="H3727" s="133"/>
      <c r="I3727" s="133"/>
    </row>
    <row r="3728" spans="1:9">
      <c r="A3728" s="123">
        <v>82111000</v>
      </c>
      <c r="B3728" s="124" t="s">
        <v>3633</v>
      </c>
      <c r="C3728" s="125"/>
      <c r="D3728" s="138">
        <v>1.03</v>
      </c>
      <c r="E3728" s="138">
        <v>2.6371000000000002</v>
      </c>
      <c r="F3728" s="133"/>
      <c r="G3728" s="133"/>
      <c r="H3728" s="133"/>
      <c r="I3728" s="133"/>
    </row>
    <row r="3729" spans="1:9">
      <c r="A3729" s="123">
        <v>82119100</v>
      </c>
      <c r="B3729" s="124" t="s">
        <v>3634</v>
      </c>
      <c r="C3729" s="125"/>
      <c r="D3729" s="138">
        <v>1.4278999999999999</v>
      </c>
      <c r="E3729" s="138">
        <v>1.7230000000000001</v>
      </c>
      <c r="F3729" s="133"/>
      <c r="G3729" s="133"/>
      <c r="H3729" s="133"/>
      <c r="I3729" s="133"/>
    </row>
    <row r="3730" spans="1:9" ht="27">
      <c r="A3730" s="123">
        <v>82119210</v>
      </c>
      <c r="B3730" s="124" t="s">
        <v>3635</v>
      </c>
      <c r="C3730" s="125"/>
      <c r="D3730" s="136">
        <v>1.7001999999999999</v>
      </c>
      <c r="E3730" s="136">
        <v>2.5333000000000001</v>
      </c>
      <c r="F3730" s="133"/>
      <c r="G3730" s="133"/>
      <c r="H3730" s="133"/>
      <c r="I3730" s="133"/>
    </row>
    <row r="3731" spans="1:9" ht="27">
      <c r="A3731" s="123">
        <v>82119220</v>
      </c>
      <c r="B3731" s="124" t="s">
        <v>3636</v>
      </c>
      <c r="C3731" s="125"/>
      <c r="D3731" s="138">
        <v>62.157899999999998</v>
      </c>
      <c r="E3731" s="138">
        <v>94.108500000000006</v>
      </c>
      <c r="F3731" s="133"/>
      <c r="G3731" s="133"/>
      <c r="H3731" s="133"/>
      <c r="I3731" s="133"/>
    </row>
    <row r="3732" spans="1:9">
      <c r="A3732" s="123">
        <v>82119290</v>
      </c>
      <c r="B3732" s="124" t="s">
        <v>3637</v>
      </c>
      <c r="C3732" s="125"/>
      <c r="D3732" s="136">
        <v>1.2202999999999999</v>
      </c>
      <c r="E3732" s="136">
        <v>4.4255000000000004</v>
      </c>
      <c r="F3732" s="133"/>
      <c r="G3732" s="133"/>
      <c r="H3732" s="133"/>
      <c r="I3732" s="133"/>
    </row>
    <row r="3733" spans="1:9" ht="27">
      <c r="A3733" s="123">
        <v>82119310</v>
      </c>
      <c r="B3733" s="124" t="s">
        <v>3638</v>
      </c>
      <c r="C3733" s="125"/>
      <c r="D3733" s="138">
        <v>1.2479</v>
      </c>
      <c r="E3733" s="138">
        <v>3.927</v>
      </c>
      <c r="F3733" s="133"/>
      <c r="G3733" s="133"/>
      <c r="H3733" s="133"/>
      <c r="I3733" s="133"/>
    </row>
    <row r="3734" spans="1:9">
      <c r="A3734" s="123">
        <v>82119320</v>
      </c>
      <c r="B3734" s="124" t="s">
        <v>3639</v>
      </c>
      <c r="C3734" s="125"/>
      <c r="D3734" s="138">
        <v>1.9420999999999999</v>
      </c>
      <c r="E3734" s="138">
        <v>3.5333000000000001</v>
      </c>
      <c r="F3734" s="133"/>
      <c r="G3734" s="133"/>
      <c r="H3734" s="133"/>
      <c r="I3734" s="133"/>
    </row>
    <row r="3735" spans="1:9" ht="27">
      <c r="A3735" s="123">
        <v>82119390</v>
      </c>
      <c r="B3735" s="124" t="s">
        <v>3640</v>
      </c>
      <c r="C3735" s="125"/>
      <c r="D3735" s="138">
        <v>1.587</v>
      </c>
      <c r="E3735" s="138">
        <v>6.3151999999999999</v>
      </c>
      <c r="F3735" s="133"/>
      <c r="G3735" s="133"/>
      <c r="H3735" s="133"/>
      <c r="I3735" s="133"/>
    </row>
    <row r="3736" spans="1:9">
      <c r="A3736" s="123">
        <v>82119400</v>
      </c>
      <c r="B3736" s="124" t="s">
        <v>3641</v>
      </c>
      <c r="C3736" s="125"/>
      <c r="D3736" s="136">
        <v>1.1904999999999999</v>
      </c>
      <c r="E3736" s="136">
        <v>3.5325000000000002</v>
      </c>
      <c r="F3736" s="133"/>
      <c r="G3736" s="133"/>
      <c r="H3736" s="133"/>
      <c r="I3736" s="133"/>
    </row>
    <row r="3737" spans="1:9" ht="27">
      <c r="A3737" s="123">
        <v>82121010</v>
      </c>
      <c r="B3737" s="124" t="s">
        <v>3642</v>
      </c>
      <c r="C3737" s="125"/>
      <c r="D3737" s="138">
        <v>1.5932999999999999</v>
      </c>
      <c r="E3737" s="138">
        <v>3.6951999999999998</v>
      </c>
      <c r="F3737" s="133"/>
      <c r="G3737" s="133"/>
      <c r="H3737" s="133"/>
      <c r="I3737" s="133"/>
    </row>
    <row r="3738" spans="1:9">
      <c r="A3738" s="123">
        <v>82121020</v>
      </c>
      <c r="B3738" s="124" t="s">
        <v>3643</v>
      </c>
      <c r="C3738" s="125"/>
      <c r="D3738" s="136">
        <v>10.1881</v>
      </c>
      <c r="E3738" s="136">
        <v>22.3353</v>
      </c>
      <c r="F3738" s="133"/>
      <c r="G3738" s="133"/>
      <c r="H3738" s="133"/>
      <c r="I3738" s="133"/>
    </row>
    <row r="3739" spans="1:9" ht="27">
      <c r="A3739" s="123">
        <v>82122010</v>
      </c>
      <c r="B3739" s="124" t="s">
        <v>3644</v>
      </c>
      <c r="C3739" s="125"/>
      <c r="D3739" s="138">
        <v>1.1995</v>
      </c>
      <c r="E3739" s="138">
        <v>3.9571999999999998</v>
      </c>
      <c r="F3739" s="133"/>
      <c r="G3739" s="133"/>
      <c r="H3739" s="133"/>
      <c r="I3739" s="133"/>
    </row>
    <row r="3740" spans="1:9">
      <c r="A3740" s="123">
        <v>82129000</v>
      </c>
      <c r="B3740" s="124" t="s">
        <v>3645</v>
      </c>
      <c r="C3740" s="125"/>
      <c r="D3740" s="136">
        <v>1.8</v>
      </c>
      <c r="E3740" s="136">
        <v>5.0210999999999997</v>
      </c>
      <c r="F3740" s="133"/>
      <c r="G3740" s="133"/>
      <c r="H3740" s="133"/>
      <c r="I3740" s="133"/>
    </row>
    <row r="3741" spans="1:9" ht="27">
      <c r="A3741" s="123">
        <v>82130000</v>
      </c>
      <c r="B3741" s="124" t="s">
        <v>3646</v>
      </c>
      <c r="C3741" s="125"/>
      <c r="D3741" s="138">
        <v>1.3044</v>
      </c>
      <c r="E3741" s="138">
        <v>3.91</v>
      </c>
      <c r="F3741" s="133"/>
      <c r="G3741" s="133"/>
      <c r="H3741" s="133"/>
      <c r="I3741" s="133"/>
    </row>
    <row r="3742" spans="1:9">
      <c r="A3742" s="123">
        <v>82141000</v>
      </c>
      <c r="B3742" s="126" t="s">
        <v>3647</v>
      </c>
      <c r="C3742" s="125"/>
      <c r="D3742" s="138">
        <v>5.0792999999999999</v>
      </c>
      <c r="E3742" s="138">
        <v>5.0792999999999999</v>
      </c>
      <c r="F3742" s="133"/>
      <c r="G3742" s="133"/>
      <c r="H3742" s="133"/>
      <c r="I3742" s="133"/>
    </row>
    <row r="3743" spans="1:9" ht="27">
      <c r="A3743" s="123">
        <v>82142000</v>
      </c>
      <c r="B3743" s="124" t="s">
        <v>3648</v>
      </c>
      <c r="C3743" s="125"/>
      <c r="D3743" s="136">
        <v>1.4923</v>
      </c>
      <c r="E3743" s="136">
        <v>3.6044999999999998</v>
      </c>
      <c r="F3743" s="133"/>
      <c r="G3743" s="133"/>
      <c r="H3743" s="133"/>
      <c r="I3743" s="133"/>
    </row>
    <row r="3744" spans="1:9" ht="27">
      <c r="A3744" s="123">
        <v>82149010</v>
      </c>
      <c r="B3744" s="124" t="s">
        <v>3649</v>
      </c>
      <c r="C3744" s="125"/>
      <c r="D3744" s="136">
        <v>1.1608000000000001</v>
      </c>
      <c r="E3744" s="136">
        <v>4.4974999999999996</v>
      </c>
      <c r="F3744" s="133"/>
      <c r="G3744" s="133"/>
      <c r="H3744" s="133"/>
      <c r="I3744" s="133"/>
    </row>
    <row r="3745" spans="1:9">
      <c r="A3745" s="123">
        <v>82149090</v>
      </c>
      <c r="B3745" s="124" t="s">
        <v>3650</v>
      </c>
      <c r="C3745" s="125"/>
      <c r="D3745" s="136">
        <v>1.1998</v>
      </c>
      <c r="E3745" s="136">
        <v>2.7624</v>
      </c>
      <c r="F3745" s="133"/>
      <c r="G3745" s="133"/>
      <c r="H3745" s="133"/>
      <c r="I3745" s="133"/>
    </row>
    <row r="3746" spans="1:9">
      <c r="A3746" s="123">
        <v>82151000</v>
      </c>
      <c r="B3746" s="124" t="s">
        <v>3651</v>
      </c>
      <c r="C3746" s="125"/>
      <c r="D3746" s="136">
        <v>1.1426000000000001</v>
      </c>
      <c r="E3746" s="136">
        <v>8.2675999999999998</v>
      </c>
      <c r="F3746" s="133"/>
      <c r="G3746" s="133"/>
      <c r="H3746" s="133"/>
      <c r="I3746" s="133"/>
    </row>
    <row r="3747" spans="1:9">
      <c r="A3747" s="123">
        <v>82152000</v>
      </c>
      <c r="B3747" s="124" t="s">
        <v>3652</v>
      </c>
      <c r="C3747" s="125"/>
      <c r="D3747" s="136">
        <v>1.08</v>
      </c>
      <c r="E3747" s="136">
        <v>2.0720000000000001</v>
      </c>
      <c r="F3747" s="133"/>
      <c r="G3747" s="133"/>
      <c r="H3747" s="133"/>
      <c r="I3747" s="133"/>
    </row>
    <row r="3748" spans="1:9">
      <c r="A3748" s="123">
        <v>82159100</v>
      </c>
      <c r="B3748" s="124" t="s">
        <v>3653</v>
      </c>
      <c r="C3748" s="125"/>
      <c r="D3748" s="136">
        <v>1.1896</v>
      </c>
      <c r="E3748" s="136">
        <v>2.0070000000000001</v>
      </c>
      <c r="F3748" s="133"/>
      <c r="G3748" s="133"/>
      <c r="H3748" s="133"/>
      <c r="I3748" s="133"/>
    </row>
    <row r="3749" spans="1:9">
      <c r="A3749" s="123">
        <v>82159910</v>
      </c>
      <c r="B3749" s="124" t="s">
        <v>3654</v>
      </c>
      <c r="C3749" s="125"/>
      <c r="D3749" s="138">
        <v>1.302</v>
      </c>
      <c r="E3749" s="138">
        <v>3.8441999999999998</v>
      </c>
      <c r="F3749" s="133"/>
      <c r="G3749" s="133"/>
      <c r="H3749" s="133"/>
      <c r="I3749" s="133"/>
    </row>
    <row r="3750" spans="1:9">
      <c r="A3750" s="123">
        <v>82159990</v>
      </c>
      <c r="B3750" s="124" t="s">
        <v>3655</v>
      </c>
      <c r="C3750" s="125"/>
      <c r="D3750" s="136">
        <v>6.2988</v>
      </c>
      <c r="E3750" s="136">
        <v>9.7279</v>
      </c>
      <c r="F3750" s="133"/>
      <c r="G3750" s="133"/>
      <c r="H3750" s="133"/>
      <c r="I3750" s="133"/>
    </row>
    <row r="3751" spans="1:9">
      <c r="A3751" s="123">
        <v>83011000</v>
      </c>
      <c r="B3751" s="124" t="s">
        <v>3656</v>
      </c>
      <c r="C3751" s="125"/>
      <c r="D3751" s="138">
        <v>2.9693999999999998</v>
      </c>
      <c r="E3751" s="138">
        <v>5.9470999999999998</v>
      </c>
      <c r="F3751" s="133"/>
      <c r="G3751" s="133"/>
      <c r="H3751" s="133"/>
      <c r="I3751" s="133"/>
    </row>
    <row r="3752" spans="1:9">
      <c r="A3752" s="123">
        <v>83012000</v>
      </c>
      <c r="B3752" s="126" t="s">
        <v>3657</v>
      </c>
      <c r="C3752" s="125"/>
      <c r="D3752" s="136">
        <v>3.7654000000000001</v>
      </c>
      <c r="E3752" s="136">
        <v>9.3328000000000007</v>
      </c>
      <c r="F3752" s="133"/>
      <c r="G3752" s="133"/>
      <c r="H3752" s="133"/>
      <c r="I3752" s="133"/>
    </row>
    <row r="3753" spans="1:9">
      <c r="A3753" s="123">
        <v>83013000</v>
      </c>
      <c r="B3753" s="126" t="s">
        <v>3658</v>
      </c>
      <c r="C3753" s="125"/>
      <c r="D3753" s="136">
        <v>1.6428</v>
      </c>
      <c r="E3753" s="136">
        <v>4.0288000000000004</v>
      </c>
      <c r="F3753" s="133"/>
      <c r="G3753" s="133"/>
      <c r="H3753" s="133"/>
      <c r="I3753" s="133"/>
    </row>
    <row r="3754" spans="1:9">
      <c r="A3754" s="123">
        <v>83014000</v>
      </c>
      <c r="B3754" s="124" t="s">
        <v>3659</v>
      </c>
      <c r="C3754" s="125"/>
      <c r="D3754" s="136">
        <v>3.1621000000000001</v>
      </c>
      <c r="E3754" s="136">
        <v>8.9845000000000006</v>
      </c>
      <c r="F3754" s="133"/>
      <c r="G3754" s="133"/>
      <c r="H3754" s="133"/>
      <c r="I3754" s="133"/>
    </row>
    <row r="3755" spans="1:9">
      <c r="A3755" s="123">
        <v>83015000</v>
      </c>
      <c r="B3755" s="124" t="s">
        <v>3660</v>
      </c>
      <c r="C3755" s="125"/>
      <c r="D3755" s="136">
        <v>6.4579000000000004</v>
      </c>
      <c r="E3755" s="136">
        <v>7.2026000000000003</v>
      </c>
      <c r="F3755" s="133"/>
      <c r="G3755" s="133"/>
      <c r="H3755" s="133"/>
      <c r="I3755" s="133"/>
    </row>
    <row r="3756" spans="1:9">
      <c r="A3756" s="123">
        <v>83016000</v>
      </c>
      <c r="B3756" s="124" t="s">
        <v>3661</v>
      </c>
      <c r="C3756" s="125"/>
      <c r="D3756" s="138">
        <v>1.7931999999999999</v>
      </c>
      <c r="E3756" s="138">
        <v>2.5775000000000001</v>
      </c>
      <c r="F3756" s="133"/>
      <c r="G3756" s="133"/>
      <c r="H3756" s="133"/>
      <c r="I3756" s="133"/>
    </row>
    <row r="3757" spans="1:9">
      <c r="A3757" s="123">
        <v>83017000</v>
      </c>
      <c r="B3757" s="124" t="s">
        <v>3662</v>
      </c>
      <c r="C3757" s="125"/>
      <c r="D3757" s="138">
        <v>1.2642</v>
      </c>
      <c r="E3757" s="138">
        <v>2.7307999999999999</v>
      </c>
      <c r="F3757" s="133"/>
      <c r="G3757" s="133"/>
      <c r="H3757" s="133"/>
      <c r="I3757" s="133"/>
    </row>
    <row r="3758" spans="1:9" ht="27">
      <c r="A3758" s="123">
        <v>83021000</v>
      </c>
      <c r="B3758" s="126" t="s">
        <v>3663</v>
      </c>
      <c r="C3758" s="125"/>
      <c r="D3758" s="136">
        <v>3.5348999999999999</v>
      </c>
      <c r="E3758" s="136">
        <v>7.4374000000000002</v>
      </c>
      <c r="F3758" s="133"/>
      <c r="G3758" s="133"/>
      <c r="H3758" s="133"/>
      <c r="I3758" s="133"/>
    </row>
    <row r="3759" spans="1:9" ht="27">
      <c r="A3759" s="123">
        <v>83022000</v>
      </c>
      <c r="B3759" s="124" t="s">
        <v>3664</v>
      </c>
      <c r="C3759" s="125"/>
      <c r="D3759" s="138">
        <v>2.6574</v>
      </c>
      <c r="E3759" s="138">
        <v>6.3460000000000001</v>
      </c>
      <c r="F3759" s="133"/>
      <c r="G3759" s="133"/>
      <c r="H3759" s="133"/>
      <c r="I3759" s="133"/>
    </row>
    <row r="3760" spans="1:9">
      <c r="A3760" s="123">
        <v>83023000</v>
      </c>
      <c r="B3760" s="124" t="s">
        <v>3665</v>
      </c>
      <c r="C3760" s="125"/>
      <c r="D3760" s="136">
        <v>0.9325</v>
      </c>
      <c r="E3760" s="136">
        <v>1.3712</v>
      </c>
      <c r="F3760" s="133"/>
      <c r="G3760" s="133"/>
      <c r="H3760" s="133"/>
      <c r="I3760" s="133"/>
    </row>
    <row r="3761" spans="1:9" ht="27">
      <c r="A3761" s="123">
        <v>83024100</v>
      </c>
      <c r="B3761" s="124" t="s">
        <v>3666</v>
      </c>
      <c r="C3761" s="125"/>
      <c r="D3761" s="138">
        <v>1.2313000000000001</v>
      </c>
      <c r="E3761" s="138">
        <v>2.6421999999999999</v>
      </c>
      <c r="F3761" s="133"/>
      <c r="G3761" s="133"/>
      <c r="H3761" s="133"/>
      <c r="I3761" s="133"/>
    </row>
    <row r="3762" spans="1:9">
      <c r="A3762" s="123">
        <v>83024200</v>
      </c>
      <c r="B3762" s="124" t="s">
        <v>3667</v>
      </c>
      <c r="C3762" s="125"/>
      <c r="D3762" s="136">
        <v>0.99609999999999999</v>
      </c>
      <c r="E3762" s="136">
        <v>3.6945000000000001</v>
      </c>
      <c r="F3762" s="133"/>
      <c r="G3762" s="133"/>
      <c r="H3762" s="133"/>
      <c r="I3762" s="133"/>
    </row>
    <row r="3763" spans="1:9" ht="27">
      <c r="A3763" s="123">
        <v>83024900</v>
      </c>
      <c r="B3763" s="124" t="s">
        <v>3668</v>
      </c>
      <c r="C3763" s="125"/>
      <c r="D3763" s="138">
        <v>1.6262000000000001</v>
      </c>
      <c r="E3763" s="138">
        <v>3.9</v>
      </c>
      <c r="F3763" s="133"/>
      <c r="G3763" s="133"/>
      <c r="H3763" s="133"/>
      <c r="I3763" s="133"/>
    </row>
    <row r="3764" spans="1:9">
      <c r="A3764" s="123">
        <v>83025000</v>
      </c>
      <c r="B3764" s="124" t="s">
        <v>3669</v>
      </c>
      <c r="C3764" s="125"/>
      <c r="D3764" s="136">
        <v>1.4001999999999999</v>
      </c>
      <c r="E3764" s="136">
        <v>2.5320999999999998</v>
      </c>
      <c r="F3764" s="133"/>
      <c r="G3764" s="133"/>
      <c r="H3764" s="133"/>
      <c r="I3764" s="133"/>
    </row>
    <row r="3765" spans="1:9" ht="27">
      <c r="A3765" s="123">
        <v>83026000</v>
      </c>
      <c r="B3765" s="124" t="s">
        <v>3670</v>
      </c>
      <c r="C3765" s="125"/>
      <c r="D3765" s="138">
        <v>1.2025999999999999</v>
      </c>
      <c r="E3765" s="138">
        <v>1.8959999999999999</v>
      </c>
      <c r="F3765" s="133"/>
      <c r="G3765" s="133"/>
      <c r="H3765" s="133"/>
      <c r="I3765" s="133"/>
    </row>
    <row r="3766" spans="1:9">
      <c r="A3766" s="123">
        <v>83030000</v>
      </c>
      <c r="B3766" s="124" t="s">
        <v>3671</v>
      </c>
      <c r="C3766" s="125"/>
      <c r="D3766" s="136">
        <v>1.0770999999999999</v>
      </c>
      <c r="E3766" s="136">
        <v>2.5043000000000002</v>
      </c>
      <c r="F3766" s="133"/>
      <c r="G3766" s="133"/>
      <c r="H3766" s="133"/>
      <c r="I3766" s="133"/>
    </row>
    <row r="3767" spans="1:9" ht="27">
      <c r="A3767" s="123">
        <v>83040000</v>
      </c>
      <c r="B3767" s="124" t="s">
        <v>3672</v>
      </c>
      <c r="C3767" s="125"/>
      <c r="D3767" s="138">
        <v>0.78700000000000003</v>
      </c>
      <c r="E3767" s="138">
        <v>1.2065999999999999</v>
      </c>
      <c r="F3767" s="133"/>
      <c r="G3767" s="133"/>
      <c r="H3767" s="133"/>
      <c r="I3767" s="133"/>
    </row>
    <row r="3768" spans="1:9">
      <c r="A3768" s="123">
        <v>83051000</v>
      </c>
      <c r="B3768" s="126" t="s">
        <v>3673</v>
      </c>
      <c r="C3768" s="125"/>
      <c r="D3768" s="136">
        <v>1.4669000000000001</v>
      </c>
      <c r="E3768" s="136">
        <v>3.6964000000000001</v>
      </c>
      <c r="F3768" s="133"/>
      <c r="G3768" s="133"/>
      <c r="H3768" s="133"/>
      <c r="I3768" s="133"/>
    </row>
    <row r="3769" spans="1:9" ht="27">
      <c r="A3769" s="123">
        <v>83052000</v>
      </c>
      <c r="B3769" s="126" t="s">
        <v>3674</v>
      </c>
      <c r="C3769" s="125"/>
      <c r="D3769" s="138">
        <v>1.3333999999999999</v>
      </c>
      <c r="E3769" s="138">
        <v>3.7425999999999999</v>
      </c>
      <c r="F3769" s="133"/>
      <c r="G3769" s="133"/>
      <c r="H3769" s="133"/>
      <c r="I3769" s="133"/>
    </row>
    <row r="3770" spans="1:9">
      <c r="A3770" s="123">
        <v>83059000</v>
      </c>
      <c r="B3770" s="124" t="s">
        <v>3675</v>
      </c>
      <c r="C3770" s="125"/>
      <c r="D3770" s="136">
        <v>1.9763999999999999</v>
      </c>
      <c r="E3770" s="136">
        <v>4.6513999999999998</v>
      </c>
      <c r="F3770" s="133"/>
      <c r="G3770" s="133"/>
      <c r="H3770" s="133"/>
      <c r="I3770" s="133"/>
    </row>
    <row r="3771" spans="1:9" ht="27">
      <c r="A3771" s="123">
        <v>83061000</v>
      </c>
      <c r="B3771" s="126" t="s">
        <v>3676</v>
      </c>
      <c r="C3771" s="125"/>
      <c r="D3771" s="138">
        <v>1.228</v>
      </c>
      <c r="E3771" s="138">
        <v>3.3456999999999999</v>
      </c>
      <c r="F3771" s="133"/>
      <c r="G3771" s="133"/>
      <c r="H3771" s="133"/>
      <c r="I3771" s="133"/>
    </row>
    <row r="3772" spans="1:9">
      <c r="A3772" s="123">
        <v>83062100</v>
      </c>
      <c r="B3772" s="124" t="s">
        <v>3677</v>
      </c>
      <c r="C3772" s="125"/>
      <c r="D3772" s="136">
        <v>1.5752999999999999</v>
      </c>
      <c r="E3772" s="136">
        <v>3.5247000000000002</v>
      </c>
      <c r="F3772" s="133"/>
      <c r="G3772" s="133"/>
      <c r="H3772" s="133"/>
      <c r="I3772" s="133"/>
    </row>
    <row r="3773" spans="1:9" ht="27">
      <c r="A3773" s="123">
        <v>83062900</v>
      </c>
      <c r="B3773" s="124" t="s">
        <v>3678</v>
      </c>
      <c r="C3773" s="125"/>
      <c r="D3773" s="138">
        <v>1.7675000000000001</v>
      </c>
      <c r="E3773" s="138">
        <v>5.5742000000000003</v>
      </c>
      <c r="F3773" s="133"/>
      <c r="G3773" s="133"/>
      <c r="H3773" s="133"/>
      <c r="I3773" s="133"/>
    </row>
    <row r="3774" spans="1:9">
      <c r="A3774" s="123">
        <v>83063000</v>
      </c>
      <c r="B3774" s="124" t="s">
        <v>3679</v>
      </c>
      <c r="C3774" s="125"/>
      <c r="D3774" s="136">
        <v>2.1642000000000001</v>
      </c>
      <c r="E3774" s="136">
        <v>7.5534999999999997</v>
      </c>
      <c r="F3774" s="133"/>
      <c r="G3774" s="133"/>
      <c r="H3774" s="133"/>
      <c r="I3774" s="133"/>
    </row>
    <row r="3775" spans="1:9" ht="27">
      <c r="A3775" s="123">
        <v>83071090</v>
      </c>
      <c r="B3775" s="124" t="s">
        <v>3680</v>
      </c>
      <c r="C3775" s="125"/>
      <c r="D3775" s="138">
        <v>1.2635000000000001</v>
      </c>
      <c r="E3775" s="138">
        <v>5.1665000000000001</v>
      </c>
      <c r="F3775" s="133"/>
      <c r="G3775" s="133"/>
      <c r="H3775" s="133"/>
      <c r="I3775" s="133"/>
    </row>
    <row r="3776" spans="1:9">
      <c r="A3776" s="123">
        <v>83079000</v>
      </c>
      <c r="B3776" s="124" t="s">
        <v>3681</v>
      </c>
      <c r="C3776" s="125"/>
      <c r="D3776" s="136">
        <v>1.4470000000000001</v>
      </c>
      <c r="E3776" s="136">
        <v>2.4436</v>
      </c>
      <c r="F3776" s="133"/>
      <c r="G3776" s="133"/>
      <c r="H3776" s="133"/>
      <c r="I3776" s="133"/>
    </row>
    <row r="3777" spans="1:9" ht="27">
      <c r="A3777" s="123">
        <v>83081000</v>
      </c>
      <c r="B3777" s="124" t="s">
        <v>3682</v>
      </c>
      <c r="C3777" s="125"/>
      <c r="D3777" s="138">
        <v>1.3201000000000001</v>
      </c>
      <c r="E3777" s="138">
        <v>1.9662999999999999</v>
      </c>
      <c r="F3777" s="133"/>
      <c r="G3777" s="133"/>
      <c r="H3777" s="133"/>
      <c r="I3777" s="133"/>
    </row>
    <row r="3778" spans="1:9" ht="27">
      <c r="A3778" s="123">
        <v>83082000</v>
      </c>
      <c r="B3778" s="124" t="s">
        <v>3683</v>
      </c>
      <c r="C3778" s="125"/>
      <c r="D3778" s="136">
        <v>2.5114999999999998</v>
      </c>
      <c r="E3778" s="136">
        <v>4.4042000000000003</v>
      </c>
      <c r="F3778" s="133"/>
      <c r="G3778" s="133"/>
      <c r="H3778" s="133"/>
      <c r="I3778" s="133"/>
    </row>
    <row r="3779" spans="1:9" ht="27">
      <c r="A3779" s="123">
        <v>83089010</v>
      </c>
      <c r="B3779" s="124" t="s">
        <v>3684</v>
      </c>
      <c r="C3779" s="125"/>
      <c r="D3779" s="138">
        <v>1.3982000000000001</v>
      </c>
      <c r="E3779" s="138">
        <v>2.5731000000000002</v>
      </c>
      <c r="F3779" s="133"/>
      <c r="G3779" s="133"/>
      <c r="H3779" s="133"/>
      <c r="I3779" s="133"/>
    </row>
    <row r="3780" spans="1:9">
      <c r="A3780" s="123">
        <v>83089020</v>
      </c>
      <c r="B3780" s="124" t="s">
        <v>3685</v>
      </c>
      <c r="C3780" s="125"/>
      <c r="D3780" s="136">
        <v>3.0505</v>
      </c>
      <c r="E3780" s="136">
        <v>11.2989</v>
      </c>
      <c r="F3780" s="133"/>
      <c r="G3780" s="133"/>
      <c r="H3780" s="133"/>
      <c r="I3780" s="133"/>
    </row>
    <row r="3781" spans="1:9" ht="27">
      <c r="A3781" s="123">
        <v>83089090</v>
      </c>
      <c r="B3781" s="124" t="s">
        <v>3686</v>
      </c>
      <c r="C3781" s="125"/>
      <c r="D3781" s="138">
        <v>2.1368999999999998</v>
      </c>
      <c r="E3781" s="138">
        <v>3.1297999999999999</v>
      </c>
      <c r="F3781" s="133"/>
      <c r="G3781" s="133"/>
      <c r="H3781" s="133"/>
      <c r="I3781" s="133"/>
    </row>
    <row r="3782" spans="1:9">
      <c r="A3782" s="123">
        <v>83091000</v>
      </c>
      <c r="B3782" s="124" t="s">
        <v>3687</v>
      </c>
      <c r="C3782" s="125"/>
      <c r="D3782" s="136">
        <v>2.8075999999999999</v>
      </c>
      <c r="E3782" s="136">
        <v>11.052899999999999</v>
      </c>
      <c r="F3782" s="133"/>
      <c r="G3782" s="133"/>
      <c r="H3782" s="133"/>
      <c r="I3782" s="133"/>
    </row>
    <row r="3783" spans="1:9" ht="27">
      <c r="A3783" s="123">
        <v>83099000</v>
      </c>
      <c r="B3783" s="124" t="s">
        <v>3688</v>
      </c>
      <c r="C3783" s="125"/>
      <c r="D3783" s="138">
        <v>0.44790000000000002</v>
      </c>
      <c r="E3783" s="138">
        <v>0.76400000000000001</v>
      </c>
      <c r="F3783" s="133"/>
      <c r="G3783" s="133"/>
      <c r="H3783" s="133"/>
      <c r="I3783" s="133"/>
    </row>
    <row r="3784" spans="1:9">
      <c r="A3784" s="123">
        <v>83100000</v>
      </c>
      <c r="B3784" s="124" t="s">
        <v>3689</v>
      </c>
      <c r="C3784" s="125"/>
      <c r="D3784" s="136">
        <v>0.91500000000000004</v>
      </c>
      <c r="E3784" s="136">
        <v>1.3186</v>
      </c>
      <c r="F3784" s="133"/>
      <c r="G3784" s="133"/>
      <c r="H3784" s="133"/>
      <c r="I3784" s="133"/>
    </row>
    <row r="3785" spans="1:9" ht="27">
      <c r="A3785" s="123">
        <v>83111000</v>
      </c>
      <c r="B3785" s="124" t="s">
        <v>3690</v>
      </c>
      <c r="C3785" s="125"/>
      <c r="D3785" s="138">
        <v>0.75529999999999997</v>
      </c>
      <c r="E3785" s="138">
        <v>1.6819999999999999</v>
      </c>
      <c r="F3785" s="133"/>
      <c r="G3785" s="133"/>
      <c r="H3785" s="133"/>
      <c r="I3785" s="133"/>
    </row>
    <row r="3786" spans="1:9">
      <c r="A3786" s="123">
        <v>83112000</v>
      </c>
      <c r="B3786" s="124" t="s">
        <v>3691</v>
      </c>
      <c r="C3786" s="125"/>
      <c r="D3786" s="138">
        <v>0.96230000000000004</v>
      </c>
      <c r="E3786" s="138">
        <v>1.8943000000000001</v>
      </c>
      <c r="F3786" s="133"/>
      <c r="G3786" s="133"/>
      <c r="H3786" s="133"/>
      <c r="I3786" s="133"/>
    </row>
    <row r="3787" spans="1:9" ht="27">
      <c r="A3787" s="123">
        <v>83113000</v>
      </c>
      <c r="B3787" s="124" t="s">
        <v>3692</v>
      </c>
      <c r="C3787" s="125"/>
      <c r="D3787" s="136">
        <v>2.6276999999999999</v>
      </c>
      <c r="E3787" s="136">
        <v>4.1436000000000002</v>
      </c>
      <c r="F3787" s="133"/>
      <c r="G3787" s="133"/>
      <c r="H3787" s="133"/>
      <c r="I3787" s="133"/>
    </row>
    <row r="3788" spans="1:9" ht="27">
      <c r="A3788" s="123">
        <v>83119000</v>
      </c>
      <c r="B3788" s="124" t="s">
        <v>3693</v>
      </c>
      <c r="C3788" s="125"/>
      <c r="D3788" s="136">
        <v>2.6568000000000001</v>
      </c>
      <c r="E3788" s="136">
        <v>3.5945999999999998</v>
      </c>
      <c r="F3788" s="133"/>
      <c r="G3788" s="133"/>
      <c r="H3788" s="133"/>
      <c r="I3788" s="133"/>
    </row>
    <row r="3789" spans="1:9">
      <c r="A3789" s="123">
        <v>84021200</v>
      </c>
      <c r="B3789" s="124" t="s">
        <v>3694</v>
      </c>
      <c r="C3789" s="125"/>
      <c r="D3789" s="138">
        <v>4.0236999999999998</v>
      </c>
      <c r="E3789" s="138">
        <v>12.452400000000001</v>
      </c>
      <c r="F3789" s="133"/>
      <c r="G3789" s="133"/>
      <c r="H3789" s="133"/>
      <c r="I3789" s="133"/>
    </row>
    <row r="3790" spans="1:9">
      <c r="A3790" s="123">
        <v>84021900</v>
      </c>
      <c r="B3790" s="124" t="s">
        <v>3695</v>
      </c>
      <c r="C3790" s="125"/>
      <c r="D3790" s="138">
        <v>1.5944</v>
      </c>
      <c r="E3790" s="138">
        <v>9.3963999999999999</v>
      </c>
      <c r="F3790" s="133"/>
      <c r="G3790" s="133"/>
      <c r="H3790" s="133"/>
      <c r="I3790" s="133"/>
    </row>
    <row r="3791" spans="1:9">
      <c r="A3791" s="123">
        <v>84022000</v>
      </c>
      <c r="B3791" s="126" t="s">
        <v>3696</v>
      </c>
      <c r="C3791" s="125"/>
      <c r="D3791" s="136">
        <v>8.6637000000000004</v>
      </c>
      <c r="E3791" s="136">
        <v>8.6637000000000004</v>
      </c>
      <c r="F3791" s="133"/>
      <c r="G3791" s="133"/>
      <c r="H3791" s="133"/>
      <c r="I3791" s="133"/>
    </row>
    <row r="3792" spans="1:9">
      <c r="A3792" s="123">
        <v>84029000</v>
      </c>
      <c r="B3792" s="124" t="s">
        <v>3697</v>
      </c>
      <c r="C3792" s="125"/>
      <c r="D3792" s="136">
        <v>16.3917</v>
      </c>
      <c r="E3792" s="136">
        <v>16.3917</v>
      </c>
      <c r="F3792" s="133"/>
      <c r="G3792" s="133"/>
      <c r="H3792" s="133"/>
      <c r="I3792" s="133"/>
    </row>
    <row r="3793" spans="1:9">
      <c r="A3793" s="123">
        <v>84031010</v>
      </c>
      <c r="B3793" s="124" t="s">
        <v>3698</v>
      </c>
      <c r="C3793" s="125"/>
      <c r="D3793" s="138">
        <v>4.97</v>
      </c>
      <c r="E3793" s="138">
        <v>4.97</v>
      </c>
      <c r="F3793" s="133"/>
      <c r="G3793" s="133"/>
      <c r="H3793" s="133"/>
      <c r="I3793" s="133"/>
    </row>
    <row r="3794" spans="1:9">
      <c r="A3794" s="123">
        <v>84031090</v>
      </c>
      <c r="B3794" s="124" t="s">
        <v>3699</v>
      </c>
      <c r="C3794" s="125"/>
      <c r="D3794" s="136">
        <v>10.2112</v>
      </c>
      <c r="E3794" s="136">
        <v>10.9735</v>
      </c>
      <c r="F3794" s="133"/>
      <c r="G3794" s="133"/>
      <c r="H3794" s="133"/>
      <c r="I3794" s="133"/>
    </row>
    <row r="3795" spans="1:9" ht="27">
      <c r="A3795" s="123">
        <v>84039000</v>
      </c>
      <c r="B3795" s="124" t="s">
        <v>3700</v>
      </c>
      <c r="C3795" s="125"/>
      <c r="D3795" s="138">
        <v>31.6174</v>
      </c>
      <c r="E3795" s="138">
        <v>31.6174</v>
      </c>
      <c r="F3795" s="133"/>
      <c r="G3795" s="133"/>
      <c r="H3795" s="133"/>
      <c r="I3795" s="133"/>
    </row>
    <row r="3796" spans="1:9">
      <c r="A3796" s="123">
        <v>84041010</v>
      </c>
      <c r="B3796" s="124" t="s">
        <v>3701</v>
      </c>
      <c r="C3796" s="125"/>
      <c r="D3796" s="136">
        <v>3.1671999999999998</v>
      </c>
      <c r="E3796" s="136">
        <v>7.6677999999999997</v>
      </c>
      <c r="F3796" s="133"/>
      <c r="G3796" s="133"/>
      <c r="H3796" s="133"/>
      <c r="I3796" s="133"/>
    </row>
    <row r="3797" spans="1:9" ht="27">
      <c r="A3797" s="123">
        <v>84042000</v>
      </c>
      <c r="B3797" s="124" t="s">
        <v>3702</v>
      </c>
      <c r="C3797" s="125"/>
      <c r="D3797" s="138">
        <v>10.289199999999999</v>
      </c>
      <c r="E3797" s="138">
        <v>10.933400000000001</v>
      </c>
      <c r="F3797" s="133"/>
      <c r="G3797" s="133"/>
      <c r="H3797" s="133"/>
      <c r="I3797" s="133"/>
    </row>
    <row r="3798" spans="1:9">
      <c r="A3798" s="123">
        <v>84049010</v>
      </c>
      <c r="B3798" s="124" t="s">
        <v>3703</v>
      </c>
      <c r="C3798" s="125"/>
      <c r="D3798" s="136">
        <v>4.3116000000000003</v>
      </c>
      <c r="E3798" s="136">
        <v>14.0718</v>
      </c>
      <c r="F3798" s="133"/>
      <c r="G3798" s="133"/>
      <c r="H3798" s="133"/>
      <c r="I3798" s="133"/>
    </row>
    <row r="3799" spans="1:9" ht="27">
      <c r="A3799" s="123">
        <v>84049090</v>
      </c>
      <c r="B3799" s="124" t="s">
        <v>3704</v>
      </c>
      <c r="C3799" s="125"/>
      <c r="D3799" s="138">
        <v>33.72</v>
      </c>
      <c r="E3799" s="138">
        <v>33.72</v>
      </c>
      <c r="F3799" s="133"/>
      <c r="G3799" s="133"/>
      <c r="H3799" s="133"/>
      <c r="I3799" s="133"/>
    </row>
    <row r="3800" spans="1:9">
      <c r="A3800" s="123">
        <v>84051000</v>
      </c>
      <c r="B3800" s="126" t="s">
        <v>3705</v>
      </c>
      <c r="C3800" s="125"/>
      <c r="D3800" s="136">
        <v>3.6421999999999999</v>
      </c>
      <c r="E3800" s="136">
        <v>3.6421999999999999</v>
      </c>
      <c r="F3800" s="133"/>
      <c r="G3800" s="133"/>
      <c r="H3800" s="133"/>
      <c r="I3800" s="133"/>
    </row>
    <row r="3801" spans="1:9" ht="27">
      <c r="A3801" s="123">
        <v>84059000</v>
      </c>
      <c r="B3801" s="124" t="s">
        <v>3706</v>
      </c>
      <c r="C3801" s="125"/>
      <c r="D3801" s="138">
        <v>12.284700000000001</v>
      </c>
      <c r="E3801" s="138">
        <v>15.3232</v>
      </c>
      <c r="F3801" s="133"/>
      <c r="G3801" s="133"/>
      <c r="H3801" s="133"/>
      <c r="I3801" s="133"/>
    </row>
    <row r="3802" spans="1:9" ht="27">
      <c r="A3802" s="123">
        <v>84068100</v>
      </c>
      <c r="B3802" s="124" t="s">
        <v>3707</v>
      </c>
      <c r="C3802" s="125"/>
      <c r="D3802" s="136">
        <v>7.5818000000000003</v>
      </c>
      <c r="E3802" s="136">
        <v>29.810700000000001</v>
      </c>
      <c r="F3802" s="133"/>
      <c r="G3802" s="133"/>
      <c r="H3802" s="133"/>
      <c r="I3802" s="133"/>
    </row>
    <row r="3803" spans="1:9" ht="27">
      <c r="A3803" s="123">
        <v>84068200</v>
      </c>
      <c r="B3803" s="124" t="s">
        <v>3708</v>
      </c>
      <c r="C3803" s="125"/>
      <c r="D3803" s="138">
        <v>2.06</v>
      </c>
      <c r="E3803" s="138">
        <v>9.6931999999999992</v>
      </c>
      <c r="F3803" s="133"/>
      <c r="G3803" s="133"/>
      <c r="H3803" s="133"/>
      <c r="I3803" s="133"/>
    </row>
    <row r="3804" spans="1:9">
      <c r="A3804" s="123">
        <v>84069011</v>
      </c>
      <c r="B3804" s="124" t="s">
        <v>3709</v>
      </c>
      <c r="C3804" s="125"/>
      <c r="D3804" s="136">
        <v>75.494600000000005</v>
      </c>
      <c r="E3804" s="136">
        <v>75.494600000000005</v>
      </c>
      <c r="F3804" s="133"/>
      <c r="G3804" s="133"/>
      <c r="H3804" s="133"/>
      <c r="I3804" s="133"/>
    </row>
    <row r="3805" spans="1:9" ht="27">
      <c r="A3805" s="123">
        <v>84069019</v>
      </c>
      <c r="B3805" s="124" t="s">
        <v>3710</v>
      </c>
      <c r="C3805" s="125"/>
      <c r="D3805" s="149">
        <v>3152.75</v>
      </c>
      <c r="E3805" s="149">
        <v>3152.75</v>
      </c>
      <c r="F3805" s="133"/>
      <c r="G3805" s="133"/>
      <c r="H3805" s="133"/>
      <c r="I3805" s="133"/>
    </row>
    <row r="3806" spans="1:9">
      <c r="A3806" s="123">
        <v>84069021</v>
      </c>
      <c r="B3806" s="124" t="s">
        <v>3711</v>
      </c>
      <c r="C3806" s="125"/>
      <c r="D3806" s="136">
        <v>6.2180999999999997</v>
      </c>
      <c r="E3806" s="136">
        <v>12.033200000000001</v>
      </c>
      <c r="F3806" s="133"/>
      <c r="G3806" s="133"/>
      <c r="H3806" s="133"/>
      <c r="I3806" s="133"/>
    </row>
    <row r="3807" spans="1:9" ht="27">
      <c r="A3807" s="123">
        <v>84069090</v>
      </c>
      <c r="B3807" s="124" t="s">
        <v>3712</v>
      </c>
      <c r="C3807" s="125"/>
      <c r="D3807" s="138">
        <v>14.4277</v>
      </c>
      <c r="E3807" s="138">
        <v>26.692900000000002</v>
      </c>
      <c r="F3807" s="133"/>
      <c r="G3807" s="133"/>
      <c r="H3807" s="133"/>
      <c r="I3807" s="133"/>
    </row>
    <row r="3808" spans="1:9">
      <c r="A3808" s="123">
        <v>84072110</v>
      </c>
      <c r="B3808" s="124" t="s">
        <v>3713</v>
      </c>
      <c r="C3808" s="125"/>
      <c r="D3808" s="136">
        <v>11.666700000000001</v>
      </c>
      <c r="E3808" s="136">
        <v>11.666700000000001</v>
      </c>
      <c r="F3808" s="133"/>
      <c r="G3808" s="133"/>
      <c r="H3808" s="133"/>
      <c r="I3808" s="133"/>
    </row>
    <row r="3809" spans="1:9" ht="27">
      <c r="A3809" s="123">
        <v>84072190</v>
      </c>
      <c r="B3809" s="124" t="s">
        <v>3714</v>
      </c>
      <c r="C3809" s="125"/>
      <c r="D3809" s="138">
        <v>2.0505</v>
      </c>
      <c r="E3809" s="138">
        <v>3.2814000000000001</v>
      </c>
      <c r="F3809" s="133"/>
      <c r="G3809" s="133"/>
      <c r="H3809" s="133"/>
      <c r="I3809" s="133"/>
    </row>
    <row r="3810" spans="1:9">
      <c r="A3810" s="123">
        <v>84072990</v>
      </c>
      <c r="B3810" s="124" t="s">
        <v>3715</v>
      </c>
      <c r="C3810" s="125"/>
      <c r="D3810" s="136">
        <v>2.1880000000000002</v>
      </c>
      <c r="E3810" s="136">
        <v>3.4691999999999998</v>
      </c>
      <c r="F3810" s="133"/>
      <c r="G3810" s="133"/>
      <c r="H3810" s="133"/>
      <c r="I3810" s="133"/>
    </row>
    <row r="3811" spans="1:9" ht="27">
      <c r="A3811" s="123">
        <v>84073110</v>
      </c>
      <c r="B3811" s="124" t="s">
        <v>3716</v>
      </c>
      <c r="C3811" s="125"/>
      <c r="D3811" s="138">
        <v>6.5964999999999998</v>
      </c>
      <c r="E3811" s="138">
        <v>6.5964999999999998</v>
      </c>
      <c r="F3811" s="133"/>
      <c r="G3811" s="133"/>
      <c r="H3811" s="133"/>
      <c r="I3811" s="133"/>
    </row>
    <row r="3812" spans="1:9">
      <c r="A3812" s="123">
        <v>84073200</v>
      </c>
      <c r="B3812" s="126" t="s">
        <v>3717</v>
      </c>
      <c r="C3812" s="125"/>
      <c r="D3812" s="136">
        <v>5.2454999999999998</v>
      </c>
      <c r="E3812" s="136">
        <v>9.3847000000000005</v>
      </c>
      <c r="F3812" s="133"/>
      <c r="G3812" s="133"/>
      <c r="H3812" s="133"/>
      <c r="I3812" s="133"/>
    </row>
    <row r="3813" spans="1:9" ht="27">
      <c r="A3813" s="123">
        <v>84073310</v>
      </c>
      <c r="B3813" s="124" t="s">
        <v>3718</v>
      </c>
      <c r="C3813" s="125"/>
      <c r="D3813" s="138">
        <v>9.1130999999999993</v>
      </c>
      <c r="E3813" s="138">
        <v>11.565099999999999</v>
      </c>
      <c r="F3813" s="133"/>
      <c r="G3813" s="133"/>
      <c r="H3813" s="133"/>
      <c r="I3813" s="133"/>
    </row>
    <row r="3814" spans="1:9">
      <c r="A3814" s="123">
        <v>84073390</v>
      </c>
      <c r="B3814" s="124" t="s">
        <v>3719</v>
      </c>
      <c r="C3814" s="125"/>
      <c r="D3814" s="136">
        <v>3.3441999999999998</v>
      </c>
      <c r="E3814" s="136">
        <v>4.5820999999999996</v>
      </c>
      <c r="F3814" s="133"/>
      <c r="G3814" s="133"/>
      <c r="H3814" s="133"/>
      <c r="I3814" s="133"/>
    </row>
    <row r="3815" spans="1:9" ht="27">
      <c r="A3815" s="123">
        <v>84073490</v>
      </c>
      <c r="B3815" s="124" t="s">
        <v>3720</v>
      </c>
      <c r="C3815" s="125"/>
      <c r="D3815" s="138">
        <v>6.6257999999999999</v>
      </c>
      <c r="E3815" s="138">
        <v>23.2577</v>
      </c>
      <c r="F3815" s="133"/>
      <c r="G3815" s="133"/>
      <c r="H3815" s="133"/>
      <c r="I3815" s="133"/>
    </row>
    <row r="3816" spans="1:9">
      <c r="A3816" s="123">
        <v>84079000</v>
      </c>
      <c r="B3816" s="124" t="s">
        <v>3721</v>
      </c>
      <c r="C3816" s="125"/>
      <c r="D3816" s="138">
        <v>2.8967000000000001</v>
      </c>
      <c r="E3816" s="138">
        <v>6.4668000000000001</v>
      </c>
      <c r="F3816" s="133"/>
      <c r="G3816" s="133"/>
      <c r="H3816" s="133"/>
      <c r="I3816" s="133"/>
    </row>
    <row r="3817" spans="1:9" ht="27">
      <c r="A3817" s="123">
        <v>84081090</v>
      </c>
      <c r="B3817" s="124" t="s">
        <v>3722</v>
      </c>
      <c r="C3817" s="125"/>
      <c r="D3817" s="138">
        <v>3.3403</v>
      </c>
      <c r="E3817" s="138">
        <v>4.2390999999999996</v>
      </c>
      <c r="F3817" s="133"/>
      <c r="G3817" s="133"/>
      <c r="H3817" s="133"/>
      <c r="I3817" s="133"/>
    </row>
    <row r="3818" spans="1:9">
      <c r="A3818" s="123">
        <v>84082010</v>
      </c>
      <c r="B3818" s="124" t="s">
        <v>3723</v>
      </c>
      <c r="C3818" s="125"/>
      <c r="D3818" s="136">
        <v>4.4779999999999998</v>
      </c>
      <c r="E3818" s="136">
        <v>11.6906</v>
      </c>
      <c r="F3818" s="133"/>
      <c r="G3818" s="133"/>
      <c r="H3818" s="133"/>
      <c r="I3818" s="133"/>
    </row>
    <row r="3819" spans="1:9" ht="27">
      <c r="A3819" s="123">
        <v>84082020</v>
      </c>
      <c r="B3819" s="124" t="s">
        <v>3724</v>
      </c>
      <c r="C3819" s="125"/>
      <c r="D3819" s="138">
        <v>13.3428</v>
      </c>
      <c r="E3819" s="138">
        <v>15.9862</v>
      </c>
      <c r="F3819" s="133"/>
      <c r="G3819" s="133"/>
      <c r="H3819" s="133"/>
      <c r="I3819" s="133"/>
    </row>
    <row r="3820" spans="1:9" ht="27">
      <c r="A3820" s="123">
        <v>84082030</v>
      </c>
      <c r="B3820" s="124" t="s">
        <v>3725</v>
      </c>
      <c r="C3820" s="125"/>
      <c r="D3820" s="136">
        <v>8.2187999999999999</v>
      </c>
      <c r="E3820" s="136">
        <v>10.1134</v>
      </c>
      <c r="F3820" s="133"/>
      <c r="G3820" s="133"/>
      <c r="H3820" s="133"/>
      <c r="I3820" s="133"/>
    </row>
    <row r="3821" spans="1:9" ht="27">
      <c r="A3821" s="123">
        <v>84082090</v>
      </c>
      <c r="B3821" s="124" t="s">
        <v>3726</v>
      </c>
      <c r="C3821" s="125"/>
      <c r="D3821" s="138">
        <v>3.3845999999999998</v>
      </c>
      <c r="E3821" s="138">
        <v>7.0326000000000004</v>
      </c>
      <c r="F3821" s="133"/>
      <c r="G3821" s="133"/>
      <c r="H3821" s="133"/>
      <c r="I3821" s="133"/>
    </row>
    <row r="3822" spans="1:9">
      <c r="A3822" s="123">
        <v>84089010</v>
      </c>
      <c r="B3822" s="124" t="s">
        <v>3727</v>
      </c>
      <c r="C3822" s="125"/>
      <c r="D3822" s="136">
        <v>3.5283000000000002</v>
      </c>
      <c r="E3822" s="136">
        <v>8.3231000000000002</v>
      </c>
      <c r="F3822" s="133"/>
      <c r="G3822" s="133"/>
      <c r="H3822" s="133"/>
      <c r="I3822" s="133"/>
    </row>
    <row r="3823" spans="1:9" ht="27">
      <c r="A3823" s="123">
        <v>84089090</v>
      </c>
      <c r="B3823" s="124" t="s">
        <v>3728</v>
      </c>
      <c r="C3823" s="125"/>
      <c r="D3823" s="138">
        <v>2.1570999999999998</v>
      </c>
      <c r="E3823" s="138">
        <v>5.0716999999999999</v>
      </c>
      <c r="F3823" s="133"/>
      <c r="G3823" s="133"/>
      <c r="H3823" s="133"/>
      <c r="I3823" s="133"/>
    </row>
    <row r="3824" spans="1:9">
      <c r="A3824" s="123">
        <v>84099111</v>
      </c>
      <c r="B3824" s="124" t="s">
        <v>3729</v>
      </c>
      <c r="C3824" s="125"/>
      <c r="D3824" s="136">
        <v>15.0091</v>
      </c>
      <c r="E3824" s="136">
        <v>49.1008</v>
      </c>
      <c r="F3824" s="133"/>
      <c r="G3824" s="133"/>
      <c r="H3824" s="133"/>
      <c r="I3824" s="133"/>
    </row>
    <row r="3825" spans="1:9" ht="27">
      <c r="A3825" s="123">
        <v>84099112</v>
      </c>
      <c r="B3825" s="124" t="s">
        <v>3730</v>
      </c>
      <c r="C3825" s="125"/>
      <c r="D3825" s="138">
        <v>7.3989000000000003</v>
      </c>
      <c r="E3825" s="138">
        <v>25.718399999999999</v>
      </c>
      <c r="F3825" s="133"/>
      <c r="G3825" s="133"/>
      <c r="H3825" s="133"/>
      <c r="I3825" s="133"/>
    </row>
    <row r="3826" spans="1:9">
      <c r="A3826" s="123">
        <v>84099113</v>
      </c>
      <c r="B3826" s="124" t="s">
        <v>3731</v>
      </c>
      <c r="C3826" s="125"/>
      <c r="D3826" s="136">
        <v>3.0068999999999999</v>
      </c>
      <c r="E3826" s="136">
        <v>4.6180000000000003</v>
      </c>
      <c r="F3826" s="133"/>
      <c r="G3826" s="133"/>
      <c r="H3826" s="133"/>
      <c r="I3826" s="133"/>
    </row>
    <row r="3827" spans="1:9" ht="27">
      <c r="A3827" s="123">
        <v>84099114</v>
      </c>
      <c r="B3827" s="124" t="s">
        <v>3732</v>
      </c>
      <c r="C3827" s="125"/>
      <c r="D3827" s="138">
        <v>11.8291</v>
      </c>
      <c r="E3827" s="138">
        <v>62.063299999999998</v>
      </c>
      <c r="F3827" s="133"/>
      <c r="G3827" s="133"/>
      <c r="H3827" s="133"/>
      <c r="I3827" s="133"/>
    </row>
    <row r="3828" spans="1:9">
      <c r="A3828" s="123">
        <v>84099115</v>
      </c>
      <c r="B3828" s="124" t="s">
        <v>3733</v>
      </c>
      <c r="C3828" s="125"/>
      <c r="D3828" s="136">
        <v>1.6951000000000001</v>
      </c>
      <c r="E3828" s="136">
        <v>10.438000000000001</v>
      </c>
      <c r="F3828" s="133"/>
      <c r="G3828" s="133"/>
      <c r="H3828" s="133"/>
      <c r="I3828" s="133"/>
    </row>
    <row r="3829" spans="1:9" ht="27">
      <c r="A3829" s="123">
        <v>84099116</v>
      </c>
      <c r="B3829" s="124" t="s">
        <v>3734</v>
      </c>
      <c r="C3829" s="125"/>
      <c r="D3829" s="138">
        <v>2.5579999999999998</v>
      </c>
      <c r="E3829" s="138">
        <v>6.2241</v>
      </c>
      <c r="F3829" s="133"/>
      <c r="G3829" s="133"/>
      <c r="H3829" s="133"/>
      <c r="I3829" s="133"/>
    </row>
    <row r="3830" spans="1:9">
      <c r="A3830" s="123">
        <v>84099117</v>
      </c>
      <c r="B3830" s="124" t="s">
        <v>3735</v>
      </c>
      <c r="C3830" s="125"/>
      <c r="D3830" s="136">
        <v>7.2747000000000002</v>
      </c>
      <c r="E3830" s="136">
        <v>12.9872</v>
      </c>
      <c r="F3830" s="133"/>
      <c r="G3830" s="133"/>
      <c r="H3830" s="133"/>
      <c r="I3830" s="133"/>
    </row>
    <row r="3831" spans="1:9" ht="27">
      <c r="A3831" s="123">
        <v>84099118</v>
      </c>
      <c r="B3831" s="124" t="s">
        <v>3736</v>
      </c>
      <c r="C3831" s="125"/>
      <c r="D3831" s="138">
        <v>3.0886</v>
      </c>
      <c r="E3831" s="138">
        <v>4.5415999999999999</v>
      </c>
      <c r="F3831" s="133"/>
      <c r="G3831" s="133"/>
      <c r="H3831" s="133"/>
      <c r="I3831" s="133"/>
    </row>
    <row r="3832" spans="1:9">
      <c r="A3832" s="123">
        <v>84099120</v>
      </c>
      <c r="B3832" s="124" t="s">
        <v>3737</v>
      </c>
      <c r="C3832" s="125"/>
      <c r="D3832" s="138">
        <v>13.644399999999999</v>
      </c>
      <c r="E3832" s="138">
        <v>53.223700000000001</v>
      </c>
      <c r="F3832" s="133"/>
      <c r="G3832" s="133"/>
      <c r="H3832" s="133"/>
      <c r="I3832" s="133"/>
    </row>
    <row r="3833" spans="1:9" ht="27">
      <c r="A3833" s="123">
        <v>84099130</v>
      </c>
      <c r="B3833" s="124" t="s">
        <v>3738</v>
      </c>
      <c r="C3833" s="125"/>
      <c r="D3833" s="136">
        <v>3.48</v>
      </c>
      <c r="E3833" s="136">
        <v>9.5393000000000008</v>
      </c>
      <c r="F3833" s="133"/>
      <c r="G3833" s="133"/>
      <c r="H3833" s="133"/>
      <c r="I3833" s="133"/>
    </row>
    <row r="3834" spans="1:9">
      <c r="A3834" s="123">
        <v>84099140</v>
      </c>
      <c r="B3834" s="124" t="s">
        <v>3739</v>
      </c>
      <c r="C3834" s="125"/>
      <c r="D3834" s="136">
        <v>2.3597999999999999</v>
      </c>
      <c r="E3834" s="136">
        <v>3.8159000000000001</v>
      </c>
      <c r="F3834" s="133"/>
      <c r="G3834" s="133"/>
      <c r="H3834" s="133"/>
      <c r="I3834" s="133"/>
    </row>
    <row r="3835" spans="1:9">
      <c r="A3835" s="123">
        <v>84099190</v>
      </c>
      <c r="B3835" s="124" t="s">
        <v>3740</v>
      </c>
      <c r="C3835" s="125"/>
      <c r="D3835" s="136">
        <v>5.4512</v>
      </c>
      <c r="E3835" s="136">
        <v>19.298500000000001</v>
      </c>
      <c r="F3835" s="133"/>
      <c r="G3835" s="133"/>
      <c r="H3835" s="133"/>
      <c r="I3835" s="133"/>
    </row>
    <row r="3836" spans="1:9">
      <c r="A3836" s="123">
        <v>84099912</v>
      </c>
      <c r="B3836" s="124" t="s">
        <v>3741</v>
      </c>
      <c r="C3836" s="125"/>
      <c r="D3836" s="136">
        <v>4.1052</v>
      </c>
      <c r="E3836" s="136">
        <v>9.1483000000000008</v>
      </c>
      <c r="F3836" s="133"/>
      <c r="G3836" s="133"/>
      <c r="H3836" s="133"/>
      <c r="I3836" s="133"/>
    </row>
    <row r="3837" spans="1:9">
      <c r="A3837" s="123">
        <v>84099914</v>
      </c>
      <c r="B3837" s="124" t="s">
        <v>3742</v>
      </c>
      <c r="C3837" s="125"/>
      <c r="D3837" s="136">
        <v>1.4570000000000001</v>
      </c>
      <c r="E3837" s="136">
        <v>9.5632000000000001</v>
      </c>
      <c r="F3837" s="133"/>
      <c r="G3837" s="133"/>
      <c r="H3837" s="133"/>
      <c r="I3837" s="133"/>
    </row>
    <row r="3838" spans="1:9">
      <c r="A3838" s="123">
        <v>84099915</v>
      </c>
      <c r="B3838" s="124" t="s">
        <v>3743</v>
      </c>
      <c r="C3838" s="125"/>
      <c r="D3838" s="138">
        <v>10.278499999999999</v>
      </c>
      <c r="E3838" s="138">
        <v>14.058199999999999</v>
      </c>
      <c r="F3838" s="133"/>
      <c r="G3838" s="133"/>
      <c r="H3838" s="133"/>
      <c r="I3838" s="133"/>
    </row>
    <row r="3839" spans="1:9">
      <c r="A3839" s="123">
        <v>84099917</v>
      </c>
      <c r="B3839" s="124" t="s">
        <v>3744</v>
      </c>
      <c r="C3839" s="125"/>
      <c r="D3839" s="138">
        <v>6.3531000000000004</v>
      </c>
      <c r="E3839" s="138">
        <v>10.91</v>
      </c>
      <c r="F3839" s="133"/>
      <c r="G3839" s="133"/>
      <c r="H3839" s="133"/>
      <c r="I3839" s="133"/>
    </row>
    <row r="3840" spans="1:9">
      <c r="A3840" s="123">
        <v>84099921</v>
      </c>
      <c r="B3840" s="124" t="s">
        <v>3745</v>
      </c>
      <c r="C3840" s="125"/>
      <c r="D3840" s="136">
        <v>2.2578999999999998</v>
      </c>
      <c r="E3840" s="136">
        <v>3.7961</v>
      </c>
      <c r="F3840" s="133"/>
      <c r="G3840" s="133"/>
      <c r="H3840" s="133"/>
      <c r="I3840" s="133"/>
    </row>
    <row r="3841" spans="1:9">
      <c r="A3841" s="123">
        <v>84099929</v>
      </c>
      <c r="B3841" s="124" t="s">
        <v>3746</v>
      </c>
      <c r="C3841" s="125"/>
      <c r="D3841" s="138">
        <v>33.426499999999997</v>
      </c>
      <c r="E3841" s="138">
        <v>33.276400000000002</v>
      </c>
      <c r="F3841" s="133"/>
      <c r="G3841" s="133"/>
      <c r="H3841" s="133"/>
      <c r="I3841" s="133"/>
    </row>
    <row r="3842" spans="1:9">
      <c r="A3842" s="123">
        <v>84099930</v>
      </c>
      <c r="B3842" s="124" t="s">
        <v>3747</v>
      </c>
      <c r="C3842" s="125"/>
      <c r="D3842" s="136">
        <v>5.0970000000000004</v>
      </c>
      <c r="E3842" s="136">
        <v>7.2336</v>
      </c>
      <c r="F3842" s="133"/>
      <c r="G3842" s="133"/>
      <c r="H3842" s="133"/>
      <c r="I3842" s="133"/>
    </row>
    <row r="3843" spans="1:9">
      <c r="A3843" s="123">
        <v>84099941</v>
      </c>
      <c r="B3843" s="124" t="s">
        <v>3748</v>
      </c>
      <c r="C3843" s="125"/>
      <c r="D3843" s="138">
        <v>2.4578000000000002</v>
      </c>
      <c r="E3843" s="138">
        <v>6.1414</v>
      </c>
      <c r="F3843" s="133"/>
      <c r="G3843" s="133"/>
      <c r="H3843" s="133"/>
      <c r="I3843" s="133"/>
    </row>
    <row r="3844" spans="1:9">
      <c r="A3844" s="123">
        <v>84099949</v>
      </c>
      <c r="B3844" s="124" t="s">
        <v>3749</v>
      </c>
      <c r="C3844" s="125"/>
      <c r="D3844" s="136">
        <v>3.5891999999999999</v>
      </c>
      <c r="E3844" s="136">
        <v>6.8551000000000002</v>
      </c>
      <c r="F3844" s="133"/>
      <c r="G3844" s="133"/>
      <c r="H3844" s="133"/>
      <c r="I3844" s="133"/>
    </row>
    <row r="3845" spans="1:9">
      <c r="A3845" s="123">
        <v>84099951</v>
      </c>
      <c r="B3845" s="124" t="s">
        <v>3745</v>
      </c>
      <c r="C3845" s="125"/>
      <c r="D3845" s="138">
        <v>10.013400000000001</v>
      </c>
      <c r="E3845" s="138">
        <v>17.1477</v>
      </c>
      <c r="F3845" s="133"/>
      <c r="G3845" s="133"/>
      <c r="H3845" s="133"/>
      <c r="I3845" s="133"/>
    </row>
    <row r="3846" spans="1:9">
      <c r="A3846" s="123">
        <v>84099959</v>
      </c>
      <c r="B3846" s="124" t="s">
        <v>3750</v>
      </c>
      <c r="C3846" s="125"/>
      <c r="D3846" s="136">
        <v>10.799799999999999</v>
      </c>
      <c r="E3846" s="136">
        <v>46.0871</v>
      </c>
      <c r="F3846" s="133"/>
      <c r="G3846" s="133"/>
      <c r="H3846" s="133"/>
      <c r="I3846" s="133"/>
    </row>
    <row r="3847" spans="1:9">
      <c r="A3847" s="123">
        <v>84099961</v>
      </c>
      <c r="B3847" s="124" t="s">
        <v>3751</v>
      </c>
      <c r="C3847" s="125"/>
      <c r="D3847" s="138">
        <v>1.2753000000000001</v>
      </c>
      <c r="E3847" s="138">
        <v>5.2371999999999996</v>
      </c>
      <c r="F3847" s="133"/>
      <c r="G3847" s="133"/>
      <c r="H3847" s="133"/>
      <c r="I3847" s="133"/>
    </row>
    <row r="3848" spans="1:9">
      <c r="A3848" s="123">
        <v>84099969</v>
      </c>
      <c r="B3848" s="124" t="s">
        <v>3752</v>
      </c>
      <c r="C3848" s="125"/>
      <c r="D3848" s="138">
        <v>9.8436000000000003</v>
      </c>
      <c r="E3848" s="138">
        <v>43.152000000000001</v>
      </c>
      <c r="F3848" s="133"/>
      <c r="G3848" s="133"/>
      <c r="H3848" s="133"/>
      <c r="I3848" s="133"/>
    </row>
    <row r="3849" spans="1:9">
      <c r="A3849" s="123">
        <v>84099971</v>
      </c>
      <c r="B3849" s="124" t="s">
        <v>3745</v>
      </c>
      <c r="C3849" s="125"/>
      <c r="D3849" s="138">
        <v>4.5465999999999998</v>
      </c>
      <c r="E3849" s="138">
        <v>8.7050000000000001</v>
      </c>
      <c r="F3849" s="133"/>
      <c r="G3849" s="133"/>
      <c r="H3849" s="133"/>
      <c r="I3849" s="133"/>
    </row>
    <row r="3850" spans="1:9" ht="27">
      <c r="A3850" s="123">
        <v>84099979</v>
      </c>
      <c r="B3850" s="124" t="s">
        <v>3753</v>
      </c>
      <c r="C3850" s="125"/>
      <c r="D3850" s="136">
        <v>3.6091000000000002</v>
      </c>
      <c r="E3850" s="136">
        <v>11.439299999999999</v>
      </c>
      <c r="F3850" s="133"/>
      <c r="G3850" s="133"/>
      <c r="H3850" s="133"/>
      <c r="I3850" s="133"/>
    </row>
    <row r="3851" spans="1:9" ht="27">
      <c r="A3851" s="123">
        <v>84099991</v>
      </c>
      <c r="B3851" s="124" t="s">
        <v>3754</v>
      </c>
      <c r="C3851" s="125"/>
      <c r="D3851" s="138">
        <v>5.0502000000000002</v>
      </c>
      <c r="E3851" s="138">
        <v>7.4623999999999997</v>
      </c>
      <c r="F3851" s="133"/>
      <c r="G3851" s="133"/>
      <c r="H3851" s="133"/>
      <c r="I3851" s="133"/>
    </row>
    <row r="3852" spans="1:9">
      <c r="A3852" s="123">
        <v>84099999</v>
      </c>
      <c r="B3852" s="124" t="s">
        <v>3755</v>
      </c>
      <c r="C3852" s="125"/>
      <c r="D3852" s="136">
        <v>14.360799999999999</v>
      </c>
      <c r="E3852" s="136">
        <v>20.127400000000002</v>
      </c>
      <c r="F3852" s="133"/>
      <c r="G3852" s="133"/>
      <c r="H3852" s="133"/>
      <c r="I3852" s="133"/>
    </row>
    <row r="3853" spans="1:9" ht="27">
      <c r="A3853" s="123">
        <v>84109000</v>
      </c>
      <c r="B3853" s="124" t="s">
        <v>3756</v>
      </c>
      <c r="C3853" s="125"/>
      <c r="D3853" s="138">
        <v>41.9178</v>
      </c>
      <c r="E3853" s="138">
        <v>103.34690000000001</v>
      </c>
      <c r="F3853" s="133"/>
      <c r="G3853" s="133"/>
      <c r="H3853" s="133"/>
      <c r="I3853" s="133"/>
    </row>
    <row r="3854" spans="1:9">
      <c r="A3854" s="123">
        <v>84119100</v>
      </c>
      <c r="B3854" s="124" t="s">
        <v>3757</v>
      </c>
      <c r="C3854" s="125"/>
      <c r="D3854" s="136">
        <v>13.23</v>
      </c>
      <c r="E3854" s="136">
        <v>13.23</v>
      </c>
      <c r="F3854" s="133"/>
      <c r="G3854" s="133"/>
      <c r="H3854" s="133"/>
      <c r="I3854" s="133"/>
    </row>
    <row r="3855" spans="1:9" ht="27">
      <c r="A3855" s="123">
        <v>84119900</v>
      </c>
      <c r="B3855" s="124" t="s">
        <v>3758</v>
      </c>
      <c r="C3855" s="125"/>
      <c r="D3855" s="138">
        <v>3.4864999999999999</v>
      </c>
      <c r="E3855" s="138">
        <v>4.9288999999999996</v>
      </c>
      <c r="F3855" s="133"/>
      <c r="G3855" s="133"/>
      <c r="H3855" s="133"/>
      <c r="I3855" s="133"/>
    </row>
    <row r="3856" spans="1:9">
      <c r="A3856" s="123">
        <v>84121000</v>
      </c>
      <c r="B3856" s="124" t="s">
        <v>3759</v>
      </c>
      <c r="C3856" s="125"/>
      <c r="D3856" s="136">
        <v>3.5979000000000001</v>
      </c>
      <c r="E3856" s="136">
        <v>9.2666000000000004</v>
      </c>
      <c r="F3856" s="133"/>
      <c r="G3856" s="133"/>
      <c r="H3856" s="133"/>
      <c r="I3856" s="133"/>
    </row>
    <row r="3857" spans="1:9" ht="27">
      <c r="A3857" s="123">
        <v>84122110</v>
      </c>
      <c r="B3857" s="124" t="s">
        <v>3760</v>
      </c>
      <c r="C3857" s="125"/>
      <c r="D3857" s="138">
        <v>5.0033000000000003</v>
      </c>
      <c r="E3857" s="138">
        <v>7.5442999999999998</v>
      </c>
      <c r="F3857" s="133"/>
      <c r="G3857" s="133"/>
      <c r="H3857" s="133"/>
      <c r="I3857" s="133"/>
    </row>
    <row r="3858" spans="1:9">
      <c r="A3858" s="123">
        <v>84122190</v>
      </c>
      <c r="B3858" s="124" t="s">
        <v>3761</v>
      </c>
      <c r="C3858" s="125"/>
      <c r="D3858" s="136">
        <v>4.9859</v>
      </c>
      <c r="E3858" s="136">
        <v>9.3580000000000005</v>
      </c>
      <c r="F3858" s="133"/>
      <c r="G3858" s="133"/>
      <c r="H3858" s="133"/>
      <c r="I3858" s="133"/>
    </row>
    <row r="3859" spans="1:9" ht="27">
      <c r="A3859" s="123">
        <v>84122900</v>
      </c>
      <c r="B3859" s="124" t="s">
        <v>3762</v>
      </c>
      <c r="C3859" s="125"/>
      <c r="D3859" s="138">
        <v>3.5</v>
      </c>
      <c r="E3859" s="138">
        <v>9.9738000000000007</v>
      </c>
      <c r="F3859" s="133"/>
      <c r="G3859" s="133"/>
      <c r="H3859" s="133"/>
      <c r="I3859" s="133"/>
    </row>
    <row r="3860" spans="1:9">
      <c r="A3860" s="123">
        <v>84123110</v>
      </c>
      <c r="B3860" s="124" t="s">
        <v>3763</v>
      </c>
      <c r="C3860" s="125"/>
      <c r="D3860" s="138">
        <v>5.6601999999999997</v>
      </c>
      <c r="E3860" s="138">
        <v>8.4497999999999998</v>
      </c>
      <c r="F3860" s="133"/>
      <c r="G3860" s="133"/>
      <c r="H3860" s="133"/>
      <c r="I3860" s="133"/>
    </row>
    <row r="3861" spans="1:9" ht="27">
      <c r="A3861" s="123">
        <v>84123190</v>
      </c>
      <c r="B3861" s="124" t="s">
        <v>3764</v>
      </c>
      <c r="C3861" s="125"/>
      <c r="D3861" s="138">
        <v>4.5791000000000004</v>
      </c>
      <c r="E3861" s="138">
        <v>4.7747000000000002</v>
      </c>
      <c r="F3861" s="133"/>
      <c r="G3861" s="133"/>
      <c r="H3861" s="133"/>
      <c r="I3861" s="133"/>
    </row>
    <row r="3862" spans="1:9">
      <c r="A3862" s="123">
        <v>84123900</v>
      </c>
      <c r="B3862" s="124" t="s">
        <v>3765</v>
      </c>
      <c r="C3862" s="125"/>
      <c r="D3862" s="136">
        <v>7.6687000000000003</v>
      </c>
      <c r="E3862" s="136">
        <v>4.3692000000000002</v>
      </c>
      <c r="F3862" s="133"/>
      <c r="G3862" s="133"/>
      <c r="H3862" s="133"/>
      <c r="I3862" s="133"/>
    </row>
    <row r="3863" spans="1:9" ht="27">
      <c r="A3863" s="123">
        <v>84128000</v>
      </c>
      <c r="B3863" s="124" t="s">
        <v>3766</v>
      </c>
      <c r="C3863" s="125"/>
      <c r="D3863" s="138">
        <v>2.7749999999999999</v>
      </c>
      <c r="E3863" s="138">
        <v>5.0736999999999997</v>
      </c>
      <c r="F3863" s="133"/>
      <c r="G3863" s="133"/>
      <c r="H3863" s="133"/>
      <c r="I3863" s="133"/>
    </row>
    <row r="3864" spans="1:9">
      <c r="A3864" s="123">
        <v>84129020</v>
      </c>
      <c r="B3864" s="124" t="s">
        <v>3767</v>
      </c>
      <c r="C3864" s="125"/>
      <c r="D3864" s="136">
        <v>3.8247</v>
      </c>
      <c r="E3864" s="136">
        <v>6.5155000000000003</v>
      </c>
      <c r="F3864" s="133"/>
      <c r="G3864" s="133"/>
      <c r="H3864" s="133"/>
      <c r="I3864" s="133"/>
    </row>
    <row r="3865" spans="1:9" ht="27">
      <c r="A3865" s="123">
        <v>84129080</v>
      </c>
      <c r="B3865" s="124" t="s">
        <v>3768</v>
      </c>
      <c r="C3865" s="125"/>
      <c r="D3865" s="138">
        <v>3.0985999999999998</v>
      </c>
      <c r="E3865" s="138">
        <v>6.0583999999999998</v>
      </c>
      <c r="F3865" s="133"/>
      <c r="G3865" s="133"/>
      <c r="H3865" s="133"/>
      <c r="I3865" s="133"/>
    </row>
    <row r="3866" spans="1:9">
      <c r="A3866" s="123">
        <v>84129090</v>
      </c>
      <c r="B3866" s="124" t="s">
        <v>3769</v>
      </c>
      <c r="C3866" s="125"/>
      <c r="D3866" s="136">
        <v>1.8403</v>
      </c>
      <c r="E3866" s="136">
        <v>4.6227</v>
      </c>
      <c r="F3866" s="133"/>
      <c r="G3866" s="133"/>
      <c r="H3866" s="133"/>
      <c r="I3866" s="133"/>
    </row>
    <row r="3867" spans="1:9" ht="27">
      <c r="A3867" s="123">
        <v>84131100</v>
      </c>
      <c r="B3867" s="126" t="s">
        <v>3770</v>
      </c>
      <c r="C3867" s="125"/>
      <c r="D3867" s="138">
        <v>1.3966000000000001</v>
      </c>
      <c r="E3867" s="138">
        <v>5.0167999999999999</v>
      </c>
      <c r="F3867" s="133"/>
      <c r="G3867" s="133"/>
      <c r="H3867" s="133"/>
      <c r="I3867" s="133"/>
    </row>
    <row r="3868" spans="1:9">
      <c r="A3868" s="123">
        <v>84131900</v>
      </c>
      <c r="B3868" s="124" t="s">
        <v>3771</v>
      </c>
      <c r="C3868" s="125"/>
      <c r="D3868" s="138">
        <v>7.7847</v>
      </c>
      <c r="E3868" s="138">
        <v>24.4695</v>
      </c>
      <c r="F3868" s="133"/>
      <c r="G3868" s="133"/>
      <c r="H3868" s="133"/>
      <c r="I3868" s="133"/>
    </row>
    <row r="3869" spans="1:9">
      <c r="A3869" s="123">
        <v>84132000</v>
      </c>
      <c r="B3869" s="124" t="s">
        <v>3772</v>
      </c>
      <c r="C3869" s="125"/>
      <c r="D3869" s="136">
        <v>8.6989999999999998</v>
      </c>
      <c r="E3869" s="136">
        <v>20.7164</v>
      </c>
      <c r="F3869" s="133"/>
      <c r="G3869" s="133"/>
      <c r="H3869" s="133"/>
      <c r="I3869" s="133"/>
    </row>
    <row r="3870" spans="1:9" ht="27">
      <c r="A3870" s="123">
        <v>84133010</v>
      </c>
      <c r="B3870" s="124" t="s">
        <v>3773</v>
      </c>
      <c r="C3870" s="125"/>
      <c r="D3870" s="138">
        <v>5.5709</v>
      </c>
      <c r="E3870" s="138">
        <v>12.707800000000001</v>
      </c>
      <c r="F3870" s="133"/>
      <c r="G3870" s="133"/>
      <c r="H3870" s="133"/>
      <c r="I3870" s="133"/>
    </row>
    <row r="3871" spans="1:9">
      <c r="A3871" s="123">
        <v>84133020</v>
      </c>
      <c r="B3871" s="124" t="s">
        <v>3774</v>
      </c>
      <c r="C3871" s="125"/>
      <c r="D3871" s="136">
        <v>4.8033999999999999</v>
      </c>
      <c r="E3871" s="136">
        <v>9.5334000000000003</v>
      </c>
      <c r="F3871" s="133"/>
      <c r="G3871" s="133"/>
      <c r="H3871" s="133"/>
      <c r="I3871" s="133"/>
    </row>
    <row r="3872" spans="1:9" ht="27">
      <c r="A3872" s="123">
        <v>84133030</v>
      </c>
      <c r="B3872" s="124" t="s">
        <v>3775</v>
      </c>
      <c r="C3872" s="125"/>
      <c r="D3872" s="138">
        <v>3.7113</v>
      </c>
      <c r="E3872" s="138">
        <v>5.8400999999999996</v>
      </c>
      <c r="F3872" s="133"/>
      <c r="G3872" s="133"/>
      <c r="H3872" s="133"/>
      <c r="I3872" s="133"/>
    </row>
    <row r="3873" spans="1:9">
      <c r="A3873" s="123">
        <v>84133090</v>
      </c>
      <c r="B3873" s="124" t="s">
        <v>3776</v>
      </c>
      <c r="C3873" s="125"/>
      <c r="D3873" s="136">
        <v>8.5396000000000001</v>
      </c>
      <c r="E3873" s="136">
        <v>12.9231</v>
      </c>
      <c r="F3873" s="133"/>
      <c r="G3873" s="133"/>
      <c r="H3873" s="133"/>
      <c r="I3873" s="133"/>
    </row>
    <row r="3874" spans="1:9" ht="27">
      <c r="A3874" s="123">
        <v>84134000</v>
      </c>
      <c r="B3874" s="126" t="s">
        <v>3777</v>
      </c>
      <c r="C3874" s="125"/>
      <c r="D3874" s="138">
        <v>5.2293000000000003</v>
      </c>
      <c r="E3874" s="138">
        <v>8.1651000000000007</v>
      </c>
      <c r="F3874" s="133"/>
      <c r="G3874" s="133"/>
      <c r="H3874" s="133"/>
      <c r="I3874" s="133"/>
    </row>
    <row r="3875" spans="1:9" ht="27">
      <c r="A3875" s="123">
        <v>84135010</v>
      </c>
      <c r="B3875" s="124" t="s">
        <v>3778</v>
      </c>
      <c r="C3875" s="125"/>
      <c r="D3875" s="136">
        <v>6.6821000000000002</v>
      </c>
      <c r="E3875" s="136">
        <v>11.5472</v>
      </c>
      <c r="F3875" s="133"/>
      <c r="G3875" s="133"/>
      <c r="H3875" s="133"/>
      <c r="I3875" s="133"/>
    </row>
    <row r="3876" spans="1:9" ht="27">
      <c r="A3876" s="123">
        <v>84135090</v>
      </c>
      <c r="B3876" s="124" t="s">
        <v>3779</v>
      </c>
      <c r="C3876" s="125"/>
      <c r="D3876" s="138">
        <v>5.5941999999999998</v>
      </c>
      <c r="E3876" s="138">
        <v>12.385300000000001</v>
      </c>
      <c r="F3876" s="133"/>
      <c r="G3876" s="133"/>
      <c r="H3876" s="133"/>
      <c r="I3876" s="133"/>
    </row>
    <row r="3877" spans="1:9">
      <c r="A3877" s="123">
        <v>84136011</v>
      </c>
      <c r="B3877" s="124" t="s">
        <v>3780</v>
      </c>
      <c r="C3877" s="125"/>
      <c r="D3877" s="136">
        <v>4.9217000000000004</v>
      </c>
      <c r="E3877" s="136">
        <v>10.242699999999999</v>
      </c>
      <c r="F3877" s="133"/>
      <c r="G3877" s="133"/>
      <c r="H3877" s="133"/>
      <c r="I3877" s="133"/>
    </row>
    <row r="3878" spans="1:9" ht="27">
      <c r="A3878" s="123">
        <v>84136019</v>
      </c>
      <c r="B3878" s="124" t="s">
        <v>3781</v>
      </c>
      <c r="C3878" s="125"/>
      <c r="D3878" s="138">
        <v>3.1857000000000002</v>
      </c>
      <c r="E3878" s="138">
        <v>4.8567</v>
      </c>
      <c r="F3878" s="133"/>
      <c r="G3878" s="133"/>
      <c r="H3878" s="133"/>
      <c r="I3878" s="133"/>
    </row>
    <row r="3879" spans="1:9">
      <c r="A3879" s="123">
        <v>84136090</v>
      </c>
      <c r="B3879" s="124" t="s">
        <v>3782</v>
      </c>
      <c r="C3879" s="125"/>
      <c r="D3879" s="138">
        <v>2.6132</v>
      </c>
      <c r="E3879" s="138">
        <v>4.2239000000000004</v>
      </c>
      <c r="F3879" s="133"/>
      <c r="G3879" s="133"/>
      <c r="H3879" s="133"/>
      <c r="I3879" s="133"/>
    </row>
    <row r="3880" spans="1:9" ht="27">
      <c r="A3880" s="123">
        <v>84137010</v>
      </c>
      <c r="B3880" s="124" t="s">
        <v>3783</v>
      </c>
      <c r="C3880" s="125"/>
      <c r="D3880" s="138">
        <v>2.9266000000000001</v>
      </c>
      <c r="E3880" s="138">
        <v>6.0519999999999996</v>
      </c>
      <c r="F3880" s="133"/>
      <c r="G3880" s="133"/>
      <c r="H3880" s="133"/>
      <c r="I3880" s="133"/>
    </row>
    <row r="3881" spans="1:9">
      <c r="A3881" s="123">
        <v>84137080</v>
      </c>
      <c r="B3881" s="124" t="s">
        <v>3784</v>
      </c>
      <c r="C3881" s="125"/>
      <c r="D3881" s="138">
        <v>1.5195000000000001</v>
      </c>
      <c r="E3881" s="138">
        <v>5.4819000000000004</v>
      </c>
      <c r="F3881" s="133"/>
      <c r="G3881" s="133"/>
      <c r="H3881" s="133"/>
      <c r="I3881" s="133"/>
    </row>
    <row r="3882" spans="1:9" ht="27">
      <c r="A3882" s="123">
        <v>84137090</v>
      </c>
      <c r="B3882" s="124" t="s">
        <v>3785</v>
      </c>
      <c r="C3882" s="125"/>
      <c r="D3882" s="138">
        <v>1.7546999999999999</v>
      </c>
      <c r="E3882" s="138">
        <v>2.1646999999999998</v>
      </c>
      <c r="F3882" s="133"/>
      <c r="G3882" s="133"/>
      <c r="H3882" s="133"/>
      <c r="I3882" s="133"/>
    </row>
    <row r="3883" spans="1:9">
      <c r="A3883" s="123">
        <v>84138100</v>
      </c>
      <c r="B3883" s="124" t="s">
        <v>3786</v>
      </c>
      <c r="C3883" s="125"/>
      <c r="D3883" s="136">
        <v>2.7778</v>
      </c>
      <c r="E3883" s="136">
        <v>2.8012000000000001</v>
      </c>
      <c r="F3883" s="133"/>
      <c r="G3883" s="133"/>
      <c r="H3883" s="133"/>
      <c r="I3883" s="133"/>
    </row>
    <row r="3884" spans="1:9" ht="27">
      <c r="A3884" s="123">
        <v>84138200</v>
      </c>
      <c r="B3884" s="124" t="s">
        <v>3787</v>
      </c>
      <c r="C3884" s="125"/>
      <c r="D3884" s="138">
        <v>3.8778999999999999</v>
      </c>
      <c r="E3884" s="138">
        <v>8.6822999999999997</v>
      </c>
      <c r="F3884" s="133"/>
      <c r="G3884" s="133"/>
      <c r="H3884" s="133"/>
      <c r="I3884" s="133"/>
    </row>
    <row r="3885" spans="1:9">
      <c r="A3885" s="123">
        <v>84139110</v>
      </c>
      <c r="B3885" s="124" t="s">
        <v>3788</v>
      </c>
      <c r="C3885" s="125"/>
      <c r="D3885" s="136">
        <v>2.6905999999999999</v>
      </c>
      <c r="E3885" s="136">
        <v>5.1616999999999997</v>
      </c>
      <c r="F3885" s="133"/>
      <c r="G3885" s="133"/>
      <c r="H3885" s="133"/>
      <c r="I3885" s="133"/>
    </row>
    <row r="3886" spans="1:9" ht="27">
      <c r="A3886" s="123">
        <v>84139190</v>
      </c>
      <c r="B3886" s="124" t="s">
        <v>3789</v>
      </c>
      <c r="C3886" s="125"/>
      <c r="D3886" s="138">
        <v>4.8190999999999997</v>
      </c>
      <c r="E3886" s="138">
        <v>11.324299999999999</v>
      </c>
      <c r="F3886" s="133"/>
      <c r="G3886" s="133"/>
      <c r="H3886" s="133"/>
      <c r="I3886" s="133"/>
    </row>
    <row r="3887" spans="1:9">
      <c r="A3887" s="123">
        <v>84139200</v>
      </c>
      <c r="B3887" s="124" t="s">
        <v>3790</v>
      </c>
      <c r="C3887" s="125"/>
      <c r="D3887" s="138">
        <v>1.0022</v>
      </c>
      <c r="E3887" s="138">
        <v>3.0133000000000001</v>
      </c>
      <c r="F3887" s="133"/>
      <c r="G3887" s="133"/>
      <c r="H3887" s="133"/>
      <c r="I3887" s="133"/>
    </row>
    <row r="3888" spans="1:9">
      <c r="A3888" s="123">
        <v>84141000</v>
      </c>
      <c r="B3888" s="124" t="s">
        <v>3791</v>
      </c>
      <c r="C3888" s="125"/>
      <c r="D3888" s="136">
        <v>2.48</v>
      </c>
      <c r="E3888" s="136">
        <v>2.9416000000000002</v>
      </c>
      <c r="F3888" s="133"/>
      <c r="G3888" s="133"/>
      <c r="H3888" s="133"/>
      <c r="I3888" s="133"/>
    </row>
    <row r="3889" spans="1:9">
      <c r="A3889" s="123">
        <v>84142000</v>
      </c>
      <c r="B3889" s="124" t="s">
        <v>3792</v>
      </c>
      <c r="C3889" s="125"/>
      <c r="D3889" s="136">
        <v>3.9098999999999999</v>
      </c>
      <c r="E3889" s="136">
        <v>5.5362</v>
      </c>
      <c r="F3889" s="133"/>
      <c r="G3889" s="133"/>
      <c r="H3889" s="133"/>
      <c r="I3889" s="133"/>
    </row>
    <row r="3890" spans="1:9">
      <c r="A3890" s="123">
        <v>84143011</v>
      </c>
      <c r="B3890" s="124" t="s">
        <v>3793</v>
      </c>
      <c r="C3890" s="125"/>
      <c r="D3890" s="138">
        <v>5.2975000000000003</v>
      </c>
      <c r="E3890" s="138">
        <v>10.5905</v>
      </c>
      <c r="F3890" s="133"/>
      <c r="G3890" s="133"/>
      <c r="H3890" s="133"/>
      <c r="I3890" s="133"/>
    </row>
    <row r="3891" spans="1:9">
      <c r="A3891" s="123">
        <v>84143019</v>
      </c>
      <c r="B3891" s="124" t="s">
        <v>3794</v>
      </c>
      <c r="C3891" s="125"/>
      <c r="D3891" s="138">
        <v>7.7027000000000001</v>
      </c>
      <c r="E3891" s="138">
        <v>9.9841999999999995</v>
      </c>
      <c r="F3891" s="133"/>
      <c r="G3891" s="133"/>
      <c r="H3891" s="133"/>
      <c r="I3891" s="133"/>
    </row>
    <row r="3892" spans="1:9" ht="27">
      <c r="A3892" s="123">
        <v>84143091</v>
      </c>
      <c r="B3892" s="124" t="s">
        <v>3795</v>
      </c>
      <c r="C3892" s="125"/>
      <c r="D3892" s="136">
        <v>4.1285999999999996</v>
      </c>
      <c r="E3892" s="136">
        <v>6.0190000000000001</v>
      </c>
      <c r="F3892" s="133"/>
      <c r="G3892" s="133"/>
      <c r="H3892" s="133"/>
      <c r="I3892" s="133"/>
    </row>
    <row r="3893" spans="1:9" ht="27">
      <c r="A3893" s="123">
        <v>84143099</v>
      </c>
      <c r="B3893" s="124" t="s">
        <v>3796</v>
      </c>
      <c r="C3893" s="125"/>
      <c r="D3893" s="136">
        <v>4.2108999999999996</v>
      </c>
      <c r="E3893" s="136">
        <v>8.0017999999999994</v>
      </c>
      <c r="F3893" s="133"/>
      <c r="G3893" s="133"/>
      <c r="H3893" s="133"/>
      <c r="I3893" s="133"/>
    </row>
    <row r="3894" spans="1:9">
      <c r="A3894" s="123">
        <v>84144010</v>
      </c>
      <c r="B3894" s="124" t="s">
        <v>3797</v>
      </c>
      <c r="C3894" s="125"/>
      <c r="D3894" s="136">
        <v>5.0194999999999999</v>
      </c>
      <c r="E3894" s="136">
        <v>6.1763000000000003</v>
      </c>
      <c r="F3894" s="133"/>
      <c r="G3894" s="133"/>
      <c r="H3894" s="133"/>
      <c r="I3894" s="133"/>
    </row>
    <row r="3895" spans="1:9">
      <c r="A3895" s="123">
        <v>84144020</v>
      </c>
      <c r="B3895" s="124" t="s">
        <v>3798</v>
      </c>
      <c r="C3895" s="125"/>
      <c r="D3895" s="136">
        <v>0.9133</v>
      </c>
      <c r="E3895" s="136">
        <v>1.4619</v>
      </c>
      <c r="F3895" s="133"/>
      <c r="G3895" s="133"/>
      <c r="H3895" s="133"/>
      <c r="I3895" s="133"/>
    </row>
    <row r="3896" spans="1:9">
      <c r="A3896" s="123">
        <v>84144090</v>
      </c>
      <c r="B3896" s="124" t="s">
        <v>3799</v>
      </c>
      <c r="C3896" s="125"/>
      <c r="D3896" s="136">
        <v>1.8897999999999999</v>
      </c>
      <c r="E3896" s="136">
        <v>6.0010000000000003</v>
      </c>
      <c r="F3896" s="133"/>
      <c r="G3896" s="133"/>
      <c r="H3896" s="133"/>
      <c r="I3896" s="133"/>
    </row>
    <row r="3897" spans="1:9">
      <c r="A3897" s="123">
        <v>84145110</v>
      </c>
      <c r="B3897" s="124" t="s">
        <v>3800</v>
      </c>
      <c r="C3897" s="125"/>
      <c r="D3897" s="136">
        <v>1.8297000000000001</v>
      </c>
      <c r="E3897" s="136">
        <v>2.68</v>
      </c>
      <c r="F3897" s="133"/>
      <c r="G3897" s="133"/>
      <c r="H3897" s="133"/>
      <c r="I3897" s="133"/>
    </row>
    <row r="3898" spans="1:9">
      <c r="A3898" s="123">
        <v>84145120</v>
      </c>
      <c r="B3898" s="124" t="s">
        <v>3801</v>
      </c>
      <c r="C3898" s="125"/>
      <c r="D3898" s="136">
        <v>1.9138999999999999</v>
      </c>
      <c r="E3898" s="136">
        <v>5.4035000000000002</v>
      </c>
      <c r="F3898" s="133"/>
      <c r="G3898" s="133"/>
      <c r="H3898" s="133"/>
      <c r="I3898" s="133"/>
    </row>
    <row r="3899" spans="1:9">
      <c r="A3899" s="123">
        <v>84145190</v>
      </c>
      <c r="B3899" s="124" t="s">
        <v>3802</v>
      </c>
      <c r="C3899" s="125"/>
      <c r="D3899" s="138">
        <v>2.3532000000000002</v>
      </c>
      <c r="E3899" s="138">
        <v>6.9816000000000003</v>
      </c>
      <c r="F3899" s="133"/>
      <c r="G3899" s="133"/>
      <c r="H3899" s="133"/>
      <c r="I3899" s="133"/>
    </row>
    <row r="3900" spans="1:9">
      <c r="A3900" s="123">
        <v>84145910</v>
      </c>
      <c r="B3900" s="124" t="s">
        <v>3803</v>
      </c>
      <c r="C3900" s="125"/>
      <c r="D3900" s="136">
        <v>3.2368000000000001</v>
      </c>
      <c r="E3900" s="136">
        <v>4.9995000000000003</v>
      </c>
      <c r="F3900" s="133"/>
      <c r="G3900" s="133"/>
      <c r="H3900" s="133"/>
      <c r="I3900" s="133"/>
    </row>
    <row r="3901" spans="1:9">
      <c r="A3901" s="123">
        <v>84145990</v>
      </c>
      <c r="B3901" s="124" t="s">
        <v>3804</v>
      </c>
      <c r="C3901" s="125"/>
      <c r="D3901" s="136">
        <v>3.0253999999999999</v>
      </c>
      <c r="E3901" s="136">
        <v>2.8687</v>
      </c>
      <c r="F3901" s="133"/>
      <c r="G3901" s="133"/>
      <c r="H3901" s="133"/>
      <c r="I3901" s="133"/>
    </row>
    <row r="3902" spans="1:9">
      <c r="A3902" s="123">
        <v>84146000</v>
      </c>
      <c r="B3902" s="126" t="s">
        <v>3805</v>
      </c>
      <c r="C3902" s="125"/>
      <c r="D3902" s="136">
        <v>2.6015000000000001</v>
      </c>
      <c r="E3902" s="136">
        <v>3.9218000000000002</v>
      </c>
      <c r="F3902" s="133"/>
      <c r="G3902" s="133"/>
      <c r="H3902" s="133"/>
      <c r="I3902" s="133"/>
    </row>
    <row r="3903" spans="1:9">
      <c r="A3903" s="123">
        <v>84147000</v>
      </c>
      <c r="B3903" s="126" t="s">
        <v>3806</v>
      </c>
      <c r="C3903" s="125"/>
      <c r="D3903" s="138">
        <v>4.4819000000000004</v>
      </c>
      <c r="E3903" s="138">
        <v>9.8477999999999994</v>
      </c>
      <c r="F3903" s="133"/>
      <c r="G3903" s="133"/>
      <c r="H3903" s="133"/>
      <c r="I3903" s="133"/>
    </row>
    <row r="3904" spans="1:9">
      <c r="A3904" s="123">
        <v>84148011</v>
      </c>
      <c r="B3904" s="124" t="s">
        <v>3807</v>
      </c>
      <c r="C3904" s="125"/>
      <c r="D3904" s="138">
        <v>2.8323</v>
      </c>
      <c r="E3904" s="138">
        <v>6.4537000000000004</v>
      </c>
      <c r="F3904" s="133"/>
      <c r="G3904" s="133"/>
      <c r="H3904" s="133"/>
      <c r="I3904" s="133"/>
    </row>
    <row r="3905" spans="1:9">
      <c r="A3905" s="123">
        <v>84148012</v>
      </c>
      <c r="B3905" s="124" t="s">
        <v>3808</v>
      </c>
      <c r="C3905" s="125"/>
      <c r="D3905" s="136">
        <v>2.0127999999999999</v>
      </c>
      <c r="E3905" s="136">
        <v>4.7076000000000002</v>
      </c>
      <c r="F3905" s="133"/>
      <c r="G3905" s="133"/>
      <c r="H3905" s="133"/>
      <c r="I3905" s="133"/>
    </row>
    <row r="3906" spans="1:9">
      <c r="A3906" s="123">
        <v>84148013</v>
      </c>
      <c r="B3906" s="124" t="s">
        <v>3809</v>
      </c>
      <c r="C3906" s="125"/>
      <c r="D3906" s="136">
        <v>8.8360000000000003</v>
      </c>
      <c r="E3906" s="136">
        <v>12.785600000000001</v>
      </c>
      <c r="F3906" s="133"/>
      <c r="G3906" s="133"/>
      <c r="H3906" s="133"/>
      <c r="I3906" s="133"/>
    </row>
    <row r="3907" spans="1:9">
      <c r="A3907" s="123">
        <v>84148019</v>
      </c>
      <c r="B3907" s="124" t="s">
        <v>3810</v>
      </c>
      <c r="C3907" s="125"/>
      <c r="D3907" s="136">
        <v>5.8647</v>
      </c>
      <c r="E3907" s="136">
        <v>10.6533</v>
      </c>
      <c r="F3907" s="133"/>
      <c r="G3907" s="133"/>
      <c r="H3907" s="133"/>
      <c r="I3907" s="133"/>
    </row>
    <row r="3908" spans="1:9">
      <c r="A3908" s="123">
        <v>84148021</v>
      </c>
      <c r="B3908" s="124" t="s">
        <v>3811</v>
      </c>
      <c r="C3908" s="125"/>
      <c r="D3908" s="138">
        <v>2.6726000000000001</v>
      </c>
      <c r="E3908" s="138">
        <v>4.3696999999999999</v>
      </c>
      <c r="F3908" s="133"/>
      <c r="G3908" s="133"/>
      <c r="H3908" s="133"/>
      <c r="I3908" s="133"/>
    </row>
    <row r="3909" spans="1:9">
      <c r="A3909" s="123">
        <v>84148022</v>
      </c>
      <c r="B3909" s="124" t="s">
        <v>3812</v>
      </c>
      <c r="C3909" s="125"/>
      <c r="D3909" s="136">
        <v>8.5135000000000005</v>
      </c>
      <c r="E3909" s="136">
        <v>13.1455</v>
      </c>
      <c r="F3909" s="133"/>
      <c r="G3909" s="133"/>
      <c r="H3909" s="133"/>
      <c r="I3909" s="133"/>
    </row>
    <row r="3910" spans="1:9" ht="27">
      <c r="A3910" s="123">
        <v>84148029</v>
      </c>
      <c r="B3910" s="124" t="s">
        <v>3813</v>
      </c>
      <c r="C3910" s="125"/>
      <c r="D3910" s="138">
        <v>2.0663</v>
      </c>
      <c r="E3910" s="138">
        <v>4.1105999999999998</v>
      </c>
      <c r="F3910" s="133"/>
      <c r="G3910" s="133"/>
      <c r="H3910" s="133"/>
      <c r="I3910" s="133"/>
    </row>
    <row r="3911" spans="1:9">
      <c r="A3911" s="123">
        <v>84148031</v>
      </c>
      <c r="B3911" s="124" t="s">
        <v>3814</v>
      </c>
      <c r="C3911" s="125"/>
      <c r="D3911" s="136">
        <v>4.4386000000000001</v>
      </c>
      <c r="E3911" s="136">
        <v>4.4386000000000001</v>
      </c>
      <c r="F3911" s="133"/>
      <c r="G3911" s="133"/>
      <c r="H3911" s="133"/>
      <c r="I3911" s="133"/>
    </row>
    <row r="3912" spans="1:9" ht="27">
      <c r="A3912" s="123">
        <v>84148032</v>
      </c>
      <c r="B3912" s="124" t="s">
        <v>3815</v>
      </c>
      <c r="C3912" s="125"/>
      <c r="D3912" s="138">
        <v>11.569599999999999</v>
      </c>
      <c r="E3912" s="138">
        <v>15.5235</v>
      </c>
      <c r="F3912" s="133"/>
      <c r="G3912" s="133"/>
      <c r="H3912" s="133"/>
      <c r="I3912" s="133"/>
    </row>
    <row r="3913" spans="1:9">
      <c r="A3913" s="123">
        <v>84148033</v>
      </c>
      <c r="B3913" s="124" t="s">
        <v>3816</v>
      </c>
      <c r="C3913" s="125"/>
      <c r="D3913" s="136">
        <v>1.7385999999999999</v>
      </c>
      <c r="E3913" s="136">
        <v>12.674200000000001</v>
      </c>
      <c r="F3913" s="133"/>
      <c r="G3913" s="133"/>
      <c r="H3913" s="133"/>
      <c r="I3913" s="133"/>
    </row>
    <row r="3914" spans="1:9" ht="27">
      <c r="A3914" s="123">
        <v>84148038</v>
      </c>
      <c r="B3914" s="124" t="s">
        <v>3817</v>
      </c>
      <c r="C3914" s="125"/>
      <c r="D3914" s="138">
        <v>2.1153</v>
      </c>
      <c r="E3914" s="138">
        <v>6.1138000000000003</v>
      </c>
      <c r="F3914" s="133"/>
      <c r="G3914" s="133"/>
      <c r="H3914" s="133"/>
      <c r="I3914" s="133"/>
    </row>
    <row r="3915" spans="1:9">
      <c r="A3915" s="123">
        <v>84148039</v>
      </c>
      <c r="B3915" s="124" t="s">
        <v>3818</v>
      </c>
      <c r="C3915" s="125"/>
      <c r="D3915" s="138">
        <v>2.1615000000000002</v>
      </c>
      <c r="E3915" s="138">
        <v>10.542299999999999</v>
      </c>
      <c r="F3915" s="133"/>
      <c r="G3915" s="133"/>
      <c r="H3915" s="133"/>
      <c r="I3915" s="133"/>
    </row>
    <row r="3916" spans="1:9" ht="27">
      <c r="A3916" s="123">
        <v>84148090</v>
      </c>
      <c r="B3916" s="124" t="s">
        <v>3819</v>
      </c>
      <c r="C3916" s="125"/>
      <c r="D3916" s="138">
        <v>1.1854</v>
      </c>
      <c r="E3916" s="138">
        <v>1.4666999999999999</v>
      </c>
      <c r="F3916" s="133"/>
      <c r="G3916" s="133"/>
      <c r="H3916" s="133"/>
      <c r="I3916" s="133"/>
    </row>
    <row r="3917" spans="1:9">
      <c r="A3917" s="123">
        <v>84149010</v>
      </c>
      <c r="B3917" s="124" t="s">
        <v>3820</v>
      </c>
      <c r="C3917" s="125"/>
      <c r="D3917" s="136">
        <v>2.8683999999999998</v>
      </c>
      <c r="E3917" s="136">
        <v>4.1024000000000003</v>
      </c>
      <c r="F3917" s="133"/>
      <c r="G3917" s="133"/>
      <c r="H3917" s="133"/>
      <c r="I3917" s="133"/>
    </row>
    <row r="3918" spans="1:9" ht="27">
      <c r="A3918" s="123">
        <v>84149020</v>
      </c>
      <c r="B3918" s="124" t="s">
        <v>3821</v>
      </c>
      <c r="C3918" s="125"/>
      <c r="D3918" s="138">
        <v>4.7175000000000002</v>
      </c>
      <c r="E3918" s="138">
        <v>12.7805</v>
      </c>
      <c r="F3918" s="133"/>
      <c r="G3918" s="133"/>
      <c r="H3918" s="133"/>
      <c r="I3918" s="133"/>
    </row>
    <row r="3919" spans="1:9">
      <c r="A3919" s="123">
        <v>84149031</v>
      </c>
      <c r="B3919" s="124" t="s">
        <v>3822</v>
      </c>
      <c r="C3919" s="125"/>
      <c r="D3919" s="136">
        <v>1.8843000000000001</v>
      </c>
      <c r="E3919" s="136">
        <v>2.6898</v>
      </c>
      <c r="F3919" s="133"/>
      <c r="G3919" s="133"/>
      <c r="H3919" s="133"/>
      <c r="I3919" s="133"/>
    </row>
    <row r="3920" spans="1:9" ht="27">
      <c r="A3920" s="123">
        <v>84149032</v>
      </c>
      <c r="B3920" s="124" t="s">
        <v>3823</v>
      </c>
      <c r="C3920" s="125"/>
      <c r="D3920" s="138">
        <v>4.2484000000000002</v>
      </c>
      <c r="E3920" s="138">
        <v>9.6755999999999993</v>
      </c>
      <c r="F3920" s="133"/>
      <c r="G3920" s="133"/>
      <c r="H3920" s="133"/>
      <c r="I3920" s="133"/>
    </row>
    <row r="3921" spans="1:9">
      <c r="A3921" s="123">
        <v>84149033</v>
      </c>
      <c r="B3921" s="124" t="s">
        <v>3824</v>
      </c>
      <c r="C3921" s="125"/>
      <c r="D3921" s="136">
        <v>4.6497999999999999</v>
      </c>
      <c r="E3921" s="136">
        <v>12.2003</v>
      </c>
      <c r="F3921" s="133"/>
      <c r="G3921" s="133"/>
      <c r="H3921" s="133"/>
      <c r="I3921" s="133"/>
    </row>
    <row r="3922" spans="1:9" ht="27">
      <c r="A3922" s="123">
        <v>84149034</v>
      </c>
      <c r="B3922" s="124" t="s">
        <v>3825</v>
      </c>
      <c r="C3922" s="125"/>
      <c r="D3922" s="138">
        <v>26.666699999999999</v>
      </c>
      <c r="E3922" s="138">
        <v>26.666699999999999</v>
      </c>
      <c r="F3922" s="133"/>
      <c r="G3922" s="133"/>
      <c r="H3922" s="133"/>
      <c r="I3922" s="133"/>
    </row>
    <row r="3923" spans="1:9">
      <c r="A3923" s="123">
        <v>84149039</v>
      </c>
      <c r="B3923" s="124" t="s">
        <v>3826</v>
      </c>
      <c r="C3923" s="125"/>
      <c r="D3923" s="136">
        <v>1.8553999999999999</v>
      </c>
      <c r="E3923" s="136">
        <v>37.828600000000002</v>
      </c>
      <c r="F3923" s="133"/>
      <c r="G3923" s="133"/>
      <c r="H3923" s="133"/>
      <c r="I3923" s="133"/>
    </row>
    <row r="3924" spans="1:9" ht="27">
      <c r="A3924" s="123">
        <v>84149040</v>
      </c>
      <c r="B3924" s="124" t="s">
        <v>3827</v>
      </c>
      <c r="C3924" s="125"/>
      <c r="D3924" s="138">
        <v>3.9287000000000001</v>
      </c>
      <c r="E3924" s="138">
        <v>4.7751000000000001</v>
      </c>
      <c r="F3924" s="133"/>
      <c r="G3924" s="133"/>
      <c r="H3924" s="133"/>
      <c r="I3924" s="133"/>
    </row>
    <row r="3925" spans="1:9">
      <c r="A3925" s="123">
        <v>84151011</v>
      </c>
      <c r="B3925" s="124" t="s">
        <v>3828</v>
      </c>
      <c r="C3925" s="125"/>
      <c r="D3925" s="136">
        <v>6.0143000000000004</v>
      </c>
      <c r="E3925" s="136">
        <v>5.1052</v>
      </c>
      <c r="F3925" s="133"/>
      <c r="G3925" s="133"/>
      <c r="H3925" s="133"/>
      <c r="I3925" s="133"/>
    </row>
    <row r="3926" spans="1:9" ht="27">
      <c r="A3926" s="123">
        <v>84151019</v>
      </c>
      <c r="B3926" s="124" t="s">
        <v>3829</v>
      </c>
      <c r="C3926" s="125"/>
      <c r="D3926" s="138">
        <v>6.2694999999999999</v>
      </c>
      <c r="E3926" s="138">
        <v>8.8574000000000002</v>
      </c>
      <c r="F3926" s="133"/>
      <c r="G3926" s="133"/>
      <c r="H3926" s="133"/>
      <c r="I3926" s="133"/>
    </row>
    <row r="3927" spans="1:9">
      <c r="A3927" s="123">
        <v>84151090</v>
      </c>
      <c r="B3927" s="124" t="s">
        <v>3830</v>
      </c>
      <c r="C3927" s="125"/>
      <c r="D3927" s="138">
        <v>7.2545000000000002</v>
      </c>
      <c r="E3927" s="138">
        <v>23.7102</v>
      </c>
      <c r="F3927" s="133"/>
      <c r="G3927" s="133"/>
      <c r="H3927" s="133"/>
      <c r="I3927" s="133"/>
    </row>
    <row r="3928" spans="1:9" ht="27">
      <c r="A3928" s="123">
        <v>84152010</v>
      </c>
      <c r="B3928" s="124" t="s">
        <v>3831</v>
      </c>
      <c r="C3928" s="125"/>
      <c r="D3928" s="138">
        <v>4.9739000000000004</v>
      </c>
      <c r="E3928" s="138">
        <v>6.7347000000000001</v>
      </c>
      <c r="F3928" s="133"/>
      <c r="G3928" s="133"/>
      <c r="H3928" s="133"/>
      <c r="I3928" s="133"/>
    </row>
    <row r="3929" spans="1:9">
      <c r="A3929" s="123">
        <v>84152090</v>
      </c>
      <c r="B3929" s="124" t="s">
        <v>3832</v>
      </c>
      <c r="C3929" s="125"/>
      <c r="D3929" s="136">
        <v>9.3862000000000005</v>
      </c>
      <c r="E3929" s="136">
        <v>11.0572</v>
      </c>
      <c r="F3929" s="133"/>
      <c r="G3929" s="133"/>
      <c r="H3929" s="133"/>
      <c r="I3929" s="133"/>
    </row>
    <row r="3930" spans="1:9" ht="27">
      <c r="A3930" s="123">
        <v>84158110</v>
      </c>
      <c r="B3930" s="124" t="s">
        <v>3833</v>
      </c>
      <c r="C3930" s="125"/>
      <c r="D3930" s="138">
        <v>4.8860999999999999</v>
      </c>
      <c r="E3930" s="138">
        <v>5.6681999999999997</v>
      </c>
      <c r="F3930" s="133"/>
      <c r="G3930" s="133"/>
      <c r="H3930" s="133"/>
      <c r="I3930" s="133"/>
    </row>
    <row r="3931" spans="1:9">
      <c r="A3931" s="123">
        <v>84158190</v>
      </c>
      <c r="B3931" s="124" t="s">
        <v>3834</v>
      </c>
      <c r="C3931" s="125"/>
      <c r="D3931" s="136">
        <v>3.5522999999999998</v>
      </c>
      <c r="E3931" s="136">
        <v>19.360299999999999</v>
      </c>
      <c r="F3931" s="133"/>
      <c r="G3931" s="133"/>
      <c r="H3931" s="133"/>
      <c r="I3931" s="133"/>
    </row>
    <row r="3932" spans="1:9" ht="27">
      <c r="A3932" s="123">
        <v>84158210</v>
      </c>
      <c r="B3932" s="124" t="s">
        <v>3835</v>
      </c>
      <c r="C3932" s="125"/>
      <c r="D3932" s="138">
        <v>5.3059000000000003</v>
      </c>
      <c r="E3932" s="138">
        <v>5.3059000000000003</v>
      </c>
      <c r="F3932" s="133"/>
      <c r="G3932" s="133"/>
      <c r="H3932" s="133"/>
      <c r="I3932" s="133"/>
    </row>
    <row r="3933" spans="1:9">
      <c r="A3933" s="123">
        <v>84158290</v>
      </c>
      <c r="B3933" s="124" t="s">
        <v>3836</v>
      </c>
      <c r="C3933" s="125"/>
      <c r="D3933" s="136">
        <v>6.1349999999999998</v>
      </c>
      <c r="E3933" s="136">
        <v>9.26</v>
      </c>
      <c r="F3933" s="133"/>
      <c r="G3933" s="133"/>
      <c r="H3933" s="133"/>
      <c r="I3933" s="133"/>
    </row>
    <row r="3934" spans="1:9" ht="27">
      <c r="A3934" s="123">
        <v>84158300</v>
      </c>
      <c r="B3934" s="124" t="s">
        <v>3837</v>
      </c>
      <c r="C3934" s="125"/>
      <c r="D3934" s="138">
        <v>5.6928000000000001</v>
      </c>
      <c r="E3934" s="138">
        <v>7.3571999999999997</v>
      </c>
      <c r="F3934" s="133"/>
      <c r="G3934" s="133"/>
      <c r="H3934" s="133"/>
      <c r="I3934" s="133"/>
    </row>
    <row r="3935" spans="1:9">
      <c r="A3935" s="123">
        <v>84159010</v>
      </c>
      <c r="B3935" s="124" t="s">
        <v>3838</v>
      </c>
      <c r="C3935" s="125"/>
      <c r="D3935" s="138">
        <v>4.3932000000000002</v>
      </c>
      <c r="E3935" s="138">
        <v>9.2860999999999994</v>
      </c>
      <c r="F3935" s="133"/>
      <c r="G3935" s="133"/>
      <c r="H3935" s="133"/>
      <c r="I3935" s="133"/>
    </row>
    <row r="3936" spans="1:9" ht="27">
      <c r="A3936" s="123">
        <v>84159020</v>
      </c>
      <c r="B3936" s="124" t="s">
        <v>3839</v>
      </c>
      <c r="C3936" s="125"/>
      <c r="D3936" s="136">
        <v>2.0667</v>
      </c>
      <c r="E3936" s="136">
        <v>8.8295999999999992</v>
      </c>
      <c r="F3936" s="133"/>
      <c r="G3936" s="133"/>
      <c r="H3936" s="133"/>
      <c r="I3936" s="133"/>
    </row>
    <row r="3937" spans="1:9" ht="27">
      <c r="A3937" s="123">
        <v>84159090</v>
      </c>
      <c r="B3937" s="124" t="s">
        <v>3840</v>
      </c>
      <c r="C3937" s="125"/>
      <c r="D3937" s="136">
        <v>6.7167000000000003</v>
      </c>
      <c r="E3937" s="136">
        <v>19.4343</v>
      </c>
      <c r="F3937" s="133"/>
      <c r="G3937" s="133"/>
      <c r="H3937" s="133"/>
      <c r="I3937" s="133"/>
    </row>
    <row r="3938" spans="1:9">
      <c r="A3938" s="123">
        <v>84161000</v>
      </c>
      <c r="B3938" s="124" t="s">
        <v>3841</v>
      </c>
      <c r="C3938" s="125"/>
      <c r="D3938" s="136">
        <v>4.0269000000000004</v>
      </c>
      <c r="E3938" s="136">
        <v>7.9185999999999996</v>
      </c>
      <c r="F3938" s="133"/>
      <c r="G3938" s="133"/>
      <c r="H3938" s="133"/>
      <c r="I3938" s="133"/>
    </row>
    <row r="3939" spans="1:9">
      <c r="A3939" s="123">
        <v>84162010</v>
      </c>
      <c r="B3939" s="124" t="s">
        <v>3842</v>
      </c>
      <c r="C3939" s="125"/>
      <c r="D3939" s="138">
        <v>2.4836999999999998</v>
      </c>
      <c r="E3939" s="138">
        <v>34.3812</v>
      </c>
      <c r="F3939" s="133"/>
      <c r="G3939" s="133"/>
      <c r="H3939" s="133"/>
      <c r="I3939" s="133"/>
    </row>
    <row r="3940" spans="1:9">
      <c r="A3940" s="123">
        <v>84163000</v>
      </c>
      <c r="B3940" s="124" t="s">
        <v>3843</v>
      </c>
      <c r="C3940" s="125"/>
      <c r="D3940" s="138">
        <v>5.7676999999999996</v>
      </c>
      <c r="E3940" s="138">
        <v>10.7012</v>
      </c>
      <c r="F3940" s="133"/>
      <c r="G3940" s="133"/>
      <c r="H3940" s="133"/>
      <c r="I3940" s="133"/>
    </row>
    <row r="3941" spans="1:9" ht="27">
      <c r="A3941" s="123">
        <v>84169000</v>
      </c>
      <c r="B3941" s="124" t="s">
        <v>3844</v>
      </c>
      <c r="C3941" s="125"/>
      <c r="D3941" s="138">
        <v>10.5227</v>
      </c>
      <c r="E3941" s="138">
        <v>11.4931</v>
      </c>
      <c r="F3941" s="133"/>
      <c r="G3941" s="133"/>
      <c r="H3941" s="133"/>
      <c r="I3941" s="133"/>
    </row>
    <row r="3942" spans="1:9">
      <c r="A3942" s="123">
        <v>84171010</v>
      </c>
      <c r="B3942" s="124" t="s">
        <v>3845</v>
      </c>
      <c r="C3942" s="125"/>
      <c r="D3942" s="136">
        <v>6.1291000000000002</v>
      </c>
      <c r="E3942" s="136">
        <v>8.6085999999999991</v>
      </c>
      <c r="F3942" s="133"/>
      <c r="G3942" s="133"/>
      <c r="H3942" s="133"/>
      <c r="I3942" s="133"/>
    </row>
    <row r="3943" spans="1:9" ht="27">
      <c r="A3943" s="123">
        <v>84171020</v>
      </c>
      <c r="B3943" s="124" t="s">
        <v>3846</v>
      </c>
      <c r="C3943" s="125"/>
      <c r="D3943" s="138">
        <v>2.0129999999999999</v>
      </c>
      <c r="E3943" s="138">
        <v>6.5419</v>
      </c>
      <c r="F3943" s="133"/>
      <c r="G3943" s="133"/>
      <c r="H3943" s="133"/>
      <c r="I3943" s="133"/>
    </row>
    <row r="3944" spans="1:9">
      <c r="A3944" s="123">
        <v>84171090</v>
      </c>
      <c r="B3944" s="124" t="s">
        <v>3847</v>
      </c>
      <c r="C3944" s="125"/>
      <c r="D3944" s="138">
        <v>3.8304999999999998</v>
      </c>
      <c r="E3944" s="138">
        <v>7.6082000000000001</v>
      </c>
      <c r="F3944" s="133"/>
      <c r="G3944" s="133"/>
      <c r="H3944" s="133"/>
      <c r="I3944" s="133"/>
    </row>
    <row r="3945" spans="1:9" ht="27">
      <c r="A3945" s="123">
        <v>84172000</v>
      </c>
      <c r="B3945" s="124" t="s">
        <v>3848</v>
      </c>
      <c r="C3945" s="125"/>
      <c r="D3945" s="136">
        <v>2.3622000000000001</v>
      </c>
      <c r="E3945" s="136">
        <v>9.2813999999999997</v>
      </c>
      <c r="F3945" s="133"/>
      <c r="G3945" s="133"/>
      <c r="H3945" s="133"/>
      <c r="I3945" s="133"/>
    </row>
    <row r="3946" spans="1:9" ht="27">
      <c r="A3946" s="123">
        <v>84178090</v>
      </c>
      <c r="B3946" s="124" t="s">
        <v>3849</v>
      </c>
      <c r="C3946" s="125"/>
      <c r="D3946" s="138">
        <v>2.6141000000000001</v>
      </c>
      <c r="E3946" s="138">
        <v>3.0327999999999999</v>
      </c>
      <c r="F3946" s="133"/>
      <c r="G3946" s="133"/>
      <c r="H3946" s="133"/>
      <c r="I3946" s="133"/>
    </row>
    <row r="3947" spans="1:9">
      <c r="A3947" s="123">
        <v>84179000</v>
      </c>
      <c r="B3947" s="124" t="s">
        <v>3850</v>
      </c>
      <c r="C3947" s="125"/>
      <c r="D3947" s="136">
        <v>2.7595000000000001</v>
      </c>
      <c r="E3947" s="136">
        <v>3.0988000000000002</v>
      </c>
      <c r="F3947" s="133"/>
      <c r="G3947" s="133"/>
      <c r="H3947" s="133"/>
      <c r="I3947" s="133"/>
    </row>
    <row r="3948" spans="1:9" ht="27">
      <c r="A3948" s="123">
        <v>84181000</v>
      </c>
      <c r="B3948" s="126" t="s">
        <v>3851</v>
      </c>
      <c r="C3948" s="125"/>
      <c r="D3948" s="136">
        <v>5.6669999999999998</v>
      </c>
      <c r="E3948" s="136">
        <v>5.4736000000000002</v>
      </c>
      <c r="F3948" s="133"/>
      <c r="G3948" s="133"/>
      <c r="H3948" s="133"/>
      <c r="I3948" s="133"/>
    </row>
    <row r="3949" spans="1:9">
      <c r="A3949" s="123">
        <v>84182100</v>
      </c>
      <c r="B3949" s="124" t="s">
        <v>3852</v>
      </c>
      <c r="C3949" s="125"/>
      <c r="D3949" s="136">
        <v>2.7658999999999998</v>
      </c>
      <c r="E3949" s="136">
        <v>3.0299</v>
      </c>
      <c r="F3949" s="133"/>
      <c r="G3949" s="133"/>
      <c r="H3949" s="133"/>
      <c r="I3949" s="133"/>
    </row>
    <row r="3950" spans="1:9">
      <c r="A3950" s="123">
        <v>84182900</v>
      </c>
      <c r="B3950" s="124" t="s">
        <v>3853</v>
      </c>
      <c r="C3950" s="125"/>
      <c r="D3950" s="136">
        <v>2.5333000000000001</v>
      </c>
      <c r="E3950" s="136">
        <v>3.0432000000000001</v>
      </c>
      <c r="F3950" s="133"/>
      <c r="G3950" s="133"/>
      <c r="H3950" s="133"/>
      <c r="I3950" s="133"/>
    </row>
    <row r="3951" spans="1:9">
      <c r="A3951" s="123">
        <v>84183000</v>
      </c>
      <c r="B3951" s="126" t="s">
        <v>3854</v>
      </c>
      <c r="C3951" s="125"/>
      <c r="D3951" s="136">
        <v>6.0301999999999998</v>
      </c>
      <c r="E3951" s="136">
        <v>6.7747999999999999</v>
      </c>
      <c r="F3951" s="133"/>
      <c r="G3951" s="133"/>
      <c r="H3951" s="133"/>
      <c r="I3951" s="133"/>
    </row>
    <row r="3952" spans="1:9">
      <c r="A3952" s="123">
        <v>84184000</v>
      </c>
      <c r="B3952" s="126" t="s">
        <v>3855</v>
      </c>
      <c r="C3952" s="125"/>
      <c r="D3952" s="136">
        <v>2.8593000000000002</v>
      </c>
      <c r="E3952" s="136">
        <v>4.9001000000000001</v>
      </c>
      <c r="F3952" s="133"/>
      <c r="G3952" s="133"/>
      <c r="H3952" s="133"/>
      <c r="I3952" s="133"/>
    </row>
    <row r="3953" spans="1:9">
      <c r="A3953" s="123">
        <v>84185010</v>
      </c>
      <c r="B3953" s="124" t="s">
        <v>3856</v>
      </c>
      <c r="C3953" s="125"/>
      <c r="D3953" s="136">
        <v>8.6390999999999991</v>
      </c>
      <c r="E3953" s="136">
        <v>11.841100000000001</v>
      </c>
      <c r="F3953" s="133"/>
      <c r="G3953" s="133"/>
      <c r="H3953" s="133"/>
      <c r="I3953" s="133"/>
    </row>
    <row r="3954" spans="1:9">
      <c r="A3954" s="123">
        <v>84185090</v>
      </c>
      <c r="B3954" s="124" t="s">
        <v>3857</v>
      </c>
      <c r="C3954" s="125"/>
      <c r="D3954" s="136">
        <v>4.5656999999999996</v>
      </c>
      <c r="E3954" s="136">
        <v>7.0014000000000003</v>
      </c>
      <c r="F3954" s="133"/>
      <c r="G3954" s="133"/>
      <c r="H3954" s="133"/>
      <c r="I3954" s="133"/>
    </row>
    <row r="3955" spans="1:9">
      <c r="A3955" s="123">
        <v>84186100</v>
      </c>
      <c r="B3955" s="126" t="s">
        <v>3858</v>
      </c>
      <c r="C3955" s="125"/>
      <c r="D3955" s="138">
        <v>7.7735000000000003</v>
      </c>
      <c r="E3955" s="138">
        <v>12.6959</v>
      </c>
      <c r="F3955" s="133"/>
      <c r="G3955" s="133"/>
      <c r="H3955" s="133"/>
      <c r="I3955" s="133"/>
    </row>
    <row r="3956" spans="1:9">
      <c r="A3956" s="123">
        <v>84186910</v>
      </c>
      <c r="B3956" s="124" t="s">
        <v>3859</v>
      </c>
      <c r="C3956" s="125"/>
      <c r="D3956" s="138">
        <v>3.6604999999999999</v>
      </c>
      <c r="E3956" s="138">
        <v>5.1172000000000004</v>
      </c>
      <c r="F3956" s="133"/>
      <c r="G3956" s="133"/>
      <c r="H3956" s="133"/>
      <c r="I3956" s="133"/>
    </row>
    <row r="3957" spans="1:9">
      <c r="A3957" s="123">
        <v>84186920</v>
      </c>
      <c r="B3957" s="124" t="s">
        <v>3860</v>
      </c>
      <c r="C3957" s="125"/>
      <c r="D3957" s="136">
        <v>3.8601000000000001</v>
      </c>
      <c r="E3957" s="136">
        <v>25.466200000000001</v>
      </c>
      <c r="F3957" s="133"/>
      <c r="G3957" s="133"/>
      <c r="H3957" s="133"/>
      <c r="I3957" s="133"/>
    </row>
    <row r="3958" spans="1:9">
      <c r="A3958" s="123">
        <v>84186931</v>
      </c>
      <c r="B3958" s="124" t="s">
        <v>3861</v>
      </c>
      <c r="C3958" s="125"/>
      <c r="D3958" s="136">
        <v>11.5593</v>
      </c>
      <c r="E3958" s="136">
        <v>16.174199999999999</v>
      </c>
      <c r="F3958" s="133"/>
      <c r="G3958" s="133"/>
      <c r="H3958" s="133"/>
      <c r="I3958" s="133"/>
    </row>
    <row r="3959" spans="1:9">
      <c r="A3959" s="123">
        <v>84186932</v>
      </c>
      <c r="B3959" s="124" t="s">
        <v>3862</v>
      </c>
      <c r="C3959" s="125"/>
      <c r="D3959" s="136">
        <v>3.3481000000000001</v>
      </c>
      <c r="E3959" s="136">
        <v>7.1275000000000004</v>
      </c>
      <c r="F3959" s="133"/>
      <c r="G3959" s="133"/>
      <c r="H3959" s="133"/>
      <c r="I3959" s="133"/>
    </row>
    <row r="3960" spans="1:9">
      <c r="A3960" s="123">
        <v>84186940</v>
      </c>
      <c r="B3960" s="124" t="s">
        <v>3863</v>
      </c>
      <c r="C3960" s="125"/>
      <c r="D3960" s="136">
        <v>3.3130999999999999</v>
      </c>
      <c r="E3960" s="136">
        <v>3.7976999999999999</v>
      </c>
      <c r="F3960" s="133"/>
      <c r="G3960" s="133"/>
      <c r="H3960" s="133"/>
      <c r="I3960" s="133"/>
    </row>
    <row r="3961" spans="1:9">
      <c r="A3961" s="123">
        <v>84186999</v>
      </c>
      <c r="B3961" s="124" t="s">
        <v>3864</v>
      </c>
      <c r="C3961" s="125"/>
      <c r="D3961" s="136">
        <v>1.1692</v>
      </c>
      <c r="E3961" s="136">
        <v>9.673</v>
      </c>
      <c r="F3961" s="133"/>
      <c r="G3961" s="133"/>
      <c r="H3961" s="133"/>
      <c r="I3961" s="133"/>
    </row>
    <row r="3962" spans="1:9">
      <c r="A3962" s="123">
        <v>84189100</v>
      </c>
      <c r="B3962" s="124" t="s">
        <v>3865</v>
      </c>
      <c r="C3962" s="125"/>
      <c r="D3962" s="138">
        <v>6.9561999999999999</v>
      </c>
      <c r="E3962" s="138">
        <v>8.8117999999999999</v>
      </c>
      <c r="F3962" s="133"/>
      <c r="G3962" s="133"/>
      <c r="H3962" s="133"/>
      <c r="I3962" s="133"/>
    </row>
    <row r="3963" spans="1:9">
      <c r="A3963" s="123">
        <v>84189900</v>
      </c>
      <c r="B3963" s="124" t="s">
        <v>3866</v>
      </c>
      <c r="C3963" s="125"/>
      <c r="D3963" s="138">
        <v>1.4</v>
      </c>
      <c r="E3963" s="138">
        <v>1.8924000000000001</v>
      </c>
      <c r="F3963" s="133"/>
      <c r="G3963" s="133"/>
      <c r="H3963" s="133"/>
      <c r="I3963" s="133"/>
    </row>
    <row r="3964" spans="1:9" ht="27">
      <c r="A3964" s="123">
        <v>84191100</v>
      </c>
      <c r="B3964" s="124" t="s">
        <v>3867</v>
      </c>
      <c r="C3964" s="125"/>
      <c r="D3964" s="138">
        <v>2.1339000000000001</v>
      </c>
      <c r="E3964" s="138">
        <v>5.0933000000000002</v>
      </c>
      <c r="F3964" s="133"/>
      <c r="G3964" s="133"/>
      <c r="H3964" s="133"/>
      <c r="I3964" s="133"/>
    </row>
    <row r="3965" spans="1:9">
      <c r="A3965" s="123">
        <v>84191200</v>
      </c>
      <c r="B3965" s="126" t="s">
        <v>3868</v>
      </c>
      <c r="C3965" s="125"/>
      <c r="D3965" s="136">
        <v>5.9821999999999997</v>
      </c>
      <c r="E3965" s="136">
        <v>12.4895</v>
      </c>
      <c r="F3965" s="133"/>
      <c r="G3965" s="133"/>
      <c r="H3965" s="133"/>
      <c r="I3965" s="133"/>
    </row>
    <row r="3966" spans="1:9">
      <c r="A3966" s="123">
        <v>84191900</v>
      </c>
      <c r="B3966" s="126" t="s">
        <v>139</v>
      </c>
      <c r="C3966" s="125"/>
      <c r="D3966" s="136">
        <v>13.076499999999999</v>
      </c>
      <c r="E3966" s="136">
        <v>61.653100000000002</v>
      </c>
      <c r="F3966" s="133"/>
      <c r="G3966" s="133"/>
      <c r="H3966" s="133"/>
      <c r="I3966" s="133"/>
    </row>
    <row r="3967" spans="1:9">
      <c r="A3967" s="123">
        <v>84192000</v>
      </c>
      <c r="B3967" s="124" t="s">
        <v>3869</v>
      </c>
      <c r="C3967" s="125"/>
      <c r="D3967" s="138">
        <v>2.8822000000000001</v>
      </c>
      <c r="E3967" s="138">
        <v>5.9352</v>
      </c>
      <c r="F3967" s="133"/>
      <c r="G3967" s="133"/>
      <c r="H3967" s="133"/>
      <c r="I3967" s="133"/>
    </row>
    <row r="3968" spans="1:9">
      <c r="A3968" s="123">
        <v>84193300</v>
      </c>
      <c r="B3968" s="126" t="s">
        <v>3870</v>
      </c>
      <c r="C3968" s="125"/>
      <c r="D3968" s="136">
        <v>0.81169999999999998</v>
      </c>
      <c r="E3968" s="136">
        <v>8.2385000000000002</v>
      </c>
      <c r="F3968" s="133"/>
      <c r="G3968" s="133"/>
      <c r="H3968" s="133"/>
      <c r="I3968" s="133"/>
    </row>
    <row r="3969" spans="1:9">
      <c r="A3969" s="123">
        <v>84193400</v>
      </c>
      <c r="B3969" s="126" t="s">
        <v>3871</v>
      </c>
      <c r="C3969" s="125"/>
      <c r="D3969" s="138">
        <v>2.9373999999999998</v>
      </c>
      <c r="E3969" s="138">
        <v>5.0415999999999999</v>
      </c>
      <c r="F3969" s="133"/>
      <c r="G3969" s="133"/>
      <c r="H3969" s="133"/>
      <c r="I3969" s="133"/>
    </row>
    <row r="3970" spans="1:9">
      <c r="A3970" s="123">
        <v>84193500</v>
      </c>
      <c r="B3970" s="126" t="s">
        <v>3872</v>
      </c>
      <c r="C3970" s="125"/>
      <c r="D3970" s="138">
        <v>4.758</v>
      </c>
      <c r="E3970" s="138">
        <v>7.7279999999999998</v>
      </c>
      <c r="F3970" s="133"/>
      <c r="G3970" s="133"/>
      <c r="H3970" s="133"/>
      <c r="I3970" s="133"/>
    </row>
    <row r="3971" spans="1:9">
      <c r="A3971" s="123">
        <v>84193900</v>
      </c>
      <c r="B3971" s="124" t="s">
        <v>3873</v>
      </c>
      <c r="C3971" s="125"/>
      <c r="D3971" s="138">
        <v>10.758699999999999</v>
      </c>
      <c r="E3971" s="138">
        <v>10.758699999999999</v>
      </c>
      <c r="F3971" s="133"/>
      <c r="G3971" s="133"/>
      <c r="H3971" s="133"/>
      <c r="I3971" s="133"/>
    </row>
    <row r="3972" spans="1:9">
      <c r="A3972" s="123">
        <v>84194010</v>
      </c>
      <c r="B3972" s="124" t="s">
        <v>3874</v>
      </c>
      <c r="C3972" s="125"/>
      <c r="D3972" s="136">
        <v>4.2857000000000003</v>
      </c>
      <c r="E3972" s="136">
        <v>9.7081999999999997</v>
      </c>
      <c r="F3972" s="133"/>
      <c r="G3972" s="133"/>
      <c r="H3972" s="133"/>
      <c r="I3972" s="133"/>
    </row>
    <row r="3973" spans="1:9" ht="27">
      <c r="A3973" s="123">
        <v>84194020</v>
      </c>
      <c r="B3973" s="124" t="s">
        <v>3875</v>
      </c>
      <c r="C3973" s="125"/>
      <c r="D3973" s="138">
        <v>3.5407999999999999</v>
      </c>
      <c r="E3973" s="138">
        <v>5.4335000000000004</v>
      </c>
      <c r="F3973" s="133"/>
      <c r="G3973" s="133"/>
      <c r="H3973" s="133"/>
      <c r="I3973" s="133"/>
    </row>
    <row r="3974" spans="1:9">
      <c r="A3974" s="123">
        <v>84194090</v>
      </c>
      <c r="B3974" s="124" t="s">
        <v>3876</v>
      </c>
      <c r="C3974" s="125"/>
      <c r="D3974" s="136">
        <v>5.2192999999999996</v>
      </c>
      <c r="E3974" s="136">
        <v>12.0619</v>
      </c>
      <c r="F3974" s="133"/>
      <c r="G3974" s="133"/>
      <c r="H3974" s="133"/>
      <c r="I3974" s="133"/>
    </row>
    <row r="3975" spans="1:9">
      <c r="A3975" s="123">
        <v>84195010</v>
      </c>
      <c r="B3975" s="124" t="s">
        <v>3877</v>
      </c>
      <c r="C3975" s="125"/>
      <c r="D3975" s="136">
        <v>5.7507999999999999</v>
      </c>
      <c r="E3975" s="136">
        <v>22.5306</v>
      </c>
      <c r="F3975" s="133"/>
      <c r="G3975" s="133"/>
      <c r="H3975" s="133"/>
      <c r="I3975" s="133"/>
    </row>
    <row r="3976" spans="1:9">
      <c r="A3976" s="123">
        <v>84195021</v>
      </c>
      <c r="B3976" s="124" t="s">
        <v>3878</v>
      </c>
      <c r="C3976" s="125"/>
      <c r="D3976" s="138">
        <v>6.6304999999999996</v>
      </c>
      <c r="E3976" s="138">
        <v>10.427899999999999</v>
      </c>
      <c r="F3976" s="133"/>
      <c r="G3976" s="133"/>
      <c r="H3976" s="133"/>
      <c r="I3976" s="133"/>
    </row>
    <row r="3977" spans="1:9">
      <c r="A3977" s="123">
        <v>84195029</v>
      </c>
      <c r="B3977" s="124" t="s">
        <v>3879</v>
      </c>
      <c r="C3977" s="125"/>
      <c r="D3977" s="136">
        <v>7.5517000000000003</v>
      </c>
      <c r="E3977" s="136">
        <v>19.093900000000001</v>
      </c>
      <c r="F3977" s="133"/>
      <c r="G3977" s="133"/>
      <c r="H3977" s="133"/>
      <c r="I3977" s="133"/>
    </row>
    <row r="3978" spans="1:9" ht="27">
      <c r="A3978" s="123">
        <v>84195090</v>
      </c>
      <c r="B3978" s="124" t="s">
        <v>3880</v>
      </c>
      <c r="C3978" s="125"/>
      <c r="D3978" s="138">
        <v>3.5344000000000002</v>
      </c>
      <c r="E3978" s="138">
        <v>19.709499999999998</v>
      </c>
      <c r="F3978" s="133"/>
      <c r="G3978" s="133"/>
      <c r="H3978" s="133"/>
      <c r="I3978" s="133"/>
    </row>
    <row r="3979" spans="1:9">
      <c r="A3979" s="123">
        <v>84196000</v>
      </c>
      <c r="B3979" s="124" t="s">
        <v>3881</v>
      </c>
      <c r="C3979" s="125"/>
      <c r="D3979" s="136">
        <v>3.5676999999999999</v>
      </c>
      <c r="E3979" s="136">
        <v>9.4085999999999999</v>
      </c>
      <c r="F3979" s="133"/>
      <c r="G3979" s="133"/>
      <c r="H3979" s="133"/>
      <c r="I3979" s="133"/>
    </row>
    <row r="3980" spans="1:9" ht="27">
      <c r="A3980" s="123">
        <v>84198110</v>
      </c>
      <c r="B3980" s="124" t="s">
        <v>3882</v>
      </c>
      <c r="C3980" s="125"/>
      <c r="D3980" s="138">
        <v>4.1816000000000004</v>
      </c>
      <c r="E3980" s="138">
        <v>8.9100999999999999</v>
      </c>
      <c r="F3980" s="133"/>
      <c r="G3980" s="133"/>
      <c r="H3980" s="133"/>
      <c r="I3980" s="133"/>
    </row>
    <row r="3981" spans="1:9">
      <c r="A3981" s="123">
        <v>84198190</v>
      </c>
      <c r="B3981" s="124" t="s">
        <v>3883</v>
      </c>
      <c r="C3981" s="125"/>
      <c r="D3981" s="138">
        <v>3.5065</v>
      </c>
      <c r="E3981" s="138">
        <v>7.0083000000000002</v>
      </c>
      <c r="F3981" s="133"/>
      <c r="G3981" s="133"/>
      <c r="H3981" s="133"/>
      <c r="I3981" s="133"/>
    </row>
    <row r="3982" spans="1:9" ht="27">
      <c r="A3982" s="123">
        <v>84198919</v>
      </c>
      <c r="B3982" s="124" t="s">
        <v>3884</v>
      </c>
      <c r="C3982" s="125"/>
      <c r="D3982" s="138">
        <v>23.066199999999998</v>
      </c>
      <c r="E3982" s="138">
        <v>87.457400000000007</v>
      </c>
      <c r="F3982" s="133"/>
      <c r="G3982" s="133"/>
      <c r="H3982" s="133"/>
      <c r="I3982" s="133"/>
    </row>
    <row r="3983" spans="1:9">
      <c r="A3983" s="123">
        <v>84198920</v>
      </c>
      <c r="B3983" s="124" t="s">
        <v>3885</v>
      </c>
      <c r="C3983" s="125"/>
      <c r="D3983" s="138">
        <v>4.1360000000000001</v>
      </c>
      <c r="E3983" s="138">
        <v>10.771000000000001</v>
      </c>
      <c r="F3983" s="133"/>
      <c r="G3983" s="133"/>
      <c r="H3983" s="133"/>
      <c r="I3983" s="133"/>
    </row>
    <row r="3984" spans="1:9">
      <c r="A3984" s="123">
        <v>84198930</v>
      </c>
      <c r="B3984" s="124" t="s">
        <v>3886</v>
      </c>
      <c r="C3984" s="125"/>
      <c r="D3984" s="138">
        <v>6.3090999999999999</v>
      </c>
      <c r="E3984" s="138">
        <v>10.3756</v>
      </c>
      <c r="F3984" s="133"/>
      <c r="G3984" s="133"/>
      <c r="H3984" s="133"/>
      <c r="I3984" s="133"/>
    </row>
    <row r="3985" spans="1:9">
      <c r="A3985" s="123">
        <v>84198940</v>
      </c>
      <c r="B3985" s="124" t="s">
        <v>3887</v>
      </c>
      <c r="C3985" s="125"/>
      <c r="D3985" s="136">
        <v>3.1194000000000002</v>
      </c>
      <c r="E3985" s="136">
        <v>7.6109999999999998</v>
      </c>
      <c r="F3985" s="133"/>
      <c r="G3985" s="133"/>
      <c r="H3985" s="133"/>
      <c r="I3985" s="133"/>
    </row>
    <row r="3986" spans="1:9" ht="27">
      <c r="A3986" s="123">
        <v>84198991</v>
      </c>
      <c r="B3986" s="124" t="s">
        <v>3888</v>
      </c>
      <c r="C3986" s="125"/>
      <c r="D3986" s="138">
        <v>3.4813000000000001</v>
      </c>
      <c r="E3986" s="138">
        <v>31.793600000000001</v>
      </c>
      <c r="F3986" s="133"/>
      <c r="G3986" s="133"/>
      <c r="H3986" s="133"/>
      <c r="I3986" s="133"/>
    </row>
    <row r="3987" spans="1:9">
      <c r="A3987" s="123">
        <v>84198999</v>
      </c>
      <c r="B3987" s="124" t="s">
        <v>3889</v>
      </c>
      <c r="C3987" s="125"/>
      <c r="D3987" s="138">
        <v>0.40479999999999999</v>
      </c>
      <c r="E3987" s="138">
        <v>0.64829999999999999</v>
      </c>
      <c r="F3987" s="133"/>
      <c r="G3987" s="133"/>
      <c r="H3987" s="133"/>
      <c r="I3987" s="133"/>
    </row>
    <row r="3988" spans="1:9" ht="27">
      <c r="A3988" s="123">
        <v>84199010</v>
      </c>
      <c r="B3988" s="124" t="s">
        <v>3890</v>
      </c>
      <c r="C3988" s="125"/>
      <c r="D3988" s="136">
        <v>6.4249000000000001</v>
      </c>
      <c r="E3988" s="136">
        <v>8.3650000000000002</v>
      </c>
      <c r="F3988" s="133"/>
      <c r="G3988" s="133"/>
      <c r="H3988" s="133"/>
      <c r="I3988" s="133"/>
    </row>
    <row r="3989" spans="1:9" ht="27">
      <c r="A3989" s="123">
        <v>84199020</v>
      </c>
      <c r="B3989" s="124" t="s">
        <v>3891</v>
      </c>
      <c r="C3989" s="125"/>
      <c r="D3989" s="136">
        <v>4.8101000000000003</v>
      </c>
      <c r="E3989" s="136">
        <v>29.1325</v>
      </c>
      <c r="F3989" s="133"/>
      <c r="G3989" s="133"/>
      <c r="H3989" s="133"/>
      <c r="I3989" s="133"/>
    </row>
    <row r="3990" spans="1:9">
      <c r="A3990" s="123">
        <v>84199031</v>
      </c>
      <c r="B3990" s="124" t="s">
        <v>3892</v>
      </c>
      <c r="C3990" s="125"/>
      <c r="D3990" s="136">
        <v>2.5003000000000002</v>
      </c>
      <c r="E3990" s="136">
        <v>5.9824000000000002</v>
      </c>
      <c r="F3990" s="133"/>
      <c r="G3990" s="133"/>
      <c r="H3990" s="133"/>
      <c r="I3990" s="133"/>
    </row>
    <row r="3991" spans="1:9">
      <c r="A3991" s="123">
        <v>84199039</v>
      </c>
      <c r="B3991" s="124" t="s">
        <v>3893</v>
      </c>
      <c r="C3991" s="125"/>
      <c r="D3991" s="138">
        <v>1.077</v>
      </c>
      <c r="E3991" s="138">
        <v>5.4809000000000001</v>
      </c>
      <c r="F3991" s="133"/>
      <c r="G3991" s="133"/>
      <c r="H3991" s="133"/>
      <c r="I3991" s="133"/>
    </row>
    <row r="3992" spans="1:9">
      <c r="A3992" s="123">
        <v>84199040</v>
      </c>
      <c r="B3992" s="124" t="s">
        <v>3894</v>
      </c>
      <c r="C3992" s="125"/>
      <c r="D3992" s="136">
        <v>4.2454000000000001</v>
      </c>
      <c r="E3992" s="136">
        <v>6.6877000000000004</v>
      </c>
      <c r="F3992" s="133"/>
      <c r="G3992" s="133"/>
      <c r="H3992" s="133"/>
      <c r="I3992" s="133"/>
    </row>
    <row r="3993" spans="1:9" ht="27">
      <c r="A3993" s="123">
        <v>84199090</v>
      </c>
      <c r="B3993" s="124" t="s">
        <v>3895</v>
      </c>
      <c r="C3993" s="125"/>
      <c r="D3993" s="138">
        <v>2.7081</v>
      </c>
      <c r="E3993" s="138">
        <v>7.9649000000000001</v>
      </c>
      <c r="F3993" s="133"/>
      <c r="G3993" s="133"/>
      <c r="H3993" s="133"/>
      <c r="I3993" s="133"/>
    </row>
    <row r="3994" spans="1:9">
      <c r="A3994" s="123">
        <v>84201010</v>
      </c>
      <c r="B3994" s="124" t="s">
        <v>3896</v>
      </c>
      <c r="C3994" s="125"/>
      <c r="D3994" s="136">
        <v>3.7765</v>
      </c>
      <c r="E3994" s="136">
        <v>6.6680999999999999</v>
      </c>
      <c r="F3994" s="133"/>
      <c r="G3994" s="133"/>
      <c r="H3994" s="133"/>
      <c r="I3994" s="133"/>
    </row>
    <row r="3995" spans="1:9" ht="27">
      <c r="A3995" s="123">
        <v>84201090</v>
      </c>
      <c r="B3995" s="124" t="s">
        <v>3897</v>
      </c>
      <c r="C3995" s="125"/>
      <c r="D3995" s="138">
        <v>2.677</v>
      </c>
      <c r="E3995" s="138">
        <v>7.6341999999999999</v>
      </c>
      <c r="F3995" s="133"/>
      <c r="G3995" s="133"/>
      <c r="H3995" s="133"/>
      <c r="I3995" s="133"/>
    </row>
    <row r="3996" spans="1:9">
      <c r="A3996" s="123">
        <v>84209100</v>
      </c>
      <c r="B3996" s="124" t="s">
        <v>3898</v>
      </c>
      <c r="C3996" s="125"/>
      <c r="D3996" s="136">
        <v>3.8565</v>
      </c>
      <c r="E3996" s="136">
        <v>7.1212999999999997</v>
      </c>
      <c r="F3996" s="133"/>
      <c r="G3996" s="133"/>
      <c r="H3996" s="133"/>
      <c r="I3996" s="133"/>
    </row>
    <row r="3997" spans="1:9" ht="27">
      <c r="A3997" s="123">
        <v>84209900</v>
      </c>
      <c r="B3997" s="124" t="s">
        <v>3899</v>
      </c>
      <c r="C3997" s="125"/>
      <c r="D3997" s="138">
        <v>13.506399999999999</v>
      </c>
      <c r="E3997" s="138">
        <v>13.506399999999999</v>
      </c>
      <c r="F3997" s="133"/>
      <c r="G3997" s="133"/>
      <c r="H3997" s="133"/>
      <c r="I3997" s="133"/>
    </row>
    <row r="3998" spans="1:9">
      <c r="A3998" s="123">
        <v>84211190</v>
      </c>
      <c r="B3998" s="124" t="s">
        <v>3900</v>
      </c>
      <c r="C3998" s="125"/>
      <c r="D3998" s="136">
        <v>7.8125</v>
      </c>
      <c r="E3998" s="136">
        <v>15.778600000000001</v>
      </c>
      <c r="F3998" s="133"/>
      <c r="G3998" s="133"/>
      <c r="H3998" s="133"/>
      <c r="I3998" s="133"/>
    </row>
    <row r="3999" spans="1:9" ht="27">
      <c r="A3999" s="123">
        <v>84211290</v>
      </c>
      <c r="B3999" s="124" t="s">
        <v>3901</v>
      </c>
      <c r="C3999" s="125"/>
      <c r="D3999" s="138">
        <v>9.6944999999999997</v>
      </c>
      <c r="E3999" s="138">
        <v>15.8347</v>
      </c>
      <c r="F3999" s="133"/>
      <c r="G3999" s="133"/>
      <c r="H3999" s="133"/>
      <c r="I3999" s="133"/>
    </row>
    <row r="4000" spans="1:9">
      <c r="A4000" s="123">
        <v>84211910</v>
      </c>
      <c r="B4000" s="124" t="s">
        <v>3902</v>
      </c>
      <c r="C4000" s="125"/>
      <c r="D4000" s="136">
        <v>2.4735999999999998</v>
      </c>
      <c r="E4000" s="136">
        <v>8.8298000000000005</v>
      </c>
      <c r="F4000" s="133"/>
      <c r="G4000" s="133"/>
      <c r="H4000" s="133"/>
      <c r="I4000" s="133"/>
    </row>
    <row r="4001" spans="1:9" ht="27">
      <c r="A4001" s="123">
        <v>84211990</v>
      </c>
      <c r="B4001" s="124" t="s">
        <v>3903</v>
      </c>
      <c r="C4001" s="125"/>
      <c r="D4001" s="138">
        <v>2.6211000000000002</v>
      </c>
      <c r="E4001" s="138">
        <v>6.2576000000000001</v>
      </c>
      <c r="F4001" s="133"/>
      <c r="G4001" s="133"/>
      <c r="H4001" s="133"/>
      <c r="I4001" s="133"/>
    </row>
    <row r="4002" spans="1:9">
      <c r="A4002" s="123">
        <v>84212100</v>
      </c>
      <c r="B4002" s="124" t="s">
        <v>3904</v>
      </c>
      <c r="C4002" s="125"/>
      <c r="D4002" s="136">
        <v>2.6341000000000001</v>
      </c>
      <c r="E4002" s="136">
        <v>3.7035999999999998</v>
      </c>
      <c r="F4002" s="133"/>
      <c r="G4002" s="133"/>
      <c r="H4002" s="133"/>
      <c r="I4002" s="133"/>
    </row>
    <row r="4003" spans="1:9" ht="27">
      <c r="A4003" s="123">
        <v>84212200</v>
      </c>
      <c r="B4003" s="124" t="s">
        <v>3905</v>
      </c>
      <c r="C4003" s="125"/>
      <c r="D4003" s="138">
        <v>21.674800000000001</v>
      </c>
      <c r="E4003" s="138">
        <v>24.769100000000002</v>
      </c>
      <c r="F4003" s="133"/>
      <c r="G4003" s="133"/>
      <c r="H4003" s="133"/>
      <c r="I4003" s="133"/>
    </row>
    <row r="4004" spans="1:9">
      <c r="A4004" s="123">
        <v>84212300</v>
      </c>
      <c r="B4004" s="126" t="s">
        <v>3906</v>
      </c>
      <c r="C4004" s="125"/>
      <c r="D4004" s="138">
        <v>4.9023000000000003</v>
      </c>
      <c r="E4004" s="138">
        <v>8.1846999999999994</v>
      </c>
      <c r="F4004" s="133"/>
      <c r="G4004" s="133"/>
      <c r="H4004" s="133"/>
      <c r="I4004" s="133"/>
    </row>
    <row r="4005" spans="1:9">
      <c r="A4005" s="123">
        <v>84212911</v>
      </c>
      <c r="B4005" s="124" t="s">
        <v>3907</v>
      </c>
      <c r="C4005" s="125"/>
      <c r="D4005" s="138">
        <v>2.2888999999999999</v>
      </c>
      <c r="E4005" s="138">
        <v>3.2313000000000001</v>
      </c>
      <c r="F4005" s="133"/>
      <c r="G4005" s="133"/>
      <c r="H4005" s="133"/>
      <c r="I4005" s="133"/>
    </row>
    <row r="4006" spans="1:9">
      <c r="A4006" s="123">
        <v>84212920</v>
      </c>
      <c r="B4006" s="124" t="s">
        <v>3908</v>
      </c>
      <c r="C4006" s="125"/>
      <c r="D4006" s="136">
        <v>3.7663000000000002</v>
      </c>
      <c r="E4006" s="136">
        <v>13.886799999999999</v>
      </c>
      <c r="F4006" s="133"/>
      <c r="G4006" s="133"/>
      <c r="H4006" s="133"/>
      <c r="I4006" s="133"/>
    </row>
    <row r="4007" spans="1:9">
      <c r="A4007" s="123">
        <v>84212930</v>
      </c>
      <c r="B4007" s="124" t="s">
        <v>3909</v>
      </c>
      <c r="C4007" s="125"/>
      <c r="D4007" s="136">
        <v>3.2330999999999999</v>
      </c>
      <c r="E4007" s="136">
        <v>4.6515000000000004</v>
      </c>
      <c r="F4007" s="133"/>
      <c r="G4007" s="133"/>
      <c r="H4007" s="133"/>
      <c r="I4007" s="133"/>
    </row>
    <row r="4008" spans="1:9">
      <c r="A4008" s="123">
        <v>84212990</v>
      </c>
      <c r="B4008" s="124" t="s">
        <v>3910</v>
      </c>
      <c r="C4008" s="125"/>
      <c r="D4008" s="136">
        <v>13.194000000000001</v>
      </c>
      <c r="E4008" s="136">
        <v>24.054600000000001</v>
      </c>
      <c r="F4008" s="133"/>
      <c r="G4008" s="133"/>
      <c r="H4008" s="133"/>
      <c r="I4008" s="133"/>
    </row>
    <row r="4009" spans="1:9">
      <c r="A4009" s="123">
        <v>84213100</v>
      </c>
      <c r="B4009" s="126" t="s">
        <v>3911</v>
      </c>
      <c r="C4009" s="125"/>
      <c r="D4009" s="136">
        <v>3.4169</v>
      </c>
      <c r="E4009" s="136">
        <v>4.5768000000000004</v>
      </c>
      <c r="F4009" s="133"/>
      <c r="G4009" s="133"/>
      <c r="H4009" s="133"/>
      <c r="I4009" s="133"/>
    </row>
    <row r="4010" spans="1:9">
      <c r="A4010" s="123">
        <v>84213200</v>
      </c>
      <c r="B4010" s="126" t="s">
        <v>3912</v>
      </c>
      <c r="C4010" s="125"/>
      <c r="D4010" s="136">
        <v>8.9021000000000008</v>
      </c>
      <c r="E4010" s="136">
        <v>14.9345</v>
      </c>
      <c r="F4010" s="133"/>
      <c r="G4010" s="133"/>
      <c r="H4010" s="133"/>
      <c r="I4010" s="133"/>
    </row>
    <row r="4011" spans="1:9">
      <c r="A4011" s="123">
        <v>84213910</v>
      </c>
      <c r="B4011" s="124" t="s">
        <v>3913</v>
      </c>
      <c r="C4011" s="125"/>
      <c r="D4011" s="138">
        <v>3.5013000000000001</v>
      </c>
      <c r="E4011" s="138">
        <v>7.4734999999999996</v>
      </c>
      <c r="F4011" s="133"/>
      <c r="G4011" s="133"/>
      <c r="H4011" s="133"/>
      <c r="I4011" s="133"/>
    </row>
    <row r="4012" spans="1:9">
      <c r="A4012" s="123">
        <v>84213930</v>
      </c>
      <c r="B4012" s="124" t="s">
        <v>3914</v>
      </c>
      <c r="C4012" s="125"/>
      <c r="D4012" s="136">
        <v>4.2923</v>
      </c>
      <c r="E4012" s="136">
        <v>5.0644</v>
      </c>
      <c r="F4012" s="133"/>
      <c r="G4012" s="133"/>
      <c r="H4012" s="133"/>
      <c r="I4012" s="133"/>
    </row>
    <row r="4013" spans="1:9">
      <c r="A4013" s="123">
        <v>84213990</v>
      </c>
      <c r="B4013" s="124" t="s">
        <v>3915</v>
      </c>
      <c r="C4013" s="125"/>
      <c r="D4013" s="136">
        <v>2.8605999999999998</v>
      </c>
      <c r="E4013" s="136">
        <v>11.7713</v>
      </c>
      <c r="F4013" s="133"/>
      <c r="G4013" s="133"/>
      <c r="H4013" s="133"/>
      <c r="I4013" s="133"/>
    </row>
    <row r="4014" spans="1:9">
      <c r="A4014" s="123">
        <v>84219110</v>
      </c>
      <c r="B4014" s="124" t="s">
        <v>3916</v>
      </c>
      <c r="C4014" s="125"/>
      <c r="D4014" s="136">
        <v>4.8577000000000004</v>
      </c>
      <c r="E4014" s="136">
        <v>6.5957999999999997</v>
      </c>
      <c r="F4014" s="133"/>
      <c r="G4014" s="133"/>
      <c r="H4014" s="133"/>
      <c r="I4014" s="133"/>
    </row>
    <row r="4015" spans="1:9">
      <c r="A4015" s="123">
        <v>84219199</v>
      </c>
      <c r="B4015" s="124" t="s">
        <v>3917</v>
      </c>
      <c r="C4015" s="125"/>
      <c r="D4015" s="136">
        <v>12.5</v>
      </c>
      <c r="E4015" s="136">
        <v>12.5</v>
      </c>
      <c r="F4015" s="133"/>
      <c r="G4015" s="133"/>
      <c r="H4015" s="133"/>
      <c r="I4015" s="133"/>
    </row>
    <row r="4016" spans="1:9">
      <c r="A4016" s="123">
        <v>84219910</v>
      </c>
      <c r="B4016" s="124" t="s">
        <v>3918</v>
      </c>
      <c r="C4016" s="125"/>
      <c r="D4016" s="136">
        <v>4.4256000000000002</v>
      </c>
      <c r="E4016" s="136">
        <v>18.438600000000001</v>
      </c>
      <c r="F4016" s="133"/>
      <c r="G4016" s="133"/>
      <c r="H4016" s="133"/>
      <c r="I4016" s="133"/>
    </row>
    <row r="4017" spans="1:9">
      <c r="A4017" s="123">
        <v>84219920</v>
      </c>
      <c r="B4017" s="124" t="s">
        <v>1799</v>
      </c>
      <c r="C4017" s="125"/>
      <c r="D4017" s="136">
        <v>3.3639000000000001</v>
      </c>
      <c r="E4017" s="136">
        <v>7.4898999999999996</v>
      </c>
      <c r="F4017" s="133"/>
      <c r="G4017" s="133"/>
      <c r="H4017" s="133"/>
      <c r="I4017" s="133"/>
    </row>
    <row r="4018" spans="1:9" ht="27">
      <c r="A4018" s="123">
        <v>84219991</v>
      </c>
      <c r="B4018" s="124" t="s">
        <v>3919</v>
      </c>
      <c r="C4018" s="125"/>
      <c r="D4018" s="136">
        <v>3.7622</v>
      </c>
      <c r="E4018" s="136">
        <v>4.4458000000000002</v>
      </c>
      <c r="F4018" s="133"/>
      <c r="G4018" s="133"/>
      <c r="H4018" s="133"/>
      <c r="I4018" s="133"/>
    </row>
    <row r="4019" spans="1:9">
      <c r="A4019" s="123">
        <v>84219999</v>
      </c>
      <c r="B4019" s="124" t="s">
        <v>3920</v>
      </c>
      <c r="C4019" s="125"/>
      <c r="D4019" s="138">
        <v>5.4795999999999996</v>
      </c>
      <c r="E4019" s="138">
        <v>9.4472000000000005</v>
      </c>
      <c r="F4019" s="133"/>
      <c r="G4019" s="133"/>
      <c r="H4019" s="133"/>
      <c r="I4019" s="133"/>
    </row>
    <row r="4020" spans="1:9">
      <c r="A4020" s="123">
        <v>84221100</v>
      </c>
      <c r="B4020" s="124" t="s">
        <v>3921</v>
      </c>
      <c r="C4020" s="125"/>
      <c r="D4020" s="138">
        <v>8.5638000000000005</v>
      </c>
      <c r="E4020" s="138">
        <v>80.578500000000005</v>
      </c>
      <c r="F4020" s="133"/>
      <c r="G4020" s="133"/>
      <c r="H4020" s="133"/>
      <c r="I4020" s="133"/>
    </row>
    <row r="4021" spans="1:9">
      <c r="A4021" s="123">
        <v>84221900</v>
      </c>
      <c r="B4021" s="124" t="s">
        <v>3922</v>
      </c>
      <c r="C4021" s="125"/>
      <c r="D4021" s="136">
        <v>2.5855000000000001</v>
      </c>
      <c r="E4021" s="136">
        <v>29.634</v>
      </c>
      <c r="F4021" s="133"/>
      <c r="G4021" s="133"/>
      <c r="H4021" s="133"/>
      <c r="I4021" s="133"/>
    </row>
    <row r="4022" spans="1:9" ht="27">
      <c r="A4022" s="123">
        <v>84222000</v>
      </c>
      <c r="B4022" s="124" t="s">
        <v>3923</v>
      </c>
      <c r="C4022" s="125"/>
      <c r="D4022" s="138">
        <v>5.1727999999999996</v>
      </c>
      <c r="E4022" s="138">
        <v>12.3649</v>
      </c>
      <c r="F4022" s="133"/>
      <c r="G4022" s="133"/>
      <c r="H4022" s="133"/>
      <c r="I4022" s="133"/>
    </row>
    <row r="4023" spans="1:9">
      <c r="A4023" s="123">
        <v>84223010</v>
      </c>
      <c r="B4023" s="124" t="s">
        <v>3924</v>
      </c>
      <c r="C4023" s="125"/>
      <c r="D4023" s="136">
        <v>2.0874000000000001</v>
      </c>
      <c r="E4023" s="136">
        <v>31.533200000000001</v>
      </c>
      <c r="F4023" s="133"/>
      <c r="G4023" s="133"/>
      <c r="H4023" s="133"/>
      <c r="I4023" s="133"/>
    </row>
    <row r="4024" spans="1:9" ht="27">
      <c r="A4024" s="123">
        <v>84223021</v>
      </c>
      <c r="B4024" s="124" t="s">
        <v>3925</v>
      </c>
      <c r="C4024" s="125"/>
      <c r="D4024" s="138">
        <v>6.9474999999999998</v>
      </c>
      <c r="E4024" s="138">
        <v>15.0139</v>
      </c>
      <c r="F4024" s="133"/>
      <c r="G4024" s="133"/>
      <c r="H4024" s="133"/>
      <c r="I4024" s="133"/>
    </row>
    <row r="4025" spans="1:9">
      <c r="A4025" s="123">
        <v>84223022</v>
      </c>
      <c r="B4025" s="124" t="s">
        <v>3926</v>
      </c>
      <c r="C4025" s="125"/>
      <c r="D4025" s="136">
        <v>3.964</v>
      </c>
      <c r="E4025" s="136">
        <v>11.4156</v>
      </c>
      <c r="F4025" s="133"/>
      <c r="G4025" s="133"/>
      <c r="H4025" s="133"/>
      <c r="I4025" s="133"/>
    </row>
    <row r="4026" spans="1:9" ht="27">
      <c r="A4026" s="123">
        <v>84223023</v>
      </c>
      <c r="B4026" s="124" t="s">
        <v>3927</v>
      </c>
      <c r="C4026" s="125"/>
      <c r="D4026" s="138">
        <v>5.7194000000000003</v>
      </c>
      <c r="E4026" s="138">
        <v>18.103999999999999</v>
      </c>
      <c r="F4026" s="133"/>
      <c r="G4026" s="133"/>
      <c r="H4026" s="133"/>
      <c r="I4026" s="133"/>
    </row>
    <row r="4027" spans="1:9">
      <c r="A4027" s="123">
        <v>84223029</v>
      </c>
      <c r="B4027" s="124" t="s">
        <v>3928</v>
      </c>
      <c r="C4027" s="125"/>
      <c r="D4027" s="136">
        <v>3.9230999999999998</v>
      </c>
      <c r="E4027" s="136">
        <v>7.2058</v>
      </c>
      <c r="F4027" s="133"/>
      <c r="G4027" s="133"/>
      <c r="H4027" s="133"/>
      <c r="I4027" s="133"/>
    </row>
    <row r="4028" spans="1:9" ht="27">
      <c r="A4028" s="123">
        <v>84223030</v>
      </c>
      <c r="B4028" s="124" t="s">
        <v>3929</v>
      </c>
      <c r="C4028" s="125"/>
      <c r="D4028" s="138">
        <v>2.8702000000000001</v>
      </c>
      <c r="E4028" s="138">
        <v>9.2947000000000006</v>
      </c>
      <c r="F4028" s="133"/>
      <c r="G4028" s="133"/>
      <c r="H4028" s="133"/>
      <c r="I4028" s="133"/>
    </row>
    <row r="4029" spans="1:9">
      <c r="A4029" s="123">
        <v>84224010</v>
      </c>
      <c r="B4029" s="124" t="s">
        <v>3930</v>
      </c>
      <c r="C4029" s="125"/>
      <c r="D4029" s="138">
        <v>29.585799999999999</v>
      </c>
      <c r="E4029" s="138">
        <v>68.065399999999997</v>
      </c>
      <c r="F4029" s="133"/>
      <c r="G4029" s="133"/>
      <c r="H4029" s="133"/>
      <c r="I4029" s="133"/>
    </row>
    <row r="4030" spans="1:9" ht="27">
      <c r="A4030" s="123">
        <v>84224020</v>
      </c>
      <c r="B4030" s="124" t="s">
        <v>3931</v>
      </c>
      <c r="C4030" s="125"/>
      <c r="D4030" s="136">
        <v>2.61</v>
      </c>
      <c r="E4030" s="136">
        <v>8.1811000000000007</v>
      </c>
      <c r="F4030" s="133"/>
      <c r="G4030" s="133"/>
      <c r="H4030" s="133"/>
      <c r="I4030" s="133"/>
    </row>
    <row r="4031" spans="1:9" ht="27">
      <c r="A4031" s="123">
        <v>84224030</v>
      </c>
      <c r="B4031" s="124" t="s">
        <v>3932</v>
      </c>
      <c r="C4031" s="125"/>
      <c r="D4031" s="136">
        <v>3.9535</v>
      </c>
      <c r="E4031" s="136">
        <v>7.3190999999999997</v>
      </c>
      <c r="F4031" s="133"/>
      <c r="G4031" s="133"/>
      <c r="H4031" s="133"/>
      <c r="I4031" s="133"/>
    </row>
    <row r="4032" spans="1:9">
      <c r="A4032" s="123">
        <v>84224090</v>
      </c>
      <c r="B4032" s="124" t="s">
        <v>3933</v>
      </c>
      <c r="C4032" s="125"/>
      <c r="D4032" s="136">
        <v>3.1709000000000001</v>
      </c>
      <c r="E4032" s="136">
        <v>10.86</v>
      </c>
      <c r="F4032" s="133"/>
      <c r="G4032" s="133"/>
      <c r="H4032" s="133"/>
      <c r="I4032" s="133"/>
    </row>
    <row r="4033" spans="1:9">
      <c r="A4033" s="123">
        <v>84229010</v>
      </c>
      <c r="B4033" s="124" t="s">
        <v>3934</v>
      </c>
      <c r="C4033" s="125"/>
      <c r="D4033" s="136">
        <v>1.0978000000000001</v>
      </c>
      <c r="E4033" s="136">
        <v>2.0444</v>
      </c>
      <c r="F4033" s="133"/>
      <c r="G4033" s="133"/>
      <c r="H4033" s="133"/>
      <c r="I4033" s="133"/>
    </row>
    <row r="4034" spans="1:9">
      <c r="A4034" s="123">
        <v>84229090</v>
      </c>
      <c r="B4034" s="124" t="s">
        <v>3935</v>
      </c>
      <c r="C4034" s="125"/>
      <c r="D4034" s="136">
        <v>11.758699999999999</v>
      </c>
      <c r="E4034" s="136">
        <v>18.035499999999999</v>
      </c>
      <c r="F4034" s="133"/>
      <c r="G4034" s="133"/>
      <c r="H4034" s="133"/>
      <c r="I4034" s="133"/>
    </row>
    <row r="4035" spans="1:9">
      <c r="A4035" s="123">
        <v>84231000</v>
      </c>
      <c r="B4035" s="124" t="s">
        <v>3936</v>
      </c>
      <c r="C4035" s="125"/>
      <c r="D4035" s="136">
        <v>20.984000000000002</v>
      </c>
      <c r="E4035" s="136">
        <v>37.113100000000003</v>
      </c>
      <c r="F4035" s="133"/>
      <c r="G4035" s="133"/>
      <c r="H4035" s="133"/>
      <c r="I4035" s="133"/>
    </row>
    <row r="4036" spans="1:9">
      <c r="A4036" s="123">
        <v>84232000</v>
      </c>
      <c r="B4036" s="124" t="s">
        <v>3937</v>
      </c>
      <c r="C4036" s="125"/>
      <c r="D4036" s="136">
        <v>2.7766999999999999</v>
      </c>
      <c r="E4036" s="136">
        <v>16.055299999999999</v>
      </c>
      <c r="F4036" s="133"/>
      <c r="G4036" s="133"/>
      <c r="H4036" s="133"/>
      <c r="I4036" s="133"/>
    </row>
    <row r="4037" spans="1:9">
      <c r="A4037" s="123">
        <v>84233011</v>
      </c>
      <c r="B4037" s="124" t="s">
        <v>3938</v>
      </c>
      <c r="C4037" s="125"/>
      <c r="D4037" s="138">
        <v>4.9172000000000002</v>
      </c>
      <c r="E4037" s="138">
        <v>12.1744</v>
      </c>
      <c r="F4037" s="133"/>
      <c r="G4037" s="133"/>
      <c r="H4037" s="133"/>
      <c r="I4037" s="133"/>
    </row>
    <row r="4038" spans="1:9">
      <c r="A4038" s="123">
        <v>84233019</v>
      </c>
      <c r="B4038" s="124" t="s">
        <v>3939</v>
      </c>
      <c r="C4038" s="125"/>
      <c r="D4038" s="136">
        <v>7.3268000000000004</v>
      </c>
      <c r="E4038" s="136">
        <v>9.7614000000000001</v>
      </c>
      <c r="F4038" s="133"/>
      <c r="G4038" s="133"/>
      <c r="H4038" s="133"/>
      <c r="I4038" s="133"/>
    </row>
    <row r="4039" spans="1:9" ht="27">
      <c r="A4039" s="123">
        <v>84233090</v>
      </c>
      <c r="B4039" s="124" t="s">
        <v>3940</v>
      </c>
      <c r="C4039" s="125"/>
      <c r="D4039" s="138">
        <v>5.8525999999999998</v>
      </c>
      <c r="E4039" s="138">
        <v>7.5326000000000004</v>
      </c>
      <c r="F4039" s="133"/>
      <c r="G4039" s="133"/>
      <c r="H4039" s="133"/>
      <c r="I4039" s="133"/>
    </row>
    <row r="4040" spans="1:9">
      <c r="A4040" s="123">
        <v>84238110</v>
      </c>
      <c r="B4040" s="124" t="s">
        <v>3941</v>
      </c>
      <c r="C4040" s="125"/>
      <c r="D4040" s="138">
        <v>3.8513000000000002</v>
      </c>
      <c r="E4040" s="138">
        <v>8.8087</v>
      </c>
      <c r="F4040" s="133"/>
      <c r="G4040" s="133"/>
      <c r="H4040" s="133"/>
      <c r="I4040" s="133"/>
    </row>
    <row r="4041" spans="1:9" ht="27">
      <c r="A4041" s="123">
        <v>84238190</v>
      </c>
      <c r="B4041" s="124" t="s">
        <v>3942</v>
      </c>
      <c r="C4041" s="125"/>
      <c r="D4041" s="136">
        <v>3.1884000000000001</v>
      </c>
      <c r="E4041" s="136">
        <v>7.1797000000000004</v>
      </c>
      <c r="F4041" s="133"/>
      <c r="G4041" s="133"/>
      <c r="H4041" s="133"/>
      <c r="I4041" s="133"/>
    </row>
    <row r="4042" spans="1:9" ht="27">
      <c r="A4042" s="123">
        <v>84238200</v>
      </c>
      <c r="B4042" s="126" t="s">
        <v>3943</v>
      </c>
      <c r="C4042" s="125"/>
      <c r="D4042" s="138">
        <v>11.4971</v>
      </c>
      <c r="E4042" s="138">
        <v>18.118200000000002</v>
      </c>
      <c r="F4042" s="133"/>
      <c r="G4042" s="133"/>
      <c r="H4042" s="133"/>
      <c r="I4042" s="133"/>
    </row>
    <row r="4043" spans="1:9">
      <c r="A4043" s="123">
        <v>84238900</v>
      </c>
      <c r="B4043" s="124" t="s">
        <v>3944</v>
      </c>
      <c r="C4043" s="125"/>
      <c r="D4043" s="136">
        <v>1.1757</v>
      </c>
      <c r="E4043" s="136">
        <v>8.8202999999999996</v>
      </c>
      <c r="F4043" s="133"/>
      <c r="G4043" s="133"/>
      <c r="H4043" s="133"/>
      <c r="I4043" s="133"/>
    </row>
    <row r="4044" spans="1:9" ht="27">
      <c r="A4044" s="123">
        <v>84239010</v>
      </c>
      <c r="B4044" s="124" t="s">
        <v>3945</v>
      </c>
      <c r="C4044" s="125"/>
      <c r="D4044" s="138">
        <v>2.7433999999999998</v>
      </c>
      <c r="E4044" s="138">
        <v>8.0694999999999997</v>
      </c>
      <c r="F4044" s="133"/>
      <c r="G4044" s="133"/>
      <c r="H4044" s="133"/>
      <c r="I4044" s="133"/>
    </row>
    <row r="4045" spans="1:9">
      <c r="A4045" s="123">
        <v>84239021</v>
      </c>
      <c r="B4045" s="124" t="s">
        <v>3946</v>
      </c>
      <c r="C4045" s="125"/>
      <c r="D4045" s="138">
        <v>1.3904000000000001</v>
      </c>
      <c r="E4045" s="138">
        <v>15.6631</v>
      </c>
      <c r="F4045" s="133"/>
      <c r="G4045" s="133"/>
      <c r="H4045" s="133"/>
      <c r="I4045" s="133"/>
    </row>
    <row r="4046" spans="1:9" ht="27">
      <c r="A4046" s="123">
        <v>84239029</v>
      </c>
      <c r="B4046" s="124" t="s">
        <v>3947</v>
      </c>
      <c r="C4046" s="125"/>
      <c r="D4046" s="138">
        <v>3.4005000000000001</v>
      </c>
      <c r="E4046" s="138">
        <v>8.0345999999999993</v>
      </c>
      <c r="F4046" s="133"/>
      <c r="G4046" s="133"/>
      <c r="H4046" s="133"/>
      <c r="I4046" s="133"/>
    </row>
    <row r="4047" spans="1:9">
      <c r="A4047" s="123">
        <v>84241000</v>
      </c>
      <c r="B4047" s="124" t="s">
        <v>3948</v>
      </c>
      <c r="C4047" s="125"/>
      <c r="D4047" s="136">
        <v>3.6225000000000001</v>
      </c>
      <c r="E4047" s="136">
        <v>5.1165000000000003</v>
      </c>
      <c r="F4047" s="133"/>
      <c r="G4047" s="133"/>
      <c r="H4047" s="133"/>
      <c r="I4047" s="133"/>
    </row>
    <row r="4048" spans="1:9" ht="27">
      <c r="A4048" s="123">
        <v>84242000</v>
      </c>
      <c r="B4048" s="124" t="s">
        <v>3949</v>
      </c>
      <c r="C4048" s="125"/>
      <c r="D4048" s="138">
        <v>7.73</v>
      </c>
      <c r="E4048" s="138">
        <v>7.73</v>
      </c>
      <c r="F4048" s="133"/>
      <c r="G4048" s="133"/>
      <c r="H4048" s="133"/>
      <c r="I4048" s="133"/>
    </row>
    <row r="4049" spans="1:9">
      <c r="A4049" s="123">
        <v>84243010</v>
      </c>
      <c r="B4049" s="124" t="s">
        <v>3950</v>
      </c>
      <c r="C4049" s="125"/>
      <c r="D4049" s="136">
        <v>8.1561000000000003</v>
      </c>
      <c r="E4049" s="136">
        <v>8.1561000000000003</v>
      </c>
      <c r="F4049" s="133"/>
      <c r="G4049" s="133"/>
      <c r="H4049" s="133"/>
      <c r="I4049" s="133"/>
    </row>
    <row r="4050" spans="1:9" ht="27">
      <c r="A4050" s="123">
        <v>84243020</v>
      </c>
      <c r="B4050" s="124" t="s">
        <v>3951</v>
      </c>
      <c r="C4050" s="125"/>
      <c r="D4050" s="138">
        <v>3.3563999999999998</v>
      </c>
      <c r="E4050" s="138">
        <v>6.1025999999999998</v>
      </c>
      <c r="F4050" s="133"/>
      <c r="G4050" s="133"/>
      <c r="H4050" s="133"/>
      <c r="I4050" s="133"/>
    </row>
    <row r="4051" spans="1:9">
      <c r="A4051" s="123">
        <v>84243030</v>
      </c>
      <c r="B4051" s="124" t="s">
        <v>3952</v>
      </c>
      <c r="C4051" s="125"/>
      <c r="D4051" s="138">
        <v>1.3958999999999999</v>
      </c>
      <c r="E4051" s="138">
        <v>3.7801</v>
      </c>
      <c r="F4051" s="133"/>
      <c r="G4051" s="133"/>
      <c r="H4051" s="133"/>
      <c r="I4051" s="133"/>
    </row>
    <row r="4052" spans="1:9" ht="27">
      <c r="A4052" s="123">
        <v>84243090</v>
      </c>
      <c r="B4052" s="124" t="s">
        <v>3953</v>
      </c>
      <c r="C4052" s="125"/>
      <c r="D4052" s="138">
        <v>3.1515</v>
      </c>
      <c r="E4052" s="138">
        <v>21.597300000000001</v>
      </c>
      <c r="F4052" s="133"/>
      <c r="G4052" s="133"/>
      <c r="H4052" s="133"/>
      <c r="I4052" s="133"/>
    </row>
    <row r="4053" spans="1:9">
      <c r="A4053" s="123">
        <v>84244100</v>
      </c>
      <c r="B4053" s="126" t="s">
        <v>3954</v>
      </c>
      <c r="C4053" s="125"/>
      <c r="D4053" s="138">
        <v>2.7048999999999999</v>
      </c>
      <c r="E4053" s="138">
        <v>6.2041000000000004</v>
      </c>
      <c r="F4053" s="133"/>
      <c r="G4053" s="133"/>
      <c r="H4053" s="133"/>
      <c r="I4053" s="133"/>
    </row>
    <row r="4054" spans="1:9">
      <c r="A4054" s="123">
        <v>84244900</v>
      </c>
      <c r="B4054" s="126" t="s">
        <v>139</v>
      </c>
      <c r="C4054" s="125"/>
      <c r="D4054" s="138">
        <v>2.2919</v>
      </c>
      <c r="E4054" s="138">
        <v>7.6680000000000001</v>
      </c>
      <c r="F4054" s="133"/>
      <c r="G4054" s="133"/>
      <c r="H4054" s="133"/>
      <c r="I4054" s="133"/>
    </row>
    <row r="4055" spans="1:9">
      <c r="A4055" s="123">
        <v>84248221</v>
      </c>
      <c r="B4055" s="124" t="s">
        <v>3955</v>
      </c>
      <c r="C4055" s="125"/>
      <c r="D4055" s="138">
        <v>1.9685999999999999</v>
      </c>
      <c r="E4055" s="138">
        <v>5.4390000000000001</v>
      </c>
      <c r="F4055" s="133"/>
      <c r="G4055" s="133"/>
      <c r="H4055" s="133"/>
      <c r="I4055" s="133"/>
    </row>
    <row r="4056" spans="1:9">
      <c r="A4056" s="123">
        <v>84248229</v>
      </c>
      <c r="B4056" s="124" t="s">
        <v>200</v>
      </c>
      <c r="C4056" s="125"/>
      <c r="D4056" s="138">
        <v>1.8428</v>
      </c>
      <c r="E4056" s="138">
        <v>5.6489000000000003</v>
      </c>
      <c r="F4056" s="133"/>
      <c r="G4056" s="133"/>
      <c r="H4056" s="133"/>
      <c r="I4056" s="133"/>
    </row>
    <row r="4057" spans="1:9">
      <c r="A4057" s="123">
        <v>84248290</v>
      </c>
      <c r="B4057" s="124" t="s">
        <v>200</v>
      </c>
      <c r="C4057" s="125"/>
      <c r="D4057" s="136">
        <v>1.5861000000000001</v>
      </c>
      <c r="E4057" s="136">
        <v>7.7092999999999998</v>
      </c>
      <c r="F4057" s="133"/>
      <c r="G4057" s="133"/>
      <c r="H4057" s="133"/>
      <c r="I4057" s="133"/>
    </row>
    <row r="4058" spans="1:9" ht="27">
      <c r="A4058" s="123">
        <v>84248910</v>
      </c>
      <c r="B4058" s="124" t="s">
        <v>3956</v>
      </c>
      <c r="C4058" s="125"/>
      <c r="D4058" s="138">
        <v>2.2269999999999999</v>
      </c>
      <c r="E4058" s="138">
        <v>3.8106</v>
      </c>
      <c r="F4058" s="133"/>
      <c r="G4058" s="133"/>
      <c r="H4058" s="133"/>
      <c r="I4058" s="133"/>
    </row>
    <row r="4059" spans="1:9">
      <c r="A4059" s="123">
        <v>84248990</v>
      </c>
      <c r="B4059" s="124" t="s">
        <v>3957</v>
      </c>
      <c r="C4059" s="125"/>
      <c r="D4059" s="136">
        <v>3.4184000000000001</v>
      </c>
      <c r="E4059" s="136">
        <v>7.7893999999999997</v>
      </c>
      <c r="F4059" s="133"/>
      <c r="G4059" s="133"/>
      <c r="H4059" s="133"/>
      <c r="I4059" s="133"/>
    </row>
    <row r="4060" spans="1:9" ht="27">
      <c r="A4060" s="123">
        <v>84249010</v>
      </c>
      <c r="B4060" s="124" t="s">
        <v>3958</v>
      </c>
      <c r="C4060" s="125"/>
      <c r="D4060" s="138">
        <v>1.8611</v>
      </c>
      <c r="E4060" s="138">
        <v>3.7063000000000001</v>
      </c>
      <c r="F4060" s="133"/>
      <c r="G4060" s="133"/>
      <c r="H4060" s="133"/>
      <c r="I4060" s="133"/>
    </row>
    <row r="4061" spans="1:9">
      <c r="A4061" s="123">
        <v>84249090</v>
      </c>
      <c r="B4061" s="124" t="s">
        <v>3959</v>
      </c>
      <c r="C4061" s="125"/>
      <c r="D4061" s="138">
        <v>1.5972</v>
      </c>
      <c r="E4061" s="138">
        <v>2.4371999999999998</v>
      </c>
      <c r="F4061" s="133"/>
      <c r="G4061" s="133"/>
      <c r="H4061" s="133"/>
      <c r="I4061" s="133"/>
    </row>
    <row r="4062" spans="1:9" ht="27">
      <c r="A4062" s="123">
        <v>84251100</v>
      </c>
      <c r="B4062" s="124" t="s">
        <v>3960</v>
      </c>
      <c r="C4062" s="125"/>
      <c r="D4062" s="138">
        <v>1.7474000000000001</v>
      </c>
      <c r="E4062" s="138">
        <v>2.5588000000000002</v>
      </c>
      <c r="F4062" s="133"/>
      <c r="G4062" s="133"/>
      <c r="H4062" s="133"/>
      <c r="I4062" s="133"/>
    </row>
    <row r="4063" spans="1:9">
      <c r="A4063" s="123">
        <v>84251910</v>
      </c>
      <c r="B4063" s="124" t="s">
        <v>3961</v>
      </c>
      <c r="C4063" s="125"/>
      <c r="D4063" s="136">
        <v>2.8517000000000001</v>
      </c>
      <c r="E4063" s="136">
        <v>3.9217</v>
      </c>
      <c r="F4063" s="133"/>
      <c r="G4063" s="133"/>
      <c r="H4063" s="133"/>
      <c r="I4063" s="133"/>
    </row>
    <row r="4064" spans="1:9" ht="27">
      <c r="A4064" s="123">
        <v>84251990</v>
      </c>
      <c r="B4064" s="124" t="s">
        <v>3962</v>
      </c>
      <c r="C4064" s="125"/>
      <c r="D4064" s="138">
        <v>5.2138</v>
      </c>
      <c r="E4064" s="138">
        <v>22.795100000000001</v>
      </c>
      <c r="F4064" s="133"/>
      <c r="G4064" s="133"/>
      <c r="H4064" s="133"/>
      <c r="I4064" s="133"/>
    </row>
    <row r="4065" spans="1:9">
      <c r="A4065" s="123">
        <v>84253110</v>
      </c>
      <c r="B4065" s="124" t="s">
        <v>3963</v>
      </c>
      <c r="C4065" s="125"/>
      <c r="D4065" s="136">
        <v>1.3541000000000001</v>
      </c>
      <c r="E4065" s="136">
        <v>2.7787000000000002</v>
      </c>
      <c r="F4065" s="133"/>
      <c r="G4065" s="133"/>
      <c r="H4065" s="133"/>
      <c r="I4065" s="133"/>
    </row>
    <row r="4066" spans="1:9" ht="27">
      <c r="A4066" s="123">
        <v>84253190</v>
      </c>
      <c r="B4066" s="124" t="s">
        <v>3964</v>
      </c>
      <c r="C4066" s="125"/>
      <c r="D4066" s="138">
        <v>1.4402999999999999</v>
      </c>
      <c r="E4066" s="138">
        <v>2.3138999999999998</v>
      </c>
      <c r="F4066" s="133"/>
      <c r="G4066" s="133"/>
      <c r="H4066" s="133"/>
      <c r="I4066" s="133"/>
    </row>
    <row r="4067" spans="1:9">
      <c r="A4067" s="123">
        <v>84253910</v>
      </c>
      <c r="B4067" s="124" t="s">
        <v>3965</v>
      </c>
      <c r="C4067" s="125"/>
      <c r="D4067" s="136">
        <v>1.3206</v>
      </c>
      <c r="E4067" s="136">
        <v>1.8232999999999999</v>
      </c>
      <c r="F4067" s="133"/>
      <c r="G4067" s="133"/>
      <c r="H4067" s="133"/>
      <c r="I4067" s="133"/>
    </row>
    <row r="4068" spans="1:9" ht="27">
      <c r="A4068" s="123">
        <v>84253990</v>
      </c>
      <c r="B4068" s="124" t="s">
        <v>3966</v>
      </c>
      <c r="C4068" s="125"/>
      <c r="D4068" s="138">
        <v>1.1143000000000001</v>
      </c>
      <c r="E4068" s="138">
        <v>2.0280999999999998</v>
      </c>
      <c r="F4068" s="133"/>
      <c r="G4068" s="133"/>
      <c r="H4068" s="133"/>
      <c r="I4068" s="133"/>
    </row>
    <row r="4069" spans="1:9">
      <c r="A4069" s="123">
        <v>84254100</v>
      </c>
      <c r="B4069" s="124" t="s">
        <v>3967</v>
      </c>
      <c r="C4069" s="125"/>
      <c r="D4069" s="138">
        <v>1.5003</v>
      </c>
      <c r="E4069" s="138">
        <v>2.0434000000000001</v>
      </c>
      <c r="F4069" s="133"/>
      <c r="G4069" s="133"/>
      <c r="H4069" s="133"/>
      <c r="I4069" s="133"/>
    </row>
    <row r="4070" spans="1:9" ht="27">
      <c r="A4070" s="123">
        <v>84254200</v>
      </c>
      <c r="B4070" s="124" t="s">
        <v>3968</v>
      </c>
      <c r="C4070" s="125"/>
      <c r="D4070" s="138">
        <v>1.4137</v>
      </c>
      <c r="E4070" s="138">
        <v>2.3471000000000002</v>
      </c>
      <c r="F4070" s="133"/>
      <c r="G4070" s="133"/>
      <c r="H4070" s="133"/>
      <c r="I4070" s="133"/>
    </row>
    <row r="4071" spans="1:9">
      <c r="A4071" s="123">
        <v>84254910</v>
      </c>
      <c r="B4071" s="124" t="s">
        <v>3969</v>
      </c>
      <c r="C4071" s="125"/>
      <c r="D4071" s="136">
        <v>1.2501</v>
      </c>
      <c r="E4071" s="136">
        <v>1.9118999999999999</v>
      </c>
      <c r="F4071" s="133"/>
      <c r="G4071" s="133"/>
      <c r="H4071" s="133"/>
      <c r="I4071" s="133"/>
    </row>
    <row r="4072" spans="1:9">
      <c r="A4072" s="123">
        <v>84254990</v>
      </c>
      <c r="B4072" s="124" t="s">
        <v>3970</v>
      </c>
      <c r="C4072" s="125"/>
      <c r="D4072" s="136">
        <v>3.7987000000000002</v>
      </c>
      <c r="E4072" s="136">
        <v>10.5709</v>
      </c>
      <c r="F4072" s="133"/>
      <c r="G4072" s="133"/>
      <c r="H4072" s="133"/>
      <c r="I4072" s="133"/>
    </row>
    <row r="4073" spans="1:9">
      <c r="A4073" s="123">
        <v>84261100</v>
      </c>
      <c r="B4073" s="124" t="s">
        <v>3971</v>
      </c>
      <c r="C4073" s="125"/>
      <c r="D4073" s="136">
        <v>1.621</v>
      </c>
      <c r="E4073" s="136">
        <v>3.0438999999999998</v>
      </c>
      <c r="F4073" s="133"/>
      <c r="G4073" s="133"/>
      <c r="H4073" s="133"/>
      <c r="I4073" s="133"/>
    </row>
    <row r="4074" spans="1:9">
      <c r="A4074" s="123">
        <v>84261200</v>
      </c>
      <c r="B4074" s="124" t="s">
        <v>3972</v>
      </c>
      <c r="C4074" s="125"/>
      <c r="D4074" s="138">
        <v>1.7764</v>
      </c>
      <c r="E4074" s="138">
        <v>2.8685999999999998</v>
      </c>
      <c r="F4074" s="133"/>
      <c r="G4074" s="133"/>
      <c r="H4074" s="133"/>
      <c r="I4074" s="133"/>
    </row>
    <row r="4075" spans="1:9">
      <c r="A4075" s="123">
        <v>84261900</v>
      </c>
      <c r="B4075" s="124" t="s">
        <v>3973</v>
      </c>
      <c r="C4075" s="125"/>
      <c r="D4075" s="138">
        <v>1.8365</v>
      </c>
      <c r="E4075" s="138">
        <v>7.1341000000000001</v>
      </c>
      <c r="F4075" s="133"/>
      <c r="G4075" s="133"/>
      <c r="H4075" s="133"/>
      <c r="I4075" s="133"/>
    </row>
    <row r="4076" spans="1:9">
      <c r="A4076" s="123">
        <v>84262000</v>
      </c>
      <c r="B4076" s="124" t="s">
        <v>3974</v>
      </c>
      <c r="C4076" s="125"/>
      <c r="D4076" s="136">
        <v>4.5986000000000002</v>
      </c>
      <c r="E4076" s="136">
        <v>5.6722999999999999</v>
      </c>
      <c r="F4076" s="133"/>
      <c r="G4076" s="133"/>
      <c r="H4076" s="133"/>
      <c r="I4076" s="133"/>
    </row>
    <row r="4077" spans="1:9">
      <c r="A4077" s="123">
        <v>84263000</v>
      </c>
      <c r="B4077" s="124" t="s">
        <v>3975</v>
      </c>
      <c r="C4077" s="125"/>
      <c r="D4077" s="136">
        <v>2.4571000000000001</v>
      </c>
      <c r="E4077" s="136">
        <v>3.0674999999999999</v>
      </c>
      <c r="F4077" s="133"/>
      <c r="G4077" s="133"/>
      <c r="H4077" s="133"/>
      <c r="I4077" s="133"/>
    </row>
    <row r="4078" spans="1:9">
      <c r="A4078" s="123">
        <v>84264190</v>
      </c>
      <c r="B4078" s="124" t="s">
        <v>3976</v>
      </c>
      <c r="C4078" s="125"/>
      <c r="D4078" s="138">
        <v>4.7328999999999999</v>
      </c>
      <c r="E4078" s="138">
        <v>4.7354000000000003</v>
      </c>
      <c r="F4078" s="133"/>
      <c r="G4078" s="133"/>
      <c r="H4078" s="133"/>
      <c r="I4078" s="133"/>
    </row>
    <row r="4079" spans="1:9">
      <c r="A4079" s="123">
        <v>84264910</v>
      </c>
      <c r="B4079" s="124" t="s">
        <v>3977</v>
      </c>
      <c r="C4079" s="125"/>
      <c r="D4079" s="136">
        <v>6.8109999999999999</v>
      </c>
      <c r="E4079" s="136">
        <v>6.9287999999999998</v>
      </c>
      <c r="F4079" s="133"/>
      <c r="G4079" s="133"/>
      <c r="H4079" s="133"/>
      <c r="I4079" s="133"/>
    </row>
    <row r="4080" spans="1:9" ht="27">
      <c r="A4080" s="123">
        <v>84264990</v>
      </c>
      <c r="B4080" s="124" t="s">
        <v>3978</v>
      </c>
      <c r="C4080" s="125"/>
      <c r="D4080" s="138">
        <v>2.3763000000000001</v>
      </c>
      <c r="E4080" s="138">
        <v>3.4763999999999999</v>
      </c>
      <c r="F4080" s="133"/>
      <c r="G4080" s="133"/>
      <c r="H4080" s="133"/>
      <c r="I4080" s="133"/>
    </row>
    <row r="4081" spans="1:9">
      <c r="A4081" s="123">
        <v>84269100</v>
      </c>
      <c r="B4081" s="124" t="s">
        <v>3979</v>
      </c>
      <c r="C4081" s="125"/>
      <c r="D4081" s="136">
        <v>3.9538000000000002</v>
      </c>
      <c r="E4081" s="136">
        <v>6.0439999999999996</v>
      </c>
      <c r="F4081" s="133"/>
      <c r="G4081" s="133"/>
      <c r="H4081" s="133"/>
      <c r="I4081" s="133"/>
    </row>
    <row r="4082" spans="1:9" ht="27">
      <c r="A4082" s="123">
        <v>84269900</v>
      </c>
      <c r="B4082" s="124" t="s">
        <v>3980</v>
      </c>
      <c r="C4082" s="125"/>
      <c r="D4082" s="138">
        <v>2.4142999999999999</v>
      </c>
      <c r="E4082" s="138">
        <v>4.1219999999999999</v>
      </c>
      <c r="F4082" s="133"/>
      <c r="G4082" s="133"/>
      <c r="H4082" s="133"/>
      <c r="I4082" s="133"/>
    </row>
    <row r="4083" spans="1:9">
      <c r="A4083" s="123">
        <v>84271011</v>
      </c>
      <c r="B4083" s="124" t="s">
        <v>3981</v>
      </c>
      <c r="C4083" s="125"/>
      <c r="D4083" s="136">
        <v>3.0916999999999999</v>
      </c>
      <c r="E4083" s="136">
        <v>5.1325000000000003</v>
      </c>
      <c r="F4083" s="133"/>
      <c r="G4083" s="133"/>
      <c r="H4083" s="133"/>
      <c r="I4083" s="133"/>
    </row>
    <row r="4084" spans="1:9" ht="27">
      <c r="A4084" s="123">
        <v>84271019</v>
      </c>
      <c r="B4084" s="124" t="s">
        <v>3982</v>
      </c>
      <c r="C4084" s="125"/>
      <c r="D4084" s="138">
        <v>2.2259000000000002</v>
      </c>
      <c r="E4084" s="138">
        <v>3.9047999999999998</v>
      </c>
      <c r="F4084" s="133"/>
      <c r="G4084" s="133"/>
      <c r="H4084" s="133"/>
      <c r="I4084" s="133"/>
    </row>
    <row r="4085" spans="1:9">
      <c r="A4085" s="123">
        <v>84271090</v>
      </c>
      <c r="B4085" s="124" t="s">
        <v>3983</v>
      </c>
      <c r="C4085" s="125"/>
      <c r="D4085" s="138">
        <v>1.7924</v>
      </c>
      <c r="E4085" s="138">
        <v>2.6095000000000002</v>
      </c>
      <c r="F4085" s="133"/>
      <c r="G4085" s="133"/>
      <c r="H4085" s="133"/>
      <c r="I4085" s="133"/>
    </row>
    <row r="4086" spans="1:9" ht="27">
      <c r="A4086" s="123">
        <v>84272010</v>
      </c>
      <c r="B4086" s="124" t="s">
        <v>3984</v>
      </c>
      <c r="C4086" s="125"/>
      <c r="D4086" s="136">
        <v>1.3735999999999999</v>
      </c>
      <c r="E4086" s="136">
        <v>2.1972999999999998</v>
      </c>
      <c r="F4086" s="133"/>
      <c r="G4086" s="133"/>
      <c r="H4086" s="133"/>
      <c r="I4086" s="133"/>
    </row>
    <row r="4087" spans="1:9">
      <c r="A4087" s="123">
        <v>84272090</v>
      </c>
      <c r="B4087" s="124" t="s">
        <v>3985</v>
      </c>
      <c r="C4087" s="125"/>
      <c r="D4087" s="138">
        <v>1.5099</v>
      </c>
      <c r="E4087" s="138">
        <v>2.7351000000000001</v>
      </c>
      <c r="F4087" s="133"/>
      <c r="G4087" s="133"/>
      <c r="H4087" s="133"/>
      <c r="I4087" s="133"/>
    </row>
    <row r="4088" spans="1:9">
      <c r="A4088" s="123">
        <v>84279000</v>
      </c>
      <c r="B4088" s="124" t="s">
        <v>3986</v>
      </c>
      <c r="C4088" s="125"/>
      <c r="D4088" s="138">
        <v>0.78710000000000002</v>
      </c>
      <c r="E4088" s="138">
        <v>2.9165000000000001</v>
      </c>
      <c r="F4088" s="133"/>
      <c r="G4088" s="133"/>
      <c r="H4088" s="133"/>
      <c r="I4088" s="133"/>
    </row>
    <row r="4089" spans="1:9">
      <c r="A4089" s="123">
        <v>84281000</v>
      </c>
      <c r="B4089" s="124" t="s">
        <v>3987</v>
      </c>
      <c r="C4089" s="125"/>
      <c r="D4089" s="138">
        <v>1.1503000000000001</v>
      </c>
      <c r="E4089" s="138">
        <v>6.6848000000000001</v>
      </c>
      <c r="F4089" s="133"/>
      <c r="G4089" s="133"/>
      <c r="H4089" s="133"/>
      <c r="I4089" s="133"/>
    </row>
    <row r="4090" spans="1:9" ht="27">
      <c r="A4090" s="123">
        <v>84282090</v>
      </c>
      <c r="B4090" s="124" t="s">
        <v>3988</v>
      </c>
      <c r="C4090" s="125"/>
      <c r="D4090" s="138">
        <v>2.4775</v>
      </c>
      <c r="E4090" s="138">
        <v>4.1249000000000002</v>
      </c>
      <c r="F4090" s="133"/>
      <c r="G4090" s="133"/>
      <c r="H4090" s="133"/>
      <c r="I4090" s="133"/>
    </row>
    <row r="4091" spans="1:9">
      <c r="A4091" s="123">
        <v>84283200</v>
      </c>
      <c r="B4091" s="126" t="s">
        <v>3989</v>
      </c>
      <c r="C4091" s="125"/>
      <c r="D4091" s="136">
        <v>5.0338000000000003</v>
      </c>
      <c r="E4091" s="136">
        <v>9.0658999999999992</v>
      </c>
      <c r="F4091" s="133"/>
      <c r="G4091" s="133"/>
      <c r="H4091" s="133"/>
      <c r="I4091" s="133"/>
    </row>
    <row r="4092" spans="1:9">
      <c r="A4092" s="123">
        <v>84283300</v>
      </c>
      <c r="B4092" s="126" t="s">
        <v>3990</v>
      </c>
      <c r="C4092" s="125"/>
      <c r="D4092" s="136">
        <v>2.5981000000000001</v>
      </c>
      <c r="E4092" s="136">
        <v>8.4402000000000008</v>
      </c>
      <c r="F4092" s="133"/>
      <c r="G4092" s="133"/>
      <c r="H4092" s="133"/>
      <c r="I4092" s="133"/>
    </row>
    <row r="4093" spans="1:9">
      <c r="A4093" s="123">
        <v>84283910</v>
      </c>
      <c r="B4093" s="124" t="s">
        <v>3991</v>
      </c>
      <c r="C4093" s="125"/>
      <c r="D4093" s="136">
        <v>1.7250000000000001</v>
      </c>
      <c r="E4093" s="136">
        <v>3.8862999999999999</v>
      </c>
      <c r="F4093" s="133"/>
      <c r="G4093" s="133"/>
      <c r="H4093" s="133"/>
      <c r="I4093" s="133"/>
    </row>
    <row r="4094" spans="1:9">
      <c r="A4094" s="123">
        <v>84283920</v>
      </c>
      <c r="B4094" s="124" t="s">
        <v>3992</v>
      </c>
      <c r="C4094" s="125"/>
      <c r="D4094" s="138">
        <v>2.4620000000000002</v>
      </c>
      <c r="E4094" s="138">
        <v>3.2037</v>
      </c>
      <c r="F4094" s="133"/>
      <c r="G4094" s="133"/>
      <c r="H4094" s="133"/>
      <c r="I4094" s="133"/>
    </row>
    <row r="4095" spans="1:9">
      <c r="A4095" s="123">
        <v>84283990</v>
      </c>
      <c r="B4095" s="124" t="s">
        <v>3993</v>
      </c>
      <c r="C4095" s="125"/>
      <c r="D4095" s="138">
        <v>15.1607</v>
      </c>
      <c r="E4095" s="138">
        <v>79.384</v>
      </c>
      <c r="F4095" s="133"/>
      <c r="G4095" s="133"/>
      <c r="H4095" s="133"/>
      <c r="I4095" s="133"/>
    </row>
    <row r="4096" spans="1:9">
      <c r="A4096" s="123">
        <v>84284000</v>
      </c>
      <c r="B4096" s="124" t="s">
        <v>3994</v>
      </c>
      <c r="C4096" s="125"/>
      <c r="D4096" s="136">
        <v>2.0669</v>
      </c>
      <c r="E4096" s="136">
        <v>6.4730999999999996</v>
      </c>
      <c r="F4096" s="133"/>
      <c r="G4096" s="133"/>
      <c r="H4096" s="133"/>
      <c r="I4096" s="133"/>
    </row>
    <row r="4097" spans="1:9">
      <c r="A4097" s="123">
        <v>84287000</v>
      </c>
      <c r="B4097" s="126" t="s">
        <v>3995</v>
      </c>
      <c r="C4097" s="125"/>
      <c r="D4097" s="138">
        <v>1.4159999999999999</v>
      </c>
      <c r="E4097" s="138">
        <v>6.5598999999999998</v>
      </c>
      <c r="F4097" s="133"/>
      <c r="G4097" s="133"/>
      <c r="H4097" s="133"/>
      <c r="I4097" s="133"/>
    </row>
    <row r="4098" spans="1:9">
      <c r="A4098" s="123">
        <v>84289020</v>
      </c>
      <c r="B4098" s="124" t="s">
        <v>3996</v>
      </c>
      <c r="C4098" s="125"/>
      <c r="D4098" s="138">
        <v>3.8491</v>
      </c>
      <c r="E4098" s="138">
        <v>5.2733999999999996</v>
      </c>
      <c r="F4098" s="133"/>
      <c r="G4098" s="133"/>
      <c r="H4098" s="133"/>
      <c r="I4098" s="133"/>
    </row>
    <row r="4099" spans="1:9" ht="27">
      <c r="A4099" s="123">
        <v>84289090</v>
      </c>
      <c r="B4099" s="124" t="s">
        <v>3997</v>
      </c>
      <c r="C4099" s="125"/>
      <c r="D4099" s="138">
        <v>4.5385</v>
      </c>
      <c r="E4099" s="138">
        <v>4.5385</v>
      </c>
      <c r="F4099" s="133"/>
      <c r="G4099" s="133"/>
      <c r="H4099" s="133"/>
      <c r="I4099" s="133"/>
    </row>
    <row r="4100" spans="1:9" ht="27">
      <c r="A4100" s="123">
        <v>84291190</v>
      </c>
      <c r="B4100" s="124" t="s">
        <v>3998</v>
      </c>
      <c r="C4100" s="125"/>
      <c r="D4100" s="138">
        <v>17.498200000000001</v>
      </c>
      <c r="E4100" s="138">
        <v>17.498200000000001</v>
      </c>
      <c r="F4100" s="133"/>
      <c r="G4100" s="133"/>
      <c r="H4100" s="133"/>
      <c r="I4100" s="133"/>
    </row>
    <row r="4101" spans="1:9">
      <c r="A4101" s="123">
        <v>84291990</v>
      </c>
      <c r="B4101" s="124" t="s">
        <v>3999</v>
      </c>
      <c r="C4101" s="125"/>
      <c r="D4101" s="138">
        <v>3.1897000000000002</v>
      </c>
      <c r="E4101" s="138">
        <v>3.7502</v>
      </c>
      <c r="F4101" s="133"/>
      <c r="G4101" s="133"/>
      <c r="H4101" s="133"/>
      <c r="I4101" s="133"/>
    </row>
    <row r="4102" spans="1:9" ht="27">
      <c r="A4102" s="123">
        <v>84292010</v>
      </c>
      <c r="B4102" s="124" t="s">
        <v>4000</v>
      </c>
      <c r="C4102" s="125"/>
      <c r="D4102" s="138">
        <v>2.4847999999999999</v>
      </c>
      <c r="E4102" s="138">
        <v>3.4731000000000001</v>
      </c>
      <c r="F4102" s="133"/>
      <c r="G4102" s="133"/>
      <c r="H4102" s="133"/>
      <c r="I4102" s="133"/>
    </row>
    <row r="4103" spans="1:9">
      <c r="A4103" s="123">
        <v>84292090</v>
      </c>
      <c r="B4103" s="124" t="s">
        <v>4001</v>
      </c>
      <c r="C4103" s="125"/>
      <c r="D4103" s="136">
        <v>1.9936</v>
      </c>
      <c r="E4103" s="136">
        <v>3.3089</v>
      </c>
      <c r="F4103" s="133"/>
      <c r="G4103" s="133"/>
      <c r="H4103" s="133"/>
      <c r="I4103" s="133"/>
    </row>
    <row r="4104" spans="1:9" ht="27">
      <c r="A4104" s="123">
        <v>84294000</v>
      </c>
      <c r="B4104" s="124" t="s">
        <v>4002</v>
      </c>
      <c r="C4104" s="125"/>
      <c r="D4104" s="138">
        <v>8.8190000000000008</v>
      </c>
      <c r="E4104" s="138">
        <v>9.8712</v>
      </c>
      <c r="F4104" s="133"/>
      <c r="G4104" s="133"/>
      <c r="H4104" s="133"/>
      <c r="I4104" s="133"/>
    </row>
    <row r="4105" spans="1:9">
      <c r="A4105" s="123">
        <v>84295119</v>
      </c>
      <c r="B4105" s="124" t="s">
        <v>4003</v>
      </c>
      <c r="C4105" s="125"/>
      <c r="D4105" s="136">
        <v>6.2214999999999998</v>
      </c>
      <c r="E4105" s="136">
        <v>10.9574</v>
      </c>
      <c r="F4105" s="133"/>
      <c r="G4105" s="133"/>
      <c r="H4105" s="133"/>
      <c r="I4105" s="133"/>
    </row>
    <row r="4106" spans="1:9" ht="27">
      <c r="A4106" s="123">
        <v>84295191</v>
      </c>
      <c r="B4106" s="124" t="s">
        <v>4004</v>
      </c>
      <c r="C4106" s="125"/>
      <c r="D4106" s="138">
        <v>2.0592000000000001</v>
      </c>
      <c r="E4106" s="138">
        <v>3.2599</v>
      </c>
      <c r="F4106" s="133"/>
      <c r="G4106" s="133"/>
      <c r="H4106" s="133"/>
      <c r="I4106" s="133"/>
    </row>
    <row r="4107" spans="1:9">
      <c r="A4107" s="123">
        <v>84295192</v>
      </c>
      <c r="B4107" s="124" t="s">
        <v>4005</v>
      </c>
      <c r="C4107" s="125"/>
      <c r="D4107" s="136">
        <v>5.0838000000000001</v>
      </c>
      <c r="E4107" s="136">
        <v>5.2100999999999997</v>
      </c>
      <c r="F4107" s="133"/>
      <c r="G4107" s="133"/>
      <c r="H4107" s="133"/>
      <c r="I4107" s="133"/>
    </row>
    <row r="4108" spans="1:9" ht="27">
      <c r="A4108" s="123">
        <v>84295199</v>
      </c>
      <c r="B4108" s="124" t="s">
        <v>4006</v>
      </c>
      <c r="C4108" s="125"/>
      <c r="D4108" s="138">
        <v>3.3298000000000001</v>
      </c>
      <c r="E4108" s="138">
        <v>6.1329000000000002</v>
      </c>
      <c r="F4108" s="133"/>
      <c r="G4108" s="133"/>
      <c r="H4108" s="133"/>
      <c r="I4108" s="133"/>
    </row>
    <row r="4109" spans="1:9">
      <c r="A4109" s="123">
        <v>84295211</v>
      </c>
      <c r="B4109" s="124" t="s">
        <v>4007</v>
      </c>
      <c r="C4109" s="125"/>
      <c r="D4109" s="136">
        <v>2.7501000000000002</v>
      </c>
      <c r="E4109" s="136">
        <v>3.5474000000000001</v>
      </c>
      <c r="F4109" s="133"/>
      <c r="G4109" s="133"/>
      <c r="H4109" s="133"/>
      <c r="I4109" s="133"/>
    </row>
    <row r="4110" spans="1:9" ht="27">
      <c r="A4110" s="123">
        <v>84295212</v>
      </c>
      <c r="B4110" s="124" t="s">
        <v>4008</v>
      </c>
      <c r="C4110" s="125"/>
      <c r="D4110" s="138">
        <v>3.1092</v>
      </c>
      <c r="E4110" s="138">
        <v>4.5557999999999996</v>
      </c>
      <c r="F4110" s="133"/>
      <c r="G4110" s="133"/>
      <c r="H4110" s="133"/>
      <c r="I4110" s="133"/>
    </row>
    <row r="4111" spans="1:9">
      <c r="A4111" s="123">
        <v>84295219</v>
      </c>
      <c r="B4111" s="124" t="s">
        <v>4009</v>
      </c>
      <c r="C4111" s="125"/>
      <c r="D4111" s="138">
        <v>4.1116000000000001</v>
      </c>
      <c r="E4111" s="138">
        <v>4.1714000000000002</v>
      </c>
      <c r="F4111" s="133"/>
      <c r="G4111" s="133"/>
      <c r="H4111" s="133"/>
      <c r="I4111" s="133"/>
    </row>
    <row r="4112" spans="1:9" ht="27">
      <c r="A4112" s="123">
        <v>84295900</v>
      </c>
      <c r="B4112" s="124" t="s">
        <v>4010</v>
      </c>
      <c r="C4112" s="125"/>
      <c r="D4112" s="138">
        <v>2.5325000000000002</v>
      </c>
      <c r="E4112" s="138">
        <v>3.9117000000000002</v>
      </c>
      <c r="F4112" s="133"/>
      <c r="G4112" s="133"/>
      <c r="H4112" s="133"/>
      <c r="I4112" s="133"/>
    </row>
    <row r="4113" spans="1:9">
      <c r="A4113" s="123">
        <v>84301000</v>
      </c>
      <c r="B4113" s="124" t="s">
        <v>4011</v>
      </c>
      <c r="C4113" s="125"/>
      <c r="D4113" s="136">
        <v>3.4091</v>
      </c>
      <c r="E4113" s="136">
        <v>5.2340999999999998</v>
      </c>
      <c r="F4113" s="133"/>
      <c r="G4113" s="133"/>
      <c r="H4113" s="133"/>
      <c r="I4113" s="133"/>
    </row>
    <row r="4114" spans="1:9" ht="27">
      <c r="A4114" s="123">
        <v>84304110</v>
      </c>
      <c r="B4114" s="124" t="s">
        <v>4012</v>
      </c>
      <c r="C4114" s="125"/>
      <c r="D4114" s="138">
        <v>0.41249999999999998</v>
      </c>
      <c r="E4114" s="138">
        <v>6.5864000000000003</v>
      </c>
      <c r="F4114" s="133"/>
      <c r="G4114" s="133"/>
      <c r="H4114" s="133"/>
      <c r="I4114" s="133"/>
    </row>
    <row r="4115" spans="1:9">
      <c r="A4115" s="123">
        <v>84304120</v>
      </c>
      <c r="B4115" s="124" t="s">
        <v>4013</v>
      </c>
      <c r="C4115" s="125"/>
      <c r="D4115" s="136">
        <v>0.85</v>
      </c>
      <c r="E4115" s="136">
        <v>3.0265</v>
      </c>
      <c r="F4115" s="133"/>
      <c r="G4115" s="133"/>
      <c r="H4115" s="133"/>
      <c r="I4115" s="133"/>
    </row>
    <row r="4116" spans="1:9" ht="27">
      <c r="A4116" s="123">
        <v>84304130</v>
      </c>
      <c r="B4116" s="124" t="s">
        <v>4014</v>
      </c>
      <c r="C4116" s="125"/>
      <c r="D4116" s="138">
        <v>4.9949000000000003</v>
      </c>
      <c r="E4116" s="138">
        <v>3.4209000000000001</v>
      </c>
      <c r="F4116" s="133"/>
      <c r="G4116" s="133"/>
      <c r="H4116" s="133"/>
      <c r="I4116" s="133"/>
    </row>
    <row r="4117" spans="1:9">
      <c r="A4117" s="123">
        <v>84304190</v>
      </c>
      <c r="B4117" s="124" t="s">
        <v>4015</v>
      </c>
      <c r="C4117" s="125"/>
      <c r="D4117" s="138">
        <v>1.6203000000000001</v>
      </c>
      <c r="E4117" s="138">
        <v>3.1414</v>
      </c>
      <c r="F4117" s="133"/>
      <c r="G4117" s="133"/>
      <c r="H4117" s="133"/>
      <c r="I4117" s="133"/>
    </row>
    <row r="4118" spans="1:9" ht="27">
      <c r="A4118" s="123">
        <v>84304910</v>
      </c>
      <c r="B4118" s="124" t="s">
        <v>4016</v>
      </c>
      <c r="C4118" s="125"/>
      <c r="D4118" s="136">
        <v>3.2964000000000002</v>
      </c>
      <c r="E4118" s="136">
        <v>5.8589000000000002</v>
      </c>
      <c r="F4118" s="133"/>
      <c r="G4118" s="133"/>
      <c r="H4118" s="133"/>
      <c r="I4118" s="133"/>
    </row>
    <row r="4119" spans="1:9" ht="27">
      <c r="A4119" s="123">
        <v>84304920</v>
      </c>
      <c r="B4119" s="124" t="s">
        <v>4017</v>
      </c>
      <c r="C4119" s="125"/>
      <c r="D4119" s="138">
        <v>9.5579999999999998</v>
      </c>
      <c r="E4119" s="138">
        <v>13.404999999999999</v>
      </c>
      <c r="F4119" s="133"/>
      <c r="G4119" s="133"/>
      <c r="H4119" s="133"/>
      <c r="I4119" s="133"/>
    </row>
    <row r="4120" spans="1:9">
      <c r="A4120" s="123">
        <v>84304990</v>
      </c>
      <c r="B4120" s="124" t="s">
        <v>4018</v>
      </c>
      <c r="C4120" s="125"/>
      <c r="D4120" s="138">
        <v>2.9697</v>
      </c>
      <c r="E4120" s="138">
        <v>4.1125999999999996</v>
      </c>
      <c r="F4120" s="133"/>
      <c r="G4120" s="133"/>
      <c r="H4120" s="133"/>
      <c r="I4120" s="133"/>
    </row>
    <row r="4121" spans="1:9" ht="27">
      <c r="A4121" s="123">
        <v>84305000</v>
      </c>
      <c r="B4121" s="124" t="s">
        <v>4019</v>
      </c>
      <c r="C4121" s="125"/>
      <c r="D4121" s="136">
        <v>1.8182</v>
      </c>
      <c r="E4121" s="136">
        <v>4.1985999999999999</v>
      </c>
      <c r="F4121" s="133"/>
      <c r="G4121" s="133"/>
      <c r="H4121" s="133"/>
      <c r="I4121" s="133"/>
    </row>
    <row r="4122" spans="1:9" ht="27">
      <c r="A4122" s="123">
        <v>84306100</v>
      </c>
      <c r="B4122" s="124" t="s">
        <v>4020</v>
      </c>
      <c r="C4122" s="125"/>
      <c r="D4122" s="136">
        <v>2.5602</v>
      </c>
      <c r="E4122" s="136">
        <v>3.4744999999999999</v>
      </c>
      <c r="F4122" s="133"/>
      <c r="G4122" s="133"/>
      <c r="H4122" s="133"/>
      <c r="I4122" s="133"/>
    </row>
    <row r="4123" spans="1:9">
      <c r="A4123" s="123">
        <v>84306919</v>
      </c>
      <c r="B4123" s="124" t="s">
        <v>4021</v>
      </c>
      <c r="C4123" s="125"/>
      <c r="D4123" s="136">
        <v>2.0426000000000002</v>
      </c>
      <c r="E4123" s="136">
        <v>2.9578000000000002</v>
      </c>
      <c r="F4123" s="133"/>
      <c r="G4123" s="133"/>
      <c r="H4123" s="133"/>
      <c r="I4123" s="133"/>
    </row>
    <row r="4124" spans="1:9">
      <c r="A4124" s="123">
        <v>84306990</v>
      </c>
      <c r="B4124" s="124" t="s">
        <v>4022</v>
      </c>
      <c r="C4124" s="125"/>
      <c r="D4124" s="136">
        <v>2.218</v>
      </c>
      <c r="E4124" s="136">
        <v>4.0697999999999999</v>
      </c>
      <c r="F4124" s="133"/>
      <c r="G4124" s="133"/>
      <c r="H4124" s="133"/>
      <c r="I4124" s="133"/>
    </row>
    <row r="4125" spans="1:9">
      <c r="A4125" s="123">
        <v>84311010</v>
      </c>
      <c r="B4125" s="124" t="s">
        <v>4023</v>
      </c>
      <c r="C4125" s="125"/>
      <c r="D4125" s="136">
        <v>3.0813999999999999</v>
      </c>
      <c r="E4125" s="136">
        <v>3.8963000000000001</v>
      </c>
      <c r="F4125" s="133"/>
      <c r="G4125" s="133"/>
      <c r="H4125" s="133"/>
      <c r="I4125" s="133"/>
    </row>
    <row r="4126" spans="1:9">
      <c r="A4126" s="123">
        <v>84311090</v>
      </c>
      <c r="B4126" s="124" t="s">
        <v>4024</v>
      </c>
      <c r="C4126" s="125"/>
      <c r="D4126" s="138">
        <v>3.6846999999999999</v>
      </c>
      <c r="E4126" s="138">
        <v>4.1651999999999996</v>
      </c>
      <c r="F4126" s="133"/>
      <c r="G4126" s="133"/>
      <c r="H4126" s="133"/>
      <c r="I4126" s="133"/>
    </row>
    <row r="4127" spans="1:9">
      <c r="A4127" s="123">
        <v>84312011</v>
      </c>
      <c r="B4127" s="124" t="s">
        <v>4025</v>
      </c>
      <c r="C4127" s="125"/>
      <c r="D4127" s="136">
        <v>2.5964999999999998</v>
      </c>
      <c r="E4127" s="136">
        <v>3.9411999999999998</v>
      </c>
      <c r="F4127" s="133"/>
      <c r="G4127" s="133"/>
      <c r="H4127" s="133"/>
      <c r="I4127" s="133"/>
    </row>
    <row r="4128" spans="1:9">
      <c r="A4128" s="123">
        <v>84312019</v>
      </c>
      <c r="B4128" s="124" t="s">
        <v>4026</v>
      </c>
      <c r="C4128" s="125"/>
      <c r="D4128" s="138">
        <v>0.85309999999999997</v>
      </c>
      <c r="E4128" s="138">
        <v>2.9125999999999999</v>
      </c>
      <c r="F4128" s="133"/>
      <c r="G4128" s="133"/>
      <c r="H4128" s="133"/>
      <c r="I4128" s="133"/>
    </row>
    <row r="4129" spans="1:9">
      <c r="A4129" s="123">
        <v>84312090</v>
      </c>
      <c r="B4129" s="124" t="s">
        <v>4027</v>
      </c>
      <c r="C4129" s="125"/>
      <c r="D4129" s="136">
        <v>3.5238999999999998</v>
      </c>
      <c r="E4129" s="136">
        <v>10.732100000000001</v>
      </c>
      <c r="F4129" s="133"/>
      <c r="G4129" s="133"/>
      <c r="H4129" s="133"/>
      <c r="I4129" s="133"/>
    </row>
    <row r="4130" spans="1:9">
      <c r="A4130" s="123">
        <v>84313110</v>
      </c>
      <c r="B4130" s="124" t="s">
        <v>4028</v>
      </c>
      <c r="C4130" s="125"/>
      <c r="D4130" s="136">
        <v>2.5038999999999998</v>
      </c>
      <c r="E4130" s="136">
        <v>3.7227000000000001</v>
      </c>
      <c r="F4130" s="133"/>
      <c r="G4130" s="133"/>
      <c r="H4130" s="133"/>
      <c r="I4130" s="133"/>
    </row>
    <row r="4131" spans="1:9">
      <c r="A4131" s="123">
        <v>84313190</v>
      </c>
      <c r="B4131" s="124" t="s">
        <v>4029</v>
      </c>
      <c r="C4131" s="125"/>
      <c r="D4131" s="136">
        <v>1.2017</v>
      </c>
      <c r="E4131" s="136">
        <v>1.9078999999999999</v>
      </c>
      <c r="F4131" s="133"/>
      <c r="G4131" s="133"/>
      <c r="H4131" s="133"/>
      <c r="I4131" s="133"/>
    </row>
    <row r="4132" spans="1:9">
      <c r="A4132" s="123">
        <v>84313900</v>
      </c>
      <c r="B4132" s="124" t="s">
        <v>4030</v>
      </c>
      <c r="C4132" s="125"/>
      <c r="D4132" s="136">
        <v>0.81699999999999995</v>
      </c>
      <c r="E4132" s="136">
        <v>1.0293000000000001</v>
      </c>
      <c r="F4132" s="133"/>
      <c r="G4132" s="133"/>
      <c r="H4132" s="133"/>
      <c r="I4132" s="133"/>
    </row>
    <row r="4133" spans="1:9">
      <c r="A4133" s="123">
        <v>84314100</v>
      </c>
      <c r="B4133" s="126" t="s">
        <v>4031</v>
      </c>
      <c r="C4133" s="125"/>
      <c r="D4133" s="136">
        <v>1.8416999999999999</v>
      </c>
      <c r="E4133" s="136">
        <v>4.9077999999999999</v>
      </c>
      <c r="F4133" s="133"/>
      <c r="G4133" s="133"/>
      <c r="H4133" s="133"/>
      <c r="I4133" s="133"/>
    </row>
    <row r="4134" spans="1:9">
      <c r="A4134" s="123">
        <v>84314200</v>
      </c>
      <c r="B4134" s="126" t="s">
        <v>4032</v>
      </c>
      <c r="C4134" s="125"/>
      <c r="D4134" s="138">
        <v>1.6669</v>
      </c>
      <c r="E4134" s="138">
        <v>4.2013999999999996</v>
      </c>
      <c r="F4134" s="133"/>
      <c r="G4134" s="133"/>
      <c r="H4134" s="133"/>
      <c r="I4134" s="133"/>
    </row>
    <row r="4135" spans="1:9">
      <c r="A4135" s="123">
        <v>84314310</v>
      </c>
      <c r="B4135" s="124" t="s">
        <v>4033</v>
      </c>
      <c r="C4135" s="125"/>
      <c r="D4135" s="138">
        <v>1.5771999999999999</v>
      </c>
      <c r="E4135" s="138">
        <v>5.2064000000000004</v>
      </c>
      <c r="F4135" s="133"/>
      <c r="G4135" s="133"/>
      <c r="H4135" s="133"/>
      <c r="I4135" s="133"/>
    </row>
    <row r="4136" spans="1:9" ht="27">
      <c r="A4136" s="123">
        <v>84314390</v>
      </c>
      <c r="B4136" s="124" t="s">
        <v>4034</v>
      </c>
      <c r="C4136" s="125"/>
      <c r="D4136" s="138">
        <v>3.4392999999999998</v>
      </c>
      <c r="E4136" s="138">
        <v>6.5933000000000002</v>
      </c>
      <c r="F4136" s="133"/>
      <c r="G4136" s="133"/>
      <c r="H4136" s="133"/>
      <c r="I4136" s="133"/>
    </row>
    <row r="4137" spans="1:9" ht="27">
      <c r="A4137" s="123">
        <v>84314910</v>
      </c>
      <c r="B4137" s="124" t="s">
        <v>4035</v>
      </c>
      <c r="C4137" s="125"/>
      <c r="D4137" s="138">
        <v>0.95630000000000004</v>
      </c>
      <c r="E4137" s="138">
        <v>1.3333999999999999</v>
      </c>
      <c r="F4137" s="133"/>
      <c r="G4137" s="133"/>
      <c r="H4137" s="133"/>
      <c r="I4137" s="133"/>
    </row>
    <row r="4138" spans="1:9" ht="27">
      <c r="A4138" s="123">
        <v>84314921</v>
      </c>
      <c r="B4138" s="124" t="s">
        <v>4036</v>
      </c>
      <c r="C4138" s="125"/>
      <c r="D4138" s="138">
        <v>2.5632000000000001</v>
      </c>
      <c r="E4138" s="138">
        <v>5.7744</v>
      </c>
      <c r="F4138" s="133"/>
      <c r="G4138" s="133"/>
      <c r="H4138" s="133"/>
      <c r="I4138" s="133"/>
    </row>
    <row r="4139" spans="1:9">
      <c r="A4139" s="123">
        <v>84314922</v>
      </c>
      <c r="B4139" s="124" t="s">
        <v>4037</v>
      </c>
      <c r="C4139" s="125"/>
      <c r="D4139" s="138">
        <v>1.5871</v>
      </c>
      <c r="E4139" s="138">
        <v>2.9154</v>
      </c>
      <c r="F4139" s="133"/>
      <c r="G4139" s="133"/>
      <c r="H4139" s="133"/>
      <c r="I4139" s="133"/>
    </row>
    <row r="4140" spans="1:9">
      <c r="A4140" s="123">
        <v>84314923</v>
      </c>
      <c r="B4140" s="124" t="s">
        <v>4038</v>
      </c>
      <c r="C4140" s="125"/>
      <c r="D4140" s="138">
        <v>1.8017000000000001</v>
      </c>
      <c r="E4140" s="138">
        <v>2.0903</v>
      </c>
      <c r="F4140" s="133"/>
      <c r="G4140" s="133"/>
      <c r="H4140" s="133"/>
      <c r="I4140" s="133"/>
    </row>
    <row r="4141" spans="1:9" ht="40.5">
      <c r="A4141" s="123">
        <v>84314929</v>
      </c>
      <c r="B4141" s="124" t="s">
        <v>4039</v>
      </c>
      <c r="C4141" s="125"/>
      <c r="D4141" s="138">
        <v>1.5613999999999999</v>
      </c>
      <c r="E4141" s="138">
        <v>2.214</v>
      </c>
      <c r="F4141" s="133"/>
      <c r="G4141" s="133"/>
      <c r="H4141" s="133"/>
      <c r="I4141" s="133"/>
    </row>
    <row r="4142" spans="1:9">
      <c r="A4142" s="123">
        <v>84321000</v>
      </c>
      <c r="B4142" s="124" t="s">
        <v>4040</v>
      </c>
      <c r="C4142" s="125"/>
      <c r="D4142" s="136">
        <v>2.3083</v>
      </c>
      <c r="E4142" s="136">
        <v>3.0405000000000002</v>
      </c>
      <c r="F4142" s="133"/>
      <c r="G4142" s="133"/>
      <c r="H4142" s="133"/>
      <c r="I4142" s="133"/>
    </row>
    <row r="4143" spans="1:9" ht="27">
      <c r="A4143" s="123">
        <v>84322100</v>
      </c>
      <c r="B4143" s="124" t="s">
        <v>4041</v>
      </c>
      <c r="C4143" s="125"/>
      <c r="D4143" s="138">
        <v>4.0991</v>
      </c>
      <c r="E4143" s="138">
        <v>10.9102</v>
      </c>
      <c r="F4143" s="133"/>
      <c r="G4143" s="133"/>
      <c r="H4143" s="133"/>
      <c r="I4143" s="133"/>
    </row>
    <row r="4144" spans="1:9">
      <c r="A4144" s="123">
        <v>84322900</v>
      </c>
      <c r="B4144" s="124" t="s">
        <v>4042</v>
      </c>
      <c r="C4144" s="125"/>
      <c r="D4144" s="138">
        <v>3.2513999999999998</v>
      </c>
      <c r="E4144" s="138">
        <v>3.6871999999999998</v>
      </c>
      <c r="F4144" s="133"/>
      <c r="G4144" s="133"/>
      <c r="H4144" s="133"/>
      <c r="I4144" s="133"/>
    </row>
    <row r="4145" spans="1:9">
      <c r="A4145" s="123">
        <v>84323110</v>
      </c>
      <c r="B4145" s="124" t="s">
        <v>4043</v>
      </c>
      <c r="C4145" s="125"/>
      <c r="D4145" s="138">
        <v>2.8371</v>
      </c>
      <c r="E4145" s="138">
        <v>3.0767000000000002</v>
      </c>
      <c r="F4145" s="133"/>
      <c r="G4145" s="133"/>
      <c r="H4145" s="133"/>
      <c r="I4145" s="133"/>
    </row>
    <row r="4146" spans="1:9">
      <c r="A4146" s="123">
        <v>84323190</v>
      </c>
      <c r="B4146" s="124" t="s">
        <v>200</v>
      </c>
      <c r="C4146" s="125"/>
      <c r="D4146" s="138">
        <v>6.9789000000000003</v>
      </c>
      <c r="E4146" s="138">
        <v>6.9789000000000003</v>
      </c>
      <c r="F4146" s="133"/>
      <c r="G4146" s="133"/>
      <c r="H4146" s="133"/>
      <c r="I4146" s="133"/>
    </row>
    <row r="4147" spans="1:9">
      <c r="A4147" s="123">
        <v>84323910</v>
      </c>
      <c r="B4147" s="124" t="s">
        <v>4043</v>
      </c>
      <c r="C4147" s="125"/>
      <c r="D4147" s="136">
        <v>3.6240999999999999</v>
      </c>
      <c r="E4147" s="136">
        <v>4.9604999999999997</v>
      </c>
      <c r="F4147" s="133"/>
      <c r="G4147" s="133"/>
      <c r="H4147" s="133"/>
      <c r="I4147" s="133"/>
    </row>
    <row r="4148" spans="1:9">
      <c r="A4148" s="123">
        <v>84324200</v>
      </c>
      <c r="B4148" s="126" t="s">
        <v>4044</v>
      </c>
      <c r="C4148" s="125"/>
      <c r="D4148" s="136">
        <v>1.8184</v>
      </c>
      <c r="E4148" s="136">
        <v>1.9403999999999999</v>
      </c>
      <c r="F4148" s="133"/>
      <c r="G4148" s="133"/>
      <c r="H4148" s="133"/>
      <c r="I4148" s="133"/>
    </row>
    <row r="4149" spans="1:9">
      <c r="A4149" s="123">
        <v>84328000</v>
      </c>
      <c r="B4149" s="124" t="s">
        <v>4045</v>
      </c>
      <c r="C4149" s="125"/>
      <c r="D4149" s="136">
        <v>2.7511000000000001</v>
      </c>
      <c r="E4149" s="136">
        <v>4.8775000000000004</v>
      </c>
      <c r="F4149" s="133"/>
      <c r="G4149" s="133"/>
      <c r="H4149" s="133"/>
      <c r="I4149" s="133"/>
    </row>
    <row r="4150" spans="1:9">
      <c r="A4150" s="123">
        <v>84329000</v>
      </c>
      <c r="B4150" s="124" t="s">
        <v>4046</v>
      </c>
      <c r="C4150" s="125"/>
      <c r="D4150" s="136">
        <v>0.70699999999999996</v>
      </c>
      <c r="E4150" s="136">
        <v>2.5381</v>
      </c>
      <c r="F4150" s="133"/>
      <c r="G4150" s="133"/>
      <c r="H4150" s="133"/>
      <c r="I4150" s="133"/>
    </row>
    <row r="4151" spans="1:9">
      <c r="A4151" s="123">
        <v>84331100</v>
      </c>
      <c r="B4151" s="124" t="s">
        <v>4047</v>
      </c>
      <c r="C4151" s="125"/>
      <c r="D4151" s="136">
        <v>2.2549000000000001</v>
      </c>
      <c r="E4151" s="136">
        <v>9.0474999999999994</v>
      </c>
      <c r="F4151" s="133"/>
      <c r="G4151" s="133"/>
      <c r="H4151" s="133"/>
      <c r="I4151" s="133"/>
    </row>
    <row r="4152" spans="1:9">
      <c r="A4152" s="123">
        <v>84331900</v>
      </c>
      <c r="B4152" s="124" t="s">
        <v>4048</v>
      </c>
      <c r="C4152" s="125"/>
      <c r="D4152" s="136">
        <v>2.8319999999999999</v>
      </c>
      <c r="E4152" s="136">
        <v>3.2439</v>
      </c>
      <c r="F4152" s="133"/>
      <c r="G4152" s="133"/>
      <c r="H4152" s="133"/>
      <c r="I4152" s="133"/>
    </row>
    <row r="4153" spans="1:9">
      <c r="A4153" s="123">
        <v>84332090</v>
      </c>
      <c r="B4153" s="124" t="s">
        <v>4049</v>
      </c>
      <c r="C4153" s="125"/>
      <c r="D4153" s="136">
        <v>3.2161</v>
      </c>
      <c r="E4153" s="136">
        <v>3.5968</v>
      </c>
      <c r="F4153" s="133"/>
      <c r="G4153" s="133"/>
      <c r="H4153" s="133"/>
      <c r="I4153" s="133"/>
    </row>
    <row r="4154" spans="1:9">
      <c r="A4154" s="123">
        <v>84333000</v>
      </c>
      <c r="B4154" s="124" t="s">
        <v>4050</v>
      </c>
      <c r="C4154" s="125"/>
      <c r="D4154" s="138">
        <v>3.9493</v>
      </c>
      <c r="E4154" s="138">
        <v>4.9538000000000002</v>
      </c>
      <c r="F4154" s="133"/>
      <c r="G4154" s="133"/>
      <c r="H4154" s="133"/>
      <c r="I4154" s="133"/>
    </row>
    <row r="4155" spans="1:9">
      <c r="A4155" s="123">
        <v>84334000</v>
      </c>
      <c r="B4155" s="124" t="s">
        <v>4051</v>
      </c>
      <c r="C4155" s="125"/>
      <c r="D4155" s="136">
        <v>8.2969000000000008</v>
      </c>
      <c r="E4155" s="136">
        <v>10.011699999999999</v>
      </c>
      <c r="F4155" s="133"/>
      <c r="G4155" s="133"/>
      <c r="H4155" s="133"/>
      <c r="I4155" s="133"/>
    </row>
    <row r="4156" spans="1:9" ht="27">
      <c r="A4156" s="123">
        <v>84335100</v>
      </c>
      <c r="B4156" s="126" t="s">
        <v>4052</v>
      </c>
      <c r="C4156" s="125"/>
      <c r="D4156" s="138">
        <v>19.537700000000001</v>
      </c>
      <c r="E4156" s="138">
        <v>16.959399999999999</v>
      </c>
      <c r="F4156" s="133"/>
      <c r="G4156" s="133"/>
      <c r="H4156" s="133"/>
      <c r="I4156" s="133"/>
    </row>
    <row r="4157" spans="1:9">
      <c r="A4157" s="123">
        <v>84335990</v>
      </c>
      <c r="B4157" s="124" t="s">
        <v>4053</v>
      </c>
      <c r="C4157" s="125"/>
      <c r="D4157" s="136">
        <v>6.4150999999999998</v>
      </c>
      <c r="E4157" s="136">
        <v>6.4150999999999998</v>
      </c>
      <c r="F4157" s="133"/>
      <c r="G4157" s="133"/>
      <c r="H4157" s="133"/>
      <c r="I4157" s="133"/>
    </row>
    <row r="4158" spans="1:9">
      <c r="A4158" s="123">
        <v>84336010</v>
      </c>
      <c r="B4158" s="124" t="s">
        <v>4054</v>
      </c>
      <c r="C4158" s="125"/>
      <c r="D4158" s="138">
        <v>2.0257999999999998</v>
      </c>
      <c r="E4158" s="138">
        <v>4.6300999999999997</v>
      </c>
      <c r="F4158" s="133"/>
      <c r="G4158" s="133"/>
      <c r="H4158" s="133"/>
      <c r="I4158" s="133"/>
    </row>
    <row r="4159" spans="1:9">
      <c r="A4159" s="123">
        <v>84336090</v>
      </c>
      <c r="B4159" s="124" t="s">
        <v>4055</v>
      </c>
      <c r="C4159" s="125"/>
      <c r="D4159" s="136">
        <v>2.0710999999999999</v>
      </c>
      <c r="E4159" s="136">
        <v>3.2359</v>
      </c>
      <c r="F4159" s="133"/>
      <c r="G4159" s="133"/>
      <c r="H4159" s="133"/>
      <c r="I4159" s="133"/>
    </row>
    <row r="4160" spans="1:9">
      <c r="A4160" s="123">
        <v>84339010</v>
      </c>
      <c r="B4160" s="124" t="s">
        <v>4056</v>
      </c>
      <c r="C4160" s="125"/>
      <c r="D4160" s="136">
        <v>17.1145</v>
      </c>
      <c r="E4160" s="136">
        <v>17.1145</v>
      </c>
      <c r="F4160" s="133"/>
      <c r="G4160" s="133"/>
      <c r="H4160" s="133"/>
      <c r="I4160" s="133"/>
    </row>
    <row r="4161" spans="1:9">
      <c r="A4161" s="123">
        <v>84339090</v>
      </c>
      <c r="B4161" s="124" t="s">
        <v>4057</v>
      </c>
      <c r="C4161" s="125"/>
      <c r="D4161" s="136">
        <v>5.6018999999999997</v>
      </c>
      <c r="E4161" s="136">
        <v>35.431800000000003</v>
      </c>
      <c r="F4161" s="133"/>
      <c r="G4161" s="133"/>
      <c r="H4161" s="133"/>
      <c r="I4161" s="133"/>
    </row>
    <row r="4162" spans="1:9">
      <c r="A4162" s="123">
        <v>84342010</v>
      </c>
      <c r="B4162" s="124" t="s">
        <v>4058</v>
      </c>
      <c r="C4162" s="125"/>
      <c r="D4162" s="136">
        <v>13.3467</v>
      </c>
      <c r="E4162" s="136">
        <v>22.2041</v>
      </c>
      <c r="F4162" s="133"/>
      <c r="G4162" s="133"/>
      <c r="H4162" s="133"/>
      <c r="I4162" s="133"/>
    </row>
    <row r="4163" spans="1:9">
      <c r="A4163" s="123">
        <v>84342090</v>
      </c>
      <c r="B4163" s="124" t="s">
        <v>4059</v>
      </c>
      <c r="C4163" s="125"/>
      <c r="D4163" s="136">
        <v>7.8803000000000001</v>
      </c>
      <c r="E4163" s="136">
        <v>8.1547000000000001</v>
      </c>
      <c r="F4163" s="133"/>
      <c r="G4163" s="133"/>
      <c r="H4163" s="133"/>
      <c r="I4163" s="133"/>
    </row>
    <row r="4164" spans="1:9">
      <c r="A4164" s="123">
        <v>84349000</v>
      </c>
      <c r="B4164" s="124" t="s">
        <v>4060</v>
      </c>
      <c r="C4164" s="125"/>
      <c r="D4164" s="136">
        <v>11.0458</v>
      </c>
      <c r="E4164" s="136">
        <v>11.0458</v>
      </c>
      <c r="F4164" s="133"/>
      <c r="G4164" s="133"/>
      <c r="H4164" s="133"/>
      <c r="I4164" s="133"/>
    </row>
    <row r="4165" spans="1:9">
      <c r="A4165" s="123">
        <v>84351000</v>
      </c>
      <c r="B4165" s="124" t="s">
        <v>4061</v>
      </c>
      <c r="C4165" s="125"/>
      <c r="D4165" s="136">
        <v>1.6087</v>
      </c>
      <c r="E4165" s="136">
        <v>9.9501000000000008</v>
      </c>
      <c r="F4165" s="133"/>
      <c r="G4165" s="133"/>
      <c r="H4165" s="133"/>
      <c r="I4165" s="133"/>
    </row>
    <row r="4166" spans="1:9">
      <c r="A4166" s="123">
        <v>84359000</v>
      </c>
      <c r="B4166" s="124" t="s">
        <v>4062</v>
      </c>
      <c r="C4166" s="125"/>
      <c r="D4166" s="138">
        <v>3.3849999999999998</v>
      </c>
      <c r="E4166" s="138">
        <v>4.7062999999999997</v>
      </c>
      <c r="F4166" s="133"/>
      <c r="G4166" s="133"/>
      <c r="H4166" s="133"/>
      <c r="I4166" s="133"/>
    </row>
    <row r="4167" spans="1:9">
      <c r="A4167" s="123">
        <v>84361000</v>
      </c>
      <c r="B4167" s="124" t="s">
        <v>4063</v>
      </c>
      <c r="C4167" s="125"/>
      <c r="D4167" s="136">
        <v>1.8208</v>
      </c>
      <c r="E4167" s="136">
        <v>2.6739999999999999</v>
      </c>
      <c r="F4167" s="133"/>
      <c r="G4167" s="133"/>
      <c r="H4167" s="133"/>
      <c r="I4167" s="133"/>
    </row>
    <row r="4168" spans="1:9">
      <c r="A4168" s="123">
        <v>84362100</v>
      </c>
      <c r="B4168" s="124" t="s">
        <v>4064</v>
      </c>
      <c r="C4168" s="125"/>
      <c r="D4168" s="136">
        <v>2.02</v>
      </c>
      <c r="E4168" s="136">
        <v>3.6669999999999998</v>
      </c>
      <c r="F4168" s="133"/>
      <c r="G4168" s="133"/>
      <c r="H4168" s="133"/>
      <c r="I4168" s="133"/>
    </row>
    <row r="4169" spans="1:9">
      <c r="A4169" s="123">
        <v>84362900</v>
      </c>
      <c r="B4169" s="124" t="s">
        <v>4065</v>
      </c>
      <c r="C4169" s="125"/>
      <c r="D4169" s="136">
        <v>2.6981000000000002</v>
      </c>
      <c r="E4169" s="136">
        <v>3.7867000000000002</v>
      </c>
      <c r="F4169" s="133"/>
      <c r="G4169" s="133"/>
      <c r="H4169" s="133"/>
      <c r="I4169" s="133"/>
    </row>
    <row r="4170" spans="1:9" ht="27">
      <c r="A4170" s="123">
        <v>84368000</v>
      </c>
      <c r="B4170" s="124" t="s">
        <v>4066</v>
      </c>
      <c r="C4170" s="125"/>
      <c r="D4170" s="136">
        <v>2.6480000000000001</v>
      </c>
      <c r="E4170" s="136">
        <v>8.2431000000000001</v>
      </c>
      <c r="F4170" s="133"/>
      <c r="G4170" s="133"/>
      <c r="H4170" s="133"/>
      <c r="I4170" s="133"/>
    </row>
    <row r="4171" spans="1:9">
      <c r="A4171" s="123">
        <v>84369100</v>
      </c>
      <c r="B4171" s="124" t="s">
        <v>4067</v>
      </c>
      <c r="C4171" s="125"/>
      <c r="D4171" s="136">
        <v>5.0795000000000003</v>
      </c>
      <c r="E4171" s="136">
        <v>15.7873</v>
      </c>
      <c r="F4171" s="133"/>
      <c r="G4171" s="133"/>
      <c r="H4171" s="133"/>
      <c r="I4171" s="133"/>
    </row>
    <row r="4172" spans="1:9">
      <c r="A4172" s="123">
        <v>84369900</v>
      </c>
      <c r="B4172" s="124" t="s">
        <v>4068</v>
      </c>
      <c r="C4172" s="125"/>
      <c r="D4172" s="136">
        <v>1.3983000000000001</v>
      </c>
      <c r="E4172" s="136">
        <v>8.1094000000000008</v>
      </c>
      <c r="F4172" s="133"/>
      <c r="G4172" s="133"/>
      <c r="H4172" s="133"/>
      <c r="I4172" s="133"/>
    </row>
    <row r="4173" spans="1:9">
      <c r="A4173" s="123">
        <v>84371000</v>
      </c>
      <c r="B4173" s="124" t="s">
        <v>4069</v>
      </c>
      <c r="C4173" s="125"/>
      <c r="D4173" s="136">
        <v>2.5920999999999998</v>
      </c>
      <c r="E4173" s="136">
        <v>10.9518</v>
      </c>
      <c r="F4173" s="133"/>
      <c r="G4173" s="133"/>
      <c r="H4173" s="133"/>
      <c r="I4173" s="133"/>
    </row>
    <row r="4174" spans="1:9">
      <c r="A4174" s="123">
        <v>84378010</v>
      </c>
      <c r="B4174" s="124" t="s">
        <v>4070</v>
      </c>
      <c r="C4174" s="125"/>
      <c r="D4174" s="136">
        <v>1.9662999999999999</v>
      </c>
      <c r="E4174" s="136">
        <v>4.4787999999999997</v>
      </c>
      <c r="F4174" s="133"/>
      <c r="G4174" s="133"/>
      <c r="H4174" s="133"/>
      <c r="I4174" s="133"/>
    </row>
    <row r="4175" spans="1:9">
      <c r="A4175" s="123">
        <v>84378090</v>
      </c>
      <c r="B4175" s="124" t="s">
        <v>4071</v>
      </c>
      <c r="C4175" s="125"/>
      <c r="D4175" s="138">
        <v>3.2296999999999998</v>
      </c>
      <c r="E4175" s="138">
        <v>11.9117</v>
      </c>
      <c r="F4175" s="133"/>
      <c r="G4175" s="133"/>
      <c r="H4175" s="133"/>
      <c r="I4175" s="133"/>
    </row>
    <row r="4176" spans="1:9">
      <c r="A4176" s="123">
        <v>84379000</v>
      </c>
      <c r="B4176" s="124" t="s">
        <v>4072</v>
      </c>
      <c r="C4176" s="125"/>
      <c r="D4176" s="136">
        <v>6.9401999999999999</v>
      </c>
      <c r="E4176" s="136">
        <v>7.64</v>
      </c>
      <c r="F4176" s="133"/>
      <c r="G4176" s="133"/>
      <c r="H4176" s="133"/>
      <c r="I4176" s="133"/>
    </row>
    <row r="4177" spans="1:9" ht="27">
      <c r="A4177" s="123">
        <v>84381000</v>
      </c>
      <c r="B4177" s="124" t="s">
        <v>4073</v>
      </c>
      <c r="C4177" s="125"/>
      <c r="D4177" s="138">
        <v>6.9546000000000001</v>
      </c>
      <c r="E4177" s="138">
        <v>24.622199999999999</v>
      </c>
      <c r="F4177" s="133"/>
      <c r="G4177" s="133"/>
      <c r="H4177" s="133"/>
      <c r="I4177" s="133"/>
    </row>
    <row r="4178" spans="1:9">
      <c r="A4178" s="123">
        <v>84382011</v>
      </c>
      <c r="B4178" s="124" t="s">
        <v>4074</v>
      </c>
      <c r="C4178" s="125"/>
      <c r="D4178" s="136">
        <v>4.383</v>
      </c>
      <c r="E4178" s="136">
        <v>9.1767000000000003</v>
      </c>
      <c r="F4178" s="133"/>
      <c r="G4178" s="133"/>
      <c r="H4178" s="133"/>
      <c r="I4178" s="133"/>
    </row>
    <row r="4179" spans="1:9" ht="27">
      <c r="A4179" s="123">
        <v>84382019</v>
      </c>
      <c r="B4179" s="124" t="s">
        <v>4075</v>
      </c>
      <c r="C4179" s="125"/>
      <c r="D4179" s="138">
        <v>9.7182999999999993</v>
      </c>
      <c r="E4179" s="138">
        <v>15.979200000000001</v>
      </c>
      <c r="F4179" s="133"/>
      <c r="G4179" s="133"/>
      <c r="H4179" s="133"/>
      <c r="I4179" s="133"/>
    </row>
    <row r="4180" spans="1:9">
      <c r="A4180" s="123">
        <v>84382090</v>
      </c>
      <c r="B4180" s="124" t="s">
        <v>4076</v>
      </c>
      <c r="C4180" s="125"/>
      <c r="D4180" s="136">
        <v>5.7808999999999999</v>
      </c>
      <c r="E4180" s="136">
        <v>10.2645</v>
      </c>
      <c r="F4180" s="133"/>
      <c r="G4180" s="133"/>
      <c r="H4180" s="133"/>
      <c r="I4180" s="133"/>
    </row>
    <row r="4181" spans="1:9" ht="27">
      <c r="A4181" s="123">
        <v>84383000</v>
      </c>
      <c r="B4181" s="124" t="s">
        <v>4077</v>
      </c>
      <c r="C4181" s="125"/>
      <c r="D4181" s="138">
        <v>8.8415999999999997</v>
      </c>
      <c r="E4181" s="138">
        <v>14.804500000000001</v>
      </c>
      <c r="F4181" s="133"/>
      <c r="G4181" s="133"/>
      <c r="H4181" s="133"/>
      <c r="I4181" s="133"/>
    </row>
    <row r="4182" spans="1:9">
      <c r="A4182" s="123">
        <v>84384000</v>
      </c>
      <c r="B4182" s="124" t="s">
        <v>4078</v>
      </c>
      <c r="C4182" s="125"/>
      <c r="D4182" s="136">
        <v>3.3536000000000001</v>
      </c>
      <c r="E4182" s="136">
        <v>9.7393999999999998</v>
      </c>
      <c r="F4182" s="133"/>
      <c r="G4182" s="133"/>
      <c r="H4182" s="133"/>
      <c r="I4182" s="133"/>
    </row>
    <row r="4183" spans="1:9" ht="27">
      <c r="A4183" s="123">
        <v>84385000</v>
      </c>
      <c r="B4183" s="124" t="s">
        <v>4079</v>
      </c>
      <c r="C4183" s="125"/>
      <c r="D4183" s="138">
        <v>3.7738999999999998</v>
      </c>
      <c r="E4183" s="138">
        <v>9.4976000000000003</v>
      </c>
      <c r="F4183" s="133"/>
      <c r="G4183" s="133"/>
      <c r="H4183" s="133"/>
      <c r="I4183" s="133"/>
    </row>
    <row r="4184" spans="1:9">
      <c r="A4184" s="123">
        <v>84386000</v>
      </c>
      <c r="B4184" s="126" t="s">
        <v>4080</v>
      </c>
      <c r="C4184" s="125"/>
      <c r="D4184" s="136">
        <v>2.536</v>
      </c>
      <c r="E4184" s="136">
        <v>7.4558</v>
      </c>
      <c r="F4184" s="133"/>
      <c r="G4184" s="133"/>
      <c r="H4184" s="133"/>
      <c r="I4184" s="133"/>
    </row>
    <row r="4185" spans="1:9" ht="27">
      <c r="A4185" s="123">
        <v>84388090</v>
      </c>
      <c r="B4185" s="124" t="s">
        <v>4081</v>
      </c>
      <c r="C4185" s="125"/>
      <c r="D4185" s="138">
        <v>13.8063</v>
      </c>
      <c r="E4185" s="138">
        <v>11.899800000000001</v>
      </c>
      <c r="F4185" s="133"/>
      <c r="G4185" s="133"/>
      <c r="H4185" s="133"/>
      <c r="I4185" s="133"/>
    </row>
    <row r="4186" spans="1:9">
      <c r="A4186" s="123">
        <v>84389000</v>
      </c>
      <c r="B4186" s="124" t="s">
        <v>4082</v>
      </c>
      <c r="C4186" s="125"/>
      <c r="D4186" s="138">
        <v>16.684100000000001</v>
      </c>
      <c r="E4186" s="138">
        <v>26.971699999999998</v>
      </c>
      <c r="F4186" s="133"/>
      <c r="G4186" s="133"/>
      <c r="H4186" s="133"/>
      <c r="I4186" s="133"/>
    </row>
    <row r="4187" spans="1:9" ht="27">
      <c r="A4187" s="123">
        <v>84391010</v>
      </c>
      <c r="B4187" s="124" t="s">
        <v>4083</v>
      </c>
      <c r="C4187" s="125"/>
      <c r="D4187" s="136">
        <v>15.7615</v>
      </c>
      <c r="E4187" s="136">
        <v>16.448699999999999</v>
      </c>
      <c r="F4187" s="133"/>
      <c r="G4187" s="133"/>
      <c r="H4187" s="133"/>
      <c r="I4187" s="133"/>
    </row>
    <row r="4188" spans="1:9" ht="27">
      <c r="A4188" s="123">
        <v>84391020</v>
      </c>
      <c r="B4188" s="124" t="s">
        <v>4084</v>
      </c>
      <c r="C4188" s="125"/>
      <c r="D4188" s="136">
        <v>5.2591999999999999</v>
      </c>
      <c r="E4188" s="136">
        <v>12.771699999999999</v>
      </c>
      <c r="F4188" s="133"/>
      <c r="G4188" s="133"/>
      <c r="H4188" s="133"/>
      <c r="I4188" s="133"/>
    </row>
    <row r="4189" spans="1:9">
      <c r="A4189" s="123">
        <v>84391030</v>
      </c>
      <c r="B4189" s="124" t="s">
        <v>4085</v>
      </c>
      <c r="C4189" s="125"/>
      <c r="D4189" s="136">
        <v>5.9128999999999996</v>
      </c>
      <c r="E4189" s="136">
        <v>7.7984</v>
      </c>
      <c r="F4189" s="133"/>
      <c r="G4189" s="133"/>
      <c r="H4189" s="133"/>
      <c r="I4189" s="133"/>
    </row>
    <row r="4190" spans="1:9">
      <c r="A4190" s="123">
        <v>84391090</v>
      </c>
      <c r="B4190" s="124" t="s">
        <v>4086</v>
      </c>
      <c r="C4190" s="125"/>
      <c r="D4190" s="138">
        <v>7.4413999999999998</v>
      </c>
      <c r="E4190" s="138">
        <v>7.4413999999999998</v>
      </c>
      <c r="F4190" s="133"/>
      <c r="G4190" s="133"/>
      <c r="H4190" s="133"/>
      <c r="I4190" s="133"/>
    </row>
    <row r="4191" spans="1:9">
      <c r="A4191" s="123">
        <v>84392000</v>
      </c>
      <c r="B4191" s="124" t="s">
        <v>4087</v>
      </c>
      <c r="C4191" s="125"/>
      <c r="D4191" s="138">
        <v>2.3332000000000002</v>
      </c>
      <c r="E4191" s="138">
        <v>9.5663</v>
      </c>
      <c r="F4191" s="133"/>
      <c r="G4191" s="133"/>
      <c r="H4191" s="133"/>
      <c r="I4191" s="133"/>
    </row>
    <row r="4192" spans="1:9">
      <c r="A4192" s="123">
        <v>84393020</v>
      </c>
      <c r="B4192" s="124" t="s">
        <v>4088</v>
      </c>
      <c r="C4192" s="125"/>
      <c r="D4192" s="136">
        <v>2.4367000000000001</v>
      </c>
      <c r="E4192" s="136">
        <v>3.9922</v>
      </c>
      <c r="F4192" s="133"/>
      <c r="G4192" s="133"/>
      <c r="H4192" s="133"/>
      <c r="I4192" s="133"/>
    </row>
    <row r="4193" spans="1:9">
      <c r="A4193" s="123">
        <v>84393030</v>
      </c>
      <c r="B4193" s="124" t="s">
        <v>4089</v>
      </c>
      <c r="C4193" s="125"/>
      <c r="D4193" s="138">
        <v>9.5565999999999995</v>
      </c>
      <c r="E4193" s="138">
        <v>27.538699999999999</v>
      </c>
      <c r="F4193" s="133"/>
      <c r="G4193" s="133"/>
      <c r="H4193" s="133"/>
      <c r="I4193" s="133"/>
    </row>
    <row r="4194" spans="1:9">
      <c r="A4194" s="123">
        <v>84393090</v>
      </c>
      <c r="B4194" s="124" t="s">
        <v>4090</v>
      </c>
      <c r="C4194" s="125"/>
      <c r="D4194" s="136">
        <v>6.6997999999999998</v>
      </c>
      <c r="E4194" s="136">
        <v>6.6997999999999998</v>
      </c>
      <c r="F4194" s="133"/>
      <c r="G4194" s="133"/>
      <c r="H4194" s="133"/>
      <c r="I4194" s="133"/>
    </row>
    <row r="4195" spans="1:9" ht="27">
      <c r="A4195" s="123">
        <v>84399100</v>
      </c>
      <c r="B4195" s="124" t="s">
        <v>4091</v>
      </c>
      <c r="C4195" s="125"/>
      <c r="D4195" s="138">
        <v>4.5332999999999997</v>
      </c>
      <c r="E4195" s="138">
        <v>7.5148999999999999</v>
      </c>
      <c r="F4195" s="133"/>
      <c r="G4195" s="133"/>
      <c r="H4195" s="133"/>
      <c r="I4195" s="133"/>
    </row>
    <row r="4196" spans="1:9">
      <c r="A4196" s="123">
        <v>84399910</v>
      </c>
      <c r="B4196" s="124" t="s">
        <v>4092</v>
      </c>
      <c r="C4196" s="125"/>
      <c r="D4196" s="136">
        <v>2.863</v>
      </c>
      <c r="E4196" s="136">
        <v>4.8654999999999999</v>
      </c>
      <c r="F4196" s="133"/>
      <c r="G4196" s="133"/>
      <c r="H4196" s="133"/>
      <c r="I4196" s="133"/>
    </row>
    <row r="4197" spans="1:9" ht="27">
      <c r="A4197" s="123">
        <v>84399990</v>
      </c>
      <c r="B4197" s="124" t="s">
        <v>4093</v>
      </c>
      <c r="C4197" s="125"/>
      <c r="D4197" s="138">
        <v>8.9733000000000001</v>
      </c>
      <c r="E4197" s="138">
        <v>6.8907999999999996</v>
      </c>
      <c r="F4197" s="133"/>
      <c r="G4197" s="133"/>
      <c r="H4197" s="133"/>
      <c r="I4197" s="133"/>
    </row>
    <row r="4198" spans="1:9">
      <c r="A4198" s="123">
        <v>84401019</v>
      </c>
      <c r="B4198" s="124" t="s">
        <v>4094</v>
      </c>
      <c r="C4198" s="125"/>
      <c r="D4198" s="136">
        <v>3.9213</v>
      </c>
      <c r="E4198" s="136">
        <v>16.4221</v>
      </c>
      <c r="F4198" s="133"/>
      <c r="G4198" s="133"/>
      <c r="H4198" s="133"/>
      <c r="I4198" s="133"/>
    </row>
    <row r="4199" spans="1:9" ht="27">
      <c r="A4199" s="123">
        <v>84401020</v>
      </c>
      <c r="B4199" s="124" t="s">
        <v>4095</v>
      </c>
      <c r="C4199" s="125"/>
      <c r="D4199" s="138">
        <v>65.422200000000004</v>
      </c>
      <c r="E4199" s="138">
        <v>9.1614000000000004</v>
      </c>
      <c r="F4199" s="133"/>
      <c r="G4199" s="133"/>
      <c r="H4199" s="133"/>
      <c r="I4199" s="133"/>
    </row>
    <row r="4200" spans="1:9">
      <c r="A4200" s="123">
        <v>84401090</v>
      </c>
      <c r="B4200" s="124" t="s">
        <v>4096</v>
      </c>
      <c r="C4200" s="125"/>
      <c r="D4200" s="136">
        <v>2.6753999999999998</v>
      </c>
      <c r="E4200" s="136">
        <v>5.4165999999999999</v>
      </c>
      <c r="F4200" s="133"/>
      <c r="G4200" s="133"/>
      <c r="H4200" s="133"/>
      <c r="I4200" s="133"/>
    </row>
    <row r="4201" spans="1:9" ht="27">
      <c r="A4201" s="123">
        <v>84409000</v>
      </c>
      <c r="B4201" s="124" t="s">
        <v>4097</v>
      </c>
      <c r="C4201" s="125"/>
      <c r="D4201" s="138">
        <v>2.5325000000000002</v>
      </c>
      <c r="E4201" s="138">
        <v>7.0922000000000001</v>
      </c>
      <c r="F4201" s="133"/>
      <c r="G4201" s="133"/>
      <c r="H4201" s="133"/>
      <c r="I4201" s="133"/>
    </row>
    <row r="4202" spans="1:9">
      <c r="A4202" s="123">
        <v>84411010</v>
      </c>
      <c r="B4202" s="124" t="s">
        <v>4098</v>
      </c>
      <c r="C4202" s="125"/>
      <c r="D4202" s="136">
        <v>5.6135999999999999</v>
      </c>
      <c r="E4202" s="136">
        <v>12.622299999999999</v>
      </c>
      <c r="F4202" s="133"/>
      <c r="G4202" s="133"/>
      <c r="H4202" s="133"/>
      <c r="I4202" s="133"/>
    </row>
    <row r="4203" spans="1:9" ht="27">
      <c r="A4203" s="123">
        <v>84411090</v>
      </c>
      <c r="B4203" s="124" t="s">
        <v>4099</v>
      </c>
      <c r="C4203" s="125"/>
      <c r="D4203" s="138">
        <v>3.6865000000000001</v>
      </c>
      <c r="E4203" s="138">
        <v>10.207800000000001</v>
      </c>
      <c r="F4203" s="133"/>
      <c r="G4203" s="133"/>
      <c r="H4203" s="133"/>
      <c r="I4203" s="133"/>
    </row>
    <row r="4204" spans="1:9">
      <c r="A4204" s="123">
        <v>84412000</v>
      </c>
      <c r="B4204" s="124" t="s">
        <v>4100</v>
      </c>
      <c r="C4204" s="125"/>
      <c r="D4204" s="136">
        <v>2.4784999999999999</v>
      </c>
      <c r="E4204" s="136">
        <v>4.8414999999999999</v>
      </c>
      <c r="F4204" s="133"/>
      <c r="G4204" s="133"/>
      <c r="H4204" s="133"/>
      <c r="I4204" s="133"/>
    </row>
    <row r="4205" spans="1:9" ht="27">
      <c r="A4205" s="123">
        <v>84413010</v>
      </c>
      <c r="B4205" s="124" t="s">
        <v>4101</v>
      </c>
      <c r="C4205" s="125"/>
      <c r="D4205" s="136">
        <v>3.1392000000000002</v>
      </c>
      <c r="E4205" s="136">
        <v>6.9119000000000002</v>
      </c>
      <c r="F4205" s="133"/>
      <c r="G4205" s="133"/>
      <c r="H4205" s="133"/>
      <c r="I4205" s="133"/>
    </row>
    <row r="4206" spans="1:9">
      <c r="A4206" s="123">
        <v>84413090</v>
      </c>
      <c r="B4206" s="124" t="s">
        <v>4102</v>
      </c>
      <c r="C4206" s="125"/>
      <c r="D4206" s="136">
        <v>2.7443</v>
      </c>
      <c r="E4206" s="136">
        <v>9.9740000000000002</v>
      </c>
      <c r="F4206" s="133"/>
      <c r="G4206" s="133"/>
      <c r="H4206" s="133"/>
      <c r="I4206" s="133"/>
    </row>
    <row r="4207" spans="1:9">
      <c r="A4207" s="123">
        <v>84414000</v>
      </c>
      <c r="B4207" s="124" t="s">
        <v>4103</v>
      </c>
      <c r="C4207" s="125"/>
      <c r="D4207" s="136">
        <v>3.4209000000000001</v>
      </c>
      <c r="E4207" s="136">
        <v>6.6980000000000004</v>
      </c>
      <c r="F4207" s="133"/>
      <c r="G4207" s="133"/>
      <c r="H4207" s="133"/>
      <c r="I4207" s="133"/>
    </row>
    <row r="4208" spans="1:9">
      <c r="A4208" s="123">
        <v>84418000</v>
      </c>
      <c r="B4208" s="124" t="s">
        <v>4104</v>
      </c>
      <c r="C4208" s="125"/>
      <c r="D4208" s="136">
        <v>8.5749999999999993</v>
      </c>
      <c r="E4208" s="136">
        <v>25.480799999999999</v>
      </c>
      <c r="F4208" s="133"/>
      <c r="G4208" s="133"/>
      <c r="H4208" s="133"/>
      <c r="I4208" s="133"/>
    </row>
    <row r="4209" spans="1:9">
      <c r="A4209" s="123">
        <v>84419000</v>
      </c>
      <c r="B4209" s="124" t="s">
        <v>4105</v>
      </c>
      <c r="C4209" s="125"/>
      <c r="D4209" s="136">
        <v>10.7841</v>
      </c>
      <c r="E4209" s="136">
        <v>8.2471999999999994</v>
      </c>
      <c r="F4209" s="133"/>
      <c r="G4209" s="133"/>
      <c r="H4209" s="133"/>
      <c r="I4209" s="133"/>
    </row>
    <row r="4210" spans="1:9">
      <c r="A4210" s="123">
        <v>84423010</v>
      </c>
      <c r="B4210" s="124" t="s">
        <v>4106</v>
      </c>
      <c r="C4210" s="125"/>
      <c r="D4210" s="138">
        <v>9.0059000000000005</v>
      </c>
      <c r="E4210" s="138">
        <v>10.973599999999999</v>
      </c>
      <c r="F4210" s="133"/>
      <c r="G4210" s="133"/>
      <c r="H4210" s="133"/>
      <c r="I4210" s="133"/>
    </row>
    <row r="4211" spans="1:9">
      <c r="A4211" s="123">
        <v>84423020</v>
      </c>
      <c r="B4211" s="124" t="s">
        <v>4107</v>
      </c>
      <c r="C4211" s="125"/>
      <c r="D4211" s="138">
        <v>30.453800000000001</v>
      </c>
      <c r="E4211" s="138">
        <v>30.068300000000001</v>
      </c>
      <c r="F4211" s="133"/>
      <c r="G4211" s="133"/>
      <c r="H4211" s="133"/>
      <c r="I4211" s="133"/>
    </row>
    <row r="4212" spans="1:9" ht="27">
      <c r="A4212" s="123">
        <v>84423090</v>
      </c>
      <c r="B4212" s="124" t="s">
        <v>4108</v>
      </c>
      <c r="C4212" s="125"/>
      <c r="D4212" s="136">
        <v>5.5556000000000001</v>
      </c>
      <c r="E4212" s="136">
        <v>28.8996</v>
      </c>
      <c r="F4212" s="133"/>
      <c r="G4212" s="133"/>
      <c r="H4212" s="133"/>
      <c r="I4212" s="133"/>
    </row>
    <row r="4213" spans="1:9" ht="27">
      <c r="A4213" s="123">
        <v>84424090</v>
      </c>
      <c r="B4213" s="124" t="s">
        <v>4109</v>
      </c>
      <c r="C4213" s="125"/>
      <c r="D4213" s="136">
        <v>5.9059999999999997</v>
      </c>
      <c r="E4213" s="136">
        <v>18.078099999999999</v>
      </c>
      <c r="F4213" s="133"/>
      <c r="G4213" s="133"/>
      <c r="H4213" s="133"/>
      <c r="I4213" s="133"/>
    </row>
    <row r="4214" spans="1:9">
      <c r="A4214" s="123">
        <v>84425000</v>
      </c>
      <c r="B4214" s="126" t="s">
        <v>4110</v>
      </c>
      <c r="C4214" s="125"/>
      <c r="D4214" s="136">
        <v>24.391400000000001</v>
      </c>
      <c r="E4214" s="136">
        <v>27.741499999999998</v>
      </c>
      <c r="F4214" s="133"/>
      <c r="G4214" s="133"/>
      <c r="H4214" s="133"/>
      <c r="I4214" s="133"/>
    </row>
    <row r="4215" spans="1:9">
      <c r="A4215" s="123">
        <v>84431190</v>
      </c>
      <c r="B4215" s="124" t="s">
        <v>4111</v>
      </c>
      <c r="C4215" s="125"/>
      <c r="D4215" s="138">
        <v>2.8950999999999998</v>
      </c>
      <c r="E4215" s="138">
        <v>24.098199999999999</v>
      </c>
      <c r="F4215" s="133"/>
      <c r="G4215" s="133"/>
      <c r="H4215" s="133"/>
      <c r="I4215" s="133"/>
    </row>
    <row r="4216" spans="1:9">
      <c r="A4216" s="123">
        <v>84431310</v>
      </c>
      <c r="B4216" s="124" t="s">
        <v>4112</v>
      </c>
      <c r="C4216" s="125"/>
      <c r="D4216" s="136">
        <v>1.3431</v>
      </c>
      <c r="E4216" s="136">
        <v>1.3431</v>
      </c>
      <c r="F4216" s="133"/>
      <c r="G4216" s="133"/>
      <c r="H4216" s="133"/>
      <c r="I4216" s="133"/>
    </row>
    <row r="4217" spans="1:9" ht="27">
      <c r="A4217" s="123">
        <v>84431390</v>
      </c>
      <c r="B4217" s="124" t="s">
        <v>4113</v>
      </c>
      <c r="C4217" s="125"/>
      <c r="D4217" s="138">
        <v>3.2111999999999998</v>
      </c>
      <c r="E4217" s="138">
        <v>3.4098999999999999</v>
      </c>
      <c r="F4217" s="133"/>
      <c r="G4217" s="133"/>
      <c r="H4217" s="133"/>
      <c r="I4217" s="133"/>
    </row>
    <row r="4218" spans="1:9">
      <c r="A4218" s="123">
        <v>84431400</v>
      </c>
      <c r="B4218" s="124" t="s">
        <v>4114</v>
      </c>
      <c r="C4218" s="125"/>
      <c r="D4218" s="136">
        <v>2.3506</v>
      </c>
      <c r="E4218" s="136">
        <v>5.6315999999999997</v>
      </c>
      <c r="F4218" s="133"/>
      <c r="G4218" s="133"/>
      <c r="H4218" s="133"/>
      <c r="I4218" s="133"/>
    </row>
    <row r="4219" spans="1:9" ht="27">
      <c r="A4219" s="123">
        <v>84431500</v>
      </c>
      <c r="B4219" s="124" t="s">
        <v>4115</v>
      </c>
      <c r="C4219" s="125"/>
      <c r="D4219" s="138">
        <v>2.8290000000000002</v>
      </c>
      <c r="E4219" s="138">
        <v>3.9455</v>
      </c>
      <c r="F4219" s="133"/>
      <c r="G4219" s="133"/>
      <c r="H4219" s="133"/>
      <c r="I4219" s="133"/>
    </row>
    <row r="4220" spans="1:9">
      <c r="A4220" s="123">
        <v>84431600</v>
      </c>
      <c r="B4220" s="124" t="s">
        <v>4116</v>
      </c>
      <c r="C4220" s="125"/>
      <c r="D4220" s="136">
        <v>5.7199</v>
      </c>
      <c r="E4220" s="136">
        <v>12.5344</v>
      </c>
      <c r="F4220" s="133"/>
      <c r="G4220" s="133"/>
      <c r="H4220" s="133"/>
      <c r="I4220" s="133"/>
    </row>
    <row r="4221" spans="1:9" ht="27">
      <c r="A4221" s="123">
        <v>84431790</v>
      </c>
      <c r="B4221" s="124" t="s">
        <v>4117</v>
      </c>
      <c r="C4221" s="125"/>
      <c r="D4221" s="138">
        <v>2.4108999999999998</v>
      </c>
      <c r="E4221" s="138">
        <v>60.799700000000001</v>
      </c>
      <c r="F4221" s="133"/>
      <c r="G4221" s="133"/>
      <c r="H4221" s="133"/>
      <c r="I4221" s="133"/>
    </row>
    <row r="4222" spans="1:9">
      <c r="A4222" s="123">
        <v>84431910</v>
      </c>
      <c r="B4222" s="124" t="s">
        <v>4112</v>
      </c>
      <c r="C4222" s="125"/>
      <c r="D4222" s="136">
        <v>4.4566999999999997</v>
      </c>
      <c r="E4222" s="136">
        <v>5.0083000000000002</v>
      </c>
      <c r="F4222" s="133"/>
      <c r="G4222" s="133"/>
      <c r="H4222" s="133"/>
      <c r="I4222" s="133"/>
    </row>
    <row r="4223" spans="1:9" ht="27">
      <c r="A4223" s="123">
        <v>84431990</v>
      </c>
      <c r="B4223" s="124" t="s">
        <v>4118</v>
      </c>
      <c r="C4223" s="125"/>
      <c r="D4223" s="138">
        <v>151.4161</v>
      </c>
      <c r="E4223" s="138">
        <v>153.2901</v>
      </c>
      <c r="F4223" s="133"/>
      <c r="G4223" s="133"/>
      <c r="H4223" s="133"/>
      <c r="I4223" s="133"/>
    </row>
    <row r="4224" spans="1:9">
      <c r="A4224" s="123">
        <v>84433111</v>
      </c>
      <c r="B4224" s="124" t="s">
        <v>4119</v>
      </c>
      <c r="C4224" s="125"/>
      <c r="D4224" s="136">
        <v>1.2797000000000001</v>
      </c>
      <c r="E4224" s="136">
        <v>13.582000000000001</v>
      </c>
      <c r="F4224" s="133"/>
      <c r="G4224" s="133"/>
      <c r="H4224" s="133"/>
      <c r="I4224" s="133"/>
    </row>
    <row r="4225" spans="1:9" ht="27">
      <c r="A4225" s="123">
        <v>84433112</v>
      </c>
      <c r="B4225" s="124" t="s">
        <v>4120</v>
      </c>
      <c r="C4225" s="125"/>
      <c r="D4225" s="138">
        <v>1.2961</v>
      </c>
      <c r="E4225" s="138">
        <v>11.1692</v>
      </c>
      <c r="F4225" s="133"/>
      <c r="G4225" s="133"/>
      <c r="H4225" s="133"/>
      <c r="I4225" s="133"/>
    </row>
    <row r="4226" spans="1:9">
      <c r="A4226" s="123">
        <v>84433113</v>
      </c>
      <c r="B4226" s="124" t="s">
        <v>4121</v>
      </c>
      <c r="C4226" s="125"/>
      <c r="D4226" s="138">
        <v>0.90169999999999995</v>
      </c>
      <c r="E4226" s="138">
        <v>6.7583000000000002</v>
      </c>
      <c r="F4226" s="133"/>
      <c r="G4226" s="133"/>
      <c r="H4226" s="133"/>
      <c r="I4226" s="133"/>
    </row>
    <row r="4227" spans="1:9" ht="27">
      <c r="A4227" s="123">
        <v>84433114</v>
      </c>
      <c r="B4227" s="124" t="s">
        <v>4122</v>
      </c>
      <c r="C4227" s="125"/>
      <c r="D4227" s="138">
        <v>52.127699999999997</v>
      </c>
      <c r="E4227" s="138">
        <v>52.127699999999997</v>
      </c>
      <c r="F4227" s="133"/>
      <c r="G4227" s="133"/>
      <c r="H4227" s="133"/>
      <c r="I4227" s="133"/>
    </row>
    <row r="4228" spans="1:9" ht="27">
      <c r="A4228" s="123">
        <v>84433115</v>
      </c>
      <c r="B4228" s="124" t="s">
        <v>4123</v>
      </c>
      <c r="C4228" s="125"/>
      <c r="D4228" s="136">
        <v>27.029199999999999</v>
      </c>
      <c r="E4228" s="136">
        <v>64.713200000000001</v>
      </c>
      <c r="F4228" s="133"/>
      <c r="G4228" s="133"/>
      <c r="H4228" s="133"/>
      <c r="I4228" s="133"/>
    </row>
    <row r="4229" spans="1:9" ht="27">
      <c r="A4229" s="123">
        <v>84433116</v>
      </c>
      <c r="B4229" s="124" t="s">
        <v>4124</v>
      </c>
      <c r="C4229" s="125"/>
      <c r="D4229" s="138">
        <v>2.7008000000000001</v>
      </c>
      <c r="E4229" s="138">
        <v>4.04</v>
      </c>
      <c r="F4229" s="133"/>
      <c r="G4229" s="133"/>
      <c r="H4229" s="133"/>
      <c r="I4229" s="133"/>
    </row>
    <row r="4230" spans="1:9">
      <c r="A4230" s="123">
        <v>84433119</v>
      </c>
      <c r="B4230" s="124" t="s">
        <v>4125</v>
      </c>
      <c r="C4230" s="125"/>
      <c r="D4230" s="138">
        <v>0.96730000000000005</v>
      </c>
      <c r="E4230" s="138">
        <v>6.4295</v>
      </c>
      <c r="F4230" s="133"/>
      <c r="G4230" s="133"/>
      <c r="H4230" s="133"/>
      <c r="I4230" s="133"/>
    </row>
    <row r="4231" spans="1:9" ht="27">
      <c r="A4231" s="123">
        <v>84433191</v>
      </c>
      <c r="B4231" s="124" t="s">
        <v>4126</v>
      </c>
      <c r="C4231" s="125"/>
      <c r="D4231" s="138">
        <v>9.9407999999999994</v>
      </c>
      <c r="E4231" s="138">
        <v>32.533200000000001</v>
      </c>
      <c r="F4231" s="133"/>
      <c r="G4231" s="133"/>
      <c r="H4231" s="133"/>
      <c r="I4231" s="133"/>
    </row>
    <row r="4232" spans="1:9" ht="27">
      <c r="A4232" s="123">
        <v>84433199</v>
      </c>
      <c r="B4232" s="124" t="s">
        <v>4127</v>
      </c>
      <c r="C4232" s="125"/>
      <c r="D4232" s="138">
        <v>40.3782</v>
      </c>
      <c r="E4232" s="138">
        <v>57.844799999999999</v>
      </c>
      <c r="F4232" s="133"/>
      <c r="G4232" s="133"/>
      <c r="H4232" s="133"/>
      <c r="I4232" s="133"/>
    </row>
    <row r="4233" spans="1:9">
      <c r="A4233" s="123">
        <v>84433221</v>
      </c>
      <c r="B4233" s="124" t="s">
        <v>4128</v>
      </c>
      <c r="C4233" s="125"/>
      <c r="D4233" s="138">
        <v>2.2921</v>
      </c>
      <c r="E4233" s="138">
        <v>20.989100000000001</v>
      </c>
      <c r="F4233" s="133"/>
      <c r="G4233" s="133"/>
      <c r="H4233" s="133"/>
      <c r="I4233" s="133"/>
    </row>
    <row r="4234" spans="1:9" ht="27">
      <c r="A4234" s="123">
        <v>84433223</v>
      </c>
      <c r="B4234" s="124" t="s">
        <v>4129</v>
      </c>
      <c r="C4234" s="125"/>
      <c r="D4234" s="138">
        <v>7.2477</v>
      </c>
      <c r="E4234" s="138">
        <v>35.225099999999998</v>
      </c>
      <c r="F4234" s="133"/>
      <c r="G4234" s="133"/>
      <c r="H4234" s="133"/>
      <c r="I4234" s="133"/>
    </row>
    <row r="4235" spans="1:9">
      <c r="A4235" s="123">
        <v>84433229</v>
      </c>
      <c r="B4235" s="124" t="s">
        <v>4130</v>
      </c>
      <c r="C4235" s="125"/>
      <c r="D4235" s="136">
        <v>3.5707</v>
      </c>
      <c r="E4235" s="136">
        <v>10.707800000000001</v>
      </c>
      <c r="F4235" s="133"/>
      <c r="G4235" s="133"/>
      <c r="H4235" s="133"/>
      <c r="I4235" s="133"/>
    </row>
    <row r="4236" spans="1:9" ht="27">
      <c r="A4236" s="123">
        <v>84433231</v>
      </c>
      <c r="B4236" s="124" t="s">
        <v>4131</v>
      </c>
      <c r="C4236" s="125"/>
      <c r="D4236" s="138">
        <v>9.0388000000000002</v>
      </c>
      <c r="E4236" s="138">
        <v>11.8735</v>
      </c>
      <c r="F4236" s="133"/>
      <c r="G4236" s="133"/>
      <c r="H4236" s="133"/>
      <c r="I4236" s="133"/>
    </row>
    <row r="4237" spans="1:9">
      <c r="A4237" s="123">
        <v>84433232</v>
      </c>
      <c r="B4237" s="124" t="s">
        <v>4132</v>
      </c>
      <c r="C4237" s="125"/>
      <c r="D4237" s="136">
        <v>8.2986000000000004</v>
      </c>
      <c r="E4237" s="136">
        <v>17.943899999999999</v>
      </c>
      <c r="F4237" s="133"/>
      <c r="G4237" s="133"/>
      <c r="H4237" s="133"/>
      <c r="I4237" s="133"/>
    </row>
    <row r="4238" spans="1:9" ht="27">
      <c r="A4238" s="123">
        <v>84433233</v>
      </c>
      <c r="B4238" s="124" t="s">
        <v>4122</v>
      </c>
      <c r="C4238" s="125"/>
      <c r="D4238" s="149">
        <v>1164.2375999999999</v>
      </c>
      <c r="E4238" s="149">
        <v>1164.2375999999999</v>
      </c>
      <c r="F4238" s="133"/>
      <c r="G4238" s="133"/>
      <c r="H4238" s="133"/>
      <c r="I4238" s="133"/>
    </row>
    <row r="4239" spans="1:9">
      <c r="A4239" s="123">
        <v>84433234</v>
      </c>
      <c r="B4239" s="124" t="s">
        <v>4121</v>
      </c>
      <c r="C4239" s="125"/>
      <c r="D4239" s="136">
        <v>0.76919999999999999</v>
      </c>
      <c r="E4239" s="136">
        <v>15.5336</v>
      </c>
      <c r="F4239" s="133"/>
      <c r="G4239" s="133"/>
      <c r="H4239" s="133"/>
      <c r="I4239" s="133"/>
    </row>
    <row r="4240" spans="1:9" ht="27">
      <c r="A4240" s="123">
        <v>84433235</v>
      </c>
      <c r="B4240" s="124" t="s">
        <v>4133</v>
      </c>
      <c r="C4240" s="125"/>
      <c r="D4240" s="138">
        <v>7.3417000000000003</v>
      </c>
      <c r="E4240" s="138">
        <v>11.479100000000001</v>
      </c>
      <c r="F4240" s="133"/>
      <c r="G4240" s="133"/>
      <c r="H4240" s="133"/>
      <c r="I4240" s="133"/>
    </row>
    <row r="4241" spans="1:9">
      <c r="A4241" s="123">
        <v>84433236</v>
      </c>
      <c r="B4241" s="124" t="s">
        <v>4134</v>
      </c>
      <c r="C4241" s="125"/>
      <c r="D4241" s="136">
        <v>4.4634999999999998</v>
      </c>
      <c r="E4241" s="136">
        <v>22.414999999999999</v>
      </c>
      <c r="F4241" s="133"/>
      <c r="G4241" s="133"/>
      <c r="H4241" s="133"/>
      <c r="I4241" s="133"/>
    </row>
    <row r="4242" spans="1:9" ht="27">
      <c r="A4242" s="123">
        <v>84433237</v>
      </c>
      <c r="B4242" s="124" t="s">
        <v>4135</v>
      </c>
      <c r="C4242" s="125"/>
      <c r="D4242" s="138">
        <v>4.1410999999999998</v>
      </c>
      <c r="E4242" s="138">
        <v>9.5777000000000001</v>
      </c>
      <c r="F4242" s="133"/>
      <c r="G4242" s="133"/>
      <c r="H4242" s="133"/>
      <c r="I4242" s="133"/>
    </row>
    <row r="4243" spans="1:9">
      <c r="A4243" s="123">
        <v>84433238</v>
      </c>
      <c r="B4243" s="124" t="s">
        <v>4136</v>
      </c>
      <c r="C4243" s="125"/>
      <c r="D4243" s="136">
        <v>0.94569999999999999</v>
      </c>
      <c r="E4243" s="136">
        <v>16.6188</v>
      </c>
      <c r="F4243" s="133"/>
      <c r="G4243" s="133"/>
      <c r="H4243" s="133"/>
      <c r="I4243" s="133"/>
    </row>
    <row r="4244" spans="1:9" ht="27">
      <c r="A4244" s="123">
        <v>84433239</v>
      </c>
      <c r="B4244" s="124" t="s">
        <v>4137</v>
      </c>
      <c r="C4244" s="125"/>
      <c r="D4244" s="138">
        <v>5.4862000000000002</v>
      </c>
      <c r="E4244" s="138">
        <v>11.005599999999999</v>
      </c>
      <c r="F4244" s="133"/>
      <c r="G4244" s="133"/>
      <c r="H4244" s="133"/>
      <c r="I4244" s="133"/>
    </row>
    <row r="4245" spans="1:9">
      <c r="A4245" s="123">
        <v>84433240</v>
      </c>
      <c r="B4245" s="124" t="s">
        <v>4138</v>
      </c>
      <c r="C4245" s="125"/>
      <c r="D4245" s="138">
        <v>3.3904999999999998</v>
      </c>
      <c r="E4245" s="138">
        <v>14.1638</v>
      </c>
      <c r="F4245" s="133"/>
      <c r="G4245" s="133"/>
      <c r="H4245" s="133"/>
      <c r="I4245" s="133"/>
    </row>
    <row r="4246" spans="1:9" ht="27">
      <c r="A4246" s="123">
        <v>84433252</v>
      </c>
      <c r="B4246" s="124" t="s">
        <v>4139</v>
      </c>
      <c r="C4246" s="125"/>
      <c r="D4246" s="138">
        <v>3.1884000000000001</v>
      </c>
      <c r="E4246" s="138">
        <v>22.175899999999999</v>
      </c>
      <c r="F4246" s="133"/>
      <c r="G4246" s="133"/>
      <c r="H4246" s="133"/>
      <c r="I4246" s="133"/>
    </row>
    <row r="4247" spans="1:9">
      <c r="A4247" s="123">
        <v>84433259</v>
      </c>
      <c r="B4247" s="124" t="s">
        <v>4140</v>
      </c>
      <c r="C4247" s="125"/>
      <c r="D4247" s="138">
        <v>9.7440999999999995</v>
      </c>
      <c r="E4247" s="138">
        <v>21.229500000000002</v>
      </c>
      <c r="F4247" s="133"/>
      <c r="G4247" s="133"/>
      <c r="H4247" s="133"/>
      <c r="I4247" s="133"/>
    </row>
    <row r="4248" spans="1:9">
      <c r="A4248" s="123">
        <v>84433299</v>
      </c>
      <c r="B4248" s="124" t="s">
        <v>1858</v>
      </c>
      <c r="C4248" s="125"/>
      <c r="D4248" s="136">
        <v>23</v>
      </c>
      <c r="E4248" s="136">
        <v>23</v>
      </c>
      <c r="F4248" s="133"/>
      <c r="G4248" s="133"/>
      <c r="H4248" s="133"/>
      <c r="I4248" s="133"/>
    </row>
    <row r="4249" spans="1:9">
      <c r="A4249" s="123">
        <v>84433910</v>
      </c>
      <c r="B4249" s="124" t="s">
        <v>4141</v>
      </c>
      <c r="C4249" s="125"/>
      <c r="D4249" s="138">
        <v>3.0488</v>
      </c>
      <c r="E4249" s="138">
        <v>3.1543999999999999</v>
      </c>
      <c r="F4249" s="133"/>
      <c r="G4249" s="133"/>
      <c r="H4249" s="133"/>
      <c r="I4249" s="133"/>
    </row>
    <row r="4250" spans="1:9">
      <c r="A4250" s="123">
        <v>84433929</v>
      </c>
      <c r="B4250" s="124" t="s">
        <v>4142</v>
      </c>
      <c r="C4250" s="125"/>
      <c r="D4250" s="138">
        <v>2.7519999999999998</v>
      </c>
      <c r="E4250" s="138">
        <v>15.807600000000001</v>
      </c>
      <c r="F4250" s="133"/>
      <c r="G4250" s="133"/>
      <c r="H4250" s="133"/>
      <c r="I4250" s="133"/>
    </row>
    <row r="4251" spans="1:9">
      <c r="A4251" s="123">
        <v>84433930</v>
      </c>
      <c r="B4251" s="124" t="s">
        <v>4143</v>
      </c>
      <c r="C4251" s="125"/>
      <c r="D4251" s="138">
        <v>2.3860999999999999</v>
      </c>
      <c r="E4251" s="138">
        <v>3.2551999999999999</v>
      </c>
      <c r="F4251" s="133"/>
      <c r="G4251" s="133"/>
      <c r="H4251" s="133"/>
      <c r="I4251" s="133"/>
    </row>
    <row r="4252" spans="1:9">
      <c r="A4252" s="123">
        <v>84433990</v>
      </c>
      <c r="B4252" s="124" t="s">
        <v>4144</v>
      </c>
      <c r="C4252" s="125"/>
      <c r="D4252" s="138">
        <v>38.333300000000001</v>
      </c>
      <c r="E4252" s="138">
        <v>38.333300000000001</v>
      </c>
      <c r="F4252" s="133"/>
      <c r="G4252" s="133"/>
      <c r="H4252" s="133"/>
      <c r="I4252" s="133"/>
    </row>
    <row r="4253" spans="1:9">
      <c r="A4253" s="123">
        <v>84439110</v>
      </c>
      <c r="B4253" s="124" t="s">
        <v>4145</v>
      </c>
      <c r="C4253" s="125"/>
      <c r="D4253" s="138">
        <v>2.5162</v>
      </c>
      <c r="E4253" s="138">
        <v>10.1974</v>
      </c>
      <c r="F4253" s="133"/>
      <c r="G4253" s="133"/>
      <c r="H4253" s="133"/>
      <c r="I4253" s="133"/>
    </row>
    <row r="4254" spans="1:9" ht="27">
      <c r="A4254" s="123">
        <v>84439192</v>
      </c>
      <c r="B4254" s="124" t="s">
        <v>4146</v>
      </c>
      <c r="C4254" s="125"/>
      <c r="D4254" s="138">
        <v>49.944000000000003</v>
      </c>
      <c r="E4254" s="138">
        <v>149.1326</v>
      </c>
      <c r="F4254" s="133"/>
      <c r="G4254" s="133"/>
      <c r="H4254" s="133"/>
      <c r="I4254" s="133"/>
    </row>
    <row r="4255" spans="1:9" ht="27">
      <c r="A4255" s="123">
        <v>84439199</v>
      </c>
      <c r="B4255" s="124" t="s">
        <v>4147</v>
      </c>
      <c r="C4255" s="125"/>
      <c r="D4255" s="138">
        <v>10.071400000000001</v>
      </c>
      <c r="E4255" s="138">
        <v>23.150400000000001</v>
      </c>
      <c r="F4255" s="133"/>
      <c r="G4255" s="133"/>
      <c r="H4255" s="133"/>
      <c r="I4255" s="133"/>
    </row>
    <row r="4256" spans="1:9" ht="27">
      <c r="A4256" s="123">
        <v>84439912</v>
      </c>
      <c r="B4256" s="124" t="s">
        <v>4148</v>
      </c>
      <c r="C4256" s="125"/>
      <c r="D4256" s="136">
        <v>105.8824</v>
      </c>
      <c r="E4256" s="136">
        <v>105.8824</v>
      </c>
      <c r="F4256" s="133"/>
      <c r="G4256" s="133"/>
      <c r="H4256" s="133"/>
      <c r="I4256" s="133"/>
    </row>
    <row r="4257" spans="1:9" ht="27">
      <c r="A4257" s="123">
        <v>84439919</v>
      </c>
      <c r="B4257" s="124" t="s">
        <v>4149</v>
      </c>
      <c r="C4257" s="125"/>
      <c r="D4257" s="136">
        <v>65.977199999999996</v>
      </c>
      <c r="E4257" s="136">
        <v>215.30609999999999</v>
      </c>
      <c r="F4257" s="133"/>
      <c r="G4257" s="133"/>
      <c r="H4257" s="133"/>
      <c r="I4257" s="133"/>
    </row>
    <row r="4258" spans="1:9">
      <c r="A4258" s="123">
        <v>84439921</v>
      </c>
      <c r="B4258" s="124" t="s">
        <v>4150</v>
      </c>
      <c r="C4258" s="125"/>
      <c r="D4258" s="136">
        <v>14.8264</v>
      </c>
      <c r="E4258" s="136">
        <v>30.232500000000002</v>
      </c>
      <c r="F4258" s="133"/>
      <c r="G4258" s="133"/>
      <c r="H4258" s="133"/>
      <c r="I4258" s="133"/>
    </row>
    <row r="4259" spans="1:9">
      <c r="A4259" s="123">
        <v>84439922</v>
      </c>
      <c r="B4259" s="124" t="s">
        <v>4151</v>
      </c>
      <c r="C4259" s="125"/>
      <c r="D4259" s="136">
        <v>3.8347000000000002</v>
      </c>
      <c r="E4259" s="136">
        <v>13.4887</v>
      </c>
      <c r="F4259" s="133"/>
      <c r="G4259" s="133"/>
      <c r="H4259" s="133"/>
      <c r="I4259" s="133"/>
    </row>
    <row r="4260" spans="1:9">
      <c r="A4260" s="123">
        <v>84439923</v>
      </c>
      <c r="B4260" s="124" t="s">
        <v>4152</v>
      </c>
      <c r="C4260" s="125"/>
      <c r="D4260" s="138">
        <v>7.1119000000000003</v>
      </c>
      <c r="E4260" s="138">
        <v>11.2974</v>
      </c>
      <c r="F4260" s="133"/>
      <c r="G4260" s="133"/>
      <c r="H4260" s="133"/>
      <c r="I4260" s="133"/>
    </row>
    <row r="4261" spans="1:9">
      <c r="A4261" s="123">
        <v>84439929</v>
      </c>
      <c r="B4261" s="124" t="s">
        <v>4153</v>
      </c>
      <c r="C4261" s="125"/>
      <c r="D4261" s="138">
        <v>8.5869999999999997</v>
      </c>
      <c r="E4261" s="138">
        <v>18.840800000000002</v>
      </c>
      <c r="F4261" s="133"/>
      <c r="G4261" s="133"/>
      <c r="H4261" s="133"/>
      <c r="I4261" s="133"/>
    </row>
    <row r="4262" spans="1:9" ht="27">
      <c r="A4262" s="123">
        <v>84439931</v>
      </c>
      <c r="B4262" s="124" t="s">
        <v>4154</v>
      </c>
      <c r="C4262" s="125"/>
      <c r="D4262" s="138">
        <v>4.4089999999999998</v>
      </c>
      <c r="E4262" s="138">
        <v>6.6220999999999997</v>
      </c>
      <c r="F4262" s="133"/>
      <c r="G4262" s="133"/>
      <c r="H4262" s="133"/>
      <c r="I4262" s="133"/>
    </row>
    <row r="4263" spans="1:9" ht="27">
      <c r="A4263" s="123">
        <v>84439932</v>
      </c>
      <c r="B4263" s="124" t="s">
        <v>4155</v>
      </c>
      <c r="C4263" s="125"/>
      <c r="D4263" s="136">
        <v>5.7998000000000003</v>
      </c>
      <c r="E4263" s="136">
        <v>30.0106</v>
      </c>
      <c r="F4263" s="133"/>
      <c r="G4263" s="133"/>
      <c r="H4263" s="133"/>
      <c r="I4263" s="133"/>
    </row>
    <row r="4264" spans="1:9" ht="27">
      <c r="A4264" s="123">
        <v>84439933</v>
      </c>
      <c r="B4264" s="124" t="s">
        <v>4156</v>
      </c>
      <c r="C4264" s="125"/>
      <c r="D4264" s="138">
        <v>38.289700000000003</v>
      </c>
      <c r="E4264" s="138">
        <v>64.356700000000004</v>
      </c>
      <c r="F4264" s="133"/>
      <c r="G4264" s="133"/>
      <c r="H4264" s="133"/>
      <c r="I4264" s="133"/>
    </row>
    <row r="4265" spans="1:9">
      <c r="A4265" s="123">
        <v>84439939</v>
      </c>
      <c r="B4265" s="124" t="s">
        <v>4157</v>
      </c>
      <c r="C4265" s="125"/>
      <c r="D4265" s="138">
        <v>33.420999999999999</v>
      </c>
      <c r="E4265" s="138">
        <v>20.519600000000001</v>
      </c>
      <c r="F4265" s="133"/>
      <c r="G4265" s="133"/>
      <c r="H4265" s="133"/>
      <c r="I4265" s="133"/>
    </row>
    <row r="4266" spans="1:9" ht="27">
      <c r="A4266" s="123">
        <v>84439941</v>
      </c>
      <c r="B4266" s="124" t="s">
        <v>4158</v>
      </c>
      <c r="C4266" s="125"/>
      <c r="D4266" s="138">
        <v>19.107299999999999</v>
      </c>
      <c r="E4266" s="138">
        <v>39.460700000000003</v>
      </c>
      <c r="F4266" s="133"/>
      <c r="G4266" s="133"/>
      <c r="H4266" s="133"/>
      <c r="I4266" s="133"/>
    </row>
    <row r="4267" spans="1:9">
      <c r="A4267" s="123">
        <v>84439942</v>
      </c>
      <c r="B4267" s="124" t="s">
        <v>4159</v>
      </c>
      <c r="C4267" s="125"/>
      <c r="D4267" s="138">
        <v>74.129599999999996</v>
      </c>
      <c r="E4267" s="138">
        <v>92.101100000000002</v>
      </c>
      <c r="F4267" s="133"/>
      <c r="G4267" s="133"/>
      <c r="H4267" s="133"/>
      <c r="I4267" s="133"/>
    </row>
    <row r="4268" spans="1:9" ht="27">
      <c r="A4268" s="123">
        <v>84439949</v>
      </c>
      <c r="B4268" s="124" t="s">
        <v>4160</v>
      </c>
      <c r="C4268" s="125"/>
      <c r="D4268" s="138">
        <v>44.2149</v>
      </c>
      <c r="E4268" s="138">
        <v>212.94470000000001</v>
      </c>
      <c r="F4268" s="133"/>
      <c r="G4268" s="133"/>
      <c r="H4268" s="133"/>
      <c r="I4268" s="133"/>
    </row>
    <row r="4269" spans="1:9" ht="27">
      <c r="A4269" s="123">
        <v>84439950</v>
      </c>
      <c r="B4269" s="124" t="s">
        <v>4161</v>
      </c>
      <c r="C4269" s="125"/>
      <c r="D4269" s="138">
        <v>5.4253999999999998</v>
      </c>
      <c r="E4269" s="138">
        <v>8.8736999999999995</v>
      </c>
      <c r="F4269" s="133"/>
      <c r="G4269" s="133"/>
      <c r="H4269" s="133"/>
      <c r="I4269" s="133"/>
    </row>
    <row r="4270" spans="1:9" ht="27">
      <c r="A4270" s="123">
        <v>84439960</v>
      </c>
      <c r="B4270" s="124" t="s">
        <v>4162</v>
      </c>
      <c r="C4270" s="125"/>
      <c r="D4270" s="138">
        <v>9.2113999999999994</v>
      </c>
      <c r="E4270" s="138">
        <v>25.964099999999998</v>
      </c>
      <c r="F4270" s="133"/>
      <c r="G4270" s="133"/>
      <c r="H4270" s="133"/>
      <c r="I4270" s="133"/>
    </row>
    <row r="4271" spans="1:9" ht="27">
      <c r="A4271" s="123">
        <v>84439970</v>
      </c>
      <c r="B4271" s="124" t="s">
        <v>4163</v>
      </c>
      <c r="C4271" s="125"/>
      <c r="D4271" s="138">
        <v>7.3498999999999999</v>
      </c>
      <c r="E4271" s="138">
        <v>21.801100000000002</v>
      </c>
      <c r="F4271" s="133"/>
      <c r="G4271" s="133"/>
      <c r="H4271" s="133"/>
      <c r="I4271" s="133"/>
    </row>
    <row r="4272" spans="1:9" ht="40.5">
      <c r="A4272" s="123">
        <v>84439980</v>
      </c>
      <c r="B4272" s="124" t="s">
        <v>4164</v>
      </c>
      <c r="C4272" s="125"/>
      <c r="D4272" s="136">
        <v>12.558</v>
      </c>
      <c r="E4272" s="136">
        <v>13.4596</v>
      </c>
      <c r="F4272" s="133"/>
      <c r="G4272" s="133"/>
      <c r="H4272" s="133"/>
      <c r="I4272" s="133"/>
    </row>
    <row r="4273" spans="1:9" ht="27">
      <c r="A4273" s="123">
        <v>84439990</v>
      </c>
      <c r="B4273" s="124" t="s">
        <v>4165</v>
      </c>
      <c r="C4273" s="125"/>
      <c r="D4273" s="136">
        <v>4.9824000000000002</v>
      </c>
      <c r="E4273" s="136">
        <v>6.4740000000000002</v>
      </c>
      <c r="F4273" s="133"/>
      <c r="G4273" s="133"/>
      <c r="H4273" s="133"/>
      <c r="I4273" s="133"/>
    </row>
    <row r="4274" spans="1:9">
      <c r="A4274" s="123">
        <v>84440020</v>
      </c>
      <c r="B4274" s="124" t="s">
        <v>4166</v>
      </c>
      <c r="C4274" s="125"/>
      <c r="D4274" s="136">
        <v>2.5388999999999999</v>
      </c>
      <c r="E4274" s="136">
        <v>2.5388999999999999</v>
      </c>
      <c r="F4274" s="133"/>
      <c r="G4274" s="133"/>
      <c r="H4274" s="133"/>
      <c r="I4274" s="133"/>
    </row>
    <row r="4275" spans="1:9">
      <c r="A4275" s="123">
        <v>84440090</v>
      </c>
      <c r="B4275" s="124" t="s">
        <v>4167</v>
      </c>
      <c r="C4275" s="125"/>
      <c r="D4275" s="138">
        <v>33.347799999999999</v>
      </c>
      <c r="E4275" s="138">
        <v>33.347799999999999</v>
      </c>
      <c r="F4275" s="133"/>
      <c r="G4275" s="133"/>
      <c r="H4275" s="133"/>
      <c r="I4275" s="133"/>
    </row>
    <row r="4276" spans="1:9">
      <c r="A4276" s="123">
        <v>84451190</v>
      </c>
      <c r="B4276" s="124" t="s">
        <v>4168</v>
      </c>
      <c r="C4276" s="125"/>
      <c r="D4276" s="136">
        <v>6.0053000000000001</v>
      </c>
      <c r="E4276" s="136">
        <v>6.4958999999999998</v>
      </c>
      <c r="F4276" s="133"/>
      <c r="G4276" s="133"/>
      <c r="H4276" s="133"/>
      <c r="I4276" s="133"/>
    </row>
    <row r="4277" spans="1:9">
      <c r="A4277" s="123">
        <v>84451200</v>
      </c>
      <c r="B4277" s="124" t="s">
        <v>4169</v>
      </c>
      <c r="C4277" s="125"/>
      <c r="D4277" s="136">
        <v>15.0024</v>
      </c>
      <c r="E4277" s="136">
        <v>18.612500000000001</v>
      </c>
      <c r="F4277" s="133"/>
      <c r="G4277" s="133"/>
      <c r="H4277" s="133"/>
      <c r="I4277" s="133"/>
    </row>
    <row r="4278" spans="1:9">
      <c r="A4278" s="123">
        <v>84451929</v>
      </c>
      <c r="B4278" s="124" t="s">
        <v>4170</v>
      </c>
      <c r="C4278" s="125"/>
      <c r="D4278" s="138">
        <v>4.4856999999999996</v>
      </c>
      <c r="E4278" s="138">
        <v>5.1092000000000004</v>
      </c>
      <c r="F4278" s="133"/>
      <c r="G4278" s="133"/>
      <c r="H4278" s="133"/>
      <c r="I4278" s="133"/>
    </row>
    <row r="4279" spans="1:9">
      <c r="A4279" s="123">
        <v>84452000</v>
      </c>
      <c r="B4279" s="124" t="s">
        <v>4171</v>
      </c>
      <c r="C4279" s="125"/>
      <c r="D4279" s="138">
        <v>5.6538000000000004</v>
      </c>
      <c r="E4279" s="138">
        <v>8.5733999999999995</v>
      </c>
      <c r="F4279" s="133"/>
      <c r="G4279" s="133"/>
      <c r="H4279" s="133"/>
      <c r="I4279" s="133"/>
    </row>
    <row r="4280" spans="1:9">
      <c r="A4280" s="123">
        <v>84453010</v>
      </c>
      <c r="B4280" s="124" t="s">
        <v>4172</v>
      </c>
      <c r="C4280" s="125"/>
      <c r="D4280" s="138">
        <v>6.1249000000000002</v>
      </c>
      <c r="E4280" s="138">
        <v>12.0738</v>
      </c>
      <c r="F4280" s="133"/>
      <c r="G4280" s="133"/>
      <c r="H4280" s="133"/>
      <c r="I4280" s="133"/>
    </row>
    <row r="4281" spans="1:9" ht="27">
      <c r="A4281" s="123">
        <v>84453090</v>
      </c>
      <c r="B4281" s="124" t="s">
        <v>4173</v>
      </c>
      <c r="C4281" s="125"/>
      <c r="D4281" s="138">
        <v>8.1416000000000004</v>
      </c>
      <c r="E4281" s="138">
        <v>8.8033999999999999</v>
      </c>
      <c r="F4281" s="133"/>
      <c r="G4281" s="133"/>
      <c r="H4281" s="133"/>
      <c r="I4281" s="133"/>
    </row>
    <row r="4282" spans="1:9">
      <c r="A4282" s="123">
        <v>84454011</v>
      </c>
      <c r="B4282" s="124" t="s">
        <v>4174</v>
      </c>
      <c r="C4282" s="125"/>
      <c r="D4282" s="136">
        <v>12.083299999999999</v>
      </c>
      <c r="E4282" s="136">
        <v>12.708299999999999</v>
      </c>
      <c r="F4282" s="133"/>
      <c r="G4282" s="133"/>
      <c r="H4282" s="133"/>
      <c r="I4282" s="133"/>
    </row>
    <row r="4283" spans="1:9" ht="27">
      <c r="A4283" s="123">
        <v>84454012</v>
      </c>
      <c r="B4283" s="124" t="s">
        <v>4175</v>
      </c>
      <c r="C4283" s="125"/>
      <c r="D4283" s="138">
        <v>2.04</v>
      </c>
      <c r="E4283" s="138">
        <v>16.668099999999999</v>
      </c>
      <c r="F4283" s="133"/>
      <c r="G4283" s="133"/>
      <c r="H4283" s="133"/>
      <c r="I4283" s="133"/>
    </row>
    <row r="4284" spans="1:9">
      <c r="A4284" s="123">
        <v>84454018</v>
      </c>
      <c r="B4284" s="124" t="s">
        <v>4176</v>
      </c>
      <c r="C4284" s="125"/>
      <c r="D4284" s="136">
        <v>8.0579999999999998</v>
      </c>
      <c r="E4284" s="136">
        <v>15.442399999999999</v>
      </c>
      <c r="F4284" s="133"/>
      <c r="G4284" s="133"/>
      <c r="H4284" s="133"/>
      <c r="I4284" s="133"/>
    </row>
    <row r="4285" spans="1:9" ht="27">
      <c r="A4285" s="123">
        <v>84454019</v>
      </c>
      <c r="B4285" s="124" t="s">
        <v>4177</v>
      </c>
      <c r="C4285" s="125"/>
      <c r="D4285" s="138">
        <v>10.0396</v>
      </c>
      <c r="E4285" s="138">
        <v>14.795400000000001</v>
      </c>
      <c r="F4285" s="133"/>
      <c r="G4285" s="133"/>
      <c r="H4285" s="133"/>
      <c r="I4285" s="133"/>
    </row>
    <row r="4286" spans="1:9">
      <c r="A4286" s="123">
        <v>84454029</v>
      </c>
      <c r="B4286" s="124" t="s">
        <v>4178</v>
      </c>
      <c r="C4286" s="125"/>
      <c r="D4286" s="138">
        <v>4.3780000000000001</v>
      </c>
      <c r="E4286" s="138">
        <v>18.639299999999999</v>
      </c>
      <c r="F4286" s="133"/>
      <c r="G4286" s="133"/>
      <c r="H4286" s="133"/>
      <c r="I4286" s="133"/>
    </row>
    <row r="4287" spans="1:9" ht="27">
      <c r="A4287" s="123">
        <v>84454090</v>
      </c>
      <c r="B4287" s="124" t="s">
        <v>4179</v>
      </c>
      <c r="C4287" s="125"/>
      <c r="D4287" s="136">
        <v>87.710800000000006</v>
      </c>
      <c r="E4287" s="136">
        <v>87.710800000000006</v>
      </c>
      <c r="F4287" s="133"/>
      <c r="G4287" s="133"/>
      <c r="H4287" s="133"/>
      <c r="I4287" s="133"/>
    </row>
    <row r="4288" spans="1:9">
      <c r="A4288" s="123">
        <v>84459010</v>
      </c>
      <c r="B4288" s="124" t="s">
        <v>4180</v>
      </c>
      <c r="C4288" s="125"/>
      <c r="D4288" s="136">
        <v>4.0251000000000001</v>
      </c>
      <c r="E4288" s="136">
        <v>9.5207999999999995</v>
      </c>
      <c r="F4288" s="133"/>
      <c r="G4288" s="133"/>
      <c r="H4288" s="133"/>
      <c r="I4288" s="133"/>
    </row>
    <row r="4289" spans="1:9">
      <c r="A4289" s="123">
        <v>84459030</v>
      </c>
      <c r="B4289" s="124" t="s">
        <v>4181</v>
      </c>
      <c r="C4289" s="125"/>
      <c r="D4289" s="136">
        <v>5.0324999999999998</v>
      </c>
      <c r="E4289" s="136">
        <v>11.226100000000001</v>
      </c>
      <c r="F4289" s="133"/>
      <c r="G4289" s="133"/>
      <c r="H4289" s="133"/>
      <c r="I4289" s="133"/>
    </row>
    <row r="4290" spans="1:9">
      <c r="A4290" s="123">
        <v>84459090</v>
      </c>
      <c r="B4290" s="124" t="s">
        <v>4182</v>
      </c>
      <c r="C4290" s="125"/>
      <c r="D4290" s="136">
        <v>4.6322999999999999</v>
      </c>
      <c r="E4290" s="136">
        <v>5.9261999999999997</v>
      </c>
      <c r="F4290" s="133"/>
      <c r="G4290" s="133"/>
      <c r="H4290" s="133"/>
      <c r="I4290" s="133"/>
    </row>
    <row r="4291" spans="1:9">
      <c r="A4291" s="123">
        <v>84461010</v>
      </c>
      <c r="B4291" s="124" t="s">
        <v>4183</v>
      </c>
      <c r="C4291" s="125"/>
      <c r="D4291" s="136">
        <v>5.4749999999999996</v>
      </c>
      <c r="E4291" s="136">
        <v>6.7037000000000004</v>
      </c>
      <c r="F4291" s="133"/>
      <c r="G4291" s="133"/>
      <c r="H4291" s="133"/>
      <c r="I4291" s="133"/>
    </row>
    <row r="4292" spans="1:9">
      <c r="A4292" s="123">
        <v>84461090</v>
      </c>
      <c r="B4292" s="124" t="s">
        <v>4184</v>
      </c>
      <c r="C4292" s="125"/>
      <c r="D4292" s="138">
        <v>5.6885000000000003</v>
      </c>
      <c r="E4292" s="138">
        <v>5.6885000000000003</v>
      </c>
      <c r="F4292" s="133"/>
      <c r="G4292" s="133"/>
      <c r="H4292" s="133"/>
      <c r="I4292" s="133"/>
    </row>
    <row r="4293" spans="1:9">
      <c r="A4293" s="123">
        <v>84462100</v>
      </c>
      <c r="B4293" s="124" t="s">
        <v>4185</v>
      </c>
      <c r="C4293" s="125"/>
      <c r="D4293" s="138">
        <v>3.6122999999999998</v>
      </c>
      <c r="E4293" s="138">
        <v>5.1334999999999997</v>
      </c>
      <c r="F4293" s="133"/>
      <c r="G4293" s="133"/>
      <c r="H4293" s="133"/>
      <c r="I4293" s="133"/>
    </row>
    <row r="4294" spans="1:9" ht="27">
      <c r="A4294" s="123">
        <v>84463010</v>
      </c>
      <c r="B4294" s="124" t="s">
        <v>4186</v>
      </c>
      <c r="C4294" s="125"/>
      <c r="D4294" s="136">
        <v>8.5350000000000001</v>
      </c>
      <c r="E4294" s="136">
        <v>13.8986</v>
      </c>
      <c r="F4294" s="133"/>
      <c r="G4294" s="133"/>
      <c r="H4294" s="133"/>
      <c r="I4294" s="133"/>
    </row>
    <row r="4295" spans="1:9" ht="27">
      <c r="A4295" s="123">
        <v>84463020</v>
      </c>
      <c r="B4295" s="124" t="s">
        <v>4187</v>
      </c>
      <c r="C4295" s="125"/>
      <c r="D4295" s="138">
        <v>10.993600000000001</v>
      </c>
      <c r="E4295" s="138">
        <v>10.993600000000001</v>
      </c>
      <c r="F4295" s="133"/>
      <c r="G4295" s="133"/>
      <c r="H4295" s="133"/>
      <c r="I4295" s="133"/>
    </row>
    <row r="4296" spans="1:9" ht="27">
      <c r="A4296" s="123">
        <v>84463040</v>
      </c>
      <c r="B4296" s="124" t="s">
        <v>4188</v>
      </c>
      <c r="C4296" s="125"/>
      <c r="D4296" s="136">
        <v>6.5537000000000001</v>
      </c>
      <c r="E4296" s="136">
        <v>11.317600000000001</v>
      </c>
      <c r="F4296" s="133"/>
      <c r="G4296" s="133"/>
      <c r="H4296" s="133"/>
      <c r="I4296" s="133"/>
    </row>
    <row r="4297" spans="1:9" ht="27">
      <c r="A4297" s="123">
        <v>84463090</v>
      </c>
      <c r="B4297" s="124" t="s">
        <v>4189</v>
      </c>
      <c r="C4297" s="125"/>
      <c r="D4297" s="138">
        <v>6.274</v>
      </c>
      <c r="E4297" s="138">
        <v>10.129200000000001</v>
      </c>
      <c r="F4297" s="133"/>
      <c r="G4297" s="133"/>
      <c r="H4297" s="133"/>
      <c r="I4297" s="133"/>
    </row>
    <row r="4298" spans="1:9">
      <c r="A4298" s="123">
        <v>84471100</v>
      </c>
      <c r="B4298" s="126" t="s">
        <v>4190</v>
      </c>
      <c r="C4298" s="125"/>
      <c r="D4298" s="138">
        <v>7.9021999999999997</v>
      </c>
      <c r="E4298" s="138">
        <v>12.0092</v>
      </c>
      <c r="F4298" s="133"/>
      <c r="G4298" s="133"/>
      <c r="H4298" s="133"/>
      <c r="I4298" s="133"/>
    </row>
    <row r="4299" spans="1:9" ht="27">
      <c r="A4299" s="123">
        <v>84471200</v>
      </c>
      <c r="B4299" s="126" t="s">
        <v>4191</v>
      </c>
      <c r="C4299" s="125"/>
      <c r="D4299" s="136">
        <v>6.3845000000000001</v>
      </c>
      <c r="E4299" s="136">
        <v>10.06</v>
      </c>
      <c r="F4299" s="133"/>
      <c r="G4299" s="133"/>
      <c r="H4299" s="133"/>
      <c r="I4299" s="133"/>
    </row>
    <row r="4300" spans="1:9" ht="27">
      <c r="A4300" s="123">
        <v>84472021</v>
      </c>
      <c r="B4300" s="124" t="s">
        <v>4192</v>
      </c>
      <c r="C4300" s="125"/>
      <c r="D4300" s="138">
        <v>4.0572999999999997</v>
      </c>
      <c r="E4300" s="138">
        <v>6.7065000000000001</v>
      </c>
      <c r="F4300" s="133"/>
      <c r="G4300" s="133"/>
      <c r="H4300" s="133"/>
      <c r="I4300" s="133"/>
    </row>
    <row r="4301" spans="1:9">
      <c r="A4301" s="123">
        <v>84472029</v>
      </c>
      <c r="B4301" s="124" t="s">
        <v>4193</v>
      </c>
      <c r="C4301" s="125"/>
      <c r="D4301" s="136">
        <v>5.3029000000000002</v>
      </c>
      <c r="E4301" s="136">
        <v>9.1066000000000003</v>
      </c>
      <c r="F4301" s="133"/>
      <c r="G4301" s="133"/>
      <c r="H4301" s="133"/>
      <c r="I4301" s="133"/>
    </row>
    <row r="4302" spans="1:9" ht="27">
      <c r="A4302" s="123">
        <v>84472030</v>
      </c>
      <c r="B4302" s="124" t="s">
        <v>4194</v>
      </c>
      <c r="C4302" s="125"/>
      <c r="D4302" s="138">
        <v>4.3704999999999998</v>
      </c>
      <c r="E4302" s="138">
        <v>6.6081000000000003</v>
      </c>
      <c r="F4302" s="133"/>
      <c r="G4302" s="133"/>
      <c r="H4302" s="133"/>
      <c r="I4302" s="133"/>
    </row>
    <row r="4303" spans="1:9">
      <c r="A4303" s="123">
        <v>84479020</v>
      </c>
      <c r="B4303" s="124" t="s">
        <v>4195</v>
      </c>
      <c r="C4303" s="125"/>
      <c r="D4303" s="136">
        <v>9.7306000000000008</v>
      </c>
      <c r="E4303" s="136">
        <v>10.7943</v>
      </c>
      <c r="F4303" s="133"/>
      <c r="G4303" s="133"/>
      <c r="H4303" s="133"/>
      <c r="I4303" s="133"/>
    </row>
    <row r="4304" spans="1:9" ht="27">
      <c r="A4304" s="123">
        <v>84479090</v>
      </c>
      <c r="B4304" s="124" t="s">
        <v>4196</v>
      </c>
      <c r="C4304" s="125"/>
      <c r="D4304" s="138">
        <v>8.7333999999999996</v>
      </c>
      <c r="E4304" s="138">
        <v>8.7333999999999996</v>
      </c>
      <c r="F4304" s="133"/>
      <c r="G4304" s="133"/>
      <c r="H4304" s="133"/>
      <c r="I4304" s="133"/>
    </row>
    <row r="4305" spans="1:9">
      <c r="A4305" s="123">
        <v>84481120</v>
      </c>
      <c r="B4305" s="124" t="s">
        <v>4197</v>
      </c>
      <c r="C4305" s="125"/>
      <c r="D4305" s="136">
        <v>9.5838000000000001</v>
      </c>
      <c r="E4305" s="136">
        <v>21.802</v>
      </c>
      <c r="F4305" s="133"/>
      <c r="G4305" s="133"/>
      <c r="H4305" s="133"/>
      <c r="I4305" s="133"/>
    </row>
    <row r="4306" spans="1:9" ht="27">
      <c r="A4306" s="123">
        <v>84481190</v>
      </c>
      <c r="B4306" s="124" t="s">
        <v>4198</v>
      </c>
      <c r="C4306" s="125"/>
      <c r="D4306" s="138">
        <v>12.8947</v>
      </c>
      <c r="E4306" s="138">
        <v>7.0518999999999998</v>
      </c>
      <c r="F4306" s="133"/>
      <c r="G4306" s="133"/>
      <c r="H4306" s="133"/>
      <c r="I4306" s="133"/>
    </row>
    <row r="4307" spans="1:9">
      <c r="A4307" s="123">
        <v>84481900</v>
      </c>
      <c r="B4307" s="124" t="s">
        <v>4199</v>
      </c>
      <c r="C4307" s="125"/>
      <c r="D4307" s="136">
        <v>3.7145999999999999</v>
      </c>
      <c r="E4307" s="136">
        <v>8.3613</v>
      </c>
      <c r="F4307" s="133"/>
      <c r="G4307" s="133"/>
      <c r="H4307" s="133"/>
      <c r="I4307" s="133"/>
    </row>
    <row r="4308" spans="1:9" ht="27">
      <c r="A4308" s="123">
        <v>84482020</v>
      </c>
      <c r="B4308" s="124" t="s">
        <v>4200</v>
      </c>
      <c r="C4308" s="125"/>
      <c r="D4308" s="138">
        <v>37.271999999999998</v>
      </c>
      <c r="E4308" s="138">
        <v>49.777500000000003</v>
      </c>
      <c r="F4308" s="133"/>
      <c r="G4308" s="133"/>
      <c r="H4308" s="133"/>
      <c r="I4308" s="133"/>
    </row>
    <row r="4309" spans="1:9">
      <c r="A4309" s="123">
        <v>84482030</v>
      </c>
      <c r="B4309" s="124" t="s">
        <v>4201</v>
      </c>
      <c r="C4309" s="125"/>
      <c r="D4309" s="138">
        <v>13.3171</v>
      </c>
      <c r="E4309" s="138">
        <v>12.918900000000001</v>
      </c>
      <c r="F4309" s="133"/>
      <c r="G4309" s="133"/>
      <c r="H4309" s="133"/>
      <c r="I4309" s="133"/>
    </row>
    <row r="4310" spans="1:9" ht="27">
      <c r="A4310" s="123">
        <v>84482090</v>
      </c>
      <c r="B4310" s="124" t="s">
        <v>4202</v>
      </c>
      <c r="C4310" s="125"/>
      <c r="D4310" s="138">
        <v>1.9292</v>
      </c>
      <c r="E4310" s="138">
        <v>4.0486000000000004</v>
      </c>
      <c r="F4310" s="133"/>
      <c r="G4310" s="133"/>
      <c r="H4310" s="133"/>
      <c r="I4310" s="133"/>
    </row>
    <row r="4311" spans="1:9">
      <c r="A4311" s="123">
        <v>84483100</v>
      </c>
      <c r="B4311" s="124" t="s">
        <v>4203</v>
      </c>
      <c r="C4311" s="125"/>
      <c r="D4311" s="136">
        <v>5.2324999999999999</v>
      </c>
      <c r="E4311" s="136">
        <v>6.4202000000000004</v>
      </c>
      <c r="F4311" s="133"/>
      <c r="G4311" s="133"/>
      <c r="H4311" s="133"/>
      <c r="I4311" s="133"/>
    </row>
    <row r="4312" spans="1:9" ht="27">
      <c r="A4312" s="123">
        <v>84483219</v>
      </c>
      <c r="B4312" s="124" t="s">
        <v>4204</v>
      </c>
      <c r="C4312" s="125"/>
      <c r="D4312" s="138">
        <v>7.5640000000000001</v>
      </c>
      <c r="E4312" s="138">
        <v>7.5640000000000001</v>
      </c>
      <c r="F4312" s="133"/>
      <c r="G4312" s="133"/>
      <c r="H4312" s="133"/>
      <c r="I4312" s="133"/>
    </row>
    <row r="4313" spans="1:9">
      <c r="A4313" s="123">
        <v>84483220</v>
      </c>
      <c r="B4313" s="124" t="s">
        <v>4205</v>
      </c>
      <c r="C4313" s="125"/>
      <c r="D4313" s="136">
        <v>7.3132000000000001</v>
      </c>
      <c r="E4313" s="136">
        <v>9.0469000000000008</v>
      </c>
      <c r="F4313" s="133"/>
      <c r="G4313" s="133"/>
      <c r="H4313" s="133"/>
      <c r="I4313" s="133"/>
    </row>
    <row r="4314" spans="1:9" ht="27">
      <c r="A4314" s="123">
        <v>84483240</v>
      </c>
      <c r="B4314" s="124" t="s">
        <v>4206</v>
      </c>
      <c r="C4314" s="125"/>
      <c r="D4314" s="136">
        <v>24.7941</v>
      </c>
      <c r="E4314" s="136">
        <v>24.7941</v>
      </c>
      <c r="F4314" s="133"/>
      <c r="G4314" s="133"/>
      <c r="H4314" s="133"/>
      <c r="I4314" s="133"/>
    </row>
    <row r="4315" spans="1:9">
      <c r="A4315" s="123">
        <v>84483290</v>
      </c>
      <c r="B4315" s="124" t="s">
        <v>4207</v>
      </c>
      <c r="C4315" s="125"/>
      <c r="D4315" s="136">
        <v>8.4466000000000001</v>
      </c>
      <c r="E4315" s="136">
        <v>12.585800000000001</v>
      </c>
      <c r="F4315" s="133"/>
      <c r="G4315" s="133"/>
      <c r="H4315" s="133"/>
      <c r="I4315" s="133"/>
    </row>
    <row r="4316" spans="1:9">
      <c r="A4316" s="123">
        <v>84483310</v>
      </c>
      <c r="B4316" s="124" t="s">
        <v>4208</v>
      </c>
      <c r="C4316" s="125"/>
      <c r="D4316" s="138">
        <v>18.2057</v>
      </c>
      <c r="E4316" s="138">
        <v>18.2057</v>
      </c>
      <c r="F4316" s="133"/>
      <c r="G4316" s="133"/>
      <c r="H4316" s="133"/>
      <c r="I4316" s="133"/>
    </row>
    <row r="4317" spans="1:9">
      <c r="A4317" s="123">
        <v>84483390</v>
      </c>
      <c r="B4317" s="124" t="s">
        <v>4209</v>
      </c>
      <c r="C4317" s="125"/>
      <c r="D4317" s="136">
        <v>41.275700000000001</v>
      </c>
      <c r="E4317" s="136">
        <v>78.335700000000003</v>
      </c>
      <c r="F4317" s="133"/>
      <c r="G4317" s="133"/>
      <c r="H4317" s="133"/>
      <c r="I4317" s="133"/>
    </row>
    <row r="4318" spans="1:9" ht="27">
      <c r="A4318" s="123">
        <v>84483917</v>
      </c>
      <c r="B4318" s="124" t="s">
        <v>4210</v>
      </c>
      <c r="C4318" s="125"/>
      <c r="D4318" s="138">
        <v>2.4742000000000002</v>
      </c>
      <c r="E4318" s="138">
        <v>2.5768</v>
      </c>
      <c r="F4318" s="133"/>
      <c r="G4318" s="133"/>
      <c r="H4318" s="133"/>
      <c r="I4318" s="133"/>
    </row>
    <row r="4319" spans="1:9">
      <c r="A4319" s="123">
        <v>84483919</v>
      </c>
      <c r="B4319" s="124" t="s">
        <v>4211</v>
      </c>
      <c r="C4319" s="125"/>
      <c r="D4319" s="136">
        <v>3.5465</v>
      </c>
      <c r="E4319" s="136">
        <v>6.4353999999999996</v>
      </c>
      <c r="F4319" s="133"/>
      <c r="G4319" s="133"/>
      <c r="H4319" s="133"/>
      <c r="I4319" s="133"/>
    </row>
    <row r="4320" spans="1:9" ht="27">
      <c r="A4320" s="123">
        <v>84483921</v>
      </c>
      <c r="B4320" s="124" t="s">
        <v>4212</v>
      </c>
      <c r="C4320" s="125"/>
      <c r="D4320" s="138">
        <v>10.3515</v>
      </c>
      <c r="E4320" s="138">
        <v>7.0152999999999999</v>
      </c>
      <c r="F4320" s="133"/>
      <c r="G4320" s="133"/>
      <c r="H4320" s="133"/>
      <c r="I4320" s="133"/>
    </row>
    <row r="4321" spans="1:9">
      <c r="A4321" s="123">
        <v>84483922</v>
      </c>
      <c r="B4321" s="124" t="s">
        <v>4213</v>
      </c>
      <c r="C4321" s="125"/>
      <c r="D4321" s="136">
        <v>12.586</v>
      </c>
      <c r="E4321" s="136">
        <v>42.049900000000001</v>
      </c>
      <c r="F4321" s="133"/>
      <c r="G4321" s="133"/>
      <c r="H4321" s="133"/>
      <c r="I4321" s="133"/>
    </row>
    <row r="4322" spans="1:9" ht="27">
      <c r="A4322" s="123">
        <v>84483923</v>
      </c>
      <c r="B4322" s="124" t="s">
        <v>4214</v>
      </c>
      <c r="C4322" s="125"/>
      <c r="D4322" s="138">
        <v>4</v>
      </c>
      <c r="E4322" s="138">
        <v>4</v>
      </c>
      <c r="F4322" s="133"/>
      <c r="G4322" s="133"/>
      <c r="H4322" s="133"/>
      <c r="I4322" s="133"/>
    </row>
    <row r="4323" spans="1:9">
      <c r="A4323" s="123">
        <v>84483929</v>
      </c>
      <c r="B4323" s="124" t="s">
        <v>4215</v>
      </c>
      <c r="C4323" s="125"/>
      <c r="D4323" s="136">
        <v>6.4280999999999997</v>
      </c>
      <c r="E4323" s="136">
        <v>5.2355</v>
      </c>
      <c r="F4323" s="133"/>
      <c r="G4323" s="133"/>
      <c r="H4323" s="133"/>
      <c r="I4323" s="133"/>
    </row>
    <row r="4324" spans="1:9" ht="27">
      <c r="A4324" s="123">
        <v>84483991</v>
      </c>
      <c r="B4324" s="124" t="s">
        <v>4216</v>
      </c>
      <c r="C4324" s="125"/>
      <c r="D4324" s="138">
        <v>6.2790999999999997</v>
      </c>
      <c r="E4324" s="138">
        <v>9.9658999999999995</v>
      </c>
      <c r="F4324" s="133"/>
      <c r="G4324" s="133"/>
      <c r="H4324" s="133"/>
      <c r="I4324" s="133"/>
    </row>
    <row r="4325" spans="1:9">
      <c r="A4325" s="123">
        <v>84483999</v>
      </c>
      <c r="B4325" s="124" t="s">
        <v>4217</v>
      </c>
      <c r="C4325" s="125"/>
      <c r="D4325" s="136">
        <v>10.467599999999999</v>
      </c>
      <c r="E4325" s="136">
        <v>11.1616</v>
      </c>
      <c r="F4325" s="133"/>
      <c r="G4325" s="133"/>
      <c r="H4325" s="133"/>
      <c r="I4325" s="133"/>
    </row>
    <row r="4326" spans="1:9" ht="27">
      <c r="A4326" s="123">
        <v>84484200</v>
      </c>
      <c r="B4326" s="124" t="s">
        <v>4218</v>
      </c>
      <c r="C4326" s="125"/>
      <c r="D4326" s="138">
        <v>5.0450999999999997</v>
      </c>
      <c r="E4326" s="138">
        <v>16.011199999999999</v>
      </c>
      <c r="F4326" s="133"/>
      <c r="G4326" s="133"/>
      <c r="H4326" s="133"/>
      <c r="I4326" s="133"/>
    </row>
    <row r="4327" spans="1:9">
      <c r="A4327" s="123">
        <v>84484910</v>
      </c>
      <c r="B4327" s="124" t="s">
        <v>4219</v>
      </c>
      <c r="C4327" s="125"/>
      <c r="D4327" s="138">
        <v>6.8951000000000002</v>
      </c>
      <c r="E4327" s="138">
        <v>23.238099999999999</v>
      </c>
      <c r="F4327" s="133"/>
      <c r="G4327" s="133"/>
      <c r="H4327" s="133"/>
      <c r="I4327" s="133"/>
    </row>
    <row r="4328" spans="1:9" ht="27">
      <c r="A4328" s="123">
        <v>84484920</v>
      </c>
      <c r="B4328" s="124" t="s">
        <v>4220</v>
      </c>
      <c r="C4328" s="125"/>
      <c r="D4328" s="138">
        <v>21.7395</v>
      </c>
      <c r="E4328" s="138">
        <v>38.470599999999997</v>
      </c>
      <c r="F4328" s="133"/>
      <c r="G4328" s="133"/>
      <c r="H4328" s="133"/>
      <c r="I4328" s="133"/>
    </row>
    <row r="4329" spans="1:9">
      <c r="A4329" s="123">
        <v>84484990</v>
      </c>
      <c r="B4329" s="124" t="s">
        <v>4221</v>
      </c>
      <c r="C4329" s="125"/>
      <c r="D4329" s="138">
        <v>11.635899999999999</v>
      </c>
      <c r="E4329" s="138">
        <v>44.576900000000002</v>
      </c>
      <c r="F4329" s="133"/>
      <c r="G4329" s="133"/>
      <c r="H4329" s="133"/>
      <c r="I4329" s="133"/>
    </row>
    <row r="4330" spans="1:9">
      <c r="A4330" s="123">
        <v>84485110</v>
      </c>
      <c r="B4330" s="124" t="s">
        <v>4222</v>
      </c>
      <c r="C4330" s="125"/>
      <c r="D4330" s="136">
        <v>5.1992000000000003</v>
      </c>
      <c r="E4330" s="136">
        <v>12.8552</v>
      </c>
      <c r="F4330" s="133"/>
      <c r="G4330" s="133"/>
      <c r="H4330" s="133"/>
      <c r="I4330" s="133"/>
    </row>
    <row r="4331" spans="1:9">
      <c r="A4331" s="123">
        <v>84485190</v>
      </c>
      <c r="B4331" s="124" t="s">
        <v>200</v>
      </c>
      <c r="C4331" s="125"/>
      <c r="D4331" s="138">
        <v>7.5670999999999999</v>
      </c>
      <c r="E4331" s="138">
        <v>8.4457000000000004</v>
      </c>
      <c r="F4331" s="133"/>
      <c r="G4331" s="133"/>
      <c r="H4331" s="133"/>
      <c r="I4331" s="133"/>
    </row>
    <row r="4332" spans="1:9">
      <c r="A4332" s="123">
        <v>84485910</v>
      </c>
      <c r="B4332" s="124" t="s">
        <v>4223</v>
      </c>
      <c r="C4332" s="125"/>
      <c r="D4332" s="136">
        <v>9.4446999999999992</v>
      </c>
      <c r="E4332" s="136">
        <v>21.4284</v>
      </c>
      <c r="F4332" s="133"/>
      <c r="G4332" s="133"/>
      <c r="H4332" s="133"/>
      <c r="I4332" s="133"/>
    </row>
    <row r="4333" spans="1:9" ht="27">
      <c r="A4333" s="123">
        <v>84485922</v>
      </c>
      <c r="B4333" s="124" t="s">
        <v>4224</v>
      </c>
      <c r="C4333" s="125"/>
      <c r="D4333" s="138">
        <v>10.5463</v>
      </c>
      <c r="E4333" s="138">
        <v>25.185099999999998</v>
      </c>
      <c r="F4333" s="133"/>
      <c r="G4333" s="133"/>
      <c r="H4333" s="133"/>
      <c r="I4333" s="133"/>
    </row>
    <row r="4334" spans="1:9">
      <c r="A4334" s="123">
        <v>84485929</v>
      </c>
      <c r="B4334" s="124" t="s">
        <v>4225</v>
      </c>
      <c r="C4334" s="125"/>
      <c r="D4334" s="136">
        <v>55.091700000000003</v>
      </c>
      <c r="E4334" s="136">
        <v>55.091700000000003</v>
      </c>
      <c r="F4334" s="133"/>
      <c r="G4334" s="133"/>
      <c r="H4334" s="133"/>
      <c r="I4334" s="133"/>
    </row>
    <row r="4335" spans="1:9" ht="27">
      <c r="A4335" s="123">
        <v>84485930</v>
      </c>
      <c r="B4335" s="124" t="s">
        <v>4226</v>
      </c>
      <c r="C4335" s="125"/>
      <c r="D4335" s="138">
        <v>10.6806</v>
      </c>
      <c r="E4335" s="138">
        <v>13.276199999999999</v>
      </c>
      <c r="F4335" s="133"/>
      <c r="G4335" s="133"/>
      <c r="H4335" s="133"/>
      <c r="I4335" s="133"/>
    </row>
    <row r="4336" spans="1:9">
      <c r="A4336" s="123">
        <v>84485940</v>
      </c>
      <c r="B4336" s="124" t="s">
        <v>4227</v>
      </c>
      <c r="C4336" s="125"/>
      <c r="D4336" s="136">
        <v>3.6295999999999999</v>
      </c>
      <c r="E4336" s="136">
        <v>4.1420000000000003</v>
      </c>
      <c r="F4336" s="133"/>
      <c r="G4336" s="133"/>
      <c r="H4336" s="133"/>
      <c r="I4336" s="133"/>
    </row>
    <row r="4337" spans="1:9" ht="27">
      <c r="A4337" s="123">
        <v>84485990</v>
      </c>
      <c r="B4337" s="124" t="s">
        <v>4228</v>
      </c>
      <c r="C4337" s="125"/>
      <c r="D4337" s="138">
        <v>7.5801999999999996</v>
      </c>
      <c r="E4337" s="138">
        <v>11.1868</v>
      </c>
      <c r="F4337" s="133"/>
      <c r="G4337" s="133"/>
      <c r="H4337" s="133"/>
      <c r="I4337" s="133"/>
    </row>
    <row r="4338" spans="1:9">
      <c r="A4338" s="123">
        <v>84490020</v>
      </c>
      <c r="B4338" s="124" t="s">
        <v>4229</v>
      </c>
      <c r="C4338" s="125"/>
      <c r="D4338" s="138">
        <v>5.8113999999999999</v>
      </c>
      <c r="E4338" s="138">
        <v>10.2485</v>
      </c>
      <c r="F4338" s="133"/>
      <c r="G4338" s="133"/>
      <c r="H4338" s="133"/>
      <c r="I4338" s="133"/>
    </row>
    <row r="4339" spans="1:9" ht="27">
      <c r="A4339" s="123">
        <v>84490080</v>
      </c>
      <c r="B4339" s="124" t="s">
        <v>4230</v>
      </c>
      <c r="C4339" s="125"/>
      <c r="D4339" s="136">
        <v>7.4238</v>
      </c>
      <c r="E4339" s="136">
        <v>15.3826</v>
      </c>
      <c r="F4339" s="133"/>
      <c r="G4339" s="133"/>
      <c r="H4339" s="133"/>
      <c r="I4339" s="133"/>
    </row>
    <row r="4340" spans="1:9" ht="27">
      <c r="A4340" s="123">
        <v>84490091</v>
      </c>
      <c r="B4340" s="124" t="s">
        <v>4231</v>
      </c>
      <c r="C4340" s="125"/>
      <c r="D4340" s="136">
        <v>2.8466999999999998</v>
      </c>
      <c r="E4340" s="136">
        <v>2.911</v>
      </c>
      <c r="F4340" s="133"/>
      <c r="G4340" s="133"/>
      <c r="H4340" s="133"/>
      <c r="I4340" s="133"/>
    </row>
    <row r="4341" spans="1:9">
      <c r="A4341" s="123">
        <v>84490099</v>
      </c>
      <c r="B4341" s="124" t="s">
        <v>4232</v>
      </c>
      <c r="C4341" s="125"/>
      <c r="D4341" s="136">
        <v>10.0535</v>
      </c>
      <c r="E4341" s="136">
        <v>10.357799999999999</v>
      </c>
      <c r="F4341" s="133"/>
      <c r="G4341" s="133"/>
      <c r="H4341" s="133"/>
      <c r="I4341" s="133"/>
    </row>
    <row r="4342" spans="1:9">
      <c r="A4342" s="123">
        <v>84501100</v>
      </c>
      <c r="B4342" s="124" t="s">
        <v>4233</v>
      </c>
      <c r="C4342" s="125"/>
      <c r="D4342" s="136">
        <v>3.4842</v>
      </c>
      <c r="E4342" s="136">
        <v>5.2897999999999996</v>
      </c>
      <c r="F4342" s="133"/>
      <c r="G4342" s="133"/>
      <c r="H4342" s="133"/>
      <c r="I4342" s="133"/>
    </row>
    <row r="4343" spans="1:9">
      <c r="A4343" s="123">
        <v>84501200</v>
      </c>
      <c r="B4343" s="124" t="s">
        <v>4234</v>
      </c>
      <c r="C4343" s="125"/>
      <c r="D4343" s="136">
        <v>2.6686000000000001</v>
      </c>
      <c r="E4343" s="136">
        <v>3.4300999999999999</v>
      </c>
      <c r="F4343" s="133"/>
      <c r="G4343" s="133"/>
      <c r="H4343" s="133"/>
      <c r="I4343" s="133"/>
    </row>
    <row r="4344" spans="1:9">
      <c r="A4344" s="123">
        <v>84501900</v>
      </c>
      <c r="B4344" s="124" t="s">
        <v>4235</v>
      </c>
      <c r="C4344" s="125"/>
      <c r="D4344" s="136">
        <v>1.4805999999999999</v>
      </c>
      <c r="E4344" s="136">
        <v>19.4543</v>
      </c>
      <c r="F4344" s="133"/>
      <c r="G4344" s="133"/>
      <c r="H4344" s="133"/>
      <c r="I4344" s="133"/>
    </row>
    <row r="4345" spans="1:9">
      <c r="A4345" s="123">
        <v>84502090</v>
      </c>
      <c r="B4345" s="124" t="s">
        <v>4236</v>
      </c>
      <c r="C4345" s="125"/>
      <c r="D4345" s="136">
        <v>1.8861000000000001</v>
      </c>
      <c r="E4345" s="136">
        <v>22.308199999999999</v>
      </c>
      <c r="F4345" s="133"/>
      <c r="G4345" s="133"/>
      <c r="H4345" s="133"/>
      <c r="I4345" s="133"/>
    </row>
    <row r="4346" spans="1:9">
      <c r="A4346" s="123">
        <v>84509010</v>
      </c>
      <c r="B4346" s="124" t="s">
        <v>4237</v>
      </c>
      <c r="C4346" s="125"/>
      <c r="D4346" s="138">
        <v>3.3092999999999999</v>
      </c>
      <c r="E4346" s="138">
        <v>3.5931999999999999</v>
      </c>
      <c r="F4346" s="133"/>
      <c r="G4346" s="133"/>
      <c r="H4346" s="133"/>
      <c r="I4346" s="133"/>
    </row>
    <row r="4347" spans="1:9">
      <c r="A4347" s="123">
        <v>84509090</v>
      </c>
      <c r="B4347" s="124" t="s">
        <v>4238</v>
      </c>
      <c r="C4347" s="125"/>
      <c r="D4347" s="136">
        <v>4.5472000000000001</v>
      </c>
      <c r="E4347" s="136">
        <v>13.837</v>
      </c>
      <c r="F4347" s="133"/>
      <c r="G4347" s="133"/>
      <c r="H4347" s="133"/>
      <c r="I4347" s="133"/>
    </row>
    <row r="4348" spans="1:9">
      <c r="A4348" s="123">
        <v>84512990</v>
      </c>
      <c r="B4348" s="124" t="s">
        <v>4239</v>
      </c>
      <c r="C4348" s="125"/>
      <c r="D4348" s="136">
        <v>3.1408999999999998</v>
      </c>
      <c r="E4348" s="136">
        <v>3.3089</v>
      </c>
      <c r="F4348" s="133"/>
      <c r="G4348" s="133"/>
      <c r="H4348" s="133"/>
      <c r="I4348" s="133"/>
    </row>
    <row r="4349" spans="1:9">
      <c r="A4349" s="123">
        <v>84513010</v>
      </c>
      <c r="B4349" s="124" t="s">
        <v>4240</v>
      </c>
      <c r="C4349" s="125"/>
      <c r="D4349" s="136">
        <v>1.0949</v>
      </c>
      <c r="E4349" s="136">
        <v>3.8441999999999998</v>
      </c>
      <c r="F4349" s="133"/>
      <c r="G4349" s="133"/>
      <c r="H4349" s="133"/>
      <c r="I4349" s="133"/>
    </row>
    <row r="4350" spans="1:9">
      <c r="A4350" s="123">
        <v>84513091</v>
      </c>
      <c r="B4350" s="124" t="s">
        <v>4241</v>
      </c>
      <c r="C4350" s="125"/>
      <c r="D4350" s="136">
        <v>1.6995</v>
      </c>
      <c r="E4350" s="136">
        <v>1.9994000000000001</v>
      </c>
      <c r="F4350" s="133"/>
      <c r="G4350" s="133"/>
      <c r="H4350" s="133"/>
      <c r="I4350" s="133"/>
    </row>
    <row r="4351" spans="1:9">
      <c r="A4351" s="123">
        <v>84513099</v>
      </c>
      <c r="B4351" s="124" t="s">
        <v>4242</v>
      </c>
      <c r="C4351" s="125"/>
      <c r="D4351" s="136">
        <v>9.3043999999999993</v>
      </c>
      <c r="E4351" s="136">
        <v>16.679200000000002</v>
      </c>
      <c r="F4351" s="133"/>
      <c r="G4351" s="133"/>
      <c r="H4351" s="133"/>
      <c r="I4351" s="133"/>
    </row>
    <row r="4352" spans="1:9">
      <c r="A4352" s="123">
        <v>84514010</v>
      </c>
      <c r="B4352" s="124" t="s">
        <v>4243</v>
      </c>
      <c r="C4352" s="125"/>
      <c r="D4352" s="136">
        <v>8.282</v>
      </c>
      <c r="E4352" s="136">
        <v>8.282</v>
      </c>
      <c r="F4352" s="133"/>
      <c r="G4352" s="133"/>
      <c r="H4352" s="133"/>
      <c r="I4352" s="133"/>
    </row>
    <row r="4353" spans="1:9">
      <c r="A4353" s="123">
        <v>84514029</v>
      </c>
      <c r="B4353" s="124" t="s">
        <v>4244</v>
      </c>
      <c r="C4353" s="125"/>
      <c r="D4353" s="136">
        <v>4</v>
      </c>
      <c r="E4353" s="136">
        <v>6.4142000000000001</v>
      </c>
      <c r="F4353" s="133"/>
      <c r="G4353" s="133"/>
      <c r="H4353" s="133"/>
      <c r="I4353" s="133"/>
    </row>
    <row r="4354" spans="1:9" ht="27">
      <c r="A4354" s="123">
        <v>84514090</v>
      </c>
      <c r="B4354" s="124" t="s">
        <v>4245</v>
      </c>
      <c r="C4354" s="125"/>
      <c r="D4354" s="136">
        <v>5.2671000000000001</v>
      </c>
      <c r="E4354" s="136">
        <v>14.467000000000001</v>
      </c>
      <c r="F4354" s="133"/>
      <c r="G4354" s="133"/>
      <c r="H4354" s="133"/>
      <c r="I4354" s="133"/>
    </row>
    <row r="4355" spans="1:9">
      <c r="A4355" s="123">
        <v>84515010</v>
      </c>
      <c r="B4355" s="124" t="s">
        <v>4246</v>
      </c>
      <c r="C4355" s="125"/>
      <c r="D4355" s="138">
        <v>2.9716999999999998</v>
      </c>
      <c r="E4355" s="138">
        <v>7.8452999999999999</v>
      </c>
      <c r="F4355" s="133"/>
      <c r="G4355" s="133"/>
      <c r="H4355" s="133"/>
      <c r="I4355" s="133"/>
    </row>
    <row r="4356" spans="1:9">
      <c r="A4356" s="123">
        <v>84515020</v>
      </c>
      <c r="B4356" s="124" t="s">
        <v>4247</v>
      </c>
      <c r="C4356" s="125"/>
      <c r="D4356" s="136">
        <v>2.6429</v>
      </c>
      <c r="E4356" s="136">
        <v>5.8266</v>
      </c>
      <c r="F4356" s="133"/>
      <c r="G4356" s="133"/>
      <c r="H4356" s="133"/>
      <c r="I4356" s="133"/>
    </row>
    <row r="4357" spans="1:9" ht="27">
      <c r="A4357" s="123">
        <v>84515090</v>
      </c>
      <c r="B4357" s="124" t="s">
        <v>4248</v>
      </c>
      <c r="C4357" s="125"/>
      <c r="D4357" s="138">
        <v>6.0911999999999997</v>
      </c>
      <c r="E4357" s="138">
        <v>6.1999000000000004</v>
      </c>
      <c r="F4357" s="133"/>
      <c r="G4357" s="133"/>
      <c r="H4357" s="133"/>
      <c r="I4357" s="133"/>
    </row>
    <row r="4358" spans="1:9">
      <c r="A4358" s="123">
        <v>84518000</v>
      </c>
      <c r="B4358" s="124" t="s">
        <v>4249</v>
      </c>
      <c r="C4358" s="125"/>
      <c r="D4358" s="136">
        <v>2.3957000000000002</v>
      </c>
      <c r="E4358" s="136">
        <v>6.1837</v>
      </c>
      <c r="F4358" s="133"/>
      <c r="G4358" s="133"/>
      <c r="H4358" s="133"/>
      <c r="I4358" s="133"/>
    </row>
    <row r="4359" spans="1:9" ht="27">
      <c r="A4359" s="123">
        <v>84519010</v>
      </c>
      <c r="B4359" s="124" t="s">
        <v>4250</v>
      </c>
      <c r="C4359" s="125"/>
      <c r="D4359" s="138">
        <v>2.1212</v>
      </c>
      <c r="E4359" s="138">
        <v>5.6388999999999996</v>
      </c>
      <c r="F4359" s="133"/>
      <c r="G4359" s="133"/>
      <c r="H4359" s="133"/>
      <c r="I4359" s="133"/>
    </row>
    <row r="4360" spans="1:9">
      <c r="A4360" s="123">
        <v>84519090</v>
      </c>
      <c r="B4360" s="124" t="s">
        <v>4251</v>
      </c>
      <c r="C4360" s="125"/>
      <c r="D4360" s="136">
        <v>5.6820000000000004</v>
      </c>
      <c r="E4360" s="136">
        <v>6.6352000000000002</v>
      </c>
      <c r="F4360" s="133"/>
      <c r="G4360" s="133"/>
      <c r="H4360" s="133"/>
      <c r="I4360" s="133"/>
    </row>
    <row r="4361" spans="1:9" ht="27">
      <c r="A4361" s="123">
        <v>84521000</v>
      </c>
      <c r="B4361" s="124" t="s">
        <v>4252</v>
      </c>
      <c r="C4361" s="125"/>
      <c r="D4361" s="138">
        <v>3.7437999999999998</v>
      </c>
      <c r="E4361" s="138">
        <v>8.9070999999999998</v>
      </c>
      <c r="F4361" s="133"/>
      <c r="G4361" s="133"/>
      <c r="H4361" s="133"/>
      <c r="I4361" s="133"/>
    </row>
    <row r="4362" spans="1:9">
      <c r="A4362" s="123">
        <v>84522110</v>
      </c>
      <c r="B4362" s="124" t="s">
        <v>4253</v>
      </c>
      <c r="C4362" s="125"/>
      <c r="D4362" s="136">
        <v>6.2342000000000004</v>
      </c>
      <c r="E4362" s="136">
        <v>18.539200000000001</v>
      </c>
      <c r="F4362" s="133"/>
      <c r="G4362" s="133"/>
      <c r="H4362" s="133"/>
      <c r="I4362" s="133"/>
    </row>
    <row r="4363" spans="1:9" ht="27">
      <c r="A4363" s="123">
        <v>84522120</v>
      </c>
      <c r="B4363" s="124" t="s">
        <v>4254</v>
      </c>
      <c r="C4363" s="125"/>
      <c r="D4363" s="138">
        <v>4.2354000000000003</v>
      </c>
      <c r="E4363" s="138">
        <v>7.5709999999999997</v>
      </c>
      <c r="F4363" s="133"/>
      <c r="G4363" s="133"/>
      <c r="H4363" s="133"/>
      <c r="I4363" s="133"/>
    </row>
    <row r="4364" spans="1:9">
      <c r="A4364" s="123">
        <v>84522190</v>
      </c>
      <c r="B4364" s="124" t="s">
        <v>4255</v>
      </c>
      <c r="C4364" s="125"/>
      <c r="D4364" s="136">
        <v>9.6907999999999994</v>
      </c>
      <c r="E4364" s="136">
        <v>12.5025</v>
      </c>
      <c r="F4364" s="133"/>
      <c r="G4364" s="133"/>
      <c r="H4364" s="133"/>
      <c r="I4364" s="133"/>
    </row>
    <row r="4365" spans="1:9" ht="27">
      <c r="A4365" s="123">
        <v>84522910</v>
      </c>
      <c r="B4365" s="124" t="s">
        <v>4256</v>
      </c>
      <c r="C4365" s="125"/>
      <c r="D4365" s="138">
        <v>8.7477999999999998</v>
      </c>
      <c r="E4365" s="138">
        <v>13.059900000000001</v>
      </c>
      <c r="F4365" s="133"/>
      <c r="G4365" s="133"/>
      <c r="H4365" s="133"/>
      <c r="I4365" s="133"/>
    </row>
    <row r="4366" spans="1:9">
      <c r="A4366" s="123">
        <v>84522921</v>
      </c>
      <c r="B4366" s="124" t="s">
        <v>4257</v>
      </c>
      <c r="C4366" s="125"/>
      <c r="D4366" s="136">
        <v>3.7406000000000001</v>
      </c>
      <c r="E4366" s="136">
        <v>4.6212</v>
      </c>
      <c r="F4366" s="133"/>
      <c r="G4366" s="133"/>
      <c r="H4366" s="133"/>
      <c r="I4366" s="133"/>
    </row>
    <row r="4367" spans="1:9" ht="27">
      <c r="A4367" s="123">
        <v>84522922</v>
      </c>
      <c r="B4367" s="124" t="s">
        <v>4258</v>
      </c>
      <c r="C4367" s="125"/>
      <c r="D4367" s="138">
        <v>2.7905000000000002</v>
      </c>
      <c r="E4367" s="138">
        <v>4.0076999999999998</v>
      </c>
      <c r="F4367" s="133"/>
      <c r="G4367" s="133"/>
      <c r="H4367" s="133"/>
      <c r="I4367" s="133"/>
    </row>
    <row r="4368" spans="1:9">
      <c r="A4368" s="123">
        <v>84522923</v>
      </c>
      <c r="B4368" s="124" t="s">
        <v>4259</v>
      </c>
      <c r="C4368" s="125"/>
      <c r="D4368" s="136">
        <v>3.7961</v>
      </c>
      <c r="E4368" s="136">
        <v>5.2868000000000004</v>
      </c>
      <c r="F4368" s="133"/>
      <c r="G4368" s="133"/>
      <c r="H4368" s="133"/>
      <c r="I4368" s="133"/>
    </row>
    <row r="4369" spans="1:9" ht="27">
      <c r="A4369" s="123">
        <v>84522924</v>
      </c>
      <c r="B4369" s="124" t="s">
        <v>4260</v>
      </c>
      <c r="C4369" s="125"/>
      <c r="D4369" s="138">
        <v>3.6983999999999999</v>
      </c>
      <c r="E4369" s="138">
        <v>5.9394999999999998</v>
      </c>
      <c r="F4369" s="133"/>
      <c r="G4369" s="133"/>
      <c r="H4369" s="133"/>
      <c r="I4369" s="133"/>
    </row>
    <row r="4370" spans="1:9">
      <c r="A4370" s="123">
        <v>84522925</v>
      </c>
      <c r="B4370" s="124" t="s">
        <v>4261</v>
      </c>
      <c r="C4370" s="125"/>
      <c r="D4370" s="136">
        <v>1.7111000000000001</v>
      </c>
      <c r="E4370" s="136">
        <v>3.569</v>
      </c>
      <c r="F4370" s="133"/>
      <c r="G4370" s="133"/>
      <c r="H4370" s="133"/>
      <c r="I4370" s="133"/>
    </row>
    <row r="4371" spans="1:9">
      <c r="A4371" s="123">
        <v>84522929</v>
      </c>
      <c r="B4371" s="124" t="s">
        <v>4262</v>
      </c>
      <c r="C4371" s="125"/>
      <c r="D4371" s="138">
        <v>2.1004</v>
      </c>
      <c r="E4371" s="138">
        <v>7.2382999999999997</v>
      </c>
      <c r="F4371" s="133"/>
      <c r="G4371" s="133"/>
      <c r="H4371" s="133"/>
      <c r="I4371" s="133"/>
    </row>
    <row r="4372" spans="1:9">
      <c r="A4372" s="123">
        <v>84522990</v>
      </c>
      <c r="B4372" s="124" t="s">
        <v>4263</v>
      </c>
      <c r="C4372" s="125"/>
      <c r="D4372" s="138">
        <v>0.5605</v>
      </c>
      <c r="E4372" s="138">
        <v>1.395</v>
      </c>
      <c r="F4372" s="133"/>
      <c r="G4372" s="133"/>
      <c r="H4372" s="133"/>
      <c r="I4372" s="133"/>
    </row>
    <row r="4373" spans="1:9">
      <c r="A4373" s="123">
        <v>84523000</v>
      </c>
      <c r="B4373" s="124" t="s">
        <v>4264</v>
      </c>
      <c r="C4373" s="125"/>
      <c r="D4373" s="138">
        <v>2.59</v>
      </c>
      <c r="E4373" s="138">
        <v>23.675000000000001</v>
      </c>
      <c r="F4373" s="133"/>
      <c r="G4373" s="133"/>
      <c r="H4373" s="133"/>
      <c r="I4373" s="133"/>
    </row>
    <row r="4374" spans="1:9" ht="27">
      <c r="A4374" s="123">
        <v>84529020</v>
      </c>
      <c r="B4374" s="124" t="s">
        <v>4265</v>
      </c>
      <c r="C4374" s="125"/>
      <c r="D4374" s="138">
        <v>2.0373999999999999</v>
      </c>
      <c r="E4374" s="138">
        <v>3.3477000000000001</v>
      </c>
      <c r="F4374" s="133"/>
      <c r="G4374" s="133"/>
      <c r="H4374" s="133"/>
      <c r="I4374" s="133"/>
    </row>
    <row r="4375" spans="1:9" ht="27">
      <c r="A4375" s="123">
        <v>84529081</v>
      </c>
      <c r="B4375" s="124" t="s">
        <v>4266</v>
      </c>
      <c r="C4375" s="125"/>
      <c r="D4375" s="136">
        <v>4.3083</v>
      </c>
      <c r="E4375" s="136">
        <v>31.7136</v>
      </c>
      <c r="F4375" s="133"/>
      <c r="G4375" s="133"/>
      <c r="H4375" s="133"/>
      <c r="I4375" s="133"/>
    </row>
    <row r="4376" spans="1:9" ht="27">
      <c r="A4376" s="123">
        <v>84529089</v>
      </c>
      <c r="B4376" s="124" t="s">
        <v>4267</v>
      </c>
      <c r="C4376" s="125"/>
      <c r="D4376" s="138">
        <v>38.788600000000002</v>
      </c>
      <c r="E4376" s="138">
        <v>38.788600000000002</v>
      </c>
      <c r="F4376" s="133"/>
      <c r="G4376" s="133"/>
      <c r="H4376" s="133"/>
      <c r="I4376" s="133"/>
    </row>
    <row r="4377" spans="1:9">
      <c r="A4377" s="123">
        <v>84529091</v>
      </c>
      <c r="B4377" s="124" t="s">
        <v>4268</v>
      </c>
      <c r="C4377" s="125"/>
      <c r="D4377" s="138">
        <v>9.2018000000000004</v>
      </c>
      <c r="E4377" s="138">
        <v>29.160299999999999</v>
      </c>
      <c r="F4377" s="133"/>
      <c r="G4377" s="133"/>
      <c r="H4377" s="133"/>
      <c r="I4377" s="133"/>
    </row>
    <row r="4378" spans="1:9" ht="27">
      <c r="A4378" s="123">
        <v>84529092</v>
      </c>
      <c r="B4378" s="124" t="s">
        <v>4269</v>
      </c>
      <c r="C4378" s="125"/>
      <c r="D4378" s="138">
        <v>1.8145</v>
      </c>
      <c r="E4378" s="138">
        <v>1.8145</v>
      </c>
      <c r="F4378" s="133"/>
      <c r="G4378" s="133"/>
      <c r="H4378" s="133"/>
      <c r="I4378" s="133"/>
    </row>
    <row r="4379" spans="1:9">
      <c r="A4379" s="123">
        <v>84529093</v>
      </c>
      <c r="B4379" s="124" t="s">
        <v>4270</v>
      </c>
      <c r="C4379" s="125"/>
      <c r="D4379" s="136">
        <v>2.7536999999999998</v>
      </c>
      <c r="E4379" s="136">
        <v>11.542</v>
      </c>
      <c r="F4379" s="133"/>
      <c r="G4379" s="133"/>
      <c r="H4379" s="133"/>
      <c r="I4379" s="133"/>
    </row>
    <row r="4380" spans="1:9" ht="27">
      <c r="A4380" s="123">
        <v>84529094</v>
      </c>
      <c r="B4380" s="124" t="s">
        <v>4271</v>
      </c>
      <c r="C4380" s="125"/>
      <c r="D4380" s="136">
        <v>2.7915999999999999</v>
      </c>
      <c r="E4380" s="136">
        <v>2.7915999999999999</v>
      </c>
      <c r="F4380" s="133"/>
      <c r="G4380" s="133"/>
      <c r="H4380" s="133"/>
      <c r="I4380" s="133"/>
    </row>
    <row r="4381" spans="1:9">
      <c r="A4381" s="123">
        <v>84529099</v>
      </c>
      <c r="B4381" s="124" t="s">
        <v>4272</v>
      </c>
      <c r="C4381" s="125"/>
      <c r="D4381" s="136">
        <v>4.7432999999999996</v>
      </c>
      <c r="E4381" s="136">
        <v>6.1101000000000001</v>
      </c>
      <c r="F4381" s="133"/>
      <c r="G4381" s="133"/>
      <c r="H4381" s="133"/>
      <c r="I4381" s="133"/>
    </row>
    <row r="4382" spans="1:9">
      <c r="A4382" s="123">
        <v>84531010</v>
      </c>
      <c r="B4382" s="124" t="s">
        <v>4273</v>
      </c>
      <c r="C4382" s="125"/>
      <c r="D4382" s="136">
        <v>4.8231000000000002</v>
      </c>
      <c r="E4382" s="136">
        <v>8.2049000000000003</v>
      </c>
      <c r="F4382" s="133"/>
      <c r="G4382" s="133"/>
      <c r="H4382" s="133"/>
      <c r="I4382" s="133"/>
    </row>
    <row r="4383" spans="1:9">
      <c r="A4383" s="123">
        <v>84531090</v>
      </c>
      <c r="B4383" s="124" t="s">
        <v>4274</v>
      </c>
      <c r="C4383" s="125"/>
      <c r="D4383" s="136">
        <v>3.0680999999999998</v>
      </c>
      <c r="E4383" s="136">
        <v>7.2728000000000002</v>
      </c>
      <c r="F4383" s="133"/>
      <c r="G4383" s="133"/>
      <c r="H4383" s="133"/>
      <c r="I4383" s="133"/>
    </row>
    <row r="4384" spans="1:9">
      <c r="A4384" s="123">
        <v>84532000</v>
      </c>
      <c r="B4384" s="126" t="s">
        <v>4275</v>
      </c>
      <c r="C4384" s="125"/>
      <c r="D4384" s="136">
        <v>4.8414000000000001</v>
      </c>
      <c r="E4384" s="136">
        <v>16.966899999999999</v>
      </c>
      <c r="F4384" s="133"/>
      <c r="G4384" s="133"/>
      <c r="H4384" s="133"/>
      <c r="I4384" s="133"/>
    </row>
    <row r="4385" spans="1:9">
      <c r="A4385" s="123">
        <v>84538000</v>
      </c>
      <c r="B4385" s="124" t="s">
        <v>4276</v>
      </c>
      <c r="C4385" s="125"/>
      <c r="D4385" s="136">
        <v>12.654400000000001</v>
      </c>
      <c r="E4385" s="136">
        <v>12.654400000000001</v>
      </c>
      <c r="F4385" s="133"/>
      <c r="G4385" s="133"/>
      <c r="H4385" s="133"/>
      <c r="I4385" s="133"/>
    </row>
    <row r="4386" spans="1:9">
      <c r="A4386" s="123">
        <v>84539000</v>
      </c>
      <c r="B4386" s="124" t="s">
        <v>4277</v>
      </c>
      <c r="C4386" s="125"/>
      <c r="D4386" s="138">
        <v>15.2964</v>
      </c>
      <c r="E4386" s="138">
        <v>14.743499999999999</v>
      </c>
      <c r="F4386" s="133"/>
      <c r="G4386" s="133"/>
      <c r="H4386" s="133"/>
      <c r="I4386" s="133"/>
    </row>
    <row r="4387" spans="1:9">
      <c r="A4387" s="123">
        <v>84541000</v>
      </c>
      <c r="B4387" s="124" t="s">
        <v>4278</v>
      </c>
      <c r="C4387" s="125"/>
      <c r="D4387" s="136">
        <v>3.6570999999999998</v>
      </c>
      <c r="E4387" s="136">
        <v>6.5960999999999999</v>
      </c>
      <c r="F4387" s="133"/>
      <c r="G4387" s="133"/>
      <c r="H4387" s="133"/>
      <c r="I4387" s="133"/>
    </row>
    <row r="4388" spans="1:9">
      <c r="A4388" s="123">
        <v>84542010</v>
      </c>
      <c r="B4388" s="124" t="s">
        <v>4279</v>
      </c>
      <c r="C4388" s="125"/>
      <c r="D4388" s="138">
        <v>4.4874999999999998</v>
      </c>
      <c r="E4388" s="138">
        <v>6.9717000000000002</v>
      </c>
      <c r="F4388" s="133"/>
      <c r="G4388" s="133"/>
      <c r="H4388" s="133"/>
      <c r="I4388" s="133"/>
    </row>
    <row r="4389" spans="1:9">
      <c r="A4389" s="123">
        <v>84542090</v>
      </c>
      <c r="B4389" s="124" t="s">
        <v>4280</v>
      </c>
      <c r="C4389" s="125"/>
      <c r="D4389" s="136">
        <v>5.1708999999999996</v>
      </c>
      <c r="E4389" s="136">
        <v>12.480600000000001</v>
      </c>
      <c r="F4389" s="133"/>
      <c r="G4389" s="133"/>
      <c r="H4389" s="133"/>
      <c r="I4389" s="133"/>
    </row>
    <row r="4390" spans="1:9">
      <c r="A4390" s="123">
        <v>84543010</v>
      </c>
      <c r="B4390" s="124" t="s">
        <v>4281</v>
      </c>
      <c r="C4390" s="125"/>
      <c r="D4390" s="136">
        <v>6.1569000000000003</v>
      </c>
      <c r="E4390" s="136">
        <v>12.1623</v>
      </c>
      <c r="F4390" s="133"/>
      <c r="G4390" s="133"/>
      <c r="H4390" s="133"/>
      <c r="I4390" s="133"/>
    </row>
    <row r="4391" spans="1:9">
      <c r="A4391" s="123">
        <v>84543090</v>
      </c>
      <c r="B4391" s="124" t="s">
        <v>4282</v>
      </c>
      <c r="C4391" s="125"/>
      <c r="D4391" s="138">
        <v>3.992</v>
      </c>
      <c r="E4391" s="138">
        <v>7.5713999999999997</v>
      </c>
      <c r="F4391" s="133"/>
      <c r="G4391" s="133"/>
      <c r="H4391" s="133"/>
      <c r="I4391" s="133"/>
    </row>
    <row r="4392" spans="1:9">
      <c r="A4392" s="123">
        <v>84549090</v>
      </c>
      <c r="B4392" s="124" t="s">
        <v>4283</v>
      </c>
      <c r="C4392" s="125"/>
      <c r="D4392" s="136">
        <v>1.3673999999999999</v>
      </c>
      <c r="E4392" s="136">
        <v>5.2721</v>
      </c>
      <c r="F4392" s="133"/>
      <c r="G4392" s="133"/>
      <c r="H4392" s="133"/>
      <c r="I4392" s="133"/>
    </row>
    <row r="4393" spans="1:9" ht="27">
      <c r="A4393" s="123">
        <v>84551000</v>
      </c>
      <c r="B4393" s="124" t="s">
        <v>4284</v>
      </c>
      <c r="C4393" s="125"/>
      <c r="D4393" s="138">
        <v>2.4666999999999999</v>
      </c>
      <c r="E4393" s="138">
        <v>3.2290999999999999</v>
      </c>
      <c r="F4393" s="133"/>
      <c r="G4393" s="133"/>
      <c r="H4393" s="133"/>
      <c r="I4393" s="133"/>
    </row>
    <row r="4394" spans="1:9">
      <c r="A4394" s="123">
        <v>84552110</v>
      </c>
      <c r="B4394" s="124" t="s">
        <v>4285</v>
      </c>
      <c r="C4394" s="125"/>
      <c r="D4394" s="136">
        <v>2.3904000000000001</v>
      </c>
      <c r="E4394" s="136">
        <v>3.6208</v>
      </c>
      <c r="F4394" s="133"/>
      <c r="G4394" s="133"/>
      <c r="H4394" s="133"/>
      <c r="I4394" s="133"/>
    </row>
    <row r="4395" spans="1:9" ht="27">
      <c r="A4395" s="123">
        <v>84552190</v>
      </c>
      <c r="B4395" s="124" t="s">
        <v>4286</v>
      </c>
      <c r="C4395" s="125"/>
      <c r="D4395" s="138">
        <v>3.1987999999999999</v>
      </c>
      <c r="E4395" s="138">
        <v>6.0263</v>
      </c>
      <c r="F4395" s="133"/>
      <c r="G4395" s="133"/>
      <c r="H4395" s="133"/>
      <c r="I4395" s="133"/>
    </row>
    <row r="4396" spans="1:9">
      <c r="A4396" s="123">
        <v>84552210</v>
      </c>
      <c r="B4396" s="124" t="s">
        <v>4287</v>
      </c>
      <c r="C4396" s="125"/>
      <c r="D4396" s="136">
        <v>2.0758000000000001</v>
      </c>
      <c r="E4396" s="136">
        <v>2.8258999999999999</v>
      </c>
      <c r="F4396" s="133"/>
      <c r="G4396" s="133"/>
      <c r="H4396" s="133"/>
      <c r="I4396" s="133"/>
    </row>
    <row r="4397" spans="1:9" ht="27">
      <c r="A4397" s="123">
        <v>84552290</v>
      </c>
      <c r="B4397" s="124" t="s">
        <v>4288</v>
      </c>
      <c r="C4397" s="125"/>
      <c r="D4397" s="138">
        <v>2.8639999999999999</v>
      </c>
      <c r="E4397" s="138">
        <v>3.6631</v>
      </c>
      <c r="F4397" s="133"/>
      <c r="G4397" s="133"/>
      <c r="H4397" s="133"/>
      <c r="I4397" s="133"/>
    </row>
    <row r="4398" spans="1:9">
      <c r="A4398" s="123">
        <v>84553010</v>
      </c>
      <c r="B4398" s="124" t="s">
        <v>4289</v>
      </c>
      <c r="C4398" s="125"/>
      <c r="D4398" s="136">
        <v>4.2576000000000001</v>
      </c>
      <c r="E4398" s="136">
        <v>7.3495999999999997</v>
      </c>
      <c r="F4398" s="133"/>
      <c r="G4398" s="133"/>
      <c r="H4398" s="133"/>
      <c r="I4398" s="133"/>
    </row>
    <row r="4399" spans="1:9" ht="27">
      <c r="A4399" s="123">
        <v>84553090</v>
      </c>
      <c r="B4399" s="124" t="s">
        <v>4290</v>
      </c>
      <c r="C4399" s="125"/>
      <c r="D4399" s="138">
        <v>4.1466000000000003</v>
      </c>
      <c r="E4399" s="138">
        <v>8.1509999999999998</v>
      </c>
      <c r="F4399" s="133"/>
      <c r="G4399" s="133"/>
      <c r="H4399" s="133"/>
      <c r="I4399" s="133"/>
    </row>
    <row r="4400" spans="1:9">
      <c r="A4400" s="123">
        <v>84559000</v>
      </c>
      <c r="B4400" s="124" t="s">
        <v>4291</v>
      </c>
      <c r="C4400" s="125"/>
      <c r="D4400" s="138">
        <v>3.1905000000000001</v>
      </c>
      <c r="E4400" s="138">
        <v>9.4710999999999999</v>
      </c>
      <c r="F4400" s="133"/>
      <c r="G4400" s="133"/>
      <c r="H4400" s="133"/>
      <c r="I4400" s="133"/>
    </row>
    <row r="4401" spans="1:9" ht="27">
      <c r="A4401" s="123">
        <v>84561111</v>
      </c>
      <c r="B4401" s="124" t="s">
        <v>4292</v>
      </c>
      <c r="C4401" s="125"/>
      <c r="D4401" s="138">
        <v>3.8862000000000001</v>
      </c>
      <c r="E4401" s="138">
        <v>10.7285</v>
      </c>
      <c r="F4401" s="133"/>
      <c r="G4401" s="133"/>
      <c r="H4401" s="133"/>
      <c r="I4401" s="133"/>
    </row>
    <row r="4402" spans="1:9">
      <c r="A4402" s="123">
        <v>84561119</v>
      </c>
      <c r="B4402" s="124" t="s">
        <v>381</v>
      </c>
      <c r="C4402" s="125"/>
      <c r="D4402" s="138">
        <v>4.1596000000000002</v>
      </c>
      <c r="E4402" s="138">
        <v>6.1020000000000003</v>
      </c>
      <c r="F4402" s="133"/>
      <c r="G4402" s="133"/>
      <c r="H4402" s="133"/>
      <c r="I4402" s="133"/>
    </row>
    <row r="4403" spans="1:9">
      <c r="A4403" s="123">
        <v>84561190</v>
      </c>
      <c r="B4403" s="124" t="s">
        <v>381</v>
      </c>
      <c r="C4403" s="125"/>
      <c r="D4403" s="138">
        <v>25.808</v>
      </c>
      <c r="E4403" s="138">
        <v>63.369</v>
      </c>
      <c r="F4403" s="133"/>
      <c r="G4403" s="133"/>
      <c r="H4403" s="133"/>
      <c r="I4403" s="133"/>
    </row>
    <row r="4404" spans="1:9" ht="27">
      <c r="A4404" s="123">
        <v>84561211</v>
      </c>
      <c r="B4404" s="124" t="s">
        <v>4292</v>
      </c>
      <c r="C4404" s="125"/>
      <c r="D4404" s="138">
        <v>2.7269000000000001</v>
      </c>
      <c r="E4404" s="138">
        <v>2.7269000000000001</v>
      </c>
      <c r="F4404" s="133"/>
      <c r="G4404" s="133"/>
      <c r="H4404" s="133"/>
      <c r="I4404" s="133"/>
    </row>
    <row r="4405" spans="1:9">
      <c r="A4405" s="123">
        <v>84561219</v>
      </c>
      <c r="B4405" s="124" t="s">
        <v>381</v>
      </c>
      <c r="C4405" s="125"/>
      <c r="D4405" s="138">
        <v>7.6935000000000002</v>
      </c>
      <c r="E4405" s="138">
        <v>9.7431999999999999</v>
      </c>
      <c r="F4405" s="133"/>
      <c r="G4405" s="133"/>
      <c r="H4405" s="133"/>
      <c r="I4405" s="133"/>
    </row>
    <row r="4406" spans="1:9">
      <c r="A4406" s="123">
        <v>84561290</v>
      </c>
      <c r="B4406" s="124" t="s">
        <v>381</v>
      </c>
      <c r="C4406" s="125"/>
      <c r="D4406" s="136">
        <v>5.5677000000000003</v>
      </c>
      <c r="E4406" s="136">
        <v>12.7913</v>
      </c>
      <c r="F4406" s="133"/>
      <c r="G4406" s="133"/>
      <c r="H4406" s="133"/>
      <c r="I4406" s="133"/>
    </row>
    <row r="4407" spans="1:9" ht="27">
      <c r="A4407" s="123">
        <v>84562090</v>
      </c>
      <c r="B4407" s="124" t="s">
        <v>4293</v>
      </c>
      <c r="C4407" s="125"/>
      <c r="D4407" s="138">
        <v>6.0902000000000003</v>
      </c>
      <c r="E4407" s="138">
        <v>6.4432</v>
      </c>
      <c r="F4407" s="133"/>
      <c r="G4407" s="133"/>
      <c r="H4407" s="133"/>
      <c r="I4407" s="133"/>
    </row>
    <row r="4408" spans="1:9">
      <c r="A4408" s="123">
        <v>84563019</v>
      </c>
      <c r="B4408" s="124" t="s">
        <v>4294</v>
      </c>
      <c r="C4408" s="125"/>
      <c r="D4408" s="138">
        <v>5.8182999999999998</v>
      </c>
      <c r="E4408" s="138">
        <v>8.8216999999999999</v>
      </c>
      <c r="F4408" s="133"/>
      <c r="G4408" s="133"/>
      <c r="H4408" s="133"/>
      <c r="I4408" s="133"/>
    </row>
    <row r="4409" spans="1:9" ht="27">
      <c r="A4409" s="123">
        <v>84563090</v>
      </c>
      <c r="B4409" s="124" t="s">
        <v>4295</v>
      </c>
      <c r="C4409" s="125"/>
      <c r="D4409" s="138">
        <v>3.1934</v>
      </c>
      <c r="E4409" s="138">
        <v>5.5575999999999999</v>
      </c>
      <c r="F4409" s="133"/>
      <c r="G4409" s="133"/>
      <c r="H4409" s="133"/>
      <c r="I4409" s="133"/>
    </row>
    <row r="4410" spans="1:9">
      <c r="A4410" s="123">
        <v>84564000</v>
      </c>
      <c r="B4410" s="126" t="s">
        <v>4296</v>
      </c>
      <c r="C4410" s="125"/>
      <c r="D4410" s="136">
        <v>3.6006</v>
      </c>
      <c r="E4410" s="136">
        <v>10.728</v>
      </c>
      <c r="F4410" s="133"/>
      <c r="G4410" s="133"/>
      <c r="H4410" s="133"/>
      <c r="I4410" s="133"/>
    </row>
    <row r="4411" spans="1:9" ht="27">
      <c r="A4411" s="123">
        <v>84565000</v>
      </c>
      <c r="B4411" s="126" t="s">
        <v>4297</v>
      </c>
      <c r="C4411" s="125"/>
      <c r="D4411" s="138">
        <v>5.1839000000000004</v>
      </c>
      <c r="E4411" s="138">
        <v>7.1936</v>
      </c>
      <c r="F4411" s="133"/>
      <c r="G4411" s="133"/>
      <c r="H4411" s="133"/>
      <c r="I4411" s="133"/>
    </row>
    <row r="4412" spans="1:9">
      <c r="A4412" s="123">
        <v>84569000</v>
      </c>
      <c r="B4412" s="124" t="s">
        <v>4298</v>
      </c>
      <c r="C4412" s="125"/>
      <c r="D4412" s="136">
        <v>2.3734999999999999</v>
      </c>
      <c r="E4412" s="136">
        <v>4.6128</v>
      </c>
      <c r="F4412" s="133"/>
      <c r="G4412" s="133"/>
      <c r="H4412" s="133"/>
      <c r="I4412" s="133"/>
    </row>
    <row r="4413" spans="1:9" ht="27">
      <c r="A4413" s="123">
        <v>84571000</v>
      </c>
      <c r="B4413" s="126" t="s">
        <v>4299</v>
      </c>
      <c r="C4413" s="125"/>
      <c r="D4413" s="138">
        <v>28.764900000000001</v>
      </c>
      <c r="E4413" s="138">
        <v>28.764900000000001</v>
      </c>
      <c r="F4413" s="133"/>
      <c r="G4413" s="133"/>
      <c r="H4413" s="133"/>
      <c r="I4413" s="133"/>
    </row>
    <row r="4414" spans="1:9">
      <c r="A4414" s="123">
        <v>84572010</v>
      </c>
      <c r="B4414" s="124" t="s">
        <v>4300</v>
      </c>
      <c r="C4414" s="125"/>
      <c r="D4414" s="136">
        <v>6.2571000000000003</v>
      </c>
      <c r="E4414" s="136">
        <v>14.844799999999999</v>
      </c>
      <c r="F4414" s="133"/>
      <c r="G4414" s="133"/>
      <c r="H4414" s="133"/>
      <c r="I4414" s="133"/>
    </row>
    <row r="4415" spans="1:9" ht="27">
      <c r="A4415" s="123">
        <v>84572090</v>
      </c>
      <c r="B4415" s="124" t="s">
        <v>4301</v>
      </c>
      <c r="C4415" s="125"/>
      <c r="D4415" s="138">
        <v>12.193</v>
      </c>
      <c r="E4415" s="138">
        <v>12.193</v>
      </c>
      <c r="F4415" s="133"/>
      <c r="G4415" s="133"/>
      <c r="H4415" s="133"/>
      <c r="I4415" s="133"/>
    </row>
    <row r="4416" spans="1:9">
      <c r="A4416" s="123">
        <v>84573010</v>
      </c>
      <c r="B4416" s="124" t="s">
        <v>4302</v>
      </c>
      <c r="C4416" s="125"/>
      <c r="D4416" s="136">
        <v>69.523799999999994</v>
      </c>
      <c r="E4416" s="136">
        <v>69.523799999999994</v>
      </c>
      <c r="F4416" s="133"/>
      <c r="G4416" s="133"/>
      <c r="H4416" s="133"/>
      <c r="I4416" s="133"/>
    </row>
    <row r="4417" spans="1:9" ht="27">
      <c r="A4417" s="123">
        <v>84573090</v>
      </c>
      <c r="B4417" s="124" t="s">
        <v>4303</v>
      </c>
      <c r="C4417" s="125"/>
      <c r="D4417" s="136">
        <v>6.5797999999999996</v>
      </c>
      <c r="E4417" s="136">
        <v>9.9466000000000001</v>
      </c>
      <c r="F4417" s="133"/>
      <c r="G4417" s="133"/>
      <c r="H4417" s="133"/>
      <c r="I4417" s="133"/>
    </row>
    <row r="4418" spans="1:9">
      <c r="A4418" s="123">
        <v>84581110</v>
      </c>
      <c r="B4418" s="124" t="s">
        <v>4304</v>
      </c>
      <c r="C4418" s="125"/>
      <c r="D4418" s="136">
        <v>4.4851999999999999</v>
      </c>
      <c r="E4418" s="136">
        <v>7.9112999999999998</v>
      </c>
      <c r="F4418" s="133"/>
      <c r="G4418" s="133"/>
      <c r="H4418" s="133"/>
      <c r="I4418" s="133"/>
    </row>
    <row r="4419" spans="1:9">
      <c r="A4419" s="123">
        <v>84581191</v>
      </c>
      <c r="B4419" s="124" t="s">
        <v>4305</v>
      </c>
      <c r="C4419" s="125"/>
      <c r="D4419" s="136">
        <v>0.91439999999999999</v>
      </c>
      <c r="E4419" s="136">
        <v>1.2051000000000001</v>
      </c>
      <c r="F4419" s="133"/>
      <c r="G4419" s="133"/>
      <c r="H4419" s="133"/>
      <c r="I4419" s="133"/>
    </row>
    <row r="4420" spans="1:9">
      <c r="A4420" s="123">
        <v>84581199</v>
      </c>
      <c r="B4420" s="124" t="s">
        <v>4306</v>
      </c>
      <c r="C4420" s="125"/>
      <c r="D4420" s="136">
        <v>3.3016999999999999</v>
      </c>
      <c r="E4420" s="136">
        <v>4.4798</v>
      </c>
      <c r="F4420" s="133"/>
      <c r="G4420" s="133"/>
      <c r="H4420" s="133"/>
      <c r="I4420" s="133"/>
    </row>
    <row r="4421" spans="1:9">
      <c r="A4421" s="123">
        <v>84581910</v>
      </c>
      <c r="B4421" s="124" t="s">
        <v>4307</v>
      </c>
      <c r="C4421" s="125"/>
      <c r="D4421" s="136">
        <v>3.5354000000000001</v>
      </c>
      <c r="E4421" s="136">
        <v>8.9830000000000005</v>
      </c>
      <c r="F4421" s="133"/>
      <c r="G4421" s="133"/>
      <c r="H4421" s="133"/>
      <c r="I4421" s="133"/>
    </row>
    <row r="4422" spans="1:9">
      <c r="A4422" s="123">
        <v>84581990</v>
      </c>
      <c r="B4422" s="124" t="s">
        <v>4308</v>
      </c>
      <c r="C4422" s="125"/>
      <c r="D4422" s="136">
        <v>3.9994000000000001</v>
      </c>
      <c r="E4422" s="136">
        <v>5.7846000000000002</v>
      </c>
      <c r="F4422" s="133"/>
      <c r="G4422" s="133"/>
      <c r="H4422" s="133"/>
      <c r="I4422" s="133"/>
    </row>
    <row r="4423" spans="1:9">
      <c r="A4423" s="123">
        <v>84589100</v>
      </c>
      <c r="B4423" s="124" t="s">
        <v>4309</v>
      </c>
      <c r="C4423" s="125"/>
      <c r="D4423" s="136">
        <v>2.9590000000000001</v>
      </c>
      <c r="E4423" s="136">
        <v>11.036</v>
      </c>
      <c r="F4423" s="133"/>
      <c r="G4423" s="133"/>
      <c r="H4423" s="133"/>
      <c r="I4423" s="133"/>
    </row>
    <row r="4424" spans="1:9">
      <c r="A4424" s="123">
        <v>84589900</v>
      </c>
      <c r="B4424" s="124" t="s">
        <v>4310</v>
      </c>
      <c r="C4424" s="125"/>
      <c r="D4424" s="136">
        <v>8.2375000000000007</v>
      </c>
      <c r="E4424" s="136">
        <v>8.2375000000000007</v>
      </c>
      <c r="F4424" s="133"/>
      <c r="G4424" s="133"/>
      <c r="H4424" s="133"/>
      <c r="I4424" s="133"/>
    </row>
    <row r="4425" spans="1:9">
      <c r="A4425" s="123">
        <v>84591000</v>
      </c>
      <c r="B4425" s="124" t="s">
        <v>4311</v>
      </c>
      <c r="C4425" s="125"/>
      <c r="D4425" s="136">
        <v>6.4127999999999998</v>
      </c>
      <c r="E4425" s="136">
        <v>9.9702000000000002</v>
      </c>
      <c r="F4425" s="133"/>
      <c r="G4425" s="133"/>
      <c r="H4425" s="133"/>
      <c r="I4425" s="133"/>
    </row>
    <row r="4426" spans="1:9" ht="27">
      <c r="A4426" s="123">
        <v>84592191</v>
      </c>
      <c r="B4426" s="124" t="s">
        <v>4312</v>
      </c>
      <c r="C4426" s="125"/>
      <c r="D4426" s="136">
        <v>2.7170999999999998</v>
      </c>
      <c r="E4426" s="136">
        <v>3.8649</v>
      </c>
      <c r="F4426" s="133"/>
      <c r="G4426" s="133"/>
      <c r="H4426" s="133"/>
      <c r="I4426" s="133"/>
    </row>
    <row r="4427" spans="1:9">
      <c r="A4427" s="123">
        <v>84592199</v>
      </c>
      <c r="B4427" s="124" t="s">
        <v>4313</v>
      </c>
      <c r="C4427" s="125"/>
      <c r="D4427" s="138">
        <v>6.6313000000000004</v>
      </c>
      <c r="E4427" s="138">
        <v>6.3177000000000003</v>
      </c>
      <c r="F4427" s="133"/>
      <c r="G4427" s="133"/>
      <c r="H4427" s="133"/>
      <c r="I4427" s="133"/>
    </row>
    <row r="4428" spans="1:9">
      <c r="A4428" s="123">
        <v>84592900</v>
      </c>
      <c r="B4428" s="124" t="s">
        <v>4314</v>
      </c>
      <c r="C4428" s="125"/>
      <c r="D4428" s="138">
        <v>8.6468000000000007</v>
      </c>
      <c r="E4428" s="138">
        <v>11.7111</v>
      </c>
      <c r="F4428" s="133"/>
      <c r="G4428" s="133"/>
      <c r="H4428" s="133"/>
      <c r="I4428" s="133"/>
    </row>
    <row r="4429" spans="1:9" ht="27">
      <c r="A4429" s="123">
        <v>84593100</v>
      </c>
      <c r="B4429" s="124" t="s">
        <v>4315</v>
      </c>
      <c r="C4429" s="125"/>
      <c r="D4429" s="138">
        <v>2.91</v>
      </c>
      <c r="E4429" s="138">
        <v>2.91</v>
      </c>
      <c r="F4429" s="133"/>
      <c r="G4429" s="133"/>
      <c r="H4429" s="133"/>
      <c r="I4429" s="133"/>
    </row>
    <row r="4430" spans="1:9" ht="27">
      <c r="A4430" s="123">
        <v>84593900</v>
      </c>
      <c r="B4430" s="124" t="s">
        <v>4316</v>
      </c>
      <c r="C4430" s="125"/>
      <c r="D4430" s="138">
        <v>7.8688000000000002</v>
      </c>
      <c r="E4430" s="138">
        <v>6.5705</v>
      </c>
      <c r="F4430" s="133"/>
      <c r="G4430" s="133"/>
      <c r="H4430" s="133"/>
      <c r="I4430" s="133"/>
    </row>
    <row r="4431" spans="1:9">
      <c r="A4431" s="123">
        <v>84594100</v>
      </c>
      <c r="B4431" s="126" t="s">
        <v>4317</v>
      </c>
      <c r="C4431" s="125"/>
      <c r="D4431" s="138">
        <v>6.2381000000000002</v>
      </c>
      <c r="E4431" s="138">
        <v>6.2381000000000002</v>
      </c>
      <c r="F4431" s="133"/>
      <c r="G4431" s="133"/>
      <c r="H4431" s="133"/>
      <c r="I4431" s="133"/>
    </row>
    <row r="4432" spans="1:9">
      <c r="A4432" s="123">
        <v>84594900</v>
      </c>
      <c r="B4432" s="126" t="s">
        <v>124</v>
      </c>
      <c r="C4432" s="125"/>
      <c r="D4432" s="136">
        <v>3.9676</v>
      </c>
      <c r="E4432" s="136">
        <v>5.0551000000000004</v>
      </c>
      <c r="F4432" s="133"/>
      <c r="G4432" s="133"/>
      <c r="H4432" s="133"/>
      <c r="I4432" s="133"/>
    </row>
    <row r="4433" spans="1:9" ht="27">
      <c r="A4433" s="123">
        <v>84595100</v>
      </c>
      <c r="B4433" s="124" t="s">
        <v>4318</v>
      </c>
      <c r="C4433" s="125"/>
      <c r="D4433" s="138">
        <v>5.9375999999999998</v>
      </c>
      <c r="E4433" s="138">
        <v>8.5533000000000001</v>
      </c>
      <c r="F4433" s="133"/>
      <c r="G4433" s="133"/>
      <c r="H4433" s="133"/>
      <c r="I4433" s="133"/>
    </row>
    <row r="4434" spans="1:9">
      <c r="A4434" s="123">
        <v>84595900</v>
      </c>
      <c r="B4434" s="124" t="s">
        <v>4319</v>
      </c>
      <c r="C4434" s="125"/>
      <c r="D4434" s="136">
        <v>3.5131999999999999</v>
      </c>
      <c r="E4434" s="136">
        <v>4.5228000000000002</v>
      </c>
      <c r="F4434" s="133"/>
      <c r="G4434" s="133"/>
      <c r="H4434" s="133"/>
      <c r="I4434" s="133"/>
    </row>
    <row r="4435" spans="1:9" ht="27">
      <c r="A4435" s="123">
        <v>84596100</v>
      </c>
      <c r="B4435" s="124" t="s">
        <v>4320</v>
      </c>
      <c r="C4435" s="125"/>
      <c r="D4435" s="138">
        <v>3.7549999999999999</v>
      </c>
      <c r="E4435" s="138">
        <v>7.4678000000000004</v>
      </c>
      <c r="F4435" s="133"/>
      <c r="G4435" s="133"/>
      <c r="H4435" s="133"/>
      <c r="I4435" s="133"/>
    </row>
    <row r="4436" spans="1:9">
      <c r="A4436" s="123">
        <v>84596900</v>
      </c>
      <c r="B4436" s="124" t="s">
        <v>4321</v>
      </c>
      <c r="C4436" s="125"/>
      <c r="D4436" s="138">
        <v>4.1069000000000004</v>
      </c>
      <c r="E4436" s="138">
        <v>6.4229000000000003</v>
      </c>
      <c r="F4436" s="133"/>
      <c r="G4436" s="133"/>
      <c r="H4436" s="133"/>
      <c r="I4436" s="133"/>
    </row>
    <row r="4437" spans="1:9" ht="27">
      <c r="A4437" s="123">
        <v>84597000</v>
      </c>
      <c r="B4437" s="124" t="s">
        <v>4322</v>
      </c>
      <c r="C4437" s="125"/>
      <c r="D4437" s="138">
        <v>3.1231</v>
      </c>
      <c r="E4437" s="138">
        <v>6.8545999999999996</v>
      </c>
      <c r="F4437" s="133"/>
      <c r="G4437" s="133"/>
      <c r="H4437" s="133"/>
      <c r="I4437" s="133"/>
    </row>
    <row r="4438" spans="1:9">
      <c r="A4438" s="123">
        <v>84601200</v>
      </c>
      <c r="B4438" s="126" t="s">
        <v>4317</v>
      </c>
      <c r="C4438" s="125"/>
      <c r="D4438" s="136">
        <v>26.9634</v>
      </c>
      <c r="E4438" s="136">
        <v>26.9634</v>
      </c>
      <c r="F4438" s="133"/>
      <c r="G4438" s="133"/>
      <c r="H4438" s="133"/>
      <c r="I4438" s="133"/>
    </row>
    <row r="4439" spans="1:9" ht="27">
      <c r="A4439" s="123">
        <v>84601900</v>
      </c>
      <c r="B4439" s="124" t="s">
        <v>4323</v>
      </c>
      <c r="C4439" s="125"/>
      <c r="D4439" s="138">
        <v>5.6390000000000002</v>
      </c>
      <c r="E4439" s="138">
        <v>4.4474999999999998</v>
      </c>
      <c r="F4439" s="133"/>
      <c r="G4439" s="133"/>
      <c r="H4439" s="133"/>
      <c r="I4439" s="133"/>
    </row>
    <row r="4440" spans="1:9">
      <c r="A4440" s="123">
        <v>84602200</v>
      </c>
      <c r="B4440" s="126" t="s">
        <v>4324</v>
      </c>
      <c r="C4440" s="125"/>
      <c r="D4440" s="136">
        <v>4.1296999999999997</v>
      </c>
      <c r="E4440" s="136">
        <v>6.4598000000000004</v>
      </c>
      <c r="F4440" s="133"/>
      <c r="G4440" s="133"/>
      <c r="H4440" s="133"/>
      <c r="I4440" s="133"/>
    </row>
    <row r="4441" spans="1:9" ht="27">
      <c r="A4441" s="123">
        <v>84602300</v>
      </c>
      <c r="B4441" s="126" t="s">
        <v>4325</v>
      </c>
      <c r="C4441" s="125"/>
      <c r="D4441" s="138">
        <v>7.0982000000000003</v>
      </c>
      <c r="E4441" s="138">
        <v>17.750599999999999</v>
      </c>
      <c r="F4441" s="133"/>
      <c r="G4441" s="133"/>
      <c r="H4441" s="133"/>
      <c r="I4441" s="133"/>
    </row>
    <row r="4442" spans="1:9" ht="27">
      <c r="A4442" s="123">
        <v>84602900</v>
      </c>
      <c r="B4442" s="124" t="s">
        <v>4326</v>
      </c>
      <c r="C4442" s="125"/>
      <c r="D4442" s="136">
        <v>2.8519999999999999</v>
      </c>
      <c r="E4442" s="136">
        <v>7.2458999999999998</v>
      </c>
      <c r="F4442" s="133"/>
      <c r="G4442" s="133"/>
      <c r="H4442" s="133"/>
      <c r="I4442" s="133"/>
    </row>
    <row r="4443" spans="1:9" ht="27">
      <c r="A4443" s="123">
        <v>84603100</v>
      </c>
      <c r="B4443" s="124" t="s">
        <v>4327</v>
      </c>
      <c r="C4443" s="125"/>
      <c r="D4443" s="138">
        <v>10.664199999999999</v>
      </c>
      <c r="E4443" s="138">
        <v>10.664199999999999</v>
      </c>
      <c r="F4443" s="133"/>
      <c r="G4443" s="133"/>
      <c r="H4443" s="133"/>
      <c r="I4443" s="133"/>
    </row>
    <row r="4444" spans="1:9">
      <c r="A4444" s="123">
        <v>84603900</v>
      </c>
      <c r="B4444" s="124" t="s">
        <v>4328</v>
      </c>
      <c r="C4444" s="125"/>
      <c r="D4444" s="136">
        <v>20.6646</v>
      </c>
      <c r="E4444" s="136">
        <v>20.6646</v>
      </c>
      <c r="F4444" s="133"/>
      <c r="G4444" s="133"/>
      <c r="H4444" s="133"/>
      <c r="I4444" s="133"/>
    </row>
    <row r="4445" spans="1:9" ht="27">
      <c r="A4445" s="123">
        <v>84604019</v>
      </c>
      <c r="B4445" s="124" t="s">
        <v>4329</v>
      </c>
      <c r="C4445" s="125"/>
      <c r="D4445" s="138">
        <v>2.573</v>
      </c>
      <c r="E4445" s="138">
        <v>6.1409000000000002</v>
      </c>
      <c r="F4445" s="133"/>
      <c r="G4445" s="133"/>
      <c r="H4445" s="133"/>
      <c r="I4445" s="133"/>
    </row>
    <row r="4446" spans="1:9">
      <c r="A4446" s="123">
        <v>84609011</v>
      </c>
      <c r="B4446" s="124" t="s">
        <v>4330</v>
      </c>
      <c r="C4446" s="125"/>
      <c r="D4446" s="138">
        <v>2.5032999999999999</v>
      </c>
      <c r="E4446" s="138">
        <v>3.9337</v>
      </c>
      <c r="F4446" s="133"/>
      <c r="G4446" s="133"/>
      <c r="H4446" s="133"/>
      <c r="I4446" s="133"/>
    </row>
    <row r="4447" spans="1:9" ht="27">
      <c r="A4447" s="123">
        <v>84609012</v>
      </c>
      <c r="B4447" s="124" t="s">
        <v>4331</v>
      </c>
      <c r="C4447" s="125"/>
      <c r="D4447" s="136">
        <v>2.3281999999999998</v>
      </c>
      <c r="E4447" s="136">
        <v>3.1015999999999999</v>
      </c>
      <c r="F4447" s="133"/>
      <c r="G4447" s="133"/>
      <c r="H4447" s="133"/>
      <c r="I4447" s="133"/>
    </row>
    <row r="4448" spans="1:9" ht="27">
      <c r="A4448" s="123">
        <v>84609019</v>
      </c>
      <c r="B4448" s="124" t="s">
        <v>4332</v>
      </c>
      <c r="C4448" s="125"/>
      <c r="D4448" s="136">
        <v>4.2294</v>
      </c>
      <c r="E4448" s="136">
        <v>3.5116999999999998</v>
      </c>
      <c r="F4448" s="133"/>
      <c r="G4448" s="133"/>
      <c r="H4448" s="133"/>
      <c r="I4448" s="133"/>
    </row>
    <row r="4449" spans="1:9">
      <c r="A4449" s="123">
        <v>84609090</v>
      </c>
      <c r="B4449" s="124" t="s">
        <v>4333</v>
      </c>
      <c r="C4449" s="125"/>
      <c r="D4449" s="138">
        <v>4.8846999999999996</v>
      </c>
      <c r="E4449" s="138">
        <v>5.6536</v>
      </c>
      <c r="F4449" s="133"/>
      <c r="G4449" s="133"/>
      <c r="H4449" s="133"/>
      <c r="I4449" s="133"/>
    </row>
    <row r="4450" spans="1:9">
      <c r="A4450" s="123">
        <v>84612010</v>
      </c>
      <c r="B4450" s="124" t="s">
        <v>4334</v>
      </c>
      <c r="C4450" s="125"/>
      <c r="D4450" s="138">
        <v>3.9363999999999999</v>
      </c>
      <c r="E4450" s="138">
        <v>3.9363999999999999</v>
      </c>
      <c r="F4450" s="133"/>
      <c r="G4450" s="133"/>
      <c r="H4450" s="133"/>
      <c r="I4450" s="133"/>
    </row>
    <row r="4451" spans="1:9" ht="27">
      <c r="A4451" s="123">
        <v>84612090</v>
      </c>
      <c r="B4451" s="124" t="s">
        <v>4335</v>
      </c>
      <c r="C4451" s="125"/>
      <c r="D4451" s="136">
        <v>3.8891</v>
      </c>
      <c r="E4451" s="136">
        <v>6.2591000000000001</v>
      </c>
      <c r="F4451" s="133"/>
      <c r="G4451" s="133"/>
      <c r="H4451" s="133"/>
      <c r="I4451" s="133"/>
    </row>
    <row r="4452" spans="1:9" ht="27">
      <c r="A4452" s="123">
        <v>84613010</v>
      </c>
      <c r="B4452" s="124" t="s">
        <v>4336</v>
      </c>
      <c r="C4452" s="125"/>
      <c r="D4452" s="136">
        <v>11.1905</v>
      </c>
      <c r="E4452" s="136">
        <v>11.1905</v>
      </c>
      <c r="F4452" s="133"/>
      <c r="G4452" s="133"/>
      <c r="H4452" s="133"/>
      <c r="I4452" s="133"/>
    </row>
    <row r="4453" spans="1:9">
      <c r="A4453" s="123">
        <v>84613090</v>
      </c>
      <c r="B4453" s="124" t="s">
        <v>4337</v>
      </c>
      <c r="C4453" s="125"/>
      <c r="D4453" s="136">
        <v>5.4875999999999996</v>
      </c>
      <c r="E4453" s="136">
        <v>9.0508000000000006</v>
      </c>
      <c r="F4453" s="133"/>
      <c r="G4453" s="133"/>
      <c r="H4453" s="133"/>
      <c r="I4453" s="133"/>
    </row>
    <row r="4454" spans="1:9" ht="27">
      <c r="A4454" s="123">
        <v>84614010</v>
      </c>
      <c r="B4454" s="124" t="s">
        <v>4338</v>
      </c>
      <c r="C4454" s="125"/>
      <c r="D4454" s="136">
        <v>3.0087999999999999</v>
      </c>
      <c r="E4454" s="136">
        <v>5.0254000000000003</v>
      </c>
      <c r="F4454" s="133"/>
      <c r="G4454" s="133"/>
      <c r="H4454" s="133"/>
      <c r="I4454" s="133"/>
    </row>
    <row r="4455" spans="1:9">
      <c r="A4455" s="123">
        <v>84614099</v>
      </c>
      <c r="B4455" s="124" t="s">
        <v>4339</v>
      </c>
      <c r="C4455" s="125"/>
      <c r="D4455" s="136">
        <v>3.2389999999999999</v>
      </c>
      <c r="E4455" s="136">
        <v>5.9145000000000003</v>
      </c>
      <c r="F4455" s="133"/>
      <c r="G4455" s="133"/>
      <c r="H4455" s="133"/>
      <c r="I4455" s="133"/>
    </row>
    <row r="4456" spans="1:9">
      <c r="A4456" s="123">
        <v>84615010</v>
      </c>
      <c r="B4456" s="124" t="s">
        <v>4340</v>
      </c>
      <c r="C4456" s="125"/>
      <c r="D4456" s="136">
        <v>2.6507000000000001</v>
      </c>
      <c r="E4456" s="136">
        <v>5.0743</v>
      </c>
      <c r="F4456" s="133"/>
      <c r="G4456" s="133"/>
      <c r="H4456" s="133"/>
      <c r="I4456" s="133"/>
    </row>
    <row r="4457" spans="1:9" ht="27">
      <c r="A4457" s="123">
        <v>84615020</v>
      </c>
      <c r="B4457" s="124" t="s">
        <v>4341</v>
      </c>
      <c r="C4457" s="125"/>
      <c r="D4457" s="136">
        <v>5.41</v>
      </c>
      <c r="E4457" s="136">
        <v>5.41</v>
      </c>
      <c r="F4457" s="133"/>
      <c r="G4457" s="133"/>
      <c r="H4457" s="133"/>
      <c r="I4457" s="133"/>
    </row>
    <row r="4458" spans="1:9">
      <c r="A4458" s="123">
        <v>84615090</v>
      </c>
      <c r="B4458" s="124" t="s">
        <v>4342</v>
      </c>
      <c r="C4458" s="125"/>
      <c r="D4458" s="136">
        <v>3.4369000000000001</v>
      </c>
      <c r="E4458" s="136">
        <v>6.5633999999999997</v>
      </c>
      <c r="F4458" s="133"/>
      <c r="G4458" s="133"/>
      <c r="H4458" s="133"/>
      <c r="I4458" s="133"/>
    </row>
    <row r="4459" spans="1:9">
      <c r="A4459" s="123">
        <v>84619010</v>
      </c>
      <c r="B4459" s="124" t="s">
        <v>4343</v>
      </c>
      <c r="C4459" s="125"/>
      <c r="D4459" s="138">
        <v>2.2652999999999999</v>
      </c>
      <c r="E4459" s="138">
        <v>3.9453999999999998</v>
      </c>
      <c r="F4459" s="133"/>
      <c r="G4459" s="133"/>
      <c r="H4459" s="133"/>
      <c r="I4459" s="133"/>
    </row>
    <row r="4460" spans="1:9">
      <c r="A4460" s="123">
        <v>84619090</v>
      </c>
      <c r="B4460" s="124" t="s">
        <v>4344</v>
      </c>
      <c r="C4460" s="125"/>
      <c r="D4460" s="138">
        <v>1.6195999999999999</v>
      </c>
      <c r="E4460" s="138">
        <v>3.7565</v>
      </c>
      <c r="F4460" s="133"/>
      <c r="G4460" s="133"/>
      <c r="H4460" s="133"/>
      <c r="I4460" s="133"/>
    </row>
    <row r="4461" spans="1:9">
      <c r="A4461" s="123">
        <v>84621900</v>
      </c>
      <c r="B4461" s="126" t="s">
        <v>124</v>
      </c>
      <c r="C4461" s="125"/>
      <c r="D4461" s="138">
        <v>1.8908</v>
      </c>
      <c r="E4461" s="138">
        <v>3.0198999999999998</v>
      </c>
      <c r="F4461" s="133"/>
      <c r="G4461" s="133"/>
      <c r="H4461" s="133"/>
      <c r="I4461" s="133"/>
    </row>
    <row r="4462" spans="1:9">
      <c r="A4462" s="123">
        <v>84622200</v>
      </c>
      <c r="B4462" s="126" t="s">
        <v>4345</v>
      </c>
      <c r="C4462" s="125"/>
      <c r="D4462" s="138">
        <v>2.5390000000000001</v>
      </c>
      <c r="E4462" s="138">
        <v>5.6750999999999996</v>
      </c>
      <c r="F4462" s="133"/>
      <c r="G4462" s="133"/>
      <c r="H4462" s="133"/>
      <c r="I4462" s="133"/>
    </row>
    <row r="4463" spans="1:9" ht="27">
      <c r="A4463" s="123">
        <v>84622300</v>
      </c>
      <c r="B4463" s="126" t="s">
        <v>4346</v>
      </c>
      <c r="C4463" s="125"/>
      <c r="D4463" s="138">
        <v>2.4683999999999999</v>
      </c>
      <c r="E4463" s="138">
        <v>2.8315000000000001</v>
      </c>
      <c r="F4463" s="133"/>
      <c r="G4463" s="133"/>
      <c r="H4463" s="133"/>
      <c r="I4463" s="133"/>
    </row>
    <row r="4464" spans="1:9">
      <c r="A4464" s="123">
        <v>84622400</v>
      </c>
      <c r="B4464" s="126" t="s">
        <v>4347</v>
      </c>
      <c r="C4464" s="125"/>
      <c r="D4464" s="136">
        <v>2.6143999999999998</v>
      </c>
      <c r="E4464" s="136">
        <v>8.5960999999999999</v>
      </c>
      <c r="F4464" s="133"/>
      <c r="G4464" s="133"/>
      <c r="H4464" s="133"/>
      <c r="I4464" s="133"/>
    </row>
    <row r="4465" spans="1:9" ht="27">
      <c r="A4465" s="123">
        <v>84622500</v>
      </c>
      <c r="B4465" s="126" t="s">
        <v>4348</v>
      </c>
      <c r="C4465" s="125"/>
      <c r="D4465" s="138">
        <v>1.7695000000000001</v>
      </c>
      <c r="E4465" s="138">
        <v>4.0335000000000001</v>
      </c>
      <c r="F4465" s="133"/>
      <c r="G4465" s="133"/>
      <c r="H4465" s="133"/>
      <c r="I4465" s="133"/>
    </row>
    <row r="4466" spans="1:9">
      <c r="A4466" s="123">
        <v>84622600</v>
      </c>
      <c r="B4466" s="126" t="s">
        <v>4349</v>
      </c>
      <c r="C4466" s="125"/>
      <c r="D4466" s="136">
        <v>1.6636</v>
      </c>
      <c r="E4466" s="136">
        <v>5.1176000000000004</v>
      </c>
      <c r="F4466" s="133"/>
      <c r="G4466" s="133"/>
      <c r="H4466" s="133"/>
      <c r="I4466" s="133"/>
    </row>
    <row r="4467" spans="1:9" ht="27">
      <c r="A4467" s="123">
        <v>84622900</v>
      </c>
      <c r="B4467" s="124" t="s">
        <v>4350</v>
      </c>
      <c r="C4467" s="125"/>
      <c r="D4467" s="138">
        <v>1.2941</v>
      </c>
      <c r="E4467" s="138">
        <v>1.9215</v>
      </c>
      <c r="F4467" s="133"/>
      <c r="G4467" s="133"/>
      <c r="H4467" s="133"/>
      <c r="I4467" s="133"/>
    </row>
    <row r="4468" spans="1:9">
      <c r="A4468" s="123">
        <v>84623200</v>
      </c>
      <c r="B4468" s="126" t="s">
        <v>4351</v>
      </c>
      <c r="C4468" s="125"/>
      <c r="D4468" s="138">
        <v>1.6254</v>
      </c>
      <c r="E4468" s="138">
        <v>2.5573000000000001</v>
      </c>
      <c r="F4468" s="133"/>
      <c r="G4468" s="133"/>
      <c r="H4468" s="133"/>
      <c r="I4468" s="133"/>
    </row>
    <row r="4469" spans="1:9" ht="27">
      <c r="A4469" s="123">
        <v>84623300</v>
      </c>
      <c r="B4469" s="126" t="s">
        <v>4352</v>
      </c>
      <c r="C4469" s="125"/>
      <c r="D4469" s="138">
        <v>4.8708</v>
      </c>
      <c r="E4469" s="138">
        <v>8.5630000000000006</v>
      </c>
      <c r="F4469" s="133"/>
      <c r="G4469" s="133"/>
      <c r="H4469" s="133"/>
      <c r="I4469" s="133"/>
    </row>
    <row r="4470" spans="1:9">
      <c r="A4470" s="123">
        <v>84623900</v>
      </c>
      <c r="B4470" s="126" t="s">
        <v>124</v>
      </c>
      <c r="C4470" s="125"/>
      <c r="D4470" s="138">
        <v>2.3504999999999998</v>
      </c>
      <c r="E4470" s="138">
        <v>3.7378999999999998</v>
      </c>
      <c r="F4470" s="133"/>
      <c r="G4470" s="133"/>
      <c r="H4470" s="133"/>
      <c r="I4470" s="133"/>
    </row>
    <row r="4471" spans="1:9">
      <c r="A4471" s="123">
        <v>84624200</v>
      </c>
      <c r="B4471" s="126" t="s">
        <v>4317</v>
      </c>
      <c r="C4471" s="125"/>
      <c r="D4471" s="138">
        <v>4.5991</v>
      </c>
      <c r="E4471" s="138">
        <v>8.2272999999999996</v>
      </c>
      <c r="F4471" s="133"/>
      <c r="G4471" s="133"/>
      <c r="H4471" s="133"/>
      <c r="I4471" s="133"/>
    </row>
    <row r="4472" spans="1:9" ht="27">
      <c r="A4472" s="123">
        <v>84624900</v>
      </c>
      <c r="B4472" s="124" t="s">
        <v>4353</v>
      </c>
      <c r="C4472" s="125"/>
      <c r="D4472" s="138">
        <v>1.4286000000000001</v>
      </c>
      <c r="E4472" s="138">
        <v>6.9989999999999997</v>
      </c>
      <c r="F4472" s="133"/>
      <c r="G4472" s="133"/>
      <c r="H4472" s="133"/>
      <c r="I4472" s="133"/>
    </row>
    <row r="4473" spans="1:9">
      <c r="A4473" s="123">
        <v>84625100</v>
      </c>
      <c r="B4473" s="126" t="s">
        <v>4317</v>
      </c>
      <c r="C4473" s="125"/>
      <c r="D4473" s="138">
        <v>1.3602000000000001</v>
      </c>
      <c r="E4473" s="138">
        <v>6.9465000000000003</v>
      </c>
      <c r="F4473" s="133"/>
      <c r="G4473" s="133"/>
      <c r="H4473" s="133"/>
      <c r="I4473" s="133"/>
    </row>
    <row r="4474" spans="1:9">
      <c r="A4474" s="123">
        <v>84625900</v>
      </c>
      <c r="B4474" s="126" t="s">
        <v>124</v>
      </c>
      <c r="C4474" s="125"/>
      <c r="D4474" s="138">
        <v>2.1444999999999999</v>
      </c>
      <c r="E4474" s="138">
        <v>4.4561000000000002</v>
      </c>
      <c r="F4474" s="133"/>
      <c r="G4474" s="133"/>
      <c r="H4474" s="133"/>
      <c r="I4474" s="133"/>
    </row>
    <row r="4475" spans="1:9">
      <c r="A4475" s="123">
        <v>84626100</v>
      </c>
      <c r="B4475" s="126" t="s">
        <v>4354</v>
      </c>
      <c r="C4475" s="125"/>
      <c r="D4475" s="138">
        <v>1.7202999999999999</v>
      </c>
      <c r="E4475" s="138">
        <v>1.7202999999999999</v>
      </c>
      <c r="F4475" s="133"/>
      <c r="G4475" s="133"/>
      <c r="H4475" s="133"/>
      <c r="I4475" s="133"/>
    </row>
    <row r="4476" spans="1:9">
      <c r="A4476" s="123">
        <v>84626200</v>
      </c>
      <c r="B4476" s="126" t="s">
        <v>4355</v>
      </c>
      <c r="C4476" s="125"/>
      <c r="D4476" s="138">
        <v>1.2811999999999999</v>
      </c>
      <c r="E4476" s="138">
        <v>2.9569000000000001</v>
      </c>
      <c r="F4476" s="133"/>
      <c r="G4476" s="133"/>
      <c r="H4476" s="133"/>
      <c r="I4476" s="133"/>
    </row>
    <row r="4477" spans="1:9">
      <c r="A4477" s="123">
        <v>84626300</v>
      </c>
      <c r="B4477" s="126" t="s">
        <v>4356</v>
      </c>
      <c r="C4477" s="125"/>
      <c r="D4477" s="138">
        <v>1.1603000000000001</v>
      </c>
      <c r="E4477" s="138">
        <v>2.3757000000000001</v>
      </c>
      <c r="F4477" s="133"/>
      <c r="G4477" s="133"/>
      <c r="H4477" s="133"/>
      <c r="I4477" s="133"/>
    </row>
    <row r="4478" spans="1:9">
      <c r="A4478" s="123">
        <v>84626900</v>
      </c>
      <c r="B4478" s="126" t="s">
        <v>124</v>
      </c>
      <c r="C4478" s="125"/>
      <c r="D4478" s="136">
        <v>3.7875000000000001</v>
      </c>
      <c r="E4478" s="136">
        <v>3.0182000000000002</v>
      </c>
      <c r="F4478" s="133"/>
      <c r="G4478" s="133"/>
      <c r="H4478" s="133"/>
      <c r="I4478" s="133"/>
    </row>
    <row r="4479" spans="1:9">
      <c r="A4479" s="123">
        <v>84629000</v>
      </c>
      <c r="B4479" s="126" t="s">
        <v>2008</v>
      </c>
      <c r="C4479" s="125"/>
      <c r="D4479" s="136">
        <v>4.4976000000000003</v>
      </c>
      <c r="E4479" s="136">
        <v>5.0159000000000002</v>
      </c>
      <c r="F4479" s="133"/>
      <c r="G4479" s="133"/>
      <c r="H4479" s="133"/>
      <c r="I4479" s="133"/>
    </row>
    <row r="4480" spans="1:9">
      <c r="A4480" s="123">
        <v>84631010</v>
      </c>
      <c r="B4480" s="124" t="s">
        <v>4357</v>
      </c>
      <c r="C4480" s="125"/>
      <c r="D4480" s="136">
        <v>2.1465000000000001</v>
      </c>
      <c r="E4480" s="136">
        <v>2.1465000000000001</v>
      </c>
      <c r="F4480" s="133"/>
      <c r="G4480" s="133"/>
      <c r="H4480" s="133"/>
      <c r="I4480" s="133"/>
    </row>
    <row r="4481" spans="1:9">
      <c r="A4481" s="123">
        <v>84631090</v>
      </c>
      <c r="B4481" s="124" t="s">
        <v>4358</v>
      </c>
      <c r="C4481" s="125"/>
      <c r="D4481" s="136">
        <v>2.6133000000000002</v>
      </c>
      <c r="E4481" s="136">
        <v>4.2514000000000003</v>
      </c>
      <c r="F4481" s="133"/>
      <c r="G4481" s="133"/>
      <c r="H4481" s="133"/>
      <c r="I4481" s="133"/>
    </row>
    <row r="4482" spans="1:9">
      <c r="A4482" s="123">
        <v>84632010</v>
      </c>
      <c r="B4482" s="124" t="s">
        <v>4359</v>
      </c>
      <c r="C4482" s="125"/>
      <c r="D4482" s="136">
        <v>3.3649</v>
      </c>
      <c r="E4482" s="136">
        <v>4.4584999999999999</v>
      </c>
      <c r="F4482" s="133"/>
      <c r="G4482" s="133"/>
      <c r="H4482" s="133"/>
      <c r="I4482" s="133"/>
    </row>
    <row r="4483" spans="1:9">
      <c r="A4483" s="123">
        <v>84632091</v>
      </c>
      <c r="B4483" s="124" t="s">
        <v>4360</v>
      </c>
      <c r="C4483" s="125"/>
      <c r="D4483" s="136">
        <v>3.6137000000000001</v>
      </c>
      <c r="E4483" s="136">
        <v>7.6412000000000004</v>
      </c>
      <c r="F4483" s="133"/>
      <c r="G4483" s="133"/>
      <c r="H4483" s="133"/>
      <c r="I4483" s="133"/>
    </row>
    <row r="4484" spans="1:9">
      <c r="A4484" s="123">
        <v>84632099</v>
      </c>
      <c r="B4484" s="124" t="s">
        <v>4361</v>
      </c>
      <c r="C4484" s="125"/>
      <c r="D4484" s="136">
        <v>15.4153</v>
      </c>
      <c r="E4484" s="136">
        <v>15.4153</v>
      </c>
      <c r="F4484" s="133"/>
      <c r="G4484" s="133"/>
      <c r="H4484" s="133"/>
      <c r="I4484" s="133"/>
    </row>
    <row r="4485" spans="1:9">
      <c r="A4485" s="123">
        <v>84633000</v>
      </c>
      <c r="B4485" s="124" t="s">
        <v>4362</v>
      </c>
      <c r="C4485" s="125"/>
      <c r="D4485" s="136">
        <v>6.0170000000000003</v>
      </c>
      <c r="E4485" s="136">
        <v>15.043200000000001</v>
      </c>
      <c r="F4485" s="133"/>
      <c r="G4485" s="133"/>
      <c r="H4485" s="133"/>
      <c r="I4485" s="133"/>
    </row>
    <row r="4486" spans="1:9">
      <c r="A4486" s="123">
        <v>84639010</v>
      </c>
      <c r="B4486" s="124" t="s">
        <v>4363</v>
      </c>
      <c r="C4486" s="125"/>
      <c r="D4486" s="136">
        <v>2.0470999999999999</v>
      </c>
      <c r="E4486" s="136">
        <v>4.1115000000000004</v>
      </c>
      <c r="F4486" s="133"/>
      <c r="G4486" s="133"/>
      <c r="H4486" s="133"/>
      <c r="I4486" s="133"/>
    </row>
    <row r="4487" spans="1:9">
      <c r="A4487" s="123">
        <v>84639090</v>
      </c>
      <c r="B4487" s="124" t="s">
        <v>4364</v>
      </c>
      <c r="C4487" s="125"/>
      <c r="D4487" s="136">
        <v>1.9379</v>
      </c>
      <c r="E4487" s="136">
        <v>4.0510000000000002</v>
      </c>
      <c r="F4487" s="133"/>
      <c r="G4487" s="133"/>
      <c r="H4487" s="133"/>
      <c r="I4487" s="133"/>
    </row>
    <row r="4488" spans="1:9">
      <c r="A4488" s="123">
        <v>84641000</v>
      </c>
      <c r="B4488" s="124" t="s">
        <v>4365</v>
      </c>
      <c r="C4488" s="125"/>
      <c r="D4488" s="136">
        <v>1.5299</v>
      </c>
      <c r="E4488" s="136">
        <v>3.9150999999999998</v>
      </c>
      <c r="F4488" s="133"/>
      <c r="G4488" s="133"/>
      <c r="H4488" s="133"/>
      <c r="I4488" s="133"/>
    </row>
    <row r="4489" spans="1:9">
      <c r="A4489" s="123">
        <v>84642010</v>
      </c>
      <c r="B4489" s="124" t="s">
        <v>4366</v>
      </c>
      <c r="C4489" s="125"/>
      <c r="D4489" s="136">
        <v>3.9719000000000002</v>
      </c>
      <c r="E4489" s="136">
        <v>6.9115000000000002</v>
      </c>
      <c r="F4489" s="133"/>
      <c r="G4489" s="133"/>
      <c r="H4489" s="133"/>
      <c r="I4489" s="133"/>
    </row>
    <row r="4490" spans="1:9">
      <c r="A4490" s="123">
        <v>84642021</v>
      </c>
      <c r="B4490" s="124" t="s">
        <v>4367</v>
      </c>
      <c r="C4490" s="125"/>
      <c r="D4490" s="136">
        <v>3.7176</v>
      </c>
      <c r="E4490" s="136">
        <v>6.3478000000000003</v>
      </c>
      <c r="F4490" s="133"/>
      <c r="G4490" s="133"/>
      <c r="H4490" s="133"/>
      <c r="I4490" s="133"/>
    </row>
    <row r="4491" spans="1:9">
      <c r="A4491" s="123">
        <v>84642029</v>
      </c>
      <c r="B4491" s="124" t="s">
        <v>4368</v>
      </c>
      <c r="C4491" s="125"/>
      <c r="D4491" s="136">
        <v>2.6629999999999998</v>
      </c>
      <c r="E4491" s="136">
        <v>6.1943999999999999</v>
      </c>
      <c r="F4491" s="133"/>
      <c r="G4491" s="133"/>
      <c r="H4491" s="133"/>
      <c r="I4491" s="133"/>
    </row>
    <row r="4492" spans="1:9">
      <c r="A4492" s="123">
        <v>84642090</v>
      </c>
      <c r="B4492" s="124" t="s">
        <v>4369</v>
      </c>
      <c r="C4492" s="125"/>
      <c r="D4492" s="138">
        <v>2.1375999999999999</v>
      </c>
      <c r="E4492" s="138">
        <v>5.5845000000000002</v>
      </c>
      <c r="F4492" s="133"/>
      <c r="G4492" s="133"/>
      <c r="H4492" s="133"/>
      <c r="I4492" s="133"/>
    </row>
    <row r="4493" spans="1:9">
      <c r="A4493" s="123">
        <v>84649011</v>
      </c>
      <c r="B4493" s="124" t="s">
        <v>4370</v>
      </c>
      <c r="C4493" s="125"/>
      <c r="D4493" s="136">
        <v>2.4525000000000001</v>
      </c>
      <c r="E4493" s="136">
        <v>4.1326000000000001</v>
      </c>
      <c r="F4493" s="133"/>
      <c r="G4493" s="133"/>
      <c r="H4493" s="133"/>
      <c r="I4493" s="133"/>
    </row>
    <row r="4494" spans="1:9" ht="27">
      <c r="A4494" s="123">
        <v>84649019</v>
      </c>
      <c r="B4494" s="124" t="s">
        <v>4371</v>
      </c>
      <c r="C4494" s="125"/>
      <c r="D4494" s="138">
        <v>4.6196999999999999</v>
      </c>
      <c r="E4494" s="138">
        <v>8.1295000000000002</v>
      </c>
      <c r="F4494" s="133"/>
      <c r="G4494" s="133"/>
      <c r="H4494" s="133"/>
      <c r="I4494" s="133"/>
    </row>
    <row r="4495" spans="1:9">
      <c r="A4495" s="123">
        <v>84649090</v>
      </c>
      <c r="B4495" s="124" t="s">
        <v>4372</v>
      </c>
      <c r="C4495" s="125"/>
      <c r="D4495" s="138">
        <v>4.6486000000000001</v>
      </c>
      <c r="E4495" s="138">
        <v>6.5415000000000001</v>
      </c>
      <c r="F4495" s="133"/>
      <c r="G4495" s="133"/>
      <c r="H4495" s="133"/>
      <c r="I4495" s="133"/>
    </row>
    <row r="4496" spans="1:9" ht="27">
      <c r="A4496" s="123">
        <v>84651000</v>
      </c>
      <c r="B4496" s="124" t="s">
        <v>4373</v>
      </c>
      <c r="C4496" s="125"/>
      <c r="D4496" s="138">
        <v>3.4462000000000002</v>
      </c>
      <c r="E4496" s="138">
        <v>5.0871000000000004</v>
      </c>
      <c r="F4496" s="133"/>
      <c r="G4496" s="133"/>
      <c r="H4496" s="133"/>
      <c r="I4496" s="133"/>
    </row>
    <row r="4497" spans="1:9">
      <c r="A4497" s="123">
        <v>84652000</v>
      </c>
      <c r="B4497" s="126" t="s">
        <v>4374</v>
      </c>
      <c r="C4497" s="125"/>
      <c r="D4497" s="136">
        <v>3.2464</v>
      </c>
      <c r="E4497" s="136">
        <v>5.1809000000000003</v>
      </c>
      <c r="F4497" s="133"/>
      <c r="G4497" s="133"/>
      <c r="H4497" s="133"/>
      <c r="I4497" s="133"/>
    </row>
    <row r="4498" spans="1:9" ht="27">
      <c r="A4498" s="123">
        <v>84659110</v>
      </c>
      <c r="B4498" s="124" t="s">
        <v>4375</v>
      </c>
      <c r="C4498" s="125"/>
      <c r="D4498" s="138">
        <v>3.1234000000000002</v>
      </c>
      <c r="E4498" s="138">
        <v>7.9429999999999996</v>
      </c>
      <c r="F4498" s="133"/>
      <c r="G4498" s="133"/>
      <c r="H4498" s="133"/>
      <c r="I4498" s="133"/>
    </row>
    <row r="4499" spans="1:9">
      <c r="A4499" s="123">
        <v>84659120</v>
      </c>
      <c r="B4499" s="124" t="s">
        <v>4376</v>
      </c>
      <c r="C4499" s="125"/>
      <c r="D4499" s="136">
        <v>1.9914000000000001</v>
      </c>
      <c r="E4499" s="136">
        <v>3.9449000000000001</v>
      </c>
      <c r="F4499" s="133"/>
      <c r="G4499" s="133"/>
      <c r="H4499" s="133"/>
      <c r="I4499" s="133"/>
    </row>
    <row r="4500" spans="1:9" ht="27">
      <c r="A4500" s="123">
        <v>84659190</v>
      </c>
      <c r="B4500" s="124" t="s">
        <v>4377</v>
      </c>
      <c r="C4500" s="125"/>
      <c r="D4500" s="138">
        <v>3.9517000000000002</v>
      </c>
      <c r="E4500" s="138">
        <v>9.9713999999999992</v>
      </c>
      <c r="F4500" s="133"/>
      <c r="G4500" s="133"/>
      <c r="H4500" s="133"/>
      <c r="I4500" s="133"/>
    </row>
    <row r="4501" spans="1:9">
      <c r="A4501" s="123">
        <v>84659211</v>
      </c>
      <c r="B4501" s="124" t="s">
        <v>4378</v>
      </c>
      <c r="C4501" s="125"/>
      <c r="D4501" s="136">
        <v>3.5817999999999999</v>
      </c>
      <c r="E4501" s="136">
        <v>7.4469000000000003</v>
      </c>
      <c r="F4501" s="133"/>
      <c r="G4501" s="133"/>
      <c r="H4501" s="133"/>
      <c r="I4501" s="133"/>
    </row>
    <row r="4502" spans="1:9" ht="27">
      <c r="A4502" s="123">
        <v>84659219</v>
      </c>
      <c r="B4502" s="124" t="s">
        <v>4379</v>
      </c>
      <c r="C4502" s="125"/>
      <c r="D4502" s="138">
        <v>2.9676999999999998</v>
      </c>
      <c r="E4502" s="138">
        <v>6.4611999999999998</v>
      </c>
      <c r="F4502" s="133"/>
      <c r="G4502" s="133"/>
      <c r="H4502" s="133"/>
      <c r="I4502" s="133"/>
    </row>
    <row r="4503" spans="1:9">
      <c r="A4503" s="123">
        <v>84659290</v>
      </c>
      <c r="B4503" s="124" t="s">
        <v>4380</v>
      </c>
      <c r="C4503" s="125"/>
      <c r="D4503" s="136">
        <v>1.8064</v>
      </c>
      <c r="E4503" s="136">
        <v>5.4211</v>
      </c>
      <c r="F4503" s="133"/>
      <c r="G4503" s="133"/>
      <c r="H4503" s="133"/>
      <c r="I4503" s="133"/>
    </row>
    <row r="4504" spans="1:9" ht="27">
      <c r="A4504" s="123">
        <v>84659310</v>
      </c>
      <c r="B4504" s="124" t="s">
        <v>4381</v>
      </c>
      <c r="C4504" s="125"/>
      <c r="D4504" s="138">
        <v>3.0712000000000002</v>
      </c>
      <c r="E4504" s="138">
        <v>6.0609000000000002</v>
      </c>
      <c r="F4504" s="133"/>
      <c r="G4504" s="133"/>
      <c r="H4504" s="133"/>
      <c r="I4504" s="133"/>
    </row>
    <row r="4505" spans="1:9">
      <c r="A4505" s="123">
        <v>84659390</v>
      </c>
      <c r="B4505" s="124" t="s">
        <v>4382</v>
      </c>
      <c r="C4505" s="125"/>
      <c r="D4505" s="136">
        <v>6.2946</v>
      </c>
      <c r="E4505" s="136">
        <v>13.8903</v>
      </c>
      <c r="F4505" s="133"/>
      <c r="G4505" s="133"/>
      <c r="H4505" s="133"/>
      <c r="I4505" s="133"/>
    </row>
    <row r="4506" spans="1:9" ht="27">
      <c r="A4506" s="123">
        <v>84659400</v>
      </c>
      <c r="B4506" s="124" t="s">
        <v>4383</v>
      </c>
      <c r="C4506" s="125"/>
      <c r="D4506" s="138">
        <v>5.3460000000000001</v>
      </c>
      <c r="E4506" s="138">
        <v>8.1984999999999992</v>
      </c>
      <c r="F4506" s="133"/>
      <c r="G4506" s="133"/>
      <c r="H4506" s="133"/>
      <c r="I4506" s="133"/>
    </row>
    <row r="4507" spans="1:9">
      <c r="A4507" s="123">
        <v>84659511</v>
      </c>
      <c r="B4507" s="124" t="s">
        <v>4384</v>
      </c>
      <c r="C4507" s="125"/>
      <c r="D4507" s="136">
        <v>4.6578999999999997</v>
      </c>
      <c r="E4507" s="136">
        <v>4.6578999999999997</v>
      </c>
      <c r="F4507" s="133"/>
      <c r="G4507" s="133"/>
      <c r="H4507" s="133"/>
      <c r="I4507" s="133"/>
    </row>
    <row r="4508" spans="1:9" ht="27">
      <c r="A4508" s="123">
        <v>84659591</v>
      </c>
      <c r="B4508" s="124" t="s">
        <v>4385</v>
      </c>
      <c r="C4508" s="125"/>
      <c r="D4508" s="138">
        <v>2.8277000000000001</v>
      </c>
      <c r="E4508" s="138">
        <v>3.343</v>
      </c>
      <c r="F4508" s="133"/>
      <c r="G4508" s="133"/>
      <c r="H4508" s="133"/>
      <c r="I4508" s="133"/>
    </row>
    <row r="4509" spans="1:9">
      <c r="A4509" s="123">
        <v>84659592</v>
      </c>
      <c r="B4509" s="124" t="s">
        <v>4386</v>
      </c>
      <c r="C4509" s="125"/>
      <c r="D4509" s="136">
        <v>2.2827999999999999</v>
      </c>
      <c r="E4509" s="136">
        <v>6.9875999999999996</v>
      </c>
      <c r="F4509" s="133"/>
      <c r="G4509" s="133"/>
      <c r="H4509" s="133"/>
      <c r="I4509" s="133"/>
    </row>
    <row r="4510" spans="1:9" ht="27">
      <c r="A4510" s="123">
        <v>84659600</v>
      </c>
      <c r="B4510" s="124" t="s">
        <v>4387</v>
      </c>
      <c r="C4510" s="125"/>
      <c r="D4510" s="138">
        <v>3.5015000000000001</v>
      </c>
      <c r="E4510" s="138">
        <v>6.1142000000000003</v>
      </c>
      <c r="F4510" s="133"/>
      <c r="G4510" s="133"/>
      <c r="H4510" s="133"/>
      <c r="I4510" s="133"/>
    </row>
    <row r="4511" spans="1:9">
      <c r="A4511" s="123">
        <v>84659900</v>
      </c>
      <c r="B4511" s="124" t="s">
        <v>4388</v>
      </c>
      <c r="C4511" s="125"/>
      <c r="D4511" s="138">
        <v>4.8695000000000004</v>
      </c>
      <c r="E4511" s="138">
        <v>6.2638999999999996</v>
      </c>
      <c r="F4511" s="133"/>
      <c r="G4511" s="133"/>
      <c r="H4511" s="133"/>
      <c r="I4511" s="133"/>
    </row>
    <row r="4512" spans="1:9" ht="27">
      <c r="A4512" s="123">
        <v>84661000</v>
      </c>
      <c r="B4512" s="124" t="s">
        <v>4389</v>
      </c>
      <c r="C4512" s="125"/>
      <c r="D4512" s="138">
        <v>2.6313</v>
      </c>
      <c r="E4512" s="138">
        <v>3.5628000000000002</v>
      </c>
      <c r="F4512" s="133"/>
      <c r="G4512" s="133"/>
      <c r="H4512" s="133"/>
      <c r="I4512" s="133"/>
    </row>
    <row r="4513" spans="1:9">
      <c r="A4513" s="123">
        <v>84662010</v>
      </c>
      <c r="B4513" s="124" t="s">
        <v>4390</v>
      </c>
      <c r="C4513" s="125"/>
      <c r="D4513" s="136">
        <v>3.1979000000000002</v>
      </c>
      <c r="E4513" s="136">
        <v>8.0211000000000006</v>
      </c>
      <c r="F4513" s="133"/>
      <c r="G4513" s="133"/>
      <c r="H4513" s="133"/>
      <c r="I4513" s="133"/>
    </row>
    <row r="4514" spans="1:9" ht="27">
      <c r="A4514" s="123">
        <v>84662090</v>
      </c>
      <c r="B4514" s="124" t="s">
        <v>4391</v>
      </c>
      <c r="C4514" s="125"/>
      <c r="D4514" s="138">
        <v>2.5739999999999998</v>
      </c>
      <c r="E4514" s="138">
        <v>6.6022999999999996</v>
      </c>
      <c r="F4514" s="133"/>
      <c r="G4514" s="133"/>
      <c r="H4514" s="133"/>
      <c r="I4514" s="133"/>
    </row>
    <row r="4515" spans="1:9">
      <c r="A4515" s="123">
        <v>84663000</v>
      </c>
      <c r="B4515" s="126" t="s">
        <v>4392</v>
      </c>
      <c r="C4515" s="125"/>
      <c r="D4515" s="136">
        <v>3.7425999999999999</v>
      </c>
      <c r="E4515" s="136">
        <v>6.5522999999999998</v>
      </c>
      <c r="F4515" s="133"/>
      <c r="G4515" s="133"/>
      <c r="H4515" s="133"/>
      <c r="I4515" s="133"/>
    </row>
    <row r="4516" spans="1:9" ht="27">
      <c r="A4516" s="123">
        <v>84669100</v>
      </c>
      <c r="B4516" s="124" t="s">
        <v>4393</v>
      </c>
      <c r="C4516" s="125"/>
      <c r="D4516" s="138">
        <v>7.5761000000000003</v>
      </c>
      <c r="E4516" s="138">
        <v>7.7701000000000002</v>
      </c>
      <c r="F4516" s="133"/>
      <c r="G4516" s="133"/>
      <c r="H4516" s="133"/>
      <c r="I4516" s="133"/>
    </row>
    <row r="4517" spans="1:9">
      <c r="A4517" s="123">
        <v>84669200</v>
      </c>
      <c r="B4517" s="124" t="s">
        <v>4394</v>
      </c>
      <c r="C4517" s="125"/>
      <c r="D4517" s="136">
        <v>2.8159000000000001</v>
      </c>
      <c r="E4517" s="136">
        <v>20.3856</v>
      </c>
      <c r="F4517" s="133"/>
      <c r="G4517" s="133"/>
      <c r="H4517" s="133"/>
      <c r="I4517" s="133"/>
    </row>
    <row r="4518" spans="1:9" ht="27">
      <c r="A4518" s="123">
        <v>84669311</v>
      </c>
      <c r="B4518" s="124" t="s">
        <v>4395</v>
      </c>
      <c r="C4518" s="125"/>
      <c r="D4518" s="138">
        <v>3.2126000000000001</v>
      </c>
      <c r="E4518" s="138">
        <v>5.2606999999999999</v>
      </c>
      <c r="F4518" s="133"/>
      <c r="G4518" s="133"/>
      <c r="H4518" s="133"/>
      <c r="I4518" s="133"/>
    </row>
    <row r="4519" spans="1:9">
      <c r="A4519" s="123">
        <v>84669319</v>
      </c>
      <c r="B4519" s="124" t="s">
        <v>4396</v>
      </c>
      <c r="C4519" s="125"/>
      <c r="D4519" s="138">
        <v>3.4895</v>
      </c>
      <c r="E4519" s="138">
        <v>6.2404999999999999</v>
      </c>
      <c r="F4519" s="133"/>
      <c r="G4519" s="133"/>
      <c r="H4519" s="133"/>
      <c r="I4519" s="133"/>
    </row>
    <row r="4520" spans="1:9" ht="27">
      <c r="A4520" s="123">
        <v>84669320</v>
      </c>
      <c r="B4520" s="124" t="s">
        <v>4397</v>
      </c>
      <c r="C4520" s="125"/>
      <c r="D4520" s="138">
        <v>2.6</v>
      </c>
      <c r="E4520" s="138">
        <v>5.8604000000000003</v>
      </c>
      <c r="F4520" s="133"/>
      <c r="G4520" s="133"/>
      <c r="H4520" s="133"/>
      <c r="I4520" s="133"/>
    </row>
    <row r="4521" spans="1:9">
      <c r="A4521" s="123">
        <v>84669330</v>
      </c>
      <c r="B4521" s="124" t="s">
        <v>4398</v>
      </c>
      <c r="C4521" s="125"/>
      <c r="D4521" s="136">
        <v>2.7423000000000002</v>
      </c>
      <c r="E4521" s="136">
        <v>5.7836999999999996</v>
      </c>
      <c r="F4521" s="133"/>
      <c r="G4521" s="133"/>
      <c r="H4521" s="133"/>
      <c r="I4521" s="133"/>
    </row>
    <row r="4522" spans="1:9" ht="27">
      <c r="A4522" s="123">
        <v>84669340</v>
      </c>
      <c r="B4522" s="124" t="s">
        <v>4399</v>
      </c>
      <c r="C4522" s="125"/>
      <c r="D4522" s="138">
        <v>2.9319999999999999</v>
      </c>
      <c r="E4522" s="138">
        <v>14.855499999999999</v>
      </c>
      <c r="F4522" s="133"/>
      <c r="G4522" s="133"/>
      <c r="H4522" s="133"/>
      <c r="I4522" s="133"/>
    </row>
    <row r="4523" spans="1:9">
      <c r="A4523" s="123">
        <v>84669350</v>
      </c>
      <c r="B4523" s="124" t="s">
        <v>4400</v>
      </c>
      <c r="C4523" s="125"/>
      <c r="D4523" s="136">
        <v>4.2614000000000001</v>
      </c>
      <c r="E4523" s="136">
        <v>10.850899999999999</v>
      </c>
      <c r="F4523" s="133"/>
      <c r="G4523" s="133"/>
      <c r="H4523" s="133"/>
      <c r="I4523" s="133"/>
    </row>
    <row r="4524" spans="1:9" ht="27">
      <c r="A4524" s="123">
        <v>84669360</v>
      </c>
      <c r="B4524" s="124" t="s">
        <v>4401</v>
      </c>
      <c r="C4524" s="125"/>
      <c r="D4524" s="138">
        <v>3.1009000000000002</v>
      </c>
      <c r="E4524" s="138">
        <v>7.1378000000000004</v>
      </c>
      <c r="F4524" s="133"/>
      <c r="G4524" s="133"/>
      <c r="H4524" s="133"/>
      <c r="I4524" s="133"/>
    </row>
    <row r="4525" spans="1:9" ht="27">
      <c r="A4525" s="123">
        <v>84669410</v>
      </c>
      <c r="B4525" s="124" t="s">
        <v>4402</v>
      </c>
      <c r="C4525" s="125"/>
      <c r="D4525" s="136">
        <v>3.2724000000000002</v>
      </c>
      <c r="E4525" s="136">
        <v>4.3094000000000001</v>
      </c>
      <c r="F4525" s="133"/>
      <c r="G4525" s="133"/>
      <c r="H4525" s="133"/>
      <c r="I4525" s="133"/>
    </row>
    <row r="4526" spans="1:9" ht="27">
      <c r="A4526" s="123">
        <v>84669420</v>
      </c>
      <c r="B4526" s="124" t="s">
        <v>4403</v>
      </c>
      <c r="C4526" s="125"/>
      <c r="D4526" s="138">
        <v>2.2035999999999998</v>
      </c>
      <c r="E4526" s="138">
        <v>5.9326999999999996</v>
      </c>
      <c r="F4526" s="133"/>
      <c r="G4526" s="133"/>
      <c r="H4526" s="133"/>
      <c r="I4526" s="133"/>
    </row>
    <row r="4527" spans="1:9">
      <c r="A4527" s="123">
        <v>84669490</v>
      </c>
      <c r="B4527" s="124" t="s">
        <v>4404</v>
      </c>
      <c r="C4527" s="125"/>
      <c r="D4527" s="136">
        <v>3.4922</v>
      </c>
      <c r="E4527" s="136">
        <v>6.4691999999999998</v>
      </c>
      <c r="F4527" s="133"/>
      <c r="G4527" s="133"/>
      <c r="H4527" s="133"/>
      <c r="I4527" s="133"/>
    </row>
    <row r="4528" spans="1:9" ht="27">
      <c r="A4528" s="123">
        <v>84671110</v>
      </c>
      <c r="B4528" s="124" t="s">
        <v>4405</v>
      </c>
      <c r="C4528" s="125"/>
      <c r="D4528" s="138">
        <v>3.1825999999999999</v>
      </c>
      <c r="E4528" s="138">
        <v>6.8510999999999997</v>
      </c>
      <c r="F4528" s="133"/>
      <c r="G4528" s="133"/>
      <c r="H4528" s="133"/>
      <c r="I4528" s="133"/>
    </row>
    <row r="4529" spans="1:9">
      <c r="A4529" s="123">
        <v>84671190</v>
      </c>
      <c r="B4529" s="124" t="s">
        <v>4406</v>
      </c>
      <c r="C4529" s="125"/>
      <c r="D4529" s="138">
        <v>1.8612</v>
      </c>
      <c r="E4529" s="138">
        <v>4.3636999999999997</v>
      </c>
      <c r="F4529" s="133"/>
      <c r="G4529" s="133"/>
      <c r="H4529" s="133"/>
      <c r="I4529" s="133"/>
    </row>
    <row r="4530" spans="1:9" ht="27">
      <c r="A4530" s="123">
        <v>84671900</v>
      </c>
      <c r="B4530" s="124" t="s">
        <v>4407</v>
      </c>
      <c r="C4530" s="125"/>
      <c r="D4530" s="136">
        <v>3.3165</v>
      </c>
      <c r="E4530" s="136">
        <v>6.7948000000000004</v>
      </c>
      <c r="F4530" s="133"/>
      <c r="G4530" s="133"/>
      <c r="H4530" s="133"/>
      <c r="I4530" s="133"/>
    </row>
    <row r="4531" spans="1:9" ht="27">
      <c r="A4531" s="123">
        <v>84672100</v>
      </c>
      <c r="B4531" s="126" t="s">
        <v>4408</v>
      </c>
      <c r="C4531" s="125"/>
      <c r="D4531" s="138">
        <v>2.1997</v>
      </c>
      <c r="E4531" s="138">
        <v>8.2263000000000002</v>
      </c>
      <c r="F4531" s="133"/>
      <c r="G4531" s="133"/>
      <c r="H4531" s="133"/>
      <c r="I4531" s="133"/>
    </row>
    <row r="4532" spans="1:9">
      <c r="A4532" s="123">
        <v>84672200</v>
      </c>
      <c r="B4532" s="124" t="s">
        <v>4409</v>
      </c>
      <c r="C4532" s="125"/>
      <c r="D4532" s="136">
        <v>2.2364000000000002</v>
      </c>
      <c r="E4532" s="136">
        <v>8.6358999999999995</v>
      </c>
      <c r="F4532" s="133"/>
      <c r="G4532" s="133"/>
      <c r="H4532" s="133"/>
      <c r="I4532" s="133"/>
    </row>
    <row r="4533" spans="1:9" ht="27">
      <c r="A4533" s="123">
        <v>84672910</v>
      </c>
      <c r="B4533" s="124" t="s">
        <v>4410</v>
      </c>
      <c r="C4533" s="125"/>
      <c r="D4533" s="138">
        <v>3.5865</v>
      </c>
      <c r="E4533" s="138">
        <v>8.4461999999999993</v>
      </c>
      <c r="F4533" s="133"/>
      <c r="G4533" s="133"/>
      <c r="H4533" s="133"/>
      <c r="I4533" s="133"/>
    </row>
    <row r="4534" spans="1:9" ht="27">
      <c r="A4534" s="123">
        <v>84672992</v>
      </c>
      <c r="B4534" s="124" t="s">
        <v>4411</v>
      </c>
      <c r="C4534" s="125"/>
      <c r="D4534" s="136">
        <v>3.4763000000000002</v>
      </c>
      <c r="E4534" s="136">
        <v>9.1559000000000008</v>
      </c>
      <c r="F4534" s="133"/>
      <c r="G4534" s="133"/>
      <c r="H4534" s="133"/>
      <c r="I4534" s="133"/>
    </row>
    <row r="4535" spans="1:9" ht="27">
      <c r="A4535" s="123">
        <v>84672993</v>
      </c>
      <c r="B4535" s="124" t="s">
        <v>4412</v>
      </c>
      <c r="C4535" s="125"/>
      <c r="D4535" s="138">
        <v>1.9686999999999999</v>
      </c>
      <c r="E4535" s="138">
        <v>12.2882</v>
      </c>
      <c r="F4535" s="133"/>
      <c r="G4535" s="133"/>
      <c r="H4535" s="133"/>
      <c r="I4535" s="133"/>
    </row>
    <row r="4536" spans="1:9">
      <c r="A4536" s="123">
        <v>84672999</v>
      </c>
      <c r="B4536" s="124" t="s">
        <v>4413</v>
      </c>
      <c r="C4536" s="125"/>
      <c r="D4536" s="136">
        <v>2.15</v>
      </c>
      <c r="E4536" s="136">
        <v>5.8528000000000002</v>
      </c>
      <c r="F4536" s="133"/>
      <c r="G4536" s="133"/>
      <c r="H4536" s="133"/>
      <c r="I4536" s="133"/>
    </row>
    <row r="4537" spans="1:9" ht="27">
      <c r="A4537" s="123">
        <v>84678100</v>
      </c>
      <c r="B4537" s="124" t="s">
        <v>4414</v>
      </c>
      <c r="C4537" s="125"/>
      <c r="D4537" s="138">
        <v>4.4043000000000001</v>
      </c>
      <c r="E4537" s="138">
        <v>9.7395999999999994</v>
      </c>
      <c r="F4537" s="133"/>
      <c r="G4537" s="133"/>
      <c r="H4537" s="133"/>
      <c r="I4537" s="133"/>
    </row>
    <row r="4538" spans="1:9">
      <c r="A4538" s="123">
        <v>84678900</v>
      </c>
      <c r="B4538" s="124" t="s">
        <v>4415</v>
      </c>
      <c r="C4538" s="125"/>
      <c r="D4538" s="138">
        <v>3.8315000000000001</v>
      </c>
      <c r="E4538" s="138">
        <v>8.3620999999999999</v>
      </c>
      <c r="F4538" s="133"/>
      <c r="G4538" s="133"/>
      <c r="H4538" s="133"/>
      <c r="I4538" s="133"/>
    </row>
    <row r="4539" spans="1:9" ht="27">
      <c r="A4539" s="123">
        <v>84679100</v>
      </c>
      <c r="B4539" s="124" t="s">
        <v>4416</v>
      </c>
      <c r="C4539" s="125"/>
      <c r="D4539" s="136">
        <v>3.5608</v>
      </c>
      <c r="E4539" s="136">
        <v>8.3108000000000004</v>
      </c>
      <c r="F4539" s="133"/>
      <c r="G4539" s="133"/>
      <c r="H4539" s="133"/>
      <c r="I4539" s="133"/>
    </row>
    <row r="4540" spans="1:9" ht="27">
      <c r="A4540" s="123">
        <v>84679200</v>
      </c>
      <c r="B4540" s="124" t="s">
        <v>4417</v>
      </c>
      <c r="C4540" s="125"/>
      <c r="D4540" s="138">
        <v>2.6867000000000001</v>
      </c>
      <c r="E4540" s="138">
        <v>11.4871</v>
      </c>
      <c r="F4540" s="133"/>
      <c r="G4540" s="133"/>
      <c r="H4540" s="133"/>
      <c r="I4540" s="133"/>
    </row>
    <row r="4541" spans="1:9">
      <c r="A4541" s="123">
        <v>84679900</v>
      </c>
      <c r="B4541" s="124" t="s">
        <v>4418</v>
      </c>
      <c r="C4541" s="125"/>
      <c r="D4541" s="136">
        <v>5.1942000000000004</v>
      </c>
      <c r="E4541" s="136">
        <v>7.5143000000000004</v>
      </c>
      <c r="F4541" s="133"/>
      <c r="G4541" s="133"/>
      <c r="H4541" s="133"/>
      <c r="I4541" s="133"/>
    </row>
    <row r="4542" spans="1:9">
      <c r="A4542" s="123">
        <v>84681000</v>
      </c>
      <c r="B4542" s="124" t="s">
        <v>4419</v>
      </c>
      <c r="C4542" s="125"/>
      <c r="D4542" s="138">
        <v>11.122400000000001</v>
      </c>
      <c r="E4542" s="138">
        <v>17.136700000000001</v>
      </c>
      <c r="F4542" s="133"/>
      <c r="G4542" s="133"/>
      <c r="H4542" s="133"/>
      <c r="I4542" s="133"/>
    </row>
    <row r="4543" spans="1:9">
      <c r="A4543" s="123">
        <v>84682000</v>
      </c>
      <c r="B4543" s="124" t="s">
        <v>4420</v>
      </c>
      <c r="C4543" s="125"/>
      <c r="D4543" s="136">
        <v>2.3073999999999999</v>
      </c>
      <c r="E4543" s="136">
        <v>9.8081999999999994</v>
      </c>
      <c r="F4543" s="133"/>
      <c r="G4543" s="133"/>
      <c r="H4543" s="133"/>
      <c r="I4543" s="133"/>
    </row>
    <row r="4544" spans="1:9" ht="40.5">
      <c r="A4544" s="123">
        <v>84688010</v>
      </c>
      <c r="B4544" s="124" t="s">
        <v>4421</v>
      </c>
      <c r="C4544" s="125"/>
      <c r="D4544" s="138">
        <v>9.9071999999999996</v>
      </c>
      <c r="E4544" s="138">
        <v>15.5458</v>
      </c>
      <c r="F4544" s="133"/>
      <c r="G4544" s="133"/>
      <c r="H4544" s="133"/>
      <c r="I4544" s="133"/>
    </row>
    <row r="4545" spans="1:9">
      <c r="A4545" s="123">
        <v>84688090</v>
      </c>
      <c r="B4545" s="124" t="s">
        <v>4422</v>
      </c>
      <c r="C4545" s="125"/>
      <c r="D4545" s="138">
        <v>2.7621000000000002</v>
      </c>
      <c r="E4545" s="138">
        <v>4.8948</v>
      </c>
      <c r="F4545" s="133"/>
      <c r="G4545" s="133"/>
      <c r="H4545" s="133"/>
      <c r="I4545" s="133"/>
    </row>
    <row r="4546" spans="1:9" ht="27">
      <c r="A4546" s="123">
        <v>84689010</v>
      </c>
      <c r="B4546" s="124" t="s">
        <v>4423</v>
      </c>
      <c r="C4546" s="125"/>
      <c r="D4546" s="136">
        <v>4.8879999999999999</v>
      </c>
      <c r="E4546" s="136">
        <v>7.4127999999999998</v>
      </c>
      <c r="F4546" s="133"/>
      <c r="G4546" s="133"/>
      <c r="H4546" s="133"/>
      <c r="I4546" s="133"/>
    </row>
    <row r="4547" spans="1:9" ht="27">
      <c r="A4547" s="123">
        <v>84689020</v>
      </c>
      <c r="B4547" s="124" t="s">
        <v>4424</v>
      </c>
      <c r="C4547" s="125"/>
      <c r="D4547" s="136">
        <v>1.1188</v>
      </c>
      <c r="E4547" s="136">
        <v>5.0900999999999996</v>
      </c>
      <c r="F4547" s="133"/>
      <c r="G4547" s="133"/>
      <c r="H4547" s="133"/>
      <c r="I4547" s="133"/>
    </row>
    <row r="4548" spans="1:9">
      <c r="A4548" s="123">
        <v>84689090</v>
      </c>
      <c r="B4548" s="124" t="s">
        <v>4425</v>
      </c>
      <c r="C4548" s="125"/>
      <c r="D4548" s="136">
        <v>21.796099999999999</v>
      </c>
      <c r="E4548" s="136">
        <v>25.839400000000001</v>
      </c>
      <c r="F4548" s="133"/>
      <c r="G4548" s="133"/>
      <c r="H4548" s="133"/>
      <c r="I4548" s="133"/>
    </row>
    <row r="4549" spans="1:9">
      <c r="A4549" s="123">
        <v>84701000</v>
      </c>
      <c r="B4549" s="124" t="s">
        <v>4426</v>
      </c>
      <c r="C4549" s="125"/>
      <c r="D4549" s="136">
        <v>1.0356000000000001</v>
      </c>
      <c r="E4549" s="136">
        <v>1.7744</v>
      </c>
      <c r="F4549" s="133"/>
      <c r="G4549" s="133"/>
      <c r="H4549" s="133"/>
      <c r="I4549" s="133"/>
    </row>
    <row r="4550" spans="1:9">
      <c r="A4550" s="123">
        <v>84702100</v>
      </c>
      <c r="B4550" s="124" t="s">
        <v>4427</v>
      </c>
      <c r="C4550" s="125"/>
      <c r="D4550" s="138">
        <v>1.7261</v>
      </c>
      <c r="E4550" s="138">
        <v>2.1076999999999999</v>
      </c>
      <c r="F4550" s="133"/>
      <c r="G4550" s="133"/>
      <c r="H4550" s="133"/>
      <c r="I4550" s="133"/>
    </row>
    <row r="4551" spans="1:9">
      <c r="A4551" s="123">
        <v>84702900</v>
      </c>
      <c r="B4551" s="124" t="s">
        <v>4428</v>
      </c>
      <c r="C4551" s="125"/>
      <c r="D4551" s="138">
        <v>1.8573999999999999</v>
      </c>
      <c r="E4551" s="138">
        <v>34.8414</v>
      </c>
      <c r="F4551" s="133"/>
      <c r="G4551" s="133"/>
      <c r="H4551" s="133"/>
      <c r="I4551" s="133"/>
    </row>
    <row r="4552" spans="1:9">
      <c r="A4552" s="123">
        <v>84703000</v>
      </c>
      <c r="B4552" s="124" t="s">
        <v>4429</v>
      </c>
      <c r="C4552" s="125"/>
      <c r="D4552" s="138">
        <v>4.6757</v>
      </c>
      <c r="E4552" s="138">
        <v>89.885199999999998</v>
      </c>
      <c r="F4552" s="133"/>
      <c r="G4552" s="133"/>
      <c r="H4552" s="133"/>
      <c r="I4552" s="133"/>
    </row>
    <row r="4553" spans="1:9">
      <c r="A4553" s="123">
        <v>84705010</v>
      </c>
      <c r="B4553" s="124" t="s">
        <v>4430</v>
      </c>
      <c r="C4553" s="125"/>
      <c r="D4553" s="138">
        <v>44.239699999999999</v>
      </c>
      <c r="E4553" s="138">
        <v>67.269199999999998</v>
      </c>
      <c r="F4553" s="133"/>
      <c r="G4553" s="133"/>
      <c r="H4553" s="133"/>
      <c r="I4553" s="133"/>
    </row>
    <row r="4554" spans="1:9">
      <c r="A4554" s="123">
        <v>84705090</v>
      </c>
      <c r="B4554" s="124" t="s">
        <v>4431</v>
      </c>
      <c r="C4554" s="125"/>
      <c r="D4554" s="136">
        <v>56.919600000000003</v>
      </c>
      <c r="E4554" s="136">
        <v>136.81880000000001</v>
      </c>
      <c r="F4554" s="133"/>
      <c r="G4554" s="133"/>
      <c r="H4554" s="133"/>
      <c r="I4554" s="133"/>
    </row>
    <row r="4555" spans="1:9" ht="27">
      <c r="A4555" s="123">
        <v>84713011</v>
      </c>
      <c r="B4555" s="124" t="s">
        <v>4432</v>
      </c>
      <c r="C4555" s="125"/>
      <c r="D4555" s="138">
        <v>1.7516</v>
      </c>
      <c r="E4555" s="138">
        <v>19.561</v>
      </c>
      <c r="F4555" s="133"/>
      <c r="G4555" s="133"/>
      <c r="H4555" s="133"/>
      <c r="I4555" s="133"/>
    </row>
    <row r="4556" spans="1:9">
      <c r="A4556" s="123">
        <v>84713012</v>
      </c>
      <c r="B4556" s="124" t="s">
        <v>4433</v>
      </c>
      <c r="C4556" s="125"/>
      <c r="D4556" s="136">
        <v>35.6295</v>
      </c>
      <c r="E4556" s="136">
        <v>60.755000000000003</v>
      </c>
      <c r="F4556" s="133"/>
      <c r="G4556" s="133"/>
      <c r="H4556" s="133"/>
      <c r="I4556" s="133"/>
    </row>
    <row r="4557" spans="1:9" ht="27">
      <c r="A4557" s="123">
        <v>84713019</v>
      </c>
      <c r="B4557" s="124" t="s">
        <v>4434</v>
      </c>
      <c r="C4557" s="125"/>
      <c r="D4557" s="138">
        <v>69.904799999999994</v>
      </c>
      <c r="E4557" s="138">
        <v>47.974299999999999</v>
      </c>
      <c r="F4557" s="133"/>
      <c r="G4557" s="133"/>
      <c r="H4557" s="133"/>
      <c r="I4557" s="133"/>
    </row>
    <row r="4558" spans="1:9">
      <c r="A4558" s="123">
        <v>84713090</v>
      </c>
      <c r="B4558" s="124" t="s">
        <v>4435</v>
      </c>
      <c r="C4558" s="125"/>
      <c r="D4558" s="136">
        <v>6.7862</v>
      </c>
      <c r="E4558" s="136">
        <v>17.194099999999999</v>
      </c>
      <c r="F4558" s="133"/>
      <c r="G4558" s="133"/>
      <c r="H4558" s="133"/>
      <c r="I4558" s="133"/>
    </row>
    <row r="4559" spans="1:9" ht="27">
      <c r="A4559" s="123">
        <v>84714100</v>
      </c>
      <c r="B4559" s="126" t="s">
        <v>4436</v>
      </c>
      <c r="C4559" s="125"/>
      <c r="D4559" s="138">
        <v>29.482500000000002</v>
      </c>
      <c r="E4559" s="138">
        <v>189.36689999999999</v>
      </c>
      <c r="F4559" s="133"/>
      <c r="G4559" s="133"/>
      <c r="H4559" s="133"/>
      <c r="I4559" s="133"/>
    </row>
    <row r="4560" spans="1:9">
      <c r="A4560" s="123">
        <v>84714900</v>
      </c>
      <c r="B4560" s="124" t="s">
        <v>4437</v>
      </c>
      <c r="C4560" s="125"/>
      <c r="D4560" s="136">
        <v>228.77789999999999</v>
      </c>
      <c r="E4560" s="136">
        <v>611.03610000000003</v>
      </c>
      <c r="F4560" s="133"/>
      <c r="G4560" s="133"/>
      <c r="H4560" s="133"/>
      <c r="I4560" s="133"/>
    </row>
    <row r="4561" spans="1:9" ht="27">
      <c r="A4561" s="123">
        <v>84715010</v>
      </c>
      <c r="B4561" s="124" t="s">
        <v>4438</v>
      </c>
      <c r="C4561" s="125"/>
      <c r="D4561" s="149">
        <v>1793.8606</v>
      </c>
      <c r="E4561" s="149">
        <v>1793.8606</v>
      </c>
      <c r="F4561" s="133"/>
      <c r="G4561" s="133"/>
      <c r="H4561" s="133"/>
      <c r="I4561" s="133"/>
    </row>
    <row r="4562" spans="1:9">
      <c r="A4562" s="123">
        <v>84715020</v>
      </c>
      <c r="B4562" s="124" t="s">
        <v>4439</v>
      </c>
      <c r="C4562" s="125"/>
      <c r="D4562" s="138">
        <v>9.5864999999999991</v>
      </c>
      <c r="E4562" s="138">
        <v>53.164299999999997</v>
      </c>
      <c r="F4562" s="133"/>
      <c r="G4562" s="133"/>
      <c r="H4562" s="133"/>
      <c r="I4562" s="133"/>
    </row>
    <row r="4563" spans="1:9" ht="27">
      <c r="A4563" s="123">
        <v>84715040</v>
      </c>
      <c r="B4563" s="124" t="s">
        <v>4440</v>
      </c>
      <c r="C4563" s="125"/>
      <c r="D4563" s="138">
        <v>1.8312999999999999</v>
      </c>
      <c r="E4563" s="138">
        <v>9.0823</v>
      </c>
      <c r="F4563" s="133"/>
      <c r="G4563" s="133"/>
      <c r="H4563" s="133"/>
      <c r="I4563" s="133"/>
    </row>
    <row r="4564" spans="1:9" ht="27">
      <c r="A4564" s="123">
        <v>84715090</v>
      </c>
      <c r="B4564" s="124" t="s">
        <v>4441</v>
      </c>
      <c r="C4564" s="125"/>
      <c r="D4564" s="138">
        <v>1.9792000000000001</v>
      </c>
      <c r="E4564" s="138">
        <v>13.953099999999999</v>
      </c>
      <c r="F4564" s="133"/>
      <c r="G4564" s="133"/>
      <c r="H4564" s="133"/>
      <c r="I4564" s="133"/>
    </row>
    <row r="4565" spans="1:9" ht="27">
      <c r="A4565" s="123">
        <v>84716052</v>
      </c>
      <c r="B4565" s="124" t="s">
        <v>4442</v>
      </c>
      <c r="C4565" s="125"/>
      <c r="D4565" s="136">
        <v>7.9013999999999998</v>
      </c>
      <c r="E4565" s="136">
        <v>37.491199999999999</v>
      </c>
      <c r="F4565" s="133"/>
      <c r="G4565" s="133"/>
      <c r="H4565" s="133"/>
      <c r="I4565" s="133"/>
    </row>
    <row r="4566" spans="1:9" ht="27">
      <c r="A4566" s="123">
        <v>84716053</v>
      </c>
      <c r="B4566" s="124" t="s">
        <v>4443</v>
      </c>
      <c r="C4566" s="125"/>
      <c r="D4566" s="138">
        <v>2.5464000000000002</v>
      </c>
      <c r="E4566" s="138">
        <v>8.15</v>
      </c>
      <c r="F4566" s="133"/>
      <c r="G4566" s="133"/>
      <c r="H4566" s="133"/>
      <c r="I4566" s="133"/>
    </row>
    <row r="4567" spans="1:9">
      <c r="A4567" s="123">
        <v>84716054</v>
      </c>
      <c r="B4567" s="124" t="s">
        <v>4444</v>
      </c>
      <c r="C4567" s="125"/>
      <c r="D4567" s="136">
        <v>87.429199999999994</v>
      </c>
      <c r="E4567" s="136">
        <v>116.61960000000001</v>
      </c>
      <c r="F4567" s="133"/>
      <c r="G4567" s="133"/>
      <c r="H4567" s="133"/>
      <c r="I4567" s="133"/>
    </row>
    <row r="4568" spans="1:9" ht="27">
      <c r="A4568" s="123">
        <v>84716059</v>
      </c>
      <c r="B4568" s="124" t="s">
        <v>4445</v>
      </c>
      <c r="C4568" s="125"/>
      <c r="D4568" s="138">
        <v>20.512599999999999</v>
      </c>
      <c r="E4568" s="138">
        <v>99.197400000000002</v>
      </c>
      <c r="F4568" s="133"/>
      <c r="G4568" s="133"/>
      <c r="H4568" s="133"/>
      <c r="I4568" s="133"/>
    </row>
    <row r="4569" spans="1:9">
      <c r="A4569" s="123">
        <v>84716061</v>
      </c>
      <c r="B4569" s="124" t="s">
        <v>4446</v>
      </c>
      <c r="C4569" s="125"/>
      <c r="D4569" s="136">
        <v>2.0001000000000002</v>
      </c>
      <c r="E4569" s="136">
        <v>7.7206999999999999</v>
      </c>
      <c r="F4569" s="133"/>
      <c r="G4569" s="133"/>
      <c r="H4569" s="133"/>
      <c r="I4569" s="133"/>
    </row>
    <row r="4570" spans="1:9" ht="27">
      <c r="A4570" s="123">
        <v>84716062</v>
      </c>
      <c r="B4570" s="124" t="s">
        <v>4447</v>
      </c>
      <c r="C4570" s="125"/>
      <c r="D4570" s="138">
        <v>10.3758</v>
      </c>
      <c r="E4570" s="138">
        <v>80.118300000000005</v>
      </c>
      <c r="F4570" s="133"/>
      <c r="G4570" s="133"/>
      <c r="H4570" s="133"/>
      <c r="I4570" s="133"/>
    </row>
    <row r="4571" spans="1:9" ht="27">
      <c r="A4571" s="123">
        <v>84716090</v>
      </c>
      <c r="B4571" s="124" t="s">
        <v>4448</v>
      </c>
      <c r="C4571" s="125"/>
      <c r="D4571" s="136">
        <v>2.6937000000000002</v>
      </c>
      <c r="E4571" s="136">
        <v>25.4663</v>
      </c>
      <c r="F4571" s="133"/>
      <c r="G4571" s="133"/>
      <c r="H4571" s="133"/>
      <c r="I4571" s="133"/>
    </row>
    <row r="4572" spans="1:9">
      <c r="A4572" s="123">
        <v>84717010</v>
      </c>
      <c r="B4572" s="124" t="s">
        <v>4449</v>
      </c>
      <c r="C4572" s="125"/>
      <c r="D4572" s="138">
        <v>5.5488</v>
      </c>
      <c r="E4572" s="138">
        <v>497.5994</v>
      </c>
      <c r="F4572" s="133"/>
      <c r="G4572" s="133"/>
      <c r="H4572" s="133"/>
      <c r="I4572" s="133"/>
    </row>
    <row r="4573" spans="1:9">
      <c r="A4573" s="123">
        <v>84717020</v>
      </c>
      <c r="B4573" s="124" t="s">
        <v>4450</v>
      </c>
      <c r="C4573" s="125"/>
      <c r="D4573" s="138">
        <v>3.4954999999999998</v>
      </c>
      <c r="E4573" s="138">
        <v>60.4771</v>
      </c>
      <c r="F4573" s="133"/>
      <c r="G4573" s="133"/>
      <c r="H4573" s="133"/>
      <c r="I4573" s="133"/>
    </row>
    <row r="4574" spans="1:9">
      <c r="A4574" s="123">
        <v>84717040</v>
      </c>
      <c r="B4574" s="124" t="s">
        <v>4451</v>
      </c>
      <c r="C4574" s="125"/>
      <c r="D4574" s="138">
        <v>5.26</v>
      </c>
      <c r="E4574" s="138">
        <v>63.915999999999997</v>
      </c>
      <c r="F4574" s="133"/>
      <c r="G4574" s="133"/>
      <c r="H4574" s="133"/>
      <c r="I4574" s="133"/>
    </row>
    <row r="4575" spans="1:9" ht="27">
      <c r="A4575" s="123">
        <v>84717090</v>
      </c>
      <c r="B4575" s="124" t="s">
        <v>4452</v>
      </c>
      <c r="C4575" s="125"/>
      <c r="D4575" s="136">
        <v>4.1563999999999997</v>
      </c>
      <c r="E4575" s="136">
        <v>37.395200000000003</v>
      </c>
      <c r="F4575" s="133"/>
      <c r="G4575" s="133"/>
      <c r="H4575" s="133"/>
      <c r="I4575" s="133"/>
    </row>
    <row r="4576" spans="1:9" ht="27">
      <c r="A4576" s="123">
        <v>84718000</v>
      </c>
      <c r="B4576" s="124" t="s">
        <v>4453</v>
      </c>
      <c r="C4576" s="125"/>
      <c r="D4576" s="138">
        <v>2.5981999999999998</v>
      </c>
      <c r="E4576" s="138">
        <v>24.278099999999998</v>
      </c>
      <c r="F4576" s="133"/>
      <c r="G4576" s="133"/>
      <c r="H4576" s="133"/>
      <c r="I4576" s="133"/>
    </row>
    <row r="4577" spans="1:9">
      <c r="A4577" s="123">
        <v>84719011</v>
      </c>
      <c r="B4577" s="124" t="s">
        <v>4454</v>
      </c>
      <c r="C4577" s="125"/>
      <c r="D4577" s="136">
        <v>6.0250000000000004</v>
      </c>
      <c r="E4577" s="136">
        <v>61.2059</v>
      </c>
      <c r="F4577" s="133"/>
      <c r="G4577" s="133"/>
      <c r="H4577" s="133"/>
      <c r="I4577" s="133"/>
    </row>
    <row r="4578" spans="1:9" ht="27">
      <c r="A4578" s="123">
        <v>84719012</v>
      </c>
      <c r="B4578" s="124" t="s">
        <v>4455</v>
      </c>
      <c r="C4578" s="125"/>
      <c r="D4578" s="138">
        <v>13.2636</v>
      </c>
      <c r="E4578" s="138">
        <v>72.553299999999993</v>
      </c>
      <c r="F4578" s="133"/>
      <c r="G4578" s="133"/>
      <c r="H4578" s="133"/>
      <c r="I4578" s="133"/>
    </row>
    <row r="4579" spans="1:9">
      <c r="A4579" s="123">
        <v>84719014</v>
      </c>
      <c r="B4579" s="124" t="s">
        <v>4456</v>
      </c>
      <c r="C4579" s="125"/>
      <c r="D4579" s="136">
        <v>2.5</v>
      </c>
      <c r="E4579" s="136">
        <v>55.311700000000002</v>
      </c>
      <c r="F4579" s="133"/>
      <c r="G4579" s="133"/>
      <c r="H4579" s="133"/>
      <c r="I4579" s="133"/>
    </row>
    <row r="4580" spans="1:9" ht="27">
      <c r="A4580" s="123">
        <v>84719019</v>
      </c>
      <c r="B4580" s="124" t="s">
        <v>4457</v>
      </c>
      <c r="C4580" s="125"/>
      <c r="D4580" s="138">
        <v>1.6635</v>
      </c>
      <c r="E4580" s="138">
        <v>5.2084000000000001</v>
      </c>
      <c r="F4580" s="133"/>
      <c r="G4580" s="133"/>
      <c r="H4580" s="133"/>
      <c r="I4580" s="133"/>
    </row>
    <row r="4581" spans="1:9">
      <c r="A4581" s="123">
        <v>84719090</v>
      </c>
      <c r="B4581" s="124" t="s">
        <v>4458</v>
      </c>
      <c r="C4581" s="125"/>
      <c r="D4581" s="138">
        <v>1.3233999999999999</v>
      </c>
      <c r="E4581" s="138">
        <v>3.6886000000000001</v>
      </c>
      <c r="F4581" s="133"/>
      <c r="G4581" s="133"/>
      <c r="H4581" s="133"/>
      <c r="I4581" s="133"/>
    </row>
    <row r="4582" spans="1:9" ht="27">
      <c r="A4582" s="123">
        <v>84729030</v>
      </c>
      <c r="B4582" s="124" t="s">
        <v>4459</v>
      </c>
      <c r="C4582" s="125"/>
      <c r="D4582" s="136">
        <v>1.4709000000000001</v>
      </c>
      <c r="E4582" s="136">
        <v>2.6315</v>
      </c>
      <c r="F4582" s="133"/>
      <c r="G4582" s="133"/>
      <c r="H4582" s="133"/>
      <c r="I4582" s="133"/>
    </row>
    <row r="4583" spans="1:9" ht="27">
      <c r="A4583" s="123">
        <v>84729040</v>
      </c>
      <c r="B4583" s="124" t="s">
        <v>4460</v>
      </c>
      <c r="C4583" s="125"/>
      <c r="D4583" s="138">
        <v>1.1832</v>
      </c>
      <c r="E4583" s="138">
        <v>7.8061999999999996</v>
      </c>
      <c r="F4583" s="133"/>
      <c r="G4583" s="133"/>
      <c r="H4583" s="133"/>
      <c r="I4583" s="133"/>
    </row>
    <row r="4584" spans="1:9" ht="27">
      <c r="A4584" s="123">
        <v>84729059</v>
      </c>
      <c r="B4584" s="124" t="s">
        <v>4461</v>
      </c>
      <c r="C4584" s="125"/>
      <c r="D4584" s="136">
        <v>44.547199999999997</v>
      </c>
      <c r="E4584" s="136">
        <v>46.643500000000003</v>
      </c>
      <c r="F4584" s="133"/>
      <c r="G4584" s="133"/>
      <c r="H4584" s="133"/>
      <c r="I4584" s="133"/>
    </row>
    <row r="4585" spans="1:9" ht="27">
      <c r="A4585" s="123">
        <v>84729099</v>
      </c>
      <c r="B4585" s="124" t="s">
        <v>4462</v>
      </c>
      <c r="C4585" s="125"/>
      <c r="D4585" s="138">
        <v>54.022399999999998</v>
      </c>
      <c r="E4585" s="138">
        <v>46.282600000000002</v>
      </c>
      <c r="F4585" s="133"/>
      <c r="G4585" s="133"/>
      <c r="H4585" s="133"/>
      <c r="I4585" s="133"/>
    </row>
    <row r="4586" spans="1:9">
      <c r="A4586" s="123">
        <v>84732100</v>
      </c>
      <c r="B4586" s="124" t="s">
        <v>4463</v>
      </c>
      <c r="C4586" s="125"/>
      <c r="D4586" s="136">
        <v>14.5892</v>
      </c>
      <c r="E4586" s="136">
        <v>73.681799999999996</v>
      </c>
      <c r="F4586" s="133"/>
      <c r="G4586" s="133"/>
      <c r="H4586" s="133"/>
      <c r="I4586" s="133"/>
    </row>
    <row r="4587" spans="1:9" ht="27">
      <c r="A4587" s="123">
        <v>84732910</v>
      </c>
      <c r="B4587" s="124" t="s">
        <v>4464</v>
      </c>
      <c r="C4587" s="125"/>
      <c r="D4587" s="138">
        <v>2.9603999999999999</v>
      </c>
      <c r="E4587" s="138">
        <v>5.5830000000000002</v>
      </c>
      <c r="F4587" s="133"/>
      <c r="G4587" s="133"/>
      <c r="H4587" s="133"/>
      <c r="I4587" s="133"/>
    </row>
    <row r="4588" spans="1:9">
      <c r="A4588" s="123">
        <v>84732990</v>
      </c>
      <c r="B4588" s="124" t="s">
        <v>4465</v>
      </c>
      <c r="C4588" s="125"/>
      <c r="D4588" s="136">
        <v>2.4741</v>
      </c>
      <c r="E4588" s="136">
        <v>4.3978999999999999</v>
      </c>
      <c r="F4588" s="133"/>
      <c r="G4588" s="133"/>
      <c r="H4588" s="133"/>
      <c r="I4588" s="133"/>
    </row>
    <row r="4589" spans="1:9" ht="27">
      <c r="A4589" s="123">
        <v>84733011</v>
      </c>
      <c r="B4589" s="124" t="s">
        <v>4466</v>
      </c>
      <c r="C4589" s="125"/>
      <c r="D4589" s="138">
        <v>3.5196999999999998</v>
      </c>
      <c r="E4589" s="138">
        <v>3.5196999999999998</v>
      </c>
      <c r="F4589" s="133"/>
      <c r="G4589" s="133"/>
      <c r="H4589" s="133"/>
      <c r="I4589" s="133"/>
    </row>
    <row r="4590" spans="1:9">
      <c r="A4590" s="123">
        <v>84733019</v>
      </c>
      <c r="B4590" s="124" t="s">
        <v>4467</v>
      </c>
      <c r="C4590" s="125"/>
      <c r="D4590" s="136">
        <v>0.82410000000000005</v>
      </c>
      <c r="E4590" s="136">
        <v>30.2453</v>
      </c>
      <c r="F4590" s="133"/>
      <c r="G4590" s="133"/>
      <c r="H4590" s="133"/>
      <c r="I4590" s="133"/>
    </row>
    <row r="4591" spans="1:9" ht="27">
      <c r="A4591" s="123">
        <v>84733031</v>
      </c>
      <c r="B4591" s="124" t="s">
        <v>4468</v>
      </c>
      <c r="C4591" s="125"/>
      <c r="D4591" s="138">
        <v>17.633199999999999</v>
      </c>
      <c r="E4591" s="138">
        <v>69.018000000000001</v>
      </c>
      <c r="F4591" s="133"/>
      <c r="G4591" s="133"/>
      <c r="H4591" s="133"/>
      <c r="I4591" s="133"/>
    </row>
    <row r="4592" spans="1:9">
      <c r="A4592" s="123">
        <v>84733039</v>
      </c>
      <c r="B4592" s="124" t="s">
        <v>4469</v>
      </c>
      <c r="C4592" s="125"/>
      <c r="D4592" s="136">
        <v>32.109200000000001</v>
      </c>
      <c r="E4592" s="136">
        <v>172.5566</v>
      </c>
      <c r="F4592" s="133"/>
      <c r="G4592" s="133"/>
      <c r="H4592" s="133"/>
      <c r="I4592" s="133"/>
    </row>
    <row r="4593" spans="1:9" ht="27">
      <c r="A4593" s="123">
        <v>84733041</v>
      </c>
      <c r="B4593" s="124" t="s">
        <v>4470</v>
      </c>
      <c r="C4593" s="125"/>
      <c r="D4593" s="138">
        <v>9.5101999999999993</v>
      </c>
      <c r="E4593" s="138">
        <v>43.919400000000003</v>
      </c>
      <c r="F4593" s="133"/>
      <c r="G4593" s="133"/>
      <c r="H4593" s="133"/>
      <c r="I4593" s="133"/>
    </row>
    <row r="4594" spans="1:9">
      <c r="A4594" s="123">
        <v>84733042</v>
      </c>
      <c r="B4594" s="124" t="s">
        <v>4471</v>
      </c>
      <c r="C4594" s="125"/>
      <c r="D4594" s="138">
        <v>8.3519000000000005</v>
      </c>
      <c r="E4594" s="138">
        <v>47.929400000000001</v>
      </c>
      <c r="F4594" s="133"/>
      <c r="G4594" s="133"/>
      <c r="H4594" s="133"/>
      <c r="I4594" s="133"/>
    </row>
    <row r="4595" spans="1:9" ht="27">
      <c r="A4595" s="123">
        <v>84733049</v>
      </c>
      <c r="B4595" s="124" t="s">
        <v>4472</v>
      </c>
      <c r="C4595" s="125"/>
      <c r="D4595" s="136">
        <v>5.5669000000000004</v>
      </c>
      <c r="E4595" s="136">
        <v>99.402000000000001</v>
      </c>
      <c r="F4595" s="133"/>
      <c r="G4595" s="133"/>
      <c r="H4595" s="133"/>
      <c r="I4595" s="133"/>
    </row>
    <row r="4596" spans="1:9">
      <c r="A4596" s="123">
        <v>84733090</v>
      </c>
      <c r="B4596" s="124" t="s">
        <v>200</v>
      </c>
      <c r="C4596" s="125"/>
      <c r="D4596" s="136">
        <v>6.8026999999999997</v>
      </c>
      <c r="E4596" s="136">
        <v>9.0832999999999995</v>
      </c>
      <c r="F4596" s="133"/>
      <c r="G4596" s="133"/>
      <c r="H4596" s="133"/>
      <c r="I4596" s="133"/>
    </row>
    <row r="4597" spans="1:9">
      <c r="A4597" s="123">
        <v>84734010</v>
      </c>
      <c r="B4597" s="124" t="s">
        <v>4473</v>
      </c>
      <c r="C4597" s="125"/>
      <c r="D4597" s="136">
        <v>5.4645999999999999</v>
      </c>
      <c r="E4597" s="136">
        <v>35.296999999999997</v>
      </c>
      <c r="F4597" s="133"/>
      <c r="G4597" s="133"/>
      <c r="H4597" s="133"/>
      <c r="I4597" s="133"/>
    </row>
    <row r="4598" spans="1:9">
      <c r="A4598" s="123">
        <v>84734070</v>
      </c>
      <c r="B4598" s="124" t="s">
        <v>4474</v>
      </c>
      <c r="C4598" s="125"/>
      <c r="D4598" s="136">
        <v>30.252500000000001</v>
      </c>
      <c r="E4598" s="136">
        <v>233.15700000000001</v>
      </c>
      <c r="F4598" s="133"/>
      <c r="G4598" s="133"/>
      <c r="H4598" s="133"/>
      <c r="I4598" s="133"/>
    </row>
    <row r="4599" spans="1:9">
      <c r="A4599" s="123">
        <v>84734090</v>
      </c>
      <c r="B4599" s="124" t="s">
        <v>4475</v>
      </c>
      <c r="C4599" s="125"/>
      <c r="D4599" s="138">
        <v>168.45949999999999</v>
      </c>
      <c r="E4599" s="138">
        <v>251.7534</v>
      </c>
      <c r="F4599" s="133"/>
      <c r="G4599" s="133"/>
      <c r="H4599" s="133"/>
      <c r="I4599" s="133"/>
    </row>
    <row r="4600" spans="1:9">
      <c r="A4600" s="123">
        <v>84735010</v>
      </c>
      <c r="B4600" s="124" t="s">
        <v>4476</v>
      </c>
      <c r="C4600" s="125"/>
      <c r="D4600" s="136">
        <v>12.8558</v>
      </c>
      <c r="E4600" s="136">
        <v>49.196300000000001</v>
      </c>
      <c r="F4600" s="133"/>
      <c r="G4600" s="133"/>
      <c r="H4600" s="133"/>
      <c r="I4600" s="133"/>
    </row>
    <row r="4601" spans="1:9" ht="27">
      <c r="A4601" s="123">
        <v>84735040</v>
      </c>
      <c r="B4601" s="124" t="s">
        <v>4477</v>
      </c>
      <c r="C4601" s="125"/>
      <c r="D4601" s="138">
        <v>0.26340000000000002</v>
      </c>
      <c r="E4601" s="138">
        <v>8.2236999999999991</v>
      </c>
      <c r="F4601" s="133"/>
      <c r="G4601" s="133"/>
      <c r="H4601" s="133"/>
      <c r="I4601" s="133"/>
    </row>
    <row r="4602" spans="1:9">
      <c r="A4602" s="123">
        <v>84735050</v>
      </c>
      <c r="B4602" s="124" t="s">
        <v>4471</v>
      </c>
      <c r="C4602" s="125"/>
      <c r="D4602" s="136">
        <v>1.8831</v>
      </c>
      <c r="E4602" s="136">
        <v>7.8243999999999998</v>
      </c>
      <c r="F4602" s="133"/>
      <c r="G4602" s="133"/>
      <c r="H4602" s="133"/>
      <c r="I4602" s="133"/>
    </row>
    <row r="4603" spans="1:9" ht="27">
      <c r="A4603" s="123">
        <v>84735090</v>
      </c>
      <c r="B4603" s="124" t="s">
        <v>4478</v>
      </c>
      <c r="C4603" s="125"/>
      <c r="D4603" s="138">
        <v>3.7511000000000001</v>
      </c>
      <c r="E4603" s="138">
        <v>3.9169999999999998</v>
      </c>
      <c r="F4603" s="133"/>
      <c r="G4603" s="133"/>
      <c r="H4603" s="133"/>
      <c r="I4603" s="133"/>
    </row>
    <row r="4604" spans="1:9">
      <c r="A4604" s="123">
        <v>84741000</v>
      </c>
      <c r="B4604" s="124" t="s">
        <v>4479</v>
      </c>
      <c r="C4604" s="125"/>
      <c r="D4604" s="136">
        <v>2.7006999999999999</v>
      </c>
      <c r="E4604" s="136">
        <v>6.0720000000000001</v>
      </c>
      <c r="F4604" s="133"/>
      <c r="G4604" s="133"/>
      <c r="H4604" s="133"/>
      <c r="I4604" s="133"/>
    </row>
    <row r="4605" spans="1:9" ht="27">
      <c r="A4605" s="123">
        <v>84742010</v>
      </c>
      <c r="B4605" s="124" t="s">
        <v>4480</v>
      </c>
      <c r="C4605" s="125"/>
      <c r="D4605" s="136">
        <v>2.0836000000000001</v>
      </c>
      <c r="E4605" s="136">
        <v>2.915</v>
      </c>
      <c r="F4605" s="133"/>
      <c r="G4605" s="133"/>
      <c r="H4605" s="133"/>
      <c r="I4605" s="133"/>
    </row>
    <row r="4606" spans="1:9">
      <c r="A4606" s="123">
        <v>84742090</v>
      </c>
      <c r="B4606" s="124" t="s">
        <v>4481</v>
      </c>
      <c r="C4606" s="125"/>
      <c r="D4606" s="136">
        <v>6.3437000000000001</v>
      </c>
      <c r="E4606" s="136">
        <v>6.3437000000000001</v>
      </c>
      <c r="F4606" s="133"/>
      <c r="G4606" s="133"/>
      <c r="H4606" s="133"/>
      <c r="I4606" s="133"/>
    </row>
    <row r="4607" spans="1:9">
      <c r="A4607" s="123">
        <v>84743100</v>
      </c>
      <c r="B4607" s="124" t="s">
        <v>4482</v>
      </c>
      <c r="C4607" s="125"/>
      <c r="D4607" s="136">
        <v>1.3619000000000001</v>
      </c>
      <c r="E4607" s="136">
        <v>5.1798000000000002</v>
      </c>
      <c r="F4607" s="133"/>
      <c r="G4607" s="133"/>
      <c r="H4607" s="133"/>
      <c r="I4607" s="133"/>
    </row>
    <row r="4608" spans="1:9">
      <c r="A4608" s="123">
        <v>84743200</v>
      </c>
      <c r="B4608" s="124" t="s">
        <v>4483</v>
      </c>
      <c r="C4608" s="125"/>
      <c r="D4608" s="138">
        <v>18.991299999999999</v>
      </c>
      <c r="E4608" s="138">
        <v>18.991299999999999</v>
      </c>
      <c r="F4608" s="133"/>
      <c r="G4608" s="133"/>
      <c r="H4608" s="133"/>
      <c r="I4608" s="133"/>
    </row>
    <row r="4609" spans="1:9">
      <c r="A4609" s="123">
        <v>84743900</v>
      </c>
      <c r="B4609" s="124" t="s">
        <v>4484</v>
      </c>
      <c r="C4609" s="125"/>
      <c r="D4609" s="136">
        <v>2.3828</v>
      </c>
      <c r="E4609" s="136">
        <v>5.2042000000000002</v>
      </c>
      <c r="F4609" s="133"/>
      <c r="G4609" s="133"/>
      <c r="H4609" s="133"/>
      <c r="I4609" s="133"/>
    </row>
    <row r="4610" spans="1:9">
      <c r="A4610" s="123">
        <v>84748010</v>
      </c>
      <c r="B4610" s="124" t="s">
        <v>4485</v>
      </c>
      <c r="C4610" s="125"/>
      <c r="D4610" s="136">
        <v>1.8742000000000001</v>
      </c>
      <c r="E4610" s="136">
        <v>5.0304000000000002</v>
      </c>
      <c r="F4610" s="133"/>
      <c r="G4610" s="133"/>
      <c r="H4610" s="133"/>
      <c r="I4610" s="133"/>
    </row>
    <row r="4611" spans="1:9" ht="27">
      <c r="A4611" s="123">
        <v>84748090</v>
      </c>
      <c r="B4611" s="124" t="s">
        <v>4486</v>
      </c>
      <c r="C4611" s="125"/>
      <c r="D4611" s="136">
        <v>10.381500000000001</v>
      </c>
      <c r="E4611" s="136">
        <v>10.381500000000001</v>
      </c>
      <c r="F4611" s="133"/>
      <c r="G4611" s="133"/>
      <c r="H4611" s="133"/>
      <c r="I4611" s="133"/>
    </row>
    <row r="4612" spans="1:9">
      <c r="A4612" s="123">
        <v>84749000</v>
      </c>
      <c r="B4612" s="124" t="s">
        <v>4487</v>
      </c>
      <c r="C4612" s="125"/>
      <c r="D4612" s="136">
        <v>3.2856000000000001</v>
      </c>
      <c r="E4612" s="136">
        <v>23.3538</v>
      </c>
      <c r="F4612" s="133"/>
      <c r="G4612" s="133"/>
      <c r="H4612" s="133"/>
      <c r="I4612" s="133"/>
    </row>
    <row r="4613" spans="1:9">
      <c r="A4613" s="123">
        <v>84752910</v>
      </c>
      <c r="B4613" s="124" t="s">
        <v>4488</v>
      </c>
      <c r="C4613" s="125"/>
      <c r="D4613" s="136">
        <v>3.7195999999999998</v>
      </c>
      <c r="E4613" s="136">
        <v>3.6814</v>
      </c>
      <c r="F4613" s="133"/>
      <c r="G4613" s="133"/>
      <c r="H4613" s="133"/>
      <c r="I4613" s="133"/>
    </row>
    <row r="4614" spans="1:9">
      <c r="A4614" s="123">
        <v>84752990</v>
      </c>
      <c r="B4614" s="124" t="s">
        <v>4489</v>
      </c>
      <c r="C4614" s="125"/>
      <c r="D4614" s="136">
        <v>3.7885</v>
      </c>
      <c r="E4614" s="136">
        <v>4.3548</v>
      </c>
      <c r="F4614" s="133"/>
      <c r="G4614" s="133"/>
      <c r="H4614" s="133"/>
      <c r="I4614" s="133"/>
    </row>
    <row r="4615" spans="1:9">
      <c r="A4615" s="123">
        <v>84759000</v>
      </c>
      <c r="B4615" s="124" t="s">
        <v>4490</v>
      </c>
      <c r="C4615" s="125"/>
      <c r="D4615" s="136">
        <v>1.0656000000000001</v>
      </c>
      <c r="E4615" s="136">
        <v>2.1103999999999998</v>
      </c>
      <c r="F4615" s="133"/>
      <c r="G4615" s="133"/>
      <c r="H4615" s="133"/>
      <c r="I4615" s="133"/>
    </row>
    <row r="4616" spans="1:9">
      <c r="A4616" s="123">
        <v>84762100</v>
      </c>
      <c r="B4616" s="124" t="s">
        <v>4491</v>
      </c>
      <c r="C4616" s="125"/>
      <c r="D4616" s="136">
        <v>1.3068</v>
      </c>
      <c r="E4616" s="136">
        <v>2.5739000000000001</v>
      </c>
      <c r="F4616" s="133"/>
      <c r="G4616" s="133"/>
      <c r="H4616" s="133"/>
      <c r="I4616" s="133"/>
    </row>
    <row r="4617" spans="1:9">
      <c r="A4617" s="123">
        <v>84768990</v>
      </c>
      <c r="B4617" s="124" t="s">
        <v>4492</v>
      </c>
      <c r="C4617" s="125"/>
      <c r="D4617" s="138">
        <v>3.8231000000000002</v>
      </c>
      <c r="E4617" s="138">
        <v>5.1272000000000002</v>
      </c>
      <c r="F4617" s="133"/>
      <c r="G4617" s="133"/>
      <c r="H4617" s="133"/>
      <c r="I4617" s="133"/>
    </row>
    <row r="4618" spans="1:9">
      <c r="A4618" s="123">
        <v>84769000</v>
      </c>
      <c r="B4618" s="124" t="s">
        <v>4493</v>
      </c>
      <c r="C4618" s="125"/>
      <c r="D4618" s="136">
        <v>2.4274</v>
      </c>
      <c r="E4618" s="136">
        <v>4.5340999999999996</v>
      </c>
      <c r="F4618" s="133"/>
      <c r="G4618" s="133"/>
      <c r="H4618" s="133"/>
      <c r="I4618" s="133"/>
    </row>
    <row r="4619" spans="1:9" ht="27">
      <c r="A4619" s="123">
        <v>84771011</v>
      </c>
      <c r="B4619" s="124" t="s">
        <v>4494</v>
      </c>
      <c r="C4619" s="125"/>
      <c r="D4619" s="138">
        <v>2.5003000000000002</v>
      </c>
      <c r="E4619" s="138">
        <v>4.2135999999999996</v>
      </c>
      <c r="F4619" s="133"/>
      <c r="G4619" s="133"/>
      <c r="H4619" s="133"/>
      <c r="I4619" s="133"/>
    </row>
    <row r="4620" spans="1:9">
      <c r="A4620" s="123">
        <v>84771019</v>
      </c>
      <c r="B4620" s="124" t="s">
        <v>4495</v>
      </c>
      <c r="C4620" s="125"/>
      <c r="D4620" s="136">
        <v>2.1867000000000001</v>
      </c>
      <c r="E4620" s="136">
        <v>2.7471000000000001</v>
      </c>
      <c r="F4620" s="133"/>
      <c r="G4620" s="133"/>
      <c r="H4620" s="133"/>
      <c r="I4620" s="133"/>
    </row>
    <row r="4621" spans="1:9" ht="27">
      <c r="A4621" s="123">
        <v>84771021</v>
      </c>
      <c r="B4621" s="124" t="s">
        <v>4494</v>
      </c>
      <c r="C4621" s="125"/>
      <c r="D4621" s="138">
        <v>2.1017999999999999</v>
      </c>
      <c r="E4621" s="138">
        <v>2.9016000000000002</v>
      </c>
      <c r="F4621" s="133"/>
      <c r="G4621" s="133"/>
      <c r="H4621" s="133"/>
      <c r="I4621" s="133"/>
    </row>
    <row r="4622" spans="1:9" ht="27">
      <c r="A4622" s="123">
        <v>84771029</v>
      </c>
      <c r="B4622" s="124" t="s">
        <v>4496</v>
      </c>
      <c r="C4622" s="125"/>
      <c r="D4622" s="136">
        <v>2.125</v>
      </c>
      <c r="E4622" s="136">
        <v>5.7534999999999998</v>
      </c>
      <c r="F4622" s="133"/>
      <c r="G4622" s="133"/>
      <c r="H4622" s="133"/>
      <c r="I4622" s="133"/>
    </row>
    <row r="4623" spans="1:9" ht="27">
      <c r="A4623" s="123">
        <v>84771091</v>
      </c>
      <c r="B4623" s="124" t="s">
        <v>4497</v>
      </c>
      <c r="C4623" s="125"/>
      <c r="D4623" s="138">
        <v>3.1876000000000002</v>
      </c>
      <c r="E4623" s="138">
        <v>8.2484000000000002</v>
      </c>
      <c r="F4623" s="133"/>
      <c r="G4623" s="133"/>
      <c r="H4623" s="133"/>
      <c r="I4623" s="133"/>
    </row>
    <row r="4624" spans="1:9" ht="27">
      <c r="A4624" s="123">
        <v>84771099</v>
      </c>
      <c r="B4624" s="124" t="s">
        <v>4498</v>
      </c>
      <c r="C4624" s="125"/>
      <c r="D4624" s="136">
        <v>4.2779999999999996</v>
      </c>
      <c r="E4624" s="136">
        <v>7.6306000000000003</v>
      </c>
      <c r="F4624" s="133"/>
      <c r="G4624" s="133"/>
      <c r="H4624" s="133"/>
      <c r="I4624" s="133"/>
    </row>
    <row r="4625" spans="1:9" ht="27">
      <c r="A4625" s="123">
        <v>84772010</v>
      </c>
      <c r="B4625" s="124" t="s">
        <v>4499</v>
      </c>
      <c r="C4625" s="125"/>
      <c r="D4625" s="138">
        <v>3.8854000000000002</v>
      </c>
      <c r="E4625" s="138">
        <v>4.3707000000000003</v>
      </c>
      <c r="F4625" s="133"/>
      <c r="G4625" s="133"/>
      <c r="H4625" s="133"/>
      <c r="I4625" s="133"/>
    </row>
    <row r="4626" spans="1:9">
      <c r="A4626" s="123">
        <v>84772090</v>
      </c>
      <c r="B4626" s="124" t="s">
        <v>4500</v>
      </c>
      <c r="C4626" s="125"/>
      <c r="D4626" s="138">
        <v>3.3060999999999998</v>
      </c>
      <c r="E4626" s="138">
        <v>6.7678000000000003</v>
      </c>
      <c r="F4626" s="133"/>
      <c r="G4626" s="133"/>
      <c r="H4626" s="133"/>
      <c r="I4626" s="133"/>
    </row>
    <row r="4627" spans="1:9" ht="27">
      <c r="A4627" s="123">
        <v>84773010</v>
      </c>
      <c r="B4627" s="124" t="s">
        <v>4501</v>
      </c>
      <c r="C4627" s="125"/>
      <c r="D4627" s="136">
        <v>1.9948999999999999</v>
      </c>
      <c r="E4627" s="136">
        <v>3.5066000000000002</v>
      </c>
      <c r="F4627" s="133"/>
      <c r="G4627" s="133"/>
      <c r="H4627" s="133"/>
      <c r="I4627" s="133"/>
    </row>
    <row r="4628" spans="1:9" ht="27">
      <c r="A4628" s="123">
        <v>84773090</v>
      </c>
      <c r="B4628" s="124" t="s">
        <v>4502</v>
      </c>
      <c r="C4628" s="125"/>
      <c r="D4628" s="138">
        <v>2.7233000000000001</v>
      </c>
      <c r="E4628" s="138">
        <v>6.6494999999999997</v>
      </c>
      <c r="F4628" s="133"/>
      <c r="G4628" s="133"/>
      <c r="H4628" s="133"/>
      <c r="I4628" s="133"/>
    </row>
    <row r="4629" spans="1:9" ht="27">
      <c r="A4629" s="123">
        <v>84774010</v>
      </c>
      <c r="B4629" s="124" t="s">
        <v>4503</v>
      </c>
      <c r="C4629" s="125"/>
      <c r="D4629" s="136">
        <v>2.7185000000000001</v>
      </c>
      <c r="E4629" s="136">
        <v>3.3788</v>
      </c>
      <c r="F4629" s="133"/>
      <c r="G4629" s="133"/>
      <c r="H4629" s="133"/>
      <c r="I4629" s="133"/>
    </row>
    <row r="4630" spans="1:9" ht="27">
      <c r="A4630" s="123">
        <v>84774090</v>
      </c>
      <c r="B4630" s="124" t="s">
        <v>4504</v>
      </c>
      <c r="C4630" s="125"/>
      <c r="D4630" s="138">
        <v>2.1415999999999999</v>
      </c>
      <c r="E4630" s="138">
        <v>5.8468</v>
      </c>
      <c r="F4630" s="133"/>
      <c r="G4630" s="133"/>
      <c r="H4630" s="133"/>
      <c r="I4630" s="133"/>
    </row>
    <row r="4631" spans="1:9" ht="27">
      <c r="A4631" s="123">
        <v>84775100</v>
      </c>
      <c r="B4631" s="124" t="s">
        <v>4505</v>
      </c>
      <c r="C4631" s="125"/>
      <c r="D4631" s="136">
        <v>5.9668000000000001</v>
      </c>
      <c r="E4631" s="136">
        <v>11.031599999999999</v>
      </c>
      <c r="F4631" s="133"/>
      <c r="G4631" s="133"/>
      <c r="H4631" s="133"/>
      <c r="I4631" s="133"/>
    </row>
    <row r="4632" spans="1:9" ht="27">
      <c r="A4632" s="123">
        <v>84775911</v>
      </c>
      <c r="B4632" s="124" t="s">
        <v>4506</v>
      </c>
      <c r="C4632" s="125"/>
      <c r="D4632" s="138">
        <v>4.3846999999999996</v>
      </c>
      <c r="E4632" s="138">
        <v>9.8165999999999993</v>
      </c>
      <c r="F4632" s="133"/>
      <c r="G4632" s="133"/>
      <c r="H4632" s="133"/>
      <c r="I4632" s="133"/>
    </row>
    <row r="4633" spans="1:9">
      <c r="A4633" s="123">
        <v>84775919</v>
      </c>
      <c r="B4633" s="124" t="s">
        <v>4507</v>
      </c>
      <c r="C4633" s="125"/>
      <c r="D4633" s="136">
        <v>5.9245999999999999</v>
      </c>
      <c r="E4633" s="136">
        <v>8.4143000000000008</v>
      </c>
      <c r="F4633" s="133"/>
      <c r="G4633" s="133"/>
      <c r="H4633" s="133"/>
      <c r="I4633" s="133"/>
    </row>
    <row r="4634" spans="1:9" ht="27">
      <c r="A4634" s="123">
        <v>84775990</v>
      </c>
      <c r="B4634" s="124" t="s">
        <v>4508</v>
      </c>
      <c r="C4634" s="125"/>
      <c r="D4634" s="138">
        <v>3.3079999999999998</v>
      </c>
      <c r="E4634" s="138">
        <v>8.7912999999999997</v>
      </c>
      <c r="F4634" s="133"/>
      <c r="G4634" s="133"/>
      <c r="H4634" s="133"/>
      <c r="I4634" s="133"/>
    </row>
    <row r="4635" spans="1:9">
      <c r="A4635" s="123">
        <v>84778010</v>
      </c>
      <c r="B4635" s="124" t="s">
        <v>4509</v>
      </c>
      <c r="C4635" s="125"/>
      <c r="D4635" s="136">
        <v>2.6882000000000001</v>
      </c>
      <c r="E4635" s="136">
        <v>9.7660999999999998</v>
      </c>
      <c r="F4635" s="133"/>
      <c r="G4635" s="133"/>
      <c r="H4635" s="133"/>
      <c r="I4635" s="133"/>
    </row>
    <row r="4636" spans="1:9" ht="27">
      <c r="A4636" s="123">
        <v>84778090</v>
      </c>
      <c r="B4636" s="124" t="s">
        <v>4510</v>
      </c>
      <c r="C4636" s="125"/>
      <c r="D4636" s="138">
        <v>0.96799999999999997</v>
      </c>
      <c r="E4636" s="138">
        <v>0.52900000000000003</v>
      </c>
      <c r="F4636" s="133"/>
      <c r="G4636" s="133"/>
      <c r="H4636" s="133"/>
      <c r="I4636" s="133"/>
    </row>
    <row r="4637" spans="1:9">
      <c r="A4637" s="123">
        <v>84779000</v>
      </c>
      <c r="B4637" s="124" t="s">
        <v>4511</v>
      </c>
      <c r="C4637" s="125"/>
      <c r="D4637" s="136">
        <v>7.0507999999999997</v>
      </c>
      <c r="E4637" s="136">
        <v>9.6257000000000001</v>
      </c>
      <c r="F4637" s="133"/>
      <c r="G4637" s="133"/>
      <c r="H4637" s="133"/>
      <c r="I4637" s="133"/>
    </row>
    <row r="4638" spans="1:9" ht="27">
      <c r="A4638" s="123">
        <v>84781090</v>
      </c>
      <c r="B4638" s="124" t="s">
        <v>4512</v>
      </c>
      <c r="C4638" s="125"/>
      <c r="D4638" s="138">
        <v>2.6030000000000002</v>
      </c>
      <c r="E4638" s="138">
        <v>4.0622999999999996</v>
      </c>
      <c r="F4638" s="133"/>
      <c r="G4638" s="133"/>
      <c r="H4638" s="133"/>
      <c r="I4638" s="133"/>
    </row>
    <row r="4639" spans="1:9">
      <c r="A4639" s="123">
        <v>84791010</v>
      </c>
      <c r="B4639" s="124" t="s">
        <v>4513</v>
      </c>
      <c r="C4639" s="125"/>
      <c r="D4639" s="136">
        <v>4.3007</v>
      </c>
      <c r="E4639" s="136">
        <v>8.5794999999999995</v>
      </c>
      <c r="F4639" s="133"/>
      <c r="G4639" s="133"/>
      <c r="H4639" s="133"/>
      <c r="I4639" s="133"/>
    </row>
    <row r="4640" spans="1:9" ht="27">
      <c r="A4640" s="123">
        <v>84791090</v>
      </c>
      <c r="B4640" s="124" t="s">
        <v>4514</v>
      </c>
      <c r="C4640" s="125"/>
      <c r="D4640" s="138">
        <v>0.84809999999999997</v>
      </c>
      <c r="E4640" s="138">
        <v>1.5718000000000001</v>
      </c>
      <c r="F4640" s="133"/>
      <c r="G4640" s="133"/>
      <c r="H4640" s="133"/>
      <c r="I4640" s="133"/>
    </row>
    <row r="4641" spans="1:9">
      <c r="A4641" s="123">
        <v>84792000</v>
      </c>
      <c r="B4641" s="126" t="s">
        <v>4515</v>
      </c>
      <c r="C4641" s="125"/>
      <c r="D4641" s="136">
        <v>4.0149999999999997</v>
      </c>
      <c r="E4641" s="136">
        <v>4.9848999999999997</v>
      </c>
      <c r="F4641" s="133"/>
      <c r="G4641" s="133"/>
      <c r="H4641" s="133"/>
      <c r="I4641" s="133"/>
    </row>
    <row r="4642" spans="1:9" ht="27">
      <c r="A4642" s="123">
        <v>84793000</v>
      </c>
      <c r="B4642" s="124" t="s">
        <v>4516</v>
      </c>
      <c r="C4642" s="125"/>
      <c r="D4642" s="138">
        <v>8.1870999999999992</v>
      </c>
      <c r="E4642" s="138">
        <v>18.8215</v>
      </c>
      <c r="F4642" s="133"/>
      <c r="G4642" s="133"/>
      <c r="H4642" s="133"/>
      <c r="I4642" s="133"/>
    </row>
    <row r="4643" spans="1:9">
      <c r="A4643" s="123">
        <v>84794000</v>
      </c>
      <c r="B4643" s="124" t="s">
        <v>4517</v>
      </c>
      <c r="C4643" s="125"/>
      <c r="D4643" s="138">
        <v>2.0164</v>
      </c>
      <c r="E4643" s="138">
        <v>3.7692000000000001</v>
      </c>
      <c r="F4643" s="133"/>
      <c r="G4643" s="133"/>
      <c r="H4643" s="133"/>
      <c r="I4643" s="133"/>
    </row>
    <row r="4644" spans="1:9">
      <c r="A4644" s="123">
        <v>84795000</v>
      </c>
      <c r="B4644" s="124" t="s">
        <v>4518</v>
      </c>
      <c r="C4644" s="125"/>
      <c r="D4644" s="138">
        <v>17.380700000000001</v>
      </c>
      <c r="E4644" s="138">
        <v>19.774000000000001</v>
      </c>
      <c r="F4644" s="133"/>
      <c r="G4644" s="133"/>
      <c r="H4644" s="133"/>
      <c r="I4644" s="133"/>
    </row>
    <row r="4645" spans="1:9" ht="27">
      <c r="A4645" s="123">
        <v>84796000</v>
      </c>
      <c r="B4645" s="124" t="s">
        <v>4519</v>
      </c>
      <c r="C4645" s="125"/>
      <c r="D4645" s="136">
        <v>13.815099999999999</v>
      </c>
      <c r="E4645" s="136">
        <v>18.159600000000001</v>
      </c>
      <c r="F4645" s="133"/>
      <c r="G4645" s="133"/>
      <c r="H4645" s="133"/>
      <c r="I4645" s="133"/>
    </row>
    <row r="4646" spans="1:9" ht="27">
      <c r="A4646" s="123">
        <v>84797100</v>
      </c>
      <c r="B4646" s="126" t="s">
        <v>4520</v>
      </c>
      <c r="C4646" s="125"/>
      <c r="D4646" s="138">
        <v>2.4112</v>
      </c>
      <c r="E4646" s="138">
        <v>8.9808000000000003</v>
      </c>
      <c r="F4646" s="133"/>
      <c r="G4646" s="133"/>
      <c r="H4646" s="133"/>
      <c r="I4646" s="133"/>
    </row>
    <row r="4647" spans="1:9">
      <c r="A4647" s="123">
        <v>84798110</v>
      </c>
      <c r="B4647" s="124" t="s">
        <v>4521</v>
      </c>
      <c r="C4647" s="125"/>
      <c r="D4647" s="138">
        <v>2.1631999999999998</v>
      </c>
      <c r="E4647" s="138">
        <v>6.6036000000000001</v>
      </c>
      <c r="F4647" s="133"/>
      <c r="G4647" s="133"/>
      <c r="H4647" s="133"/>
      <c r="I4647" s="133"/>
    </row>
    <row r="4648" spans="1:9" ht="27">
      <c r="A4648" s="123">
        <v>84798190</v>
      </c>
      <c r="B4648" s="124" t="s">
        <v>4522</v>
      </c>
      <c r="C4648" s="125"/>
      <c r="D4648" s="138">
        <v>2.1095999999999999</v>
      </c>
      <c r="E4648" s="138">
        <v>7.9036999999999997</v>
      </c>
      <c r="F4648" s="133"/>
      <c r="G4648" s="133"/>
      <c r="H4648" s="133"/>
      <c r="I4648" s="133"/>
    </row>
    <row r="4649" spans="1:9">
      <c r="A4649" s="123">
        <v>84798210</v>
      </c>
      <c r="B4649" s="124" t="s">
        <v>4523</v>
      </c>
      <c r="C4649" s="125"/>
      <c r="D4649" s="138">
        <v>1.9764999999999999</v>
      </c>
      <c r="E4649" s="138">
        <v>4.1939000000000002</v>
      </c>
      <c r="F4649" s="133"/>
      <c r="G4649" s="133"/>
      <c r="H4649" s="133"/>
      <c r="I4649" s="133"/>
    </row>
    <row r="4650" spans="1:9">
      <c r="A4650" s="123">
        <v>84798290</v>
      </c>
      <c r="B4650" s="124" t="s">
        <v>200</v>
      </c>
      <c r="C4650" s="125"/>
      <c r="D4650" s="138">
        <v>2.7410000000000001</v>
      </c>
      <c r="E4650" s="138">
        <v>15.273999999999999</v>
      </c>
      <c r="F4650" s="133"/>
      <c r="G4650" s="133"/>
      <c r="H4650" s="133"/>
      <c r="I4650" s="133"/>
    </row>
    <row r="4651" spans="1:9">
      <c r="A4651" s="123">
        <v>84798911</v>
      </c>
      <c r="B4651" s="124" t="s">
        <v>4524</v>
      </c>
      <c r="C4651" s="125"/>
      <c r="D4651" s="138">
        <v>10.979100000000001</v>
      </c>
      <c r="E4651" s="138">
        <v>21.023800000000001</v>
      </c>
      <c r="F4651" s="133"/>
      <c r="G4651" s="133"/>
      <c r="H4651" s="133"/>
      <c r="I4651" s="133"/>
    </row>
    <row r="4652" spans="1:9" ht="40.5">
      <c r="A4652" s="123">
        <v>84798912</v>
      </c>
      <c r="B4652" s="124" t="s">
        <v>4525</v>
      </c>
      <c r="C4652" s="125"/>
      <c r="D4652" s="136">
        <v>16.3415</v>
      </c>
      <c r="E4652" s="136">
        <v>16.3415</v>
      </c>
      <c r="F4652" s="133"/>
      <c r="G4652" s="133"/>
      <c r="H4652" s="133"/>
      <c r="I4652" s="133"/>
    </row>
    <row r="4653" spans="1:9" ht="27">
      <c r="A4653" s="123">
        <v>84798922</v>
      </c>
      <c r="B4653" s="124" t="s">
        <v>4526</v>
      </c>
      <c r="C4653" s="125"/>
      <c r="D4653" s="138">
        <v>2.8898000000000001</v>
      </c>
      <c r="E4653" s="138">
        <v>12.849399999999999</v>
      </c>
      <c r="F4653" s="133"/>
      <c r="G4653" s="133"/>
      <c r="H4653" s="133"/>
      <c r="I4653" s="133"/>
    </row>
    <row r="4654" spans="1:9">
      <c r="A4654" s="123">
        <v>84798932</v>
      </c>
      <c r="B4654" s="124" t="s">
        <v>4527</v>
      </c>
      <c r="C4654" s="125"/>
      <c r="D4654" s="138">
        <v>25.601600000000001</v>
      </c>
      <c r="E4654" s="138">
        <v>20.694800000000001</v>
      </c>
      <c r="F4654" s="133"/>
      <c r="G4654" s="133"/>
      <c r="H4654" s="133"/>
      <c r="I4654" s="133"/>
    </row>
    <row r="4655" spans="1:9" ht="27">
      <c r="A4655" s="123">
        <v>84798991</v>
      </c>
      <c r="B4655" s="124" t="s">
        <v>4528</v>
      </c>
      <c r="C4655" s="125"/>
      <c r="D4655" s="136">
        <v>2.2416</v>
      </c>
      <c r="E4655" s="136">
        <v>4.4669999999999996</v>
      </c>
      <c r="F4655" s="133"/>
      <c r="G4655" s="133"/>
      <c r="H4655" s="133"/>
      <c r="I4655" s="133"/>
    </row>
    <row r="4656" spans="1:9" ht="27">
      <c r="A4656" s="123">
        <v>84798992</v>
      </c>
      <c r="B4656" s="124" t="s">
        <v>4529</v>
      </c>
      <c r="C4656" s="125"/>
      <c r="D4656" s="138">
        <v>42.681399999999996</v>
      </c>
      <c r="E4656" s="138">
        <v>50.901499999999999</v>
      </c>
      <c r="F4656" s="133"/>
      <c r="G4656" s="133"/>
      <c r="H4656" s="133"/>
      <c r="I4656" s="133"/>
    </row>
    <row r="4657" spans="1:9">
      <c r="A4657" s="123">
        <v>84798999</v>
      </c>
      <c r="B4657" s="124" t="s">
        <v>4530</v>
      </c>
      <c r="C4657" s="125"/>
      <c r="D4657" s="136">
        <v>1.9694</v>
      </c>
      <c r="E4657" s="136">
        <v>2.0933999999999999</v>
      </c>
      <c r="F4657" s="133"/>
      <c r="G4657" s="133"/>
      <c r="H4657" s="133"/>
      <c r="I4657" s="133"/>
    </row>
    <row r="4658" spans="1:9" ht="27">
      <c r="A4658" s="123">
        <v>84799010</v>
      </c>
      <c r="B4658" s="124" t="s">
        <v>4531</v>
      </c>
      <c r="C4658" s="125"/>
      <c r="D4658" s="138">
        <v>33.75</v>
      </c>
      <c r="E4658" s="138">
        <v>33.75</v>
      </c>
      <c r="F4658" s="133"/>
      <c r="G4658" s="133"/>
      <c r="H4658" s="133"/>
      <c r="I4658" s="133"/>
    </row>
    <row r="4659" spans="1:9">
      <c r="A4659" s="123">
        <v>84799090</v>
      </c>
      <c r="B4659" s="124" t="s">
        <v>4532</v>
      </c>
      <c r="C4659" s="125"/>
      <c r="D4659" s="138">
        <v>1.5409999999999999</v>
      </c>
      <c r="E4659" s="138">
        <v>5.3865999999999996</v>
      </c>
      <c r="F4659" s="133"/>
      <c r="G4659" s="133"/>
      <c r="H4659" s="133"/>
      <c r="I4659" s="133"/>
    </row>
    <row r="4660" spans="1:9">
      <c r="A4660" s="123">
        <v>84801000</v>
      </c>
      <c r="B4660" s="124" t="s">
        <v>4533</v>
      </c>
      <c r="C4660" s="125"/>
      <c r="D4660" s="138">
        <v>6.9242999999999997</v>
      </c>
      <c r="E4660" s="138">
        <v>13.853</v>
      </c>
      <c r="F4660" s="133"/>
      <c r="G4660" s="133"/>
      <c r="H4660" s="133"/>
      <c r="I4660" s="133"/>
    </row>
    <row r="4661" spans="1:9">
      <c r="A4661" s="123">
        <v>84802000</v>
      </c>
      <c r="B4661" s="124" t="s">
        <v>4534</v>
      </c>
      <c r="C4661" s="125"/>
      <c r="D4661" s="138">
        <v>1.8089</v>
      </c>
      <c r="E4661" s="138">
        <v>6.6783999999999999</v>
      </c>
      <c r="F4661" s="133"/>
      <c r="G4661" s="133"/>
      <c r="H4661" s="133"/>
      <c r="I4661" s="133"/>
    </row>
    <row r="4662" spans="1:9">
      <c r="A4662" s="123">
        <v>84803000</v>
      </c>
      <c r="B4662" s="124" t="s">
        <v>4535</v>
      </c>
      <c r="C4662" s="125"/>
      <c r="D4662" s="138">
        <v>2.5381999999999998</v>
      </c>
      <c r="E4662" s="138">
        <v>8.1876999999999995</v>
      </c>
      <c r="F4662" s="133"/>
      <c r="G4662" s="133"/>
      <c r="H4662" s="133"/>
      <c r="I4662" s="133"/>
    </row>
    <row r="4663" spans="1:9" ht="27">
      <c r="A4663" s="123">
        <v>84804100</v>
      </c>
      <c r="B4663" s="124" t="s">
        <v>4536</v>
      </c>
      <c r="C4663" s="125"/>
      <c r="D4663" s="136">
        <v>8.0128000000000004</v>
      </c>
      <c r="E4663" s="136">
        <v>19.561299999999999</v>
      </c>
      <c r="F4663" s="133"/>
      <c r="G4663" s="133"/>
      <c r="H4663" s="133"/>
      <c r="I4663" s="133"/>
    </row>
    <row r="4664" spans="1:9" ht="27">
      <c r="A4664" s="123">
        <v>84804910</v>
      </c>
      <c r="B4664" s="124" t="s">
        <v>4537</v>
      </c>
      <c r="C4664" s="125"/>
      <c r="D4664" s="138">
        <v>8.1250999999999998</v>
      </c>
      <c r="E4664" s="138">
        <v>13.3575</v>
      </c>
      <c r="F4664" s="133"/>
      <c r="G4664" s="133"/>
      <c r="H4664" s="133"/>
      <c r="I4664" s="133"/>
    </row>
    <row r="4665" spans="1:9">
      <c r="A4665" s="123">
        <v>84804990</v>
      </c>
      <c r="B4665" s="124" t="s">
        <v>4538</v>
      </c>
      <c r="C4665" s="125"/>
      <c r="D4665" s="138">
        <v>3.0194999999999999</v>
      </c>
      <c r="E4665" s="138">
        <v>4.3365</v>
      </c>
      <c r="F4665" s="133"/>
      <c r="G4665" s="133"/>
      <c r="H4665" s="133"/>
      <c r="I4665" s="133"/>
    </row>
    <row r="4666" spans="1:9">
      <c r="A4666" s="123">
        <v>84805000</v>
      </c>
      <c r="B4666" s="124" t="s">
        <v>4539</v>
      </c>
      <c r="C4666" s="125"/>
      <c r="D4666" s="136">
        <v>2.8769999999999998</v>
      </c>
      <c r="E4666" s="136">
        <v>8.9655000000000005</v>
      </c>
      <c r="F4666" s="133"/>
      <c r="G4666" s="133"/>
      <c r="H4666" s="133"/>
      <c r="I4666" s="133"/>
    </row>
    <row r="4667" spans="1:9">
      <c r="A4667" s="123">
        <v>84806000</v>
      </c>
      <c r="B4667" s="124" t="s">
        <v>4540</v>
      </c>
      <c r="C4667" s="125"/>
      <c r="D4667" s="138">
        <v>6.6788999999999996</v>
      </c>
      <c r="E4667" s="138">
        <v>12.978199999999999</v>
      </c>
      <c r="F4667" s="133"/>
      <c r="G4667" s="133"/>
      <c r="H4667" s="133"/>
      <c r="I4667" s="133"/>
    </row>
    <row r="4668" spans="1:9" ht="27">
      <c r="A4668" s="123">
        <v>84807100</v>
      </c>
      <c r="B4668" s="124" t="s">
        <v>4541</v>
      </c>
      <c r="C4668" s="125"/>
      <c r="D4668" s="138">
        <v>3.7917000000000001</v>
      </c>
      <c r="E4668" s="138">
        <v>9.0431000000000008</v>
      </c>
      <c r="F4668" s="133"/>
      <c r="G4668" s="133"/>
      <c r="H4668" s="133"/>
      <c r="I4668" s="133"/>
    </row>
    <row r="4669" spans="1:9">
      <c r="A4669" s="123">
        <v>84807910</v>
      </c>
      <c r="B4669" s="124" t="s">
        <v>4542</v>
      </c>
      <c r="C4669" s="125"/>
      <c r="D4669" s="138">
        <v>6.6836000000000002</v>
      </c>
      <c r="E4669" s="138">
        <v>14.348100000000001</v>
      </c>
      <c r="F4669" s="133"/>
      <c r="G4669" s="133"/>
      <c r="H4669" s="133"/>
      <c r="I4669" s="133"/>
    </row>
    <row r="4670" spans="1:9">
      <c r="A4670" s="123">
        <v>84807990</v>
      </c>
      <c r="B4670" s="124" t="s">
        <v>200</v>
      </c>
      <c r="C4670" s="125"/>
      <c r="D4670" s="136">
        <v>5.8</v>
      </c>
      <c r="E4670" s="136">
        <v>10.824</v>
      </c>
      <c r="F4670" s="133"/>
      <c r="G4670" s="133"/>
      <c r="H4670" s="133"/>
      <c r="I4670" s="133"/>
    </row>
    <row r="4671" spans="1:9" ht="27">
      <c r="A4671" s="123">
        <v>84811000</v>
      </c>
      <c r="B4671" s="124" t="s">
        <v>4543</v>
      </c>
      <c r="C4671" s="125"/>
      <c r="D4671" s="138">
        <v>6.5841000000000003</v>
      </c>
      <c r="E4671" s="138">
        <v>13.250500000000001</v>
      </c>
      <c r="F4671" s="133"/>
      <c r="G4671" s="133"/>
      <c r="H4671" s="133"/>
      <c r="I4671" s="133"/>
    </row>
    <row r="4672" spans="1:9">
      <c r="A4672" s="123">
        <v>84812011</v>
      </c>
      <c r="B4672" s="124" t="s">
        <v>4544</v>
      </c>
      <c r="C4672" s="125"/>
      <c r="D4672" s="136">
        <v>7.2493999999999996</v>
      </c>
      <c r="E4672" s="136">
        <v>14.8048</v>
      </c>
      <c r="F4672" s="133"/>
      <c r="G4672" s="133"/>
      <c r="H4672" s="133"/>
      <c r="I4672" s="133"/>
    </row>
    <row r="4673" spans="1:9" ht="27">
      <c r="A4673" s="123">
        <v>84812019</v>
      </c>
      <c r="B4673" s="124" t="s">
        <v>4545</v>
      </c>
      <c r="C4673" s="125"/>
      <c r="D4673" s="138">
        <v>4.6208999999999998</v>
      </c>
      <c r="E4673" s="138">
        <v>7.9108000000000001</v>
      </c>
      <c r="F4673" s="133"/>
      <c r="G4673" s="133"/>
      <c r="H4673" s="133"/>
      <c r="I4673" s="133"/>
    </row>
    <row r="4674" spans="1:9">
      <c r="A4674" s="123">
        <v>84812090</v>
      </c>
      <c r="B4674" s="124" t="s">
        <v>4546</v>
      </c>
      <c r="C4674" s="125"/>
      <c r="D4674" s="136">
        <v>5.5830000000000002</v>
      </c>
      <c r="E4674" s="136">
        <v>10.663399999999999</v>
      </c>
      <c r="F4674" s="133"/>
      <c r="G4674" s="133"/>
      <c r="H4674" s="133"/>
      <c r="I4674" s="133"/>
    </row>
    <row r="4675" spans="1:9">
      <c r="A4675" s="123">
        <v>84813000</v>
      </c>
      <c r="B4675" s="124" t="s">
        <v>4547</v>
      </c>
      <c r="C4675" s="125"/>
      <c r="D4675" s="138">
        <v>2.2646000000000002</v>
      </c>
      <c r="E4675" s="138">
        <v>5.6101999999999999</v>
      </c>
      <c r="F4675" s="133"/>
      <c r="G4675" s="133"/>
      <c r="H4675" s="133"/>
      <c r="I4675" s="133"/>
    </row>
    <row r="4676" spans="1:9">
      <c r="A4676" s="123">
        <v>84814000</v>
      </c>
      <c r="B4676" s="124" t="s">
        <v>4548</v>
      </c>
      <c r="C4676" s="125"/>
      <c r="D4676" s="136">
        <v>2.2999999999999998</v>
      </c>
      <c r="E4676" s="136">
        <v>6.1001000000000003</v>
      </c>
      <c r="F4676" s="133"/>
      <c r="G4676" s="133"/>
      <c r="H4676" s="133"/>
      <c r="I4676" s="133"/>
    </row>
    <row r="4677" spans="1:9" ht="27">
      <c r="A4677" s="123">
        <v>84818011</v>
      </c>
      <c r="B4677" s="124" t="s">
        <v>4549</v>
      </c>
      <c r="C4677" s="125"/>
      <c r="D4677" s="138">
        <v>4.8593000000000002</v>
      </c>
      <c r="E4677" s="138">
        <v>17.905999999999999</v>
      </c>
      <c r="F4677" s="133"/>
      <c r="G4677" s="133"/>
      <c r="H4677" s="133"/>
      <c r="I4677" s="133"/>
    </row>
    <row r="4678" spans="1:9">
      <c r="A4678" s="123">
        <v>84818019</v>
      </c>
      <c r="B4678" s="124" t="s">
        <v>4550</v>
      </c>
      <c r="C4678" s="125"/>
      <c r="D4678" s="136">
        <v>5.5667</v>
      </c>
      <c r="E4678" s="136">
        <v>13.331799999999999</v>
      </c>
      <c r="F4678" s="133"/>
      <c r="G4678" s="133"/>
      <c r="H4678" s="133"/>
      <c r="I4678" s="133"/>
    </row>
    <row r="4679" spans="1:9" ht="27">
      <c r="A4679" s="123">
        <v>84818021</v>
      </c>
      <c r="B4679" s="124" t="s">
        <v>4551</v>
      </c>
      <c r="C4679" s="125"/>
      <c r="D4679" s="138">
        <v>11.446899999999999</v>
      </c>
      <c r="E4679" s="138">
        <v>11.446899999999999</v>
      </c>
      <c r="F4679" s="133"/>
      <c r="G4679" s="133"/>
      <c r="H4679" s="133"/>
      <c r="I4679" s="133"/>
    </row>
    <row r="4680" spans="1:9">
      <c r="A4680" s="123">
        <v>84818029</v>
      </c>
      <c r="B4680" s="124" t="s">
        <v>4552</v>
      </c>
      <c r="C4680" s="125"/>
      <c r="D4680" s="136">
        <v>4.3371000000000004</v>
      </c>
      <c r="E4680" s="136">
        <v>11.0152</v>
      </c>
      <c r="F4680" s="133"/>
      <c r="G4680" s="133"/>
      <c r="H4680" s="133"/>
      <c r="I4680" s="133"/>
    </row>
    <row r="4681" spans="1:9" ht="27">
      <c r="A4681" s="123">
        <v>84818031</v>
      </c>
      <c r="B4681" s="124" t="s">
        <v>4553</v>
      </c>
      <c r="C4681" s="125"/>
      <c r="D4681" s="138">
        <v>4.5723000000000003</v>
      </c>
      <c r="E4681" s="138">
        <v>5.5888999999999998</v>
      </c>
      <c r="F4681" s="133"/>
      <c r="G4681" s="133"/>
      <c r="H4681" s="133"/>
      <c r="I4681" s="133"/>
    </row>
    <row r="4682" spans="1:9">
      <c r="A4682" s="123">
        <v>84818039</v>
      </c>
      <c r="B4682" s="124" t="s">
        <v>4554</v>
      </c>
      <c r="C4682" s="125"/>
      <c r="D4682" s="138">
        <v>8.8823000000000008</v>
      </c>
      <c r="E4682" s="138">
        <v>19.943999999999999</v>
      </c>
      <c r="F4682" s="133"/>
      <c r="G4682" s="133"/>
      <c r="H4682" s="133"/>
      <c r="I4682" s="133"/>
    </row>
    <row r="4683" spans="1:9" ht="27">
      <c r="A4683" s="123">
        <v>84818091</v>
      </c>
      <c r="B4683" s="124" t="s">
        <v>4555</v>
      </c>
      <c r="C4683" s="125"/>
      <c r="D4683" s="138">
        <v>2.5489999999999999</v>
      </c>
      <c r="E4683" s="138">
        <v>4.5613999999999999</v>
      </c>
      <c r="F4683" s="133"/>
      <c r="G4683" s="133"/>
      <c r="H4683" s="133"/>
      <c r="I4683" s="133"/>
    </row>
    <row r="4684" spans="1:9">
      <c r="A4684" s="123">
        <v>84818092</v>
      </c>
      <c r="B4684" s="124" t="s">
        <v>4556</v>
      </c>
      <c r="C4684" s="125"/>
      <c r="D4684" s="138">
        <v>3.1164000000000001</v>
      </c>
      <c r="E4684" s="138">
        <v>5.7873000000000001</v>
      </c>
      <c r="F4684" s="133"/>
      <c r="G4684" s="133"/>
      <c r="H4684" s="133"/>
      <c r="I4684" s="133"/>
    </row>
    <row r="4685" spans="1:9">
      <c r="A4685" s="123">
        <v>84818093</v>
      </c>
      <c r="B4685" s="124" t="s">
        <v>4557</v>
      </c>
      <c r="C4685" s="125"/>
      <c r="D4685" s="138">
        <v>4.3891</v>
      </c>
      <c r="E4685" s="138">
        <v>8.5044000000000004</v>
      </c>
      <c r="F4685" s="133"/>
      <c r="G4685" s="133"/>
      <c r="H4685" s="133"/>
      <c r="I4685" s="133"/>
    </row>
    <row r="4686" spans="1:9">
      <c r="A4686" s="123">
        <v>84818094</v>
      </c>
      <c r="B4686" s="124" t="s">
        <v>4558</v>
      </c>
      <c r="C4686" s="125"/>
      <c r="D4686" s="138">
        <v>8.3874999999999993</v>
      </c>
      <c r="E4686" s="138">
        <v>9.6404999999999994</v>
      </c>
      <c r="F4686" s="133"/>
      <c r="G4686" s="133"/>
      <c r="H4686" s="133"/>
      <c r="I4686" s="133"/>
    </row>
    <row r="4687" spans="1:9">
      <c r="A4687" s="123">
        <v>84818095</v>
      </c>
      <c r="B4687" s="124" t="s">
        <v>4559</v>
      </c>
      <c r="C4687" s="125"/>
      <c r="D4687" s="138">
        <v>3.9824999999999999</v>
      </c>
      <c r="E4687" s="138">
        <v>7.9096000000000002</v>
      </c>
      <c r="F4687" s="133"/>
      <c r="G4687" s="133"/>
      <c r="H4687" s="133"/>
      <c r="I4687" s="133"/>
    </row>
    <row r="4688" spans="1:9">
      <c r="A4688" s="123">
        <v>84818096</v>
      </c>
      <c r="B4688" s="124" t="s">
        <v>4560</v>
      </c>
      <c r="C4688" s="125"/>
      <c r="D4688" s="136">
        <v>5.5522999999999998</v>
      </c>
      <c r="E4688" s="136">
        <v>10.0563</v>
      </c>
      <c r="F4688" s="133"/>
      <c r="G4688" s="133"/>
      <c r="H4688" s="133"/>
      <c r="I4688" s="133"/>
    </row>
    <row r="4689" spans="1:9">
      <c r="A4689" s="123">
        <v>84818097</v>
      </c>
      <c r="B4689" s="124" t="s">
        <v>4561</v>
      </c>
      <c r="C4689" s="125"/>
      <c r="D4689" s="136">
        <v>2.2484000000000002</v>
      </c>
      <c r="E4689" s="136">
        <v>6.931</v>
      </c>
      <c r="F4689" s="133"/>
      <c r="G4689" s="133"/>
      <c r="H4689" s="133"/>
      <c r="I4689" s="133"/>
    </row>
    <row r="4690" spans="1:9">
      <c r="A4690" s="123">
        <v>84818099</v>
      </c>
      <c r="B4690" s="124" t="s">
        <v>4562</v>
      </c>
      <c r="C4690" s="125"/>
      <c r="D4690" s="136">
        <v>3.2618</v>
      </c>
      <c r="E4690" s="136">
        <v>10.3192</v>
      </c>
      <c r="F4690" s="133"/>
      <c r="G4690" s="133"/>
      <c r="H4690" s="133"/>
      <c r="I4690" s="133"/>
    </row>
    <row r="4691" spans="1:9">
      <c r="A4691" s="123">
        <v>84819010</v>
      </c>
      <c r="B4691" s="124" t="s">
        <v>4563</v>
      </c>
      <c r="C4691" s="125"/>
      <c r="D4691" s="136">
        <v>2.7844000000000002</v>
      </c>
      <c r="E4691" s="136">
        <v>4.9645000000000001</v>
      </c>
      <c r="F4691" s="133"/>
      <c r="G4691" s="133"/>
      <c r="H4691" s="133"/>
      <c r="I4691" s="133"/>
    </row>
    <row r="4692" spans="1:9">
      <c r="A4692" s="123">
        <v>84819090</v>
      </c>
      <c r="B4692" s="124" t="s">
        <v>4564</v>
      </c>
      <c r="C4692" s="125"/>
      <c r="D4692" s="138">
        <v>2.7359</v>
      </c>
      <c r="E4692" s="138">
        <v>5.7866999999999997</v>
      </c>
      <c r="F4692" s="133"/>
      <c r="G4692" s="133"/>
      <c r="H4692" s="133"/>
      <c r="I4692" s="133"/>
    </row>
    <row r="4693" spans="1:9">
      <c r="A4693" s="123">
        <v>84821010</v>
      </c>
      <c r="B4693" s="124" t="s">
        <v>4565</v>
      </c>
      <c r="C4693" s="125"/>
      <c r="D4693" s="136">
        <v>1.7193000000000001</v>
      </c>
      <c r="E4693" s="136">
        <v>2.7585999999999999</v>
      </c>
      <c r="F4693" s="133"/>
      <c r="G4693" s="133"/>
      <c r="H4693" s="133"/>
      <c r="I4693" s="133"/>
    </row>
    <row r="4694" spans="1:9">
      <c r="A4694" s="123">
        <v>84821090</v>
      </c>
      <c r="B4694" s="124" t="s">
        <v>4566</v>
      </c>
      <c r="C4694" s="125"/>
      <c r="D4694" s="138">
        <v>2.6715</v>
      </c>
      <c r="E4694" s="138">
        <v>5.2243000000000004</v>
      </c>
      <c r="F4694" s="133"/>
      <c r="G4694" s="133"/>
      <c r="H4694" s="133"/>
      <c r="I4694" s="133"/>
    </row>
    <row r="4695" spans="1:9">
      <c r="A4695" s="123">
        <v>84822010</v>
      </c>
      <c r="B4695" s="124" t="s">
        <v>4567</v>
      </c>
      <c r="C4695" s="125"/>
      <c r="D4695" s="136">
        <v>2.3010000000000002</v>
      </c>
      <c r="E4695" s="136">
        <v>5.3064</v>
      </c>
      <c r="F4695" s="133"/>
      <c r="G4695" s="133"/>
      <c r="H4695" s="133"/>
      <c r="I4695" s="133"/>
    </row>
    <row r="4696" spans="1:9">
      <c r="A4696" s="123">
        <v>84822090</v>
      </c>
      <c r="B4696" s="124" t="s">
        <v>4568</v>
      </c>
      <c r="C4696" s="125"/>
      <c r="D4696" s="138">
        <v>6.1795</v>
      </c>
      <c r="E4696" s="138">
        <v>11.7257</v>
      </c>
      <c r="F4696" s="133"/>
      <c r="G4696" s="133"/>
      <c r="H4696" s="133"/>
      <c r="I4696" s="133"/>
    </row>
    <row r="4697" spans="1:9">
      <c r="A4697" s="123">
        <v>84823000</v>
      </c>
      <c r="B4697" s="124" t="s">
        <v>4569</v>
      </c>
      <c r="C4697" s="125"/>
      <c r="D4697" s="136">
        <v>3.3957000000000002</v>
      </c>
      <c r="E4697" s="136">
        <v>7.5372000000000003</v>
      </c>
      <c r="F4697" s="133"/>
      <c r="G4697" s="133"/>
      <c r="H4697" s="133"/>
      <c r="I4697" s="133"/>
    </row>
    <row r="4698" spans="1:9" ht="27">
      <c r="A4698" s="123">
        <v>84824000</v>
      </c>
      <c r="B4698" s="126" t="s">
        <v>4570</v>
      </c>
      <c r="C4698" s="125"/>
      <c r="D4698" s="138">
        <v>3.7766999999999999</v>
      </c>
      <c r="E4698" s="138">
        <v>8.1096000000000004</v>
      </c>
      <c r="F4698" s="133"/>
      <c r="G4698" s="133"/>
      <c r="H4698" s="133"/>
      <c r="I4698" s="133"/>
    </row>
    <row r="4699" spans="1:9">
      <c r="A4699" s="123">
        <v>84825010</v>
      </c>
      <c r="B4699" s="124" t="s">
        <v>4571</v>
      </c>
      <c r="C4699" s="125"/>
      <c r="D4699" s="136">
        <v>4.1775000000000002</v>
      </c>
      <c r="E4699" s="136">
        <v>6.7133000000000003</v>
      </c>
      <c r="F4699" s="133"/>
      <c r="G4699" s="133"/>
      <c r="H4699" s="133"/>
      <c r="I4699" s="133"/>
    </row>
    <row r="4700" spans="1:9" ht="27">
      <c r="A4700" s="123">
        <v>84825090</v>
      </c>
      <c r="B4700" s="124" t="s">
        <v>4572</v>
      </c>
      <c r="C4700" s="125"/>
      <c r="D4700" s="138">
        <v>1.1951000000000001</v>
      </c>
      <c r="E4700" s="138">
        <v>3.5348000000000002</v>
      </c>
      <c r="F4700" s="133"/>
      <c r="G4700" s="133"/>
      <c r="H4700" s="133"/>
      <c r="I4700" s="133"/>
    </row>
    <row r="4701" spans="1:9">
      <c r="A4701" s="123">
        <v>84828000</v>
      </c>
      <c r="B4701" s="124" t="s">
        <v>4573</v>
      </c>
      <c r="C4701" s="125"/>
      <c r="D4701" s="138">
        <v>2.6793999999999998</v>
      </c>
      <c r="E4701" s="138">
        <v>5.6957000000000004</v>
      </c>
      <c r="F4701" s="133"/>
      <c r="G4701" s="133"/>
      <c r="H4701" s="133"/>
      <c r="I4701" s="133"/>
    </row>
    <row r="4702" spans="1:9" ht="27">
      <c r="A4702" s="123">
        <v>84829119</v>
      </c>
      <c r="B4702" s="124" t="s">
        <v>4574</v>
      </c>
      <c r="C4702" s="125"/>
      <c r="D4702" s="138">
        <v>3.3064</v>
      </c>
      <c r="E4702" s="138">
        <v>3.4186000000000001</v>
      </c>
      <c r="F4702" s="133"/>
      <c r="G4702" s="133"/>
      <c r="H4702" s="133"/>
      <c r="I4702" s="133"/>
    </row>
    <row r="4703" spans="1:9">
      <c r="A4703" s="123">
        <v>84829120</v>
      </c>
      <c r="B4703" s="124" t="s">
        <v>4575</v>
      </c>
      <c r="C4703" s="125"/>
      <c r="D4703" s="138">
        <v>2.1814</v>
      </c>
      <c r="E4703" s="138">
        <v>5.8461999999999996</v>
      </c>
      <c r="F4703" s="133"/>
      <c r="G4703" s="133"/>
      <c r="H4703" s="133"/>
      <c r="I4703" s="133"/>
    </row>
    <row r="4704" spans="1:9" ht="27">
      <c r="A4704" s="123">
        <v>84829130</v>
      </c>
      <c r="B4704" s="124" t="s">
        <v>4576</v>
      </c>
      <c r="C4704" s="125"/>
      <c r="D4704" s="136">
        <v>3.5306999999999999</v>
      </c>
      <c r="E4704" s="136">
        <v>4.7877999999999998</v>
      </c>
      <c r="F4704" s="133"/>
      <c r="G4704" s="133"/>
      <c r="H4704" s="133"/>
      <c r="I4704" s="133"/>
    </row>
    <row r="4705" spans="1:9" ht="27">
      <c r="A4705" s="123">
        <v>84829190</v>
      </c>
      <c r="B4705" s="124" t="s">
        <v>4577</v>
      </c>
      <c r="C4705" s="125"/>
      <c r="D4705" s="138">
        <v>2.6156999999999999</v>
      </c>
      <c r="E4705" s="138">
        <v>3.4622000000000002</v>
      </c>
      <c r="F4705" s="133"/>
      <c r="G4705" s="133"/>
      <c r="H4705" s="133"/>
      <c r="I4705" s="133"/>
    </row>
    <row r="4706" spans="1:9">
      <c r="A4706" s="123">
        <v>84829910</v>
      </c>
      <c r="B4706" s="124" t="s">
        <v>4578</v>
      </c>
      <c r="C4706" s="125"/>
      <c r="D4706" s="136">
        <v>1.0907</v>
      </c>
      <c r="E4706" s="136">
        <v>1.2667999999999999</v>
      </c>
      <c r="F4706" s="133"/>
      <c r="G4706" s="133"/>
      <c r="H4706" s="133"/>
      <c r="I4706" s="133"/>
    </row>
    <row r="4707" spans="1:9">
      <c r="A4707" s="123">
        <v>84829990</v>
      </c>
      <c r="B4707" s="124" t="s">
        <v>4579</v>
      </c>
      <c r="C4707" s="125"/>
      <c r="D4707" s="138">
        <v>2.7166999999999999</v>
      </c>
      <c r="E4707" s="138">
        <v>7.2035</v>
      </c>
      <c r="F4707" s="133"/>
      <c r="G4707" s="133"/>
      <c r="H4707" s="133"/>
      <c r="I4707" s="133"/>
    </row>
    <row r="4708" spans="1:9">
      <c r="A4708" s="123">
        <v>84831011</v>
      </c>
      <c r="B4708" s="124" t="s">
        <v>4580</v>
      </c>
      <c r="C4708" s="125"/>
      <c r="D4708" s="136">
        <v>3.1587000000000001</v>
      </c>
      <c r="E4708" s="136">
        <v>7.2355</v>
      </c>
      <c r="F4708" s="133"/>
      <c r="G4708" s="133"/>
      <c r="H4708" s="133"/>
      <c r="I4708" s="133"/>
    </row>
    <row r="4709" spans="1:9">
      <c r="A4709" s="123">
        <v>84831019</v>
      </c>
      <c r="B4709" s="124" t="s">
        <v>4581</v>
      </c>
      <c r="C4709" s="125"/>
      <c r="D4709" s="138">
        <v>2.1608999999999998</v>
      </c>
      <c r="E4709" s="138">
        <v>2.5062000000000002</v>
      </c>
      <c r="F4709" s="133"/>
      <c r="G4709" s="133"/>
      <c r="H4709" s="133"/>
      <c r="I4709" s="133"/>
    </row>
    <row r="4710" spans="1:9">
      <c r="A4710" s="123">
        <v>84831020</v>
      </c>
      <c r="B4710" s="124" t="s">
        <v>4582</v>
      </c>
      <c r="C4710" s="125"/>
      <c r="D4710" s="138">
        <v>3.7366000000000001</v>
      </c>
      <c r="E4710" s="138">
        <v>5.3373999999999997</v>
      </c>
      <c r="F4710" s="133"/>
      <c r="G4710" s="133"/>
      <c r="H4710" s="133"/>
      <c r="I4710" s="133"/>
    </row>
    <row r="4711" spans="1:9">
      <c r="A4711" s="123">
        <v>84831030</v>
      </c>
      <c r="B4711" s="124" t="s">
        <v>4583</v>
      </c>
      <c r="C4711" s="125"/>
      <c r="D4711" s="138">
        <v>2.9853000000000001</v>
      </c>
      <c r="E4711" s="138">
        <v>5.4893999999999998</v>
      </c>
      <c r="F4711" s="133"/>
      <c r="G4711" s="133"/>
      <c r="H4711" s="133"/>
      <c r="I4711" s="133"/>
    </row>
    <row r="4712" spans="1:9">
      <c r="A4712" s="123">
        <v>84831040</v>
      </c>
      <c r="B4712" s="124" t="s">
        <v>4584</v>
      </c>
      <c r="C4712" s="125"/>
      <c r="D4712" s="138">
        <v>2.3561000000000001</v>
      </c>
      <c r="E4712" s="138">
        <v>9.2043999999999997</v>
      </c>
      <c r="F4712" s="133"/>
      <c r="G4712" s="133"/>
      <c r="H4712" s="133"/>
      <c r="I4712" s="133"/>
    </row>
    <row r="4713" spans="1:9">
      <c r="A4713" s="123">
        <v>84831090</v>
      </c>
      <c r="B4713" s="124" t="s">
        <v>381</v>
      </c>
      <c r="C4713" s="125"/>
      <c r="D4713" s="138">
        <v>5.5034999999999998</v>
      </c>
      <c r="E4713" s="138">
        <v>7.9557000000000002</v>
      </c>
      <c r="F4713" s="133"/>
      <c r="G4713" s="133"/>
      <c r="H4713" s="133"/>
      <c r="I4713" s="133"/>
    </row>
    <row r="4714" spans="1:9" ht="27">
      <c r="A4714" s="123">
        <v>84832000</v>
      </c>
      <c r="B4714" s="124" t="s">
        <v>4585</v>
      </c>
      <c r="C4714" s="125"/>
      <c r="D4714" s="138">
        <v>4.7605000000000004</v>
      </c>
      <c r="E4714" s="138">
        <v>8.6240000000000006</v>
      </c>
      <c r="F4714" s="133"/>
      <c r="G4714" s="133"/>
      <c r="H4714" s="133"/>
      <c r="I4714" s="133"/>
    </row>
    <row r="4715" spans="1:9">
      <c r="A4715" s="123">
        <v>84833010</v>
      </c>
      <c r="B4715" s="124" t="s">
        <v>4586</v>
      </c>
      <c r="C4715" s="125"/>
      <c r="D4715" s="138">
        <v>5.9795999999999996</v>
      </c>
      <c r="E4715" s="138">
        <v>6.9778000000000002</v>
      </c>
      <c r="F4715" s="133"/>
      <c r="G4715" s="133"/>
      <c r="H4715" s="133"/>
      <c r="I4715" s="133"/>
    </row>
    <row r="4716" spans="1:9" ht="27">
      <c r="A4716" s="123">
        <v>84833021</v>
      </c>
      <c r="B4716" s="124" t="s">
        <v>4587</v>
      </c>
      <c r="C4716" s="125"/>
      <c r="D4716" s="138">
        <v>2.4161999999999999</v>
      </c>
      <c r="E4716" s="138">
        <v>3.8677000000000001</v>
      </c>
      <c r="F4716" s="133"/>
      <c r="G4716" s="133"/>
      <c r="H4716" s="133"/>
      <c r="I4716" s="133"/>
    </row>
    <row r="4717" spans="1:9">
      <c r="A4717" s="123">
        <v>84833029</v>
      </c>
      <c r="B4717" s="124" t="s">
        <v>4588</v>
      </c>
      <c r="C4717" s="125"/>
      <c r="D4717" s="136">
        <v>3.5750000000000002</v>
      </c>
      <c r="E4717" s="136">
        <v>6.0164</v>
      </c>
      <c r="F4717" s="133"/>
      <c r="G4717" s="133"/>
      <c r="H4717" s="133"/>
      <c r="I4717" s="133"/>
    </row>
    <row r="4718" spans="1:9">
      <c r="A4718" s="123">
        <v>84833090</v>
      </c>
      <c r="B4718" s="124" t="s">
        <v>4589</v>
      </c>
      <c r="C4718" s="125"/>
      <c r="D4718" s="138">
        <v>4.5118999999999998</v>
      </c>
      <c r="E4718" s="138">
        <v>8.8206000000000007</v>
      </c>
      <c r="F4718" s="133"/>
      <c r="G4718" s="133"/>
      <c r="H4718" s="133"/>
      <c r="I4718" s="133"/>
    </row>
    <row r="4719" spans="1:9">
      <c r="A4719" s="123">
        <v>84834010</v>
      </c>
      <c r="B4719" s="124" t="s">
        <v>4590</v>
      </c>
      <c r="C4719" s="125"/>
      <c r="D4719" s="136">
        <v>3.5535999999999999</v>
      </c>
      <c r="E4719" s="136">
        <v>6.4242999999999997</v>
      </c>
      <c r="F4719" s="133"/>
      <c r="G4719" s="133"/>
      <c r="H4719" s="133"/>
      <c r="I4719" s="133"/>
    </row>
    <row r="4720" spans="1:9" ht="27">
      <c r="A4720" s="123">
        <v>84834090</v>
      </c>
      <c r="B4720" s="124" t="s">
        <v>4591</v>
      </c>
      <c r="C4720" s="125"/>
      <c r="D4720" s="138">
        <v>2.6570999999999998</v>
      </c>
      <c r="E4720" s="138">
        <v>6.1619999999999999</v>
      </c>
      <c r="F4720" s="133"/>
      <c r="G4720" s="133"/>
      <c r="H4720" s="133"/>
      <c r="I4720" s="133"/>
    </row>
    <row r="4721" spans="1:9">
      <c r="A4721" s="123">
        <v>84835010</v>
      </c>
      <c r="B4721" s="124" t="s">
        <v>4592</v>
      </c>
      <c r="C4721" s="125"/>
      <c r="D4721" s="138">
        <v>2.8971</v>
      </c>
      <c r="E4721" s="138">
        <v>6.7483000000000004</v>
      </c>
      <c r="F4721" s="133"/>
      <c r="G4721" s="133"/>
      <c r="H4721" s="133"/>
      <c r="I4721" s="133"/>
    </row>
    <row r="4722" spans="1:9">
      <c r="A4722" s="123">
        <v>84835090</v>
      </c>
      <c r="B4722" s="124" t="s">
        <v>200</v>
      </c>
      <c r="C4722" s="125"/>
      <c r="D4722" s="138">
        <v>3.0665</v>
      </c>
      <c r="E4722" s="138">
        <v>7.8977000000000004</v>
      </c>
      <c r="F4722" s="133"/>
      <c r="G4722" s="133"/>
      <c r="H4722" s="133"/>
      <c r="I4722" s="133"/>
    </row>
    <row r="4723" spans="1:9">
      <c r="A4723" s="123">
        <v>84836011</v>
      </c>
      <c r="B4723" s="124" t="s">
        <v>4593</v>
      </c>
      <c r="C4723" s="125"/>
      <c r="D4723" s="138">
        <v>3.4554999999999998</v>
      </c>
      <c r="E4723" s="138">
        <v>6.7461000000000002</v>
      </c>
      <c r="F4723" s="133"/>
      <c r="G4723" s="133"/>
      <c r="H4723" s="133"/>
      <c r="I4723" s="133"/>
    </row>
    <row r="4724" spans="1:9">
      <c r="A4724" s="123">
        <v>84836019</v>
      </c>
      <c r="B4724" s="124" t="s">
        <v>4594</v>
      </c>
      <c r="C4724" s="125"/>
      <c r="D4724" s="138">
        <v>2.3138999999999998</v>
      </c>
      <c r="E4724" s="138">
        <v>5.0281000000000002</v>
      </c>
      <c r="F4724" s="133"/>
      <c r="G4724" s="133"/>
      <c r="H4724" s="133"/>
      <c r="I4724" s="133"/>
    </row>
    <row r="4725" spans="1:9" ht="27">
      <c r="A4725" s="123">
        <v>84836090</v>
      </c>
      <c r="B4725" s="124" t="s">
        <v>4595</v>
      </c>
      <c r="C4725" s="125"/>
      <c r="D4725" s="138">
        <v>6.7210999999999999</v>
      </c>
      <c r="E4725" s="138">
        <v>13.7651</v>
      </c>
      <c r="F4725" s="133"/>
      <c r="G4725" s="133"/>
      <c r="H4725" s="133"/>
      <c r="I4725" s="133"/>
    </row>
    <row r="4726" spans="1:9" ht="27">
      <c r="A4726" s="123">
        <v>84839000</v>
      </c>
      <c r="B4726" s="126" t="s">
        <v>4596</v>
      </c>
      <c r="C4726" s="125"/>
      <c r="D4726" s="138">
        <v>5.0267999999999997</v>
      </c>
      <c r="E4726" s="138">
        <v>11.2453</v>
      </c>
      <c r="F4726" s="133"/>
      <c r="G4726" s="133"/>
      <c r="H4726" s="133"/>
      <c r="I4726" s="133"/>
    </row>
    <row r="4727" spans="1:9">
      <c r="A4727" s="123">
        <v>84841000</v>
      </c>
      <c r="B4727" s="124" t="s">
        <v>4597</v>
      </c>
      <c r="C4727" s="125"/>
      <c r="D4727" s="136">
        <v>6.3784999999999998</v>
      </c>
      <c r="E4727" s="136">
        <v>13.858599999999999</v>
      </c>
      <c r="F4727" s="133"/>
      <c r="G4727" s="133"/>
      <c r="H4727" s="133"/>
      <c r="I4727" s="133"/>
    </row>
    <row r="4728" spans="1:9" ht="27">
      <c r="A4728" s="123">
        <v>84842000</v>
      </c>
      <c r="B4728" s="124" t="s">
        <v>4598</v>
      </c>
      <c r="C4728" s="125"/>
      <c r="D4728" s="138">
        <v>6.8006000000000002</v>
      </c>
      <c r="E4728" s="138">
        <v>21.4086</v>
      </c>
      <c r="F4728" s="133"/>
      <c r="G4728" s="133"/>
      <c r="H4728" s="133"/>
      <c r="I4728" s="133"/>
    </row>
    <row r="4729" spans="1:9">
      <c r="A4729" s="123">
        <v>84849000</v>
      </c>
      <c r="B4729" s="124" t="s">
        <v>4599</v>
      </c>
      <c r="C4729" s="125"/>
      <c r="D4729" s="138">
        <v>15.517899999999999</v>
      </c>
      <c r="E4729" s="138">
        <v>17.8996</v>
      </c>
      <c r="F4729" s="133"/>
      <c r="G4729" s="133"/>
      <c r="H4729" s="133"/>
      <c r="I4729" s="133"/>
    </row>
    <row r="4730" spans="1:9" ht="27">
      <c r="A4730" s="123">
        <v>84852000</v>
      </c>
      <c r="B4730" s="126" t="s">
        <v>4600</v>
      </c>
      <c r="C4730" s="125"/>
      <c r="D4730" s="138">
        <v>16.283999999999999</v>
      </c>
      <c r="E4730" s="138">
        <v>33.267800000000001</v>
      </c>
      <c r="F4730" s="133"/>
      <c r="G4730" s="133"/>
      <c r="H4730" s="133"/>
      <c r="I4730" s="133"/>
    </row>
    <row r="4731" spans="1:9">
      <c r="A4731" s="123">
        <v>84858000</v>
      </c>
      <c r="B4731" s="126" t="s">
        <v>2008</v>
      </c>
      <c r="C4731" s="125"/>
      <c r="D4731" s="138">
        <v>4.8936000000000002</v>
      </c>
      <c r="E4731" s="138">
        <v>4.8936000000000002</v>
      </c>
      <c r="F4731" s="133"/>
      <c r="G4731" s="133"/>
      <c r="H4731" s="133"/>
      <c r="I4731" s="133"/>
    </row>
    <row r="4732" spans="1:9">
      <c r="A4732" s="123">
        <v>84859000</v>
      </c>
      <c r="B4732" s="126" t="s">
        <v>4601</v>
      </c>
      <c r="C4732" s="125"/>
      <c r="D4732" s="136">
        <v>2.1009000000000002</v>
      </c>
      <c r="E4732" s="136">
        <v>7.1825999999999999</v>
      </c>
      <c r="F4732" s="133"/>
      <c r="G4732" s="133"/>
      <c r="H4732" s="133"/>
      <c r="I4732" s="133"/>
    </row>
    <row r="4733" spans="1:9" ht="27">
      <c r="A4733" s="123">
        <v>84861000</v>
      </c>
      <c r="B4733" s="126" t="s">
        <v>4602</v>
      </c>
      <c r="C4733" s="125"/>
      <c r="D4733" s="138">
        <v>19.7652</v>
      </c>
      <c r="E4733" s="138">
        <v>234.0565</v>
      </c>
      <c r="F4733" s="133"/>
      <c r="G4733" s="133"/>
      <c r="H4733" s="133"/>
      <c r="I4733" s="133"/>
    </row>
    <row r="4734" spans="1:9">
      <c r="A4734" s="123">
        <v>84863000</v>
      </c>
      <c r="B4734" s="126" t="s">
        <v>4603</v>
      </c>
      <c r="C4734" s="125"/>
      <c r="D4734" s="138">
        <v>4.2347000000000001</v>
      </c>
      <c r="E4734" s="138">
        <v>7.6996000000000002</v>
      </c>
      <c r="F4734" s="133"/>
      <c r="G4734" s="133"/>
      <c r="H4734" s="133"/>
      <c r="I4734" s="133"/>
    </row>
    <row r="4735" spans="1:9" ht="27">
      <c r="A4735" s="123">
        <v>84864000</v>
      </c>
      <c r="B4735" s="126" t="s">
        <v>4604</v>
      </c>
      <c r="C4735" s="125"/>
      <c r="D4735" s="138">
        <v>3.8866000000000001</v>
      </c>
      <c r="E4735" s="138">
        <v>18.476700000000001</v>
      </c>
      <c r="F4735" s="133"/>
      <c r="G4735" s="133"/>
      <c r="H4735" s="133"/>
      <c r="I4735" s="133"/>
    </row>
    <row r="4736" spans="1:9">
      <c r="A4736" s="123">
        <v>84869000</v>
      </c>
      <c r="B4736" s="124" t="s">
        <v>4605</v>
      </c>
      <c r="C4736" s="125"/>
      <c r="D4736" s="136">
        <v>5.3960999999999997</v>
      </c>
      <c r="E4736" s="136">
        <v>7.2003000000000004</v>
      </c>
      <c r="F4736" s="133"/>
      <c r="G4736" s="133"/>
      <c r="H4736" s="133"/>
      <c r="I4736" s="133"/>
    </row>
    <row r="4737" spans="1:9" ht="27">
      <c r="A4737" s="123">
        <v>84871000</v>
      </c>
      <c r="B4737" s="124" t="s">
        <v>4606</v>
      </c>
      <c r="C4737" s="125"/>
      <c r="D4737" s="138">
        <v>6.8465999999999996</v>
      </c>
      <c r="E4737" s="138">
        <v>13.153</v>
      </c>
      <c r="F4737" s="133"/>
      <c r="G4737" s="133"/>
      <c r="H4737" s="133"/>
      <c r="I4737" s="133"/>
    </row>
    <row r="4738" spans="1:9">
      <c r="A4738" s="123">
        <v>84879000</v>
      </c>
      <c r="B4738" s="124" t="s">
        <v>4607</v>
      </c>
      <c r="C4738" s="125"/>
      <c r="D4738" s="136">
        <v>6.0392999999999999</v>
      </c>
      <c r="E4738" s="136">
        <v>13.8825</v>
      </c>
      <c r="F4738" s="133"/>
      <c r="G4738" s="133"/>
      <c r="H4738" s="133"/>
      <c r="I4738" s="133"/>
    </row>
    <row r="4739" spans="1:9" ht="27">
      <c r="A4739" s="123">
        <v>85011011</v>
      </c>
      <c r="B4739" s="124" t="s">
        <v>4608</v>
      </c>
      <c r="C4739" s="125"/>
      <c r="D4739" s="138">
        <v>3.0337999999999998</v>
      </c>
      <c r="E4739" s="138">
        <v>4.2587999999999999</v>
      </c>
      <c r="F4739" s="133"/>
      <c r="G4739" s="133"/>
      <c r="H4739" s="133"/>
      <c r="I4739" s="133"/>
    </row>
    <row r="4740" spans="1:9">
      <c r="A4740" s="123">
        <v>85011019</v>
      </c>
      <c r="B4740" s="124" t="s">
        <v>4609</v>
      </c>
      <c r="C4740" s="125"/>
      <c r="D4740" s="138">
        <v>2.7694000000000001</v>
      </c>
      <c r="E4740" s="138">
        <v>4.7907000000000002</v>
      </c>
      <c r="F4740" s="133"/>
      <c r="G4740" s="133"/>
      <c r="H4740" s="133"/>
      <c r="I4740" s="133"/>
    </row>
    <row r="4741" spans="1:9" ht="27">
      <c r="A4741" s="123">
        <v>85011021</v>
      </c>
      <c r="B4741" s="124" t="s">
        <v>4610</v>
      </c>
      <c r="C4741" s="125"/>
      <c r="D4741" s="136">
        <v>1.2013</v>
      </c>
      <c r="E4741" s="136">
        <v>2.9834999999999998</v>
      </c>
      <c r="F4741" s="133"/>
      <c r="G4741" s="133"/>
      <c r="H4741" s="133"/>
      <c r="I4741" s="133"/>
    </row>
    <row r="4742" spans="1:9" ht="27">
      <c r="A4742" s="123">
        <v>85011029</v>
      </c>
      <c r="B4742" s="124" t="s">
        <v>4611</v>
      </c>
      <c r="C4742" s="125"/>
      <c r="D4742" s="138">
        <v>3.3102999999999998</v>
      </c>
      <c r="E4742" s="138">
        <v>4.4154999999999998</v>
      </c>
      <c r="F4742" s="133"/>
      <c r="G4742" s="133"/>
      <c r="H4742" s="133"/>
      <c r="I4742" s="133"/>
    </row>
    <row r="4743" spans="1:9">
      <c r="A4743" s="123">
        <v>85011030</v>
      </c>
      <c r="B4743" s="124" t="s">
        <v>4612</v>
      </c>
      <c r="C4743" s="125"/>
      <c r="D4743" s="136">
        <v>5.7089999999999996</v>
      </c>
      <c r="E4743" s="136">
        <v>11.581</v>
      </c>
      <c r="F4743" s="133"/>
      <c r="G4743" s="133"/>
      <c r="H4743" s="133"/>
      <c r="I4743" s="133"/>
    </row>
    <row r="4744" spans="1:9" ht="27">
      <c r="A4744" s="123">
        <v>85012000</v>
      </c>
      <c r="B4744" s="126" t="s">
        <v>4613</v>
      </c>
      <c r="C4744" s="125"/>
      <c r="D4744" s="138">
        <v>4.6901000000000002</v>
      </c>
      <c r="E4744" s="138">
        <v>7.5084999999999997</v>
      </c>
      <c r="F4744" s="133"/>
      <c r="G4744" s="133"/>
      <c r="H4744" s="133"/>
      <c r="I4744" s="133"/>
    </row>
    <row r="4745" spans="1:9">
      <c r="A4745" s="123">
        <v>85013110</v>
      </c>
      <c r="B4745" s="124" t="s">
        <v>4614</v>
      </c>
      <c r="C4745" s="125"/>
      <c r="D4745" s="136">
        <v>3.4293</v>
      </c>
      <c r="E4745" s="136">
        <v>5.2070999999999996</v>
      </c>
      <c r="F4745" s="133"/>
      <c r="G4745" s="133"/>
      <c r="H4745" s="133"/>
      <c r="I4745" s="133"/>
    </row>
    <row r="4746" spans="1:9" ht="27">
      <c r="A4746" s="123">
        <v>85013210</v>
      </c>
      <c r="B4746" s="124" t="s">
        <v>4615</v>
      </c>
      <c r="C4746" s="125"/>
      <c r="D4746" s="138">
        <v>6.6639999999999997</v>
      </c>
      <c r="E4746" s="138">
        <v>11.605700000000001</v>
      </c>
      <c r="F4746" s="133"/>
      <c r="G4746" s="133"/>
      <c r="H4746" s="133"/>
      <c r="I4746" s="133"/>
    </row>
    <row r="4747" spans="1:9">
      <c r="A4747" s="123">
        <v>85013220</v>
      </c>
      <c r="B4747" s="124" t="s">
        <v>4616</v>
      </c>
      <c r="C4747" s="125"/>
      <c r="D4747" s="136">
        <v>3.5792999999999999</v>
      </c>
      <c r="E4747" s="136">
        <v>4.2920999999999996</v>
      </c>
      <c r="F4747" s="133"/>
      <c r="G4747" s="133"/>
      <c r="H4747" s="133"/>
      <c r="I4747" s="133"/>
    </row>
    <row r="4748" spans="1:9" ht="27">
      <c r="A4748" s="123">
        <v>85013310</v>
      </c>
      <c r="B4748" s="124" t="s">
        <v>4617</v>
      </c>
      <c r="C4748" s="125"/>
      <c r="D4748" s="138">
        <v>5.7221000000000002</v>
      </c>
      <c r="E4748" s="138">
        <v>13.111700000000001</v>
      </c>
      <c r="F4748" s="133"/>
      <c r="G4748" s="133"/>
      <c r="H4748" s="133"/>
      <c r="I4748" s="133"/>
    </row>
    <row r="4749" spans="1:9">
      <c r="A4749" s="123">
        <v>85013320</v>
      </c>
      <c r="B4749" s="124" t="s">
        <v>4618</v>
      </c>
      <c r="C4749" s="125"/>
      <c r="D4749" s="136">
        <v>4.2929000000000004</v>
      </c>
      <c r="E4749" s="136">
        <v>6.4888000000000003</v>
      </c>
      <c r="F4749" s="133"/>
      <c r="G4749" s="133"/>
      <c r="H4749" s="133"/>
      <c r="I4749" s="133"/>
    </row>
    <row r="4750" spans="1:9" ht="27">
      <c r="A4750" s="123">
        <v>85013411</v>
      </c>
      <c r="B4750" s="124" t="s">
        <v>4619</v>
      </c>
      <c r="C4750" s="125"/>
      <c r="D4750" s="138">
        <v>0.28139999999999998</v>
      </c>
      <c r="E4750" s="138">
        <v>2.8639999999999999</v>
      </c>
      <c r="F4750" s="133"/>
      <c r="G4750" s="133"/>
      <c r="H4750" s="133"/>
      <c r="I4750" s="133"/>
    </row>
    <row r="4751" spans="1:9">
      <c r="A4751" s="123">
        <v>85013419</v>
      </c>
      <c r="B4751" s="124" t="s">
        <v>4620</v>
      </c>
      <c r="C4751" s="125"/>
      <c r="D4751" s="136">
        <v>3.5918999999999999</v>
      </c>
      <c r="E4751" s="136">
        <v>5.6779999999999999</v>
      </c>
      <c r="F4751" s="133"/>
      <c r="G4751" s="133"/>
      <c r="H4751" s="133"/>
      <c r="I4751" s="133"/>
    </row>
    <row r="4752" spans="1:9" ht="27">
      <c r="A4752" s="123">
        <v>85013420</v>
      </c>
      <c r="B4752" s="124" t="s">
        <v>4621</v>
      </c>
      <c r="C4752" s="125"/>
      <c r="D4752" s="138">
        <v>2.6619000000000002</v>
      </c>
      <c r="E4752" s="138">
        <v>3.2635000000000001</v>
      </c>
      <c r="F4752" s="133"/>
      <c r="G4752" s="133"/>
      <c r="H4752" s="133"/>
      <c r="I4752" s="133"/>
    </row>
    <row r="4753" spans="1:9" ht="27">
      <c r="A4753" s="123">
        <v>85014011</v>
      </c>
      <c r="B4753" s="124" t="s">
        <v>4622</v>
      </c>
      <c r="C4753" s="125"/>
      <c r="D4753" s="136">
        <v>6.1933999999999996</v>
      </c>
      <c r="E4753" s="136">
        <v>6.5008999999999997</v>
      </c>
      <c r="F4753" s="133"/>
      <c r="G4753" s="133"/>
      <c r="H4753" s="133"/>
      <c r="I4753" s="133"/>
    </row>
    <row r="4754" spans="1:9" ht="27">
      <c r="A4754" s="123">
        <v>85014019</v>
      </c>
      <c r="B4754" s="124" t="s">
        <v>4623</v>
      </c>
      <c r="C4754" s="125"/>
      <c r="D4754" s="138">
        <v>2.5975999999999999</v>
      </c>
      <c r="E4754" s="138">
        <v>3.3744999999999998</v>
      </c>
      <c r="F4754" s="133"/>
      <c r="G4754" s="133"/>
      <c r="H4754" s="133"/>
      <c r="I4754" s="133"/>
    </row>
    <row r="4755" spans="1:9" ht="27">
      <c r="A4755" s="123">
        <v>85014021</v>
      </c>
      <c r="B4755" s="124" t="s">
        <v>4624</v>
      </c>
      <c r="C4755" s="125"/>
      <c r="D4755" s="136">
        <v>3.9674999999999998</v>
      </c>
      <c r="E4755" s="136">
        <v>8.2386999999999997</v>
      </c>
      <c r="F4755" s="133"/>
      <c r="G4755" s="133"/>
      <c r="H4755" s="133"/>
      <c r="I4755" s="133"/>
    </row>
    <row r="4756" spans="1:9" ht="27">
      <c r="A4756" s="123">
        <v>85014029</v>
      </c>
      <c r="B4756" s="124" t="s">
        <v>4625</v>
      </c>
      <c r="C4756" s="125"/>
      <c r="D4756" s="138">
        <v>4.2554999999999996</v>
      </c>
      <c r="E4756" s="138">
        <v>5.1234000000000002</v>
      </c>
      <c r="F4756" s="133"/>
      <c r="G4756" s="133"/>
      <c r="H4756" s="133"/>
      <c r="I4756" s="133"/>
    </row>
    <row r="4757" spans="1:9">
      <c r="A4757" s="123">
        <v>85015110</v>
      </c>
      <c r="B4757" s="124" t="s">
        <v>4626</v>
      </c>
      <c r="C4757" s="125"/>
      <c r="D4757" s="136">
        <v>3.8818999999999999</v>
      </c>
      <c r="E4757" s="136">
        <v>5.8342000000000001</v>
      </c>
      <c r="F4757" s="133"/>
      <c r="G4757" s="133"/>
      <c r="H4757" s="133"/>
      <c r="I4757" s="133"/>
    </row>
    <row r="4758" spans="1:9" ht="27">
      <c r="A4758" s="123">
        <v>85015120</v>
      </c>
      <c r="B4758" s="124" t="s">
        <v>4627</v>
      </c>
      <c r="C4758" s="125"/>
      <c r="D4758" s="138">
        <v>3.4051999999999998</v>
      </c>
      <c r="E4758" s="138">
        <v>4.3059000000000003</v>
      </c>
      <c r="F4758" s="133"/>
      <c r="G4758" s="133"/>
      <c r="H4758" s="133"/>
      <c r="I4758" s="133"/>
    </row>
    <row r="4759" spans="1:9">
      <c r="A4759" s="123">
        <v>85015190</v>
      </c>
      <c r="B4759" s="124" t="s">
        <v>4628</v>
      </c>
      <c r="C4759" s="125"/>
      <c r="D4759" s="136">
        <v>2.9969999999999999</v>
      </c>
      <c r="E4759" s="136">
        <v>8.7391000000000005</v>
      </c>
      <c r="F4759" s="133"/>
      <c r="G4759" s="133"/>
      <c r="H4759" s="133"/>
      <c r="I4759" s="133"/>
    </row>
    <row r="4760" spans="1:9" ht="27">
      <c r="A4760" s="123">
        <v>85015210</v>
      </c>
      <c r="B4760" s="124" t="s">
        <v>4629</v>
      </c>
      <c r="C4760" s="125"/>
      <c r="D4760" s="138">
        <v>4.3804999999999996</v>
      </c>
      <c r="E4760" s="138">
        <v>10.3277</v>
      </c>
      <c r="F4760" s="133"/>
      <c r="G4760" s="133"/>
      <c r="H4760" s="133"/>
      <c r="I4760" s="133"/>
    </row>
    <row r="4761" spans="1:9" ht="27">
      <c r="A4761" s="123">
        <v>85015220</v>
      </c>
      <c r="B4761" s="124" t="s">
        <v>4630</v>
      </c>
      <c r="C4761" s="125"/>
      <c r="D4761" s="138">
        <v>4.3247</v>
      </c>
      <c r="E4761" s="138">
        <v>8.3778000000000006</v>
      </c>
      <c r="F4761" s="133"/>
      <c r="G4761" s="133"/>
      <c r="H4761" s="133"/>
      <c r="I4761" s="133"/>
    </row>
    <row r="4762" spans="1:9" ht="27">
      <c r="A4762" s="123">
        <v>85015290</v>
      </c>
      <c r="B4762" s="124" t="s">
        <v>4631</v>
      </c>
      <c r="C4762" s="125"/>
      <c r="D4762" s="138">
        <v>6.0902000000000003</v>
      </c>
      <c r="E4762" s="138">
        <v>21.658000000000001</v>
      </c>
      <c r="F4762" s="133"/>
      <c r="G4762" s="133"/>
      <c r="H4762" s="133"/>
      <c r="I4762" s="133"/>
    </row>
    <row r="4763" spans="1:9">
      <c r="A4763" s="123">
        <v>85015310</v>
      </c>
      <c r="B4763" s="124" t="s">
        <v>4632</v>
      </c>
      <c r="C4763" s="125"/>
      <c r="D4763" s="138">
        <v>3.1674000000000002</v>
      </c>
      <c r="E4763" s="138">
        <v>4.0567000000000002</v>
      </c>
      <c r="F4763" s="133"/>
      <c r="G4763" s="133"/>
      <c r="H4763" s="133"/>
      <c r="I4763" s="133"/>
    </row>
    <row r="4764" spans="1:9" ht="27">
      <c r="A4764" s="123">
        <v>85015390</v>
      </c>
      <c r="B4764" s="124" t="s">
        <v>4633</v>
      </c>
      <c r="C4764" s="125"/>
      <c r="D4764" s="138">
        <v>2.9990999999999999</v>
      </c>
      <c r="E4764" s="138">
        <v>4.0856000000000003</v>
      </c>
      <c r="F4764" s="133"/>
      <c r="G4764" s="133"/>
      <c r="H4764" s="133"/>
      <c r="I4764" s="133"/>
    </row>
    <row r="4765" spans="1:9">
      <c r="A4765" s="123">
        <v>85016100</v>
      </c>
      <c r="B4765" s="126" t="s">
        <v>4634</v>
      </c>
      <c r="C4765" s="125"/>
      <c r="D4765" s="136">
        <v>3.0676000000000001</v>
      </c>
      <c r="E4765" s="136">
        <v>3.7621000000000002</v>
      </c>
      <c r="F4765" s="133"/>
      <c r="G4765" s="133"/>
      <c r="H4765" s="133"/>
      <c r="I4765" s="133"/>
    </row>
    <row r="4766" spans="1:9" ht="27">
      <c r="A4766" s="123">
        <v>85016200</v>
      </c>
      <c r="B4766" s="126" t="s">
        <v>4635</v>
      </c>
      <c r="C4766" s="125"/>
      <c r="D4766" s="138">
        <v>2.6627000000000001</v>
      </c>
      <c r="E4766" s="138">
        <v>5.9283000000000001</v>
      </c>
      <c r="F4766" s="133"/>
      <c r="G4766" s="133"/>
      <c r="H4766" s="133"/>
      <c r="I4766" s="133"/>
    </row>
    <row r="4767" spans="1:9">
      <c r="A4767" s="123">
        <v>85016300</v>
      </c>
      <c r="B4767" s="126" t="s">
        <v>4636</v>
      </c>
      <c r="C4767" s="125"/>
      <c r="D4767" s="138">
        <v>27.7989</v>
      </c>
      <c r="E4767" s="138">
        <v>63.305300000000003</v>
      </c>
      <c r="F4767" s="133"/>
      <c r="G4767" s="133"/>
      <c r="H4767" s="133"/>
      <c r="I4767" s="133"/>
    </row>
    <row r="4768" spans="1:9" ht="27">
      <c r="A4768" s="123">
        <v>85016400</v>
      </c>
      <c r="B4768" s="126" t="s">
        <v>4637</v>
      </c>
      <c r="C4768" s="125"/>
      <c r="D4768" s="138">
        <v>3.5276999999999998</v>
      </c>
      <c r="E4768" s="138">
        <v>6.0770999999999997</v>
      </c>
      <c r="F4768" s="133"/>
      <c r="G4768" s="133"/>
      <c r="H4768" s="133"/>
      <c r="I4768" s="133"/>
    </row>
    <row r="4769" spans="1:9">
      <c r="A4769" s="123">
        <v>85017100</v>
      </c>
      <c r="B4769" s="126" t="s">
        <v>4638</v>
      </c>
      <c r="C4769" s="125"/>
      <c r="D4769" s="138">
        <v>4.6523000000000003</v>
      </c>
      <c r="E4769" s="138">
        <v>7.5198</v>
      </c>
      <c r="F4769" s="133"/>
      <c r="G4769" s="133"/>
      <c r="H4769" s="133"/>
      <c r="I4769" s="133"/>
    </row>
    <row r="4770" spans="1:9" ht="27">
      <c r="A4770" s="123">
        <v>85017210</v>
      </c>
      <c r="B4770" s="124" t="s">
        <v>4639</v>
      </c>
      <c r="C4770" s="125"/>
      <c r="D4770" s="138">
        <v>4.1741999999999999</v>
      </c>
      <c r="E4770" s="138">
        <v>4.1741999999999999</v>
      </c>
      <c r="F4770" s="133"/>
      <c r="G4770" s="133"/>
      <c r="H4770" s="133"/>
      <c r="I4770" s="133"/>
    </row>
    <row r="4771" spans="1:9">
      <c r="A4771" s="123">
        <v>85017290</v>
      </c>
      <c r="B4771" s="124" t="s">
        <v>200</v>
      </c>
      <c r="C4771" s="125"/>
      <c r="D4771" s="136">
        <v>2.9925999999999999</v>
      </c>
      <c r="E4771" s="136">
        <v>3.714</v>
      </c>
      <c r="F4771" s="133"/>
      <c r="G4771" s="133"/>
      <c r="H4771" s="133"/>
      <c r="I4771" s="133"/>
    </row>
    <row r="4772" spans="1:9">
      <c r="A4772" s="123">
        <v>85018000</v>
      </c>
      <c r="B4772" s="126" t="s">
        <v>4640</v>
      </c>
      <c r="C4772" s="125"/>
      <c r="D4772" s="136">
        <v>3.5710000000000002</v>
      </c>
      <c r="E4772" s="136">
        <v>6.1664000000000003</v>
      </c>
      <c r="F4772" s="133"/>
      <c r="G4772" s="133"/>
      <c r="H4772" s="133"/>
      <c r="I4772" s="133"/>
    </row>
    <row r="4773" spans="1:9">
      <c r="A4773" s="123">
        <v>85021110</v>
      </c>
      <c r="B4773" s="124" t="s">
        <v>4641</v>
      </c>
      <c r="C4773" s="125"/>
      <c r="D4773" s="136">
        <v>3.0724999999999998</v>
      </c>
      <c r="E4773" s="136">
        <v>3.5186999999999999</v>
      </c>
      <c r="F4773" s="133"/>
      <c r="G4773" s="133"/>
      <c r="H4773" s="133"/>
      <c r="I4773" s="133"/>
    </row>
    <row r="4774" spans="1:9">
      <c r="A4774" s="123">
        <v>85021190</v>
      </c>
      <c r="B4774" s="124" t="s">
        <v>4642</v>
      </c>
      <c r="C4774" s="125"/>
      <c r="D4774" s="136">
        <v>4.4287000000000001</v>
      </c>
      <c r="E4774" s="136">
        <v>7.1356000000000002</v>
      </c>
      <c r="F4774" s="133"/>
      <c r="G4774" s="133"/>
      <c r="H4774" s="133"/>
      <c r="I4774" s="133"/>
    </row>
    <row r="4775" spans="1:9" ht="27">
      <c r="A4775" s="123">
        <v>85021210</v>
      </c>
      <c r="B4775" s="124" t="s">
        <v>4643</v>
      </c>
      <c r="C4775" s="125"/>
      <c r="D4775" s="138">
        <v>3.9419</v>
      </c>
      <c r="E4775" s="138">
        <v>3.9419</v>
      </c>
      <c r="F4775" s="133"/>
      <c r="G4775" s="133"/>
      <c r="H4775" s="133"/>
      <c r="I4775" s="133"/>
    </row>
    <row r="4776" spans="1:9" ht="27">
      <c r="A4776" s="123">
        <v>85021290</v>
      </c>
      <c r="B4776" s="124" t="s">
        <v>4644</v>
      </c>
      <c r="C4776" s="125"/>
      <c r="D4776" s="136">
        <v>3.3727999999999998</v>
      </c>
      <c r="E4776" s="136">
        <v>5.7161999999999997</v>
      </c>
      <c r="F4776" s="133"/>
      <c r="G4776" s="133"/>
      <c r="H4776" s="133"/>
      <c r="I4776" s="133"/>
    </row>
    <row r="4777" spans="1:9">
      <c r="A4777" s="123">
        <v>85021311</v>
      </c>
      <c r="B4777" s="124" t="s">
        <v>4645</v>
      </c>
      <c r="C4777" s="125"/>
      <c r="D4777" s="136">
        <v>3.8647999999999998</v>
      </c>
      <c r="E4777" s="136">
        <v>4.0967000000000002</v>
      </c>
      <c r="F4777" s="133"/>
      <c r="G4777" s="133"/>
      <c r="H4777" s="133"/>
      <c r="I4777" s="133"/>
    </row>
    <row r="4778" spans="1:9">
      <c r="A4778" s="123">
        <v>85021319</v>
      </c>
      <c r="B4778" s="124" t="s">
        <v>4646</v>
      </c>
      <c r="C4778" s="125"/>
      <c r="D4778" s="138">
        <v>2.6856</v>
      </c>
      <c r="E4778" s="138">
        <v>3.6564999999999999</v>
      </c>
      <c r="F4778" s="133"/>
      <c r="G4778" s="133"/>
      <c r="H4778" s="133"/>
      <c r="I4778" s="133"/>
    </row>
    <row r="4779" spans="1:9">
      <c r="A4779" s="123">
        <v>85021390</v>
      </c>
      <c r="B4779" s="124" t="s">
        <v>4647</v>
      </c>
      <c r="C4779" s="125"/>
      <c r="D4779" s="138">
        <v>4.8193000000000001</v>
      </c>
      <c r="E4779" s="138">
        <v>4.8193000000000001</v>
      </c>
      <c r="F4779" s="133"/>
      <c r="G4779" s="133"/>
      <c r="H4779" s="133"/>
      <c r="I4779" s="133"/>
    </row>
    <row r="4780" spans="1:9">
      <c r="A4780" s="123">
        <v>85022011</v>
      </c>
      <c r="B4780" s="124" t="s">
        <v>4648</v>
      </c>
      <c r="C4780" s="125"/>
      <c r="D4780" s="136">
        <v>3.6804000000000001</v>
      </c>
      <c r="E4780" s="136">
        <v>4.8129</v>
      </c>
      <c r="F4780" s="133"/>
      <c r="G4780" s="133"/>
      <c r="H4780" s="133"/>
      <c r="I4780" s="133"/>
    </row>
    <row r="4781" spans="1:9" ht="27">
      <c r="A4781" s="123">
        <v>85022019</v>
      </c>
      <c r="B4781" s="124" t="s">
        <v>4649</v>
      </c>
      <c r="C4781" s="125"/>
      <c r="D4781" s="138">
        <v>2.9434999999999998</v>
      </c>
      <c r="E4781" s="138">
        <v>6.3304999999999998</v>
      </c>
      <c r="F4781" s="133"/>
      <c r="G4781" s="133"/>
      <c r="H4781" s="133"/>
      <c r="I4781" s="133"/>
    </row>
    <row r="4782" spans="1:9">
      <c r="A4782" s="123">
        <v>85022090</v>
      </c>
      <c r="B4782" s="124" t="s">
        <v>4650</v>
      </c>
      <c r="C4782" s="125"/>
      <c r="D4782" s="138">
        <v>90.776300000000006</v>
      </c>
      <c r="E4782" s="138">
        <v>21.272300000000001</v>
      </c>
      <c r="F4782" s="133"/>
      <c r="G4782" s="133"/>
      <c r="H4782" s="133"/>
      <c r="I4782" s="133"/>
    </row>
    <row r="4783" spans="1:9" ht="27">
      <c r="A4783" s="123">
        <v>85023100</v>
      </c>
      <c r="B4783" s="124" t="s">
        <v>4651</v>
      </c>
      <c r="C4783" s="125"/>
      <c r="D4783" s="138">
        <v>10.2173</v>
      </c>
      <c r="E4783" s="138">
        <v>10.2173</v>
      </c>
      <c r="F4783" s="133"/>
      <c r="G4783" s="133"/>
      <c r="H4783" s="133"/>
      <c r="I4783" s="133"/>
    </row>
    <row r="4784" spans="1:9">
      <c r="A4784" s="123">
        <v>85023900</v>
      </c>
      <c r="B4784" s="124" t="s">
        <v>4652</v>
      </c>
      <c r="C4784" s="125"/>
      <c r="D4784" s="138">
        <v>200</v>
      </c>
      <c r="E4784" s="138">
        <v>200</v>
      </c>
      <c r="F4784" s="133"/>
      <c r="G4784" s="133"/>
      <c r="H4784" s="133"/>
      <c r="I4784" s="133"/>
    </row>
    <row r="4785" spans="1:9" ht="27">
      <c r="A4785" s="123">
        <v>85024010</v>
      </c>
      <c r="B4785" s="124" t="s">
        <v>4653</v>
      </c>
      <c r="C4785" s="125"/>
      <c r="D4785" s="136">
        <v>3.2118000000000002</v>
      </c>
      <c r="E4785" s="136">
        <v>8.4743999999999993</v>
      </c>
      <c r="F4785" s="133"/>
      <c r="G4785" s="133"/>
      <c r="H4785" s="133"/>
      <c r="I4785" s="133"/>
    </row>
    <row r="4786" spans="1:9" ht="27">
      <c r="A4786" s="123">
        <v>85024090</v>
      </c>
      <c r="B4786" s="124" t="s">
        <v>4654</v>
      </c>
      <c r="C4786" s="125"/>
      <c r="D4786" s="136">
        <v>2.0640999999999998</v>
      </c>
      <c r="E4786" s="136">
        <v>3.7753999999999999</v>
      </c>
      <c r="F4786" s="133"/>
      <c r="G4786" s="133"/>
      <c r="H4786" s="133"/>
      <c r="I4786" s="133"/>
    </row>
    <row r="4787" spans="1:9">
      <c r="A4787" s="123">
        <v>85030010</v>
      </c>
      <c r="B4787" s="124" t="s">
        <v>4655</v>
      </c>
      <c r="C4787" s="125"/>
      <c r="D4787" s="136">
        <v>2.9016999999999999</v>
      </c>
      <c r="E4787" s="136">
        <v>7.4682000000000004</v>
      </c>
      <c r="F4787" s="133"/>
      <c r="G4787" s="133"/>
      <c r="H4787" s="133"/>
      <c r="I4787" s="133"/>
    </row>
    <row r="4788" spans="1:9">
      <c r="A4788" s="123">
        <v>85030090</v>
      </c>
      <c r="B4788" s="124" t="s">
        <v>4656</v>
      </c>
      <c r="C4788" s="125"/>
      <c r="D4788" s="138">
        <v>5.5185000000000004</v>
      </c>
      <c r="E4788" s="138">
        <v>7.8609</v>
      </c>
      <c r="F4788" s="133"/>
      <c r="G4788" s="133"/>
      <c r="H4788" s="133"/>
      <c r="I4788" s="133"/>
    </row>
    <row r="4789" spans="1:9">
      <c r="A4789" s="123">
        <v>85041000</v>
      </c>
      <c r="B4789" s="126" t="s">
        <v>4657</v>
      </c>
      <c r="C4789" s="125"/>
      <c r="D4789" s="136">
        <v>2.5337000000000001</v>
      </c>
      <c r="E4789" s="136">
        <v>13.112500000000001</v>
      </c>
      <c r="F4789" s="133"/>
      <c r="G4789" s="133"/>
      <c r="H4789" s="133"/>
      <c r="I4789" s="133"/>
    </row>
    <row r="4790" spans="1:9">
      <c r="A4790" s="123">
        <v>85042100</v>
      </c>
      <c r="B4790" s="126" t="s">
        <v>4658</v>
      </c>
      <c r="C4790" s="125"/>
      <c r="D4790" s="136">
        <v>3.2250999999999999</v>
      </c>
      <c r="E4790" s="136">
        <v>6.8479999999999999</v>
      </c>
      <c r="F4790" s="133"/>
      <c r="G4790" s="133"/>
      <c r="H4790" s="133"/>
      <c r="I4790" s="133"/>
    </row>
    <row r="4791" spans="1:9" ht="27">
      <c r="A4791" s="123">
        <v>85043111</v>
      </c>
      <c r="B4791" s="124" t="s">
        <v>4659</v>
      </c>
      <c r="C4791" s="125"/>
      <c r="D4791" s="136">
        <v>31.125900000000001</v>
      </c>
      <c r="E4791" s="136">
        <v>30.301200000000001</v>
      </c>
      <c r="F4791" s="133"/>
      <c r="G4791" s="133"/>
      <c r="H4791" s="133"/>
      <c r="I4791" s="133"/>
    </row>
    <row r="4792" spans="1:9">
      <c r="A4792" s="123">
        <v>85043119</v>
      </c>
      <c r="B4792" s="124" t="s">
        <v>4660</v>
      </c>
      <c r="C4792" s="125"/>
      <c r="D4792" s="136">
        <v>10.1675</v>
      </c>
      <c r="E4792" s="136">
        <v>22.123999999999999</v>
      </c>
      <c r="F4792" s="133"/>
      <c r="G4792" s="133"/>
      <c r="H4792" s="133"/>
      <c r="I4792" s="133"/>
    </row>
    <row r="4793" spans="1:9">
      <c r="A4793" s="123">
        <v>85043191</v>
      </c>
      <c r="B4793" s="124" t="s">
        <v>4661</v>
      </c>
      <c r="C4793" s="125"/>
      <c r="D4793" s="136">
        <v>1.5458000000000001</v>
      </c>
      <c r="E4793" s="136">
        <v>3.5813000000000001</v>
      </c>
      <c r="F4793" s="133"/>
      <c r="G4793" s="133"/>
      <c r="H4793" s="133"/>
      <c r="I4793" s="133"/>
    </row>
    <row r="4794" spans="1:9">
      <c r="A4794" s="123">
        <v>85043199</v>
      </c>
      <c r="B4794" s="124" t="s">
        <v>4662</v>
      </c>
      <c r="C4794" s="125"/>
      <c r="D4794" s="136">
        <v>14.075200000000001</v>
      </c>
      <c r="E4794" s="136">
        <v>23.86</v>
      </c>
      <c r="F4794" s="133"/>
      <c r="G4794" s="133"/>
      <c r="H4794" s="133"/>
      <c r="I4794" s="133"/>
    </row>
    <row r="4795" spans="1:9">
      <c r="A4795" s="123">
        <v>85043211</v>
      </c>
      <c r="B4795" s="124" t="s">
        <v>4663</v>
      </c>
      <c r="C4795" s="125"/>
      <c r="D4795" s="136">
        <v>1.7962</v>
      </c>
      <c r="E4795" s="136">
        <v>5.2618</v>
      </c>
      <c r="F4795" s="133"/>
      <c r="G4795" s="133"/>
      <c r="H4795" s="133"/>
      <c r="I4795" s="133"/>
    </row>
    <row r="4796" spans="1:9">
      <c r="A4796" s="123">
        <v>85043219</v>
      </c>
      <c r="B4796" s="124" t="s">
        <v>4664</v>
      </c>
      <c r="C4796" s="125"/>
      <c r="D4796" s="136">
        <v>11.6313</v>
      </c>
      <c r="E4796" s="136">
        <v>14.5718</v>
      </c>
      <c r="F4796" s="133"/>
      <c r="G4796" s="133"/>
      <c r="H4796" s="133"/>
      <c r="I4796" s="133"/>
    </row>
    <row r="4797" spans="1:9">
      <c r="A4797" s="123">
        <v>85043221</v>
      </c>
      <c r="B4797" s="124" t="s">
        <v>4663</v>
      </c>
      <c r="C4797" s="125"/>
      <c r="D4797" s="138">
        <v>3.6086999999999998</v>
      </c>
      <c r="E4797" s="138">
        <v>11.145099999999999</v>
      </c>
      <c r="F4797" s="133"/>
      <c r="G4797" s="133"/>
      <c r="H4797" s="133"/>
      <c r="I4797" s="133"/>
    </row>
    <row r="4798" spans="1:9">
      <c r="A4798" s="123">
        <v>85043229</v>
      </c>
      <c r="B4798" s="124" t="s">
        <v>4665</v>
      </c>
      <c r="C4798" s="125"/>
      <c r="D4798" s="138">
        <v>3.2591999999999999</v>
      </c>
      <c r="E4798" s="138">
        <v>3.9140999999999999</v>
      </c>
      <c r="F4798" s="133"/>
      <c r="G4798" s="133"/>
      <c r="H4798" s="133"/>
      <c r="I4798" s="133"/>
    </row>
    <row r="4799" spans="1:9" ht="27">
      <c r="A4799" s="123">
        <v>85043300</v>
      </c>
      <c r="B4799" s="126" t="s">
        <v>4666</v>
      </c>
      <c r="C4799" s="125"/>
      <c r="D4799" s="138">
        <v>1.6838</v>
      </c>
      <c r="E4799" s="138">
        <v>7.0739000000000001</v>
      </c>
      <c r="F4799" s="133"/>
      <c r="G4799" s="133"/>
      <c r="H4799" s="133"/>
      <c r="I4799" s="133"/>
    </row>
    <row r="4800" spans="1:9">
      <c r="A4800" s="123">
        <v>85043400</v>
      </c>
      <c r="B4800" s="126" t="s">
        <v>4667</v>
      </c>
      <c r="C4800" s="125"/>
      <c r="D4800" s="136">
        <v>5.2569999999999997</v>
      </c>
      <c r="E4800" s="136">
        <v>17.949200000000001</v>
      </c>
      <c r="F4800" s="133"/>
      <c r="G4800" s="133"/>
      <c r="H4800" s="133"/>
      <c r="I4800" s="133"/>
    </row>
    <row r="4801" spans="1:9" ht="27">
      <c r="A4801" s="123">
        <v>85044010</v>
      </c>
      <c r="B4801" s="124" t="s">
        <v>4668</v>
      </c>
      <c r="C4801" s="125"/>
      <c r="D4801" s="138">
        <v>8.1765000000000008</v>
      </c>
      <c r="E4801" s="138">
        <v>12.011799999999999</v>
      </c>
      <c r="F4801" s="133"/>
      <c r="G4801" s="133"/>
      <c r="H4801" s="133"/>
      <c r="I4801" s="133"/>
    </row>
    <row r="4802" spans="1:9">
      <c r="A4802" s="123">
        <v>85044021</v>
      </c>
      <c r="B4802" s="124" t="s">
        <v>4669</v>
      </c>
      <c r="C4802" s="125"/>
      <c r="D4802" s="136">
        <v>1.8416999999999999</v>
      </c>
      <c r="E4802" s="136">
        <v>11.749700000000001</v>
      </c>
      <c r="F4802" s="133"/>
      <c r="G4802" s="133"/>
      <c r="H4802" s="133"/>
      <c r="I4802" s="133"/>
    </row>
    <row r="4803" spans="1:9" ht="27">
      <c r="A4803" s="123">
        <v>85044022</v>
      </c>
      <c r="B4803" s="124" t="s">
        <v>4670</v>
      </c>
      <c r="C4803" s="125"/>
      <c r="D4803" s="138">
        <v>8.8247</v>
      </c>
      <c r="E4803" s="138">
        <v>25.0381</v>
      </c>
      <c r="F4803" s="133"/>
      <c r="G4803" s="133"/>
      <c r="H4803" s="133"/>
      <c r="I4803" s="133"/>
    </row>
    <row r="4804" spans="1:9">
      <c r="A4804" s="123">
        <v>85044029</v>
      </c>
      <c r="B4804" s="124" t="s">
        <v>4671</v>
      </c>
      <c r="C4804" s="125"/>
      <c r="D4804" s="136">
        <v>4.2735000000000003</v>
      </c>
      <c r="E4804" s="136">
        <v>7.9554</v>
      </c>
      <c r="F4804" s="133"/>
      <c r="G4804" s="133"/>
      <c r="H4804" s="133"/>
      <c r="I4804" s="133"/>
    </row>
    <row r="4805" spans="1:9" ht="27">
      <c r="A4805" s="123">
        <v>85044030</v>
      </c>
      <c r="B4805" s="124" t="s">
        <v>4672</v>
      </c>
      <c r="C4805" s="125"/>
      <c r="D4805" s="138">
        <v>19.964500000000001</v>
      </c>
      <c r="E4805" s="138">
        <v>32.266100000000002</v>
      </c>
      <c r="F4805" s="133"/>
      <c r="G4805" s="133"/>
      <c r="H4805" s="133"/>
      <c r="I4805" s="133"/>
    </row>
    <row r="4806" spans="1:9">
      <c r="A4806" s="123">
        <v>85044040</v>
      </c>
      <c r="B4806" s="124" t="s">
        <v>4673</v>
      </c>
      <c r="C4806" s="125"/>
      <c r="D4806" s="136">
        <v>4.4044999999999996</v>
      </c>
      <c r="E4806" s="136">
        <v>15.2309</v>
      </c>
      <c r="F4806" s="133"/>
      <c r="G4806" s="133"/>
      <c r="H4806" s="133"/>
      <c r="I4806" s="133"/>
    </row>
    <row r="4807" spans="1:9" ht="27">
      <c r="A4807" s="123">
        <v>85044050</v>
      </c>
      <c r="B4807" s="124" t="s">
        <v>4674</v>
      </c>
      <c r="C4807" s="125"/>
      <c r="D4807" s="138">
        <v>17.485499999999998</v>
      </c>
      <c r="E4807" s="138">
        <v>27.7911</v>
      </c>
      <c r="F4807" s="133"/>
      <c r="G4807" s="133"/>
      <c r="H4807" s="133"/>
      <c r="I4807" s="133"/>
    </row>
    <row r="4808" spans="1:9">
      <c r="A4808" s="123">
        <v>85044060</v>
      </c>
      <c r="B4808" s="124" t="s">
        <v>4675</v>
      </c>
      <c r="C4808" s="125"/>
      <c r="D4808" s="136">
        <v>8.4925999999999995</v>
      </c>
      <c r="E4808" s="136">
        <v>22.4389</v>
      </c>
      <c r="F4808" s="133"/>
      <c r="G4808" s="133"/>
      <c r="H4808" s="133"/>
      <c r="I4808" s="133"/>
    </row>
    <row r="4809" spans="1:9" ht="27">
      <c r="A4809" s="123">
        <v>85044090</v>
      </c>
      <c r="B4809" s="124" t="s">
        <v>4676</v>
      </c>
      <c r="C4809" s="125"/>
      <c r="D4809" s="138">
        <v>2.9251</v>
      </c>
      <c r="E4809" s="138">
        <v>5.4126000000000003</v>
      </c>
      <c r="F4809" s="133"/>
      <c r="G4809" s="133"/>
      <c r="H4809" s="133"/>
      <c r="I4809" s="133"/>
    </row>
    <row r="4810" spans="1:9">
      <c r="A4810" s="123">
        <v>85045000</v>
      </c>
      <c r="B4810" s="126" t="s">
        <v>4677</v>
      </c>
      <c r="C4810" s="125"/>
      <c r="D4810" s="136">
        <v>1.2377</v>
      </c>
      <c r="E4810" s="136">
        <v>2.2017000000000002</v>
      </c>
      <c r="F4810" s="133"/>
      <c r="G4810" s="133"/>
      <c r="H4810" s="133"/>
      <c r="I4810" s="133"/>
    </row>
    <row r="4811" spans="1:9" ht="27">
      <c r="A4811" s="123">
        <v>85049010</v>
      </c>
      <c r="B4811" s="124" t="s">
        <v>4678</v>
      </c>
      <c r="C4811" s="125"/>
      <c r="D4811" s="138">
        <v>1.841</v>
      </c>
      <c r="E4811" s="138">
        <v>2.8186</v>
      </c>
      <c r="F4811" s="133"/>
      <c r="G4811" s="133"/>
      <c r="H4811" s="133"/>
      <c r="I4811" s="133"/>
    </row>
    <row r="4812" spans="1:9">
      <c r="A4812" s="123">
        <v>85049020</v>
      </c>
      <c r="B4812" s="124" t="s">
        <v>4679</v>
      </c>
      <c r="C4812" s="125"/>
      <c r="D4812" s="138">
        <v>6.2808999999999999</v>
      </c>
      <c r="E4812" s="138">
        <v>28.027799999999999</v>
      </c>
      <c r="F4812" s="133"/>
      <c r="G4812" s="133"/>
      <c r="H4812" s="133"/>
      <c r="I4812" s="133"/>
    </row>
    <row r="4813" spans="1:9" ht="27">
      <c r="A4813" s="123">
        <v>85049030</v>
      </c>
      <c r="B4813" s="124" t="s">
        <v>4680</v>
      </c>
      <c r="C4813" s="125"/>
      <c r="D4813" s="136">
        <v>0.84530000000000005</v>
      </c>
      <c r="E4813" s="136">
        <v>1.361</v>
      </c>
      <c r="F4813" s="133"/>
      <c r="G4813" s="133"/>
      <c r="H4813" s="133"/>
      <c r="I4813" s="133"/>
    </row>
    <row r="4814" spans="1:9" ht="27">
      <c r="A4814" s="123">
        <v>85049040</v>
      </c>
      <c r="B4814" s="124" t="s">
        <v>4681</v>
      </c>
      <c r="C4814" s="125"/>
      <c r="D4814" s="136">
        <v>1.9762</v>
      </c>
      <c r="E4814" s="136">
        <v>17.764099999999999</v>
      </c>
      <c r="F4814" s="133"/>
      <c r="G4814" s="133"/>
      <c r="H4814" s="133"/>
      <c r="I4814" s="133"/>
    </row>
    <row r="4815" spans="1:9">
      <c r="A4815" s="123">
        <v>85049090</v>
      </c>
      <c r="B4815" s="124" t="s">
        <v>4682</v>
      </c>
      <c r="C4815" s="125"/>
      <c r="D4815" s="136">
        <v>0.7208</v>
      </c>
      <c r="E4815" s="136">
        <v>1.3706</v>
      </c>
      <c r="F4815" s="133"/>
      <c r="G4815" s="133"/>
      <c r="H4815" s="133"/>
      <c r="I4815" s="133"/>
    </row>
    <row r="4816" spans="1:9">
      <c r="A4816" s="123">
        <v>85051100</v>
      </c>
      <c r="B4816" s="124" t="s">
        <v>4683</v>
      </c>
      <c r="C4816" s="125"/>
      <c r="D4816" s="138">
        <v>1.3718999999999999</v>
      </c>
      <c r="E4816" s="138">
        <v>2.6627999999999998</v>
      </c>
      <c r="F4816" s="133"/>
      <c r="G4816" s="133"/>
      <c r="H4816" s="133"/>
      <c r="I4816" s="133"/>
    </row>
    <row r="4817" spans="1:9">
      <c r="A4817" s="123">
        <v>85051910</v>
      </c>
      <c r="B4817" s="124" t="s">
        <v>4684</v>
      </c>
      <c r="C4817" s="125"/>
      <c r="D4817" s="136">
        <v>6.2878999999999996</v>
      </c>
      <c r="E4817" s="136">
        <v>6.6673</v>
      </c>
      <c r="F4817" s="133"/>
      <c r="G4817" s="133"/>
      <c r="H4817" s="133"/>
      <c r="I4817" s="133"/>
    </row>
    <row r="4818" spans="1:9" ht="27">
      <c r="A4818" s="123">
        <v>85051990</v>
      </c>
      <c r="B4818" s="124" t="s">
        <v>4685</v>
      </c>
      <c r="C4818" s="125"/>
      <c r="D4818" s="138">
        <v>5.5336999999999996</v>
      </c>
      <c r="E4818" s="138">
        <v>6.3765000000000001</v>
      </c>
      <c r="F4818" s="133"/>
      <c r="G4818" s="133"/>
      <c r="H4818" s="133"/>
      <c r="I4818" s="133"/>
    </row>
    <row r="4819" spans="1:9">
      <c r="A4819" s="123">
        <v>85052010</v>
      </c>
      <c r="B4819" s="124" t="s">
        <v>4686</v>
      </c>
      <c r="C4819" s="125"/>
      <c r="D4819" s="138">
        <v>3.4295</v>
      </c>
      <c r="E4819" s="138">
        <v>5.0936000000000003</v>
      </c>
      <c r="F4819" s="133"/>
      <c r="G4819" s="133"/>
      <c r="H4819" s="133"/>
      <c r="I4819" s="133"/>
    </row>
    <row r="4820" spans="1:9" ht="27">
      <c r="A4820" s="123">
        <v>85052090</v>
      </c>
      <c r="B4820" s="124" t="s">
        <v>4687</v>
      </c>
      <c r="C4820" s="125"/>
      <c r="D4820" s="136">
        <v>2.0299999999999998</v>
      </c>
      <c r="E4820" s="136">
        <v>8.8417999999999992</v>
      </c>
      <c r="F4820" s="133"/>
      <c r="G4820" s="133"/>
      <c r="H4820" s="133"/>
      <c r="I4820" s="133"/>
    </row>
    <row r="4821" spans="1:9">
      <c r="A4821" s="123">
        <v>85059010</v>
      </c>
      <c r="B4821" s="124" t="s">
        <v>4688</v>
      </c>
      <c r="C4821" s="125"/>
      <c r="D4821" s="136">
        <v>5.7099000000000002</v>
      </c>
      <c r="E4821" s="136">
        <v>7.4362000000000004</v>
      </c>
      <c r="F4821" s="133"/>
      <c r="G4821" s="133"/>
      <c r="H4821" s="133"/>
      <c r="I4821" s="133"/>
    </row>
    <row r="4822" spans="1:9">
      <c r="A4822" s="123">
        <v>85059080</v>
      </c>
      <c r="B4822" s="124" t="s">
        <v>4689</v>
      </c>
      <c r="C4822" s="125"/>
      <c r="D4822" s="136">
        <v>1.8368</v>
      </c>
      <c r="E4822" s="136">
        <v>4.1101000000000001</v>
      </c>
      <c r="F4822" s="133"/>
      <c r="G4822" s="133"/>
      <c r="H4822" s="133"/>
      <c r="I4822" s="133"/>
    </row>
    <row r="4823" spans="1:9">
      <c r="A4823" s="123">
        <v>85059090</v>
      </c>
      <c r="B4823" s="124" t="s">
        <v>4690</v>
      </c>
      <c r="C4823" s="125"/>
      <c r="D4823" s="136">
        <v>0.93359999999999999</v>
      </c>
      <c r="E4823" s="136">
        <v>3.0869</v>
      </c>
      <c r="F4823" s="133"/>
      <c r="G4823" s="133"/>
      <c r="H4823" s="133"/>
      <c r="I4823" s="133"/>
    </row>
    <row r="4824" spans="1:9">
      <c r="A4824" s="123">
        <v>85061011</v>
      </c>
      <c r="B4824" s="124" t="s">
        <v>4691</v>
      </c>
      <c r="C4824" s="125"/>
      <c r="D4824" s="138">
        <v>1.7091000000000001</v>
      </c>
      <c r="E4824" s="138">
        <v>7.4164000000000003</v>
      </c>
      <c r="F4824" s="133"/>
      <c r="G4824" s="133"/>
      <c r="H4824" s="133"/>
      <c r="I4824" s="133"/>
    </row>
    <row r="4825" spans="1:9">
      <c r="A4825" s="123">
        <v>85061012</v>
      </c>
      <c r="B4825" s="124" t="s">
        <v>4692</v>
      </c>
      <c r="C4825" s="125"/>
      <c r="D4825" s="138">
        <v>0.79010000000000002</v>
      </c>
      <c r="E4825" s="138">
        <v>1.4386000000000001</v>
      </c>
      <c r="F4825" s="133"/>
      <c r="G4825" s="133"/>
      <c r="H4825" s="133"/>
      <c r="I4825" s="133"/>
    </row>
    <row r="4826" spans="1:9">
      <c r="A4826" s="123">
        <v>85061019</v>
      </c>
      <c r="B4826" s="124" t="s">
        <v>381</v>
      </c>
      <c r="C4826" s="125"/>
      <c r="D4826" s="138">
        <v>2.3426999999999998</v>
      </c>
      <c r="E4826" s="138">
        <v>8.9838000000000005</v>
      </c>
      <c r="F4826" s="133"/>
      <c r="G4826" s="133"/>
      <c r="H4826" s="133"/>
      <c r="I4826" s="133"/>
    </row>
    <row r="4827" spans="1:9" ht="27">
      <c r="A4827" s="123">
        <v>85061020</v>
      </c>
      <c r="B4827" s="124" t="s">
        <v>4693</v>
      </c>
      <c r="C4827" s="125"/>
      <c r="D4827" s="138">
        <v>4.5166000000000004</v>
      </c>
      <c r="E4827" s="138">
        <v>10.6043</v>
      </c>
      <c r="F4827" s="133"/>
      <c r="G4827" s="133"/>
      <c r="H4827" s="133"/>
      <c r="I4827" s="133"/>
    </row>
    <row r="4828" spans="1:9">
      <c r="A4828" s="123">
        <v>85061031</v>
      </c>
      <c r="B4828" s="124" t="s">
        <v>4694</v>
      </c>
      <c r="C4828" s="125"/>
      <c r="D4828" s="138">
        <v>1.0886</v>
      </c>
      <c r="E4828" s="138">
        <v>2.5943999999999998</v>
      </c>
      <c r="F4828" s="133"/>
      <c r="G4828" s="133"/>
      <c r="H4828" s="133"/>
      <c r="I4828" s="133"/>
    </row>
    <row r="4829" spans="1:9" ht="27">
      <c r="A4829" s="123">
        <v>85061032</v>
      </c>
      <c r="B4829" s="124" t="s">
        <v>4695</v>
      </c>
      <c r="C4829" s="125"/>
      <c r="D4829" s="138">
        <v>83.333299999999994</v>
      </c>
      <c r="E4829" s="138">
        <v>83.333299999999994</v>
      </c>
      <c r="F4829" s="133"/>
      <c r="G4829" s="133"/>
      <c r="H4829" s="133"/>
      <c r="I4829" s="133"/>
    </row>
    <row r="4830" spans="1:9">
      <c r="A4830" s="123">
        <v>85061039</v>
      </c>
      <c r="B4830" s="124" t="s">
        <v>381</v>
      </c>
      <c r="C4830" s="125"/>
      <c r="D4830" s="138">
        <v>38.108800000000002</v>
      </c>
      <c r="E4830" s="138">
        <v>38.108800000000002</v>
      </c>
      <c r="F4830" s="133"/>
      <c r="G4830" s="133"/>
      <c r="H4830" s="133"/>
      <c r="I4830" s="133"/>
    </row>
    <row r="4831" spans="1:9">
      <c r="A4831" s="123">
        <v>85063090</v>
      </c>
      <c r="B4831" s="124" t="s">
        <v>4696</v>
      </c>
      <c r="C4831" s="125"/>
      <c r="D4831" s="138">
        <v>7.5476000000000001</v>
      </c>
      <c r="E4831" s="138">
        <v>31.071200000000001</v>
      </c>
      <c r="F4831" s="133"/>
      <c r="G4831" s="133"/>
      <c r="H4831" s="133"/>
      <c r="I4831" s="133"/>
    </row>
    <row r="4832" spans="1:9">
      <c r="A4832" s="123">
        <v>85064010</v>
      </c>
      <c r="B4832" s="124" t="s">
        <v>4697</v>
      </c>
      <c r="C4832" s="125"/>
      <c r="D4832" s="136">
        <v>1.8599000000000001</v>
      </c>
      <c r="E4832" s="136">
        <v>5.9833999999999996</v>
      </c>
      <c r="F4832" s="133"/>
      <c r="G4832" s="133"/>
      <c r="H4832" s="133"/>
      <c r="I4832" s="133"/>
    </row>
    <row r="4833" spans="1:9">
      <c r="A4833" s="123">
        <v>85065010</v>
      </c>
      <c r="B4833" s="124" t="s">
        <v>4697</v>
      </c>
      <c r="C4833" s="125"/>
      <c r="D4833" s="138">
        <v>2.3449</v>
      </c>
      <c r="E4833" s="138">
        <v>14.969099999999999</v>
      </c>
      <c r="F4833" s="133"/>
      <c r="G4833" s="133"/>
      <c r="H4833" s="133"/>
      <c r="I4833" s="133"/>
    </row>
    <row r="4834" spans="1:9">
      <c r="A4834" s="123">
        <v>85065090</v>
      </c>
      <c r="B4834" s="124" t="s">
        <v>4698</v>
      </c>
      <c r="C4834" s="125"/>
      <c r="D4834" s="138">
        <v>2.3877000000000002</v>
      </c>
      <c r="E4834" s="138">
        <v>2.4655999999999998</v>
      </c>
      <c r="F4834" s="133"/>
      <c r="G4834" s="133"/>
      <c r="H4834" s="133"/>
      <c r="I4834" s="133"/>
    </row>
    <row r="4835" spans="1:9">
      <c r="A4835" s="123">
        <v>85066010</v>
      </c>
      <c r="B4835" s="124" t="s">
        <v>4697</v>
      </c>
      <c r="C4835" s="125"/>
      <c r="D4835" s="138">
        <v>1.3267</v>
      </c>
      <c r="E4835" s="138">
        <v>3.6749000000000001</v>
      </c>
      <c r="F4835" s="133"/>
      <c r="G4835" s="133"/>
      <c r="H4835" s="133"/>
      <c r="I4835" s="133"/>
    </row>
    <row r="4836" spans="1:9" ht="27">
      <c r="A4836" s="123">
        <v>85066090</v>
      </c>
      <c r="B4836" s="124" t="s">
        <v>4699</v>
      </c>
      <c r="C4836" s="125"/>
      <c r="D4836" s="136">
        <v>1.3606</v>
      </c>
      <c r="E4836" s="136">
        <v>2.2017000000000002</v>
      </c>
      <c r="F4836" s="133"/>
      <c r="G4836" s="133"/>
      <c r="H4836" s="133"/>
      <c r="I4836" s="133"/>
    </row>
    <row r="4837" spans="1:9" ht="27">
      <c r="A4837" s="123">
        <v>85068010</v>
      </c>
      <c r="B4837" s="124" t="s">
        <v>4700</v>
      </c>
      <c r="C4837" s="125"/>
      <c r="D4837" s="138">
        <v>6.2431999999999999</v>
      </c>
      <c r="E4837" s="138">
        <v>11.1005</v>
      </c>
      <c r="F4837" s="133"/>
      <c r="G4837" s="133"/>
      <c r="H4837" s="133"/>
      <c r="I4837" s="133"/>
    </row>
    <row r="4838" spans="1:9">
      <c r="A4838" s="123">
        <v>85068090</v>
      </c>
      <c r="B4838" s="124" t="s">
        <v>4701</v>
      </c>
      <c r="C4838" s="125"/>
      <c r="D4838" s="138">
        <v>2.4596</v>
      </c>
      <c r="E4838" s="138">
        <v>3.2145999999999999</v>
      </c>
      <c r="F4838" s="133"/>
      <c r="G4838" s="133"/>
      <c r="H4838" s="133"/>
      <c r="I4838" s="133"/>
    </row>
    <row r="4839" spans="1:9" ht="27">
      <c r="A4839" s="123">
        <v>85069000</v>
      </c>
      <c r="B4839" s="124" t="s">
        <v>4702</v>
      </c>
      <c r="C4839" s="125"/>
      <c r="D4839" s="138">
        <v>2.5145</v>
      </c>
      <c r="E4839" s="138">
        <v>2.8603999999999998</v>
      </c>
      <c r="F4839" s="133"/>
      <c r="G4839" s="133"/>
      <c r="H4839" s="133"/>
      <c r="I4839" s="133"/>
    </row>
    <row r="4840" spans="1:9" ht="27">
      <c r="A4840" s="123">
        <v>85071010</v>
      </c>
      <c r="B4840" s="124" t="s">
        <v>4703</v>
      </c>
      <c r="C4840" s="125"/>
      <c r="D4840" s="138">
        <v>2.3006000000000002</v>
      </c>
      <c r="E4840" s="138">
        <v>2.6730999999999998</v>
      </c>
      <c r="F4840" s="133"/>
      <c r="G4840" s="133"/>
      <c r="H4840" s="133"/>
      <c r="I4840" s="133"/>
    </row>
    <row r="4841" spans="1:9" ht="27">
      <c r="A4841" s="123">
        <v>85071090</v>
      </c>
      <c r="B4841" s="124" t="s">
        <v>4704</v>
      </c>
      <c r="C4841" s="125"/>
      <c r="D4841" s="136">
        <v>2.137</v>
      </c>
      <c r="E4841" s="136">
        <v>3.4594</v>
      </c>
      <c r="F4841" s="133"/>
      <c r="G4841" s="133"/>
      <c r="H4841" s="133"/>
      <c r="I4841" s="133"/>
    </row>
    <row r="4842" spans="1:9">
      <c r="A4842" s="123">
        <v>85072010</v>
      </c>
      <c r="B4842" s="124" t="s">
        <v>4705</v>
      </c>
      <c r="C4842" s="125"/>
      <c r="D4842" s="136">
        <v>7.8635999999999999</v>
      </c>
      <c r="E4842" s="136">
        <v>14.175700000000001</v>
      </c>
      <c r="F4842" s="133"/>
      <c r="G4842" s="133"/>
      <c r="H4842" s="133"/>
      <c r="I4842" s="133"/>
    </row>
    <row r="4843" spans="1:9">
      <c r="A4843" s="123">
        <v>85072090</v>
      </c>
      <c r="B4843" s="124" t="s">
        <v>4706</v>
      </c>
      <c r="C4843" s="125"/>
      <c r="D4843" s="138">
        <v>10.379300000000001</v>
      </c>
      <c r="E4843" s="138">
        <v>10.379300000000001</v>
      </c>
      <c r="F4843" s="133"/>
      <c r="G4843" s="133"/>
      <c r="H4843" s="133"/>
      <c r="I4843" s="133"/>
    </row>
    <row r="4844" spans="1:9">
      <c r="A4844" s="123">
        <v>85073011</v>
      </c>
      <c r="B4844" s="124" t="s">
        <v>4707</v>
      </c>
      <c r="C4844" s="125"/>
      <c r="D4844" s="136">
        <v>11.756500000000001</v>
      </c>
      <c r="E4844" s="136">
        <v>30.476700000000001</v>
      </c>
      <c r="F4844" s="133"/>
      <c r="G4844" s="133"/>
      <c r="H4844" s="133"/>
      <c r="I4844" s="133"/>
    </row>
    <row r="4845" spans="1:9">
      <c r="A4845" s="123">
        <v>85073019</v>
      </c>
      <c r="B4845" s="124" t="s">
        <v>4708</v>
      </c>
      <c r="C4845" s="125"/>
      <c r="D4845" s="136">
        <v>3.2953999999999999</v>
      </c>
      <c r="E4845" s="136">
        <v>17.392299999999999</v>
      </c>
      <c r="F4845" s="133"/>
      <c r="G4845" s="133"/>
      <c r="H4845" s="133"/>
      <c r="I4845" s="133"/>
    </row>
    <row r="4846" spans="1:9">
      <c r="A4846" s="123">
        <v>85073090</v>
      </c>
      <c r="B4846" s="124" t="s">
        <v>4709</v>
      </c>
      <c r="C4846" s="125"/>
      <c r="D4846" s="136">
        <v>3.36</v>
      </c>
      <c r="E4846" s="136">
        <v>21.5685</v>
      </c>
      <c r="F4846" s="133"/>
      <c r="G4846" s="133"/>
      <c r="H4846" s="133"/>
      <c r="I4846" s="133"/>
    </row>
    <row r="4847" spans="1:9">
      <c r="A4847" s="123">
        <v>85075010</v>
      </c>
      <c r="B4847" s="124" t="s">
        <v>4710</v>
      </c>
      <c r="C4847" s="125"/>
      <c r="D4847" s="138">
        <v>3.8389000000000002</v>
      </c>
      <c r="E4847" s="138">
        <v>22.743500000000001</v>
      </c>
      <c r="F4847" s="133"/>
      <c r="G4847" s="133"/>
      <c r="H4847" s="133"/>
      <c r="I4847" s="133"/>
    </row>
    <row r="4848" spans="1:9">
      <c r="A4848" s="123">
        <v>85075020</v>
      </c>
      <c r="B4848" s="124" t="s">
        <v>4711</v>
      </c>
      <c r="C4848" s="125"/>
      <c r="D4848" s="138">
        <v>3.1065999999999998</v>
      </c>
      <c r="E4848" s="138">
        <v>19.508500000000002</v>
      </c>
      <c r="F4848" s="133"/>
      <c r="G4848" s="133"/>
      <c r="H4848" s="133"/>
      <c r="I4848" s="133"/>
    </row>
    <row r="4849" spans="1:9">
      <c r="A4849" s="123">
        <v>85075090</v>
      </c>
      <c r="B4849" s="124" t="s">
        <v>200</v>
      </c>
      <c r="C4849" s="125"/>
      <c r="D4849" s="136">
        <v>2.9285999999999999</v>
      </c>
      <c r="E4849" s="136">
        <v>10.223800000000001</v>
      </c>
      <c r="F4849" s="133"/>
      <c r="G4849" s="133"/>
      <c r="H4849" s="133"/>
      <c r="I4849" s="133"/>
    </row>
    <row r="4850" spans="1:9">
      <c r="A4850" s="123">
        <v>85076000</v>
      </c>
      <c r="B4850" s="126" t="s">
        <v>4712</v>
      </c>
      <c r="C4850" s="125"/>
      <c r="D4850" s="136">
        <v>3.9</v>
      </c>
      <c r="E4850" s="136">
        <v>4.2507000000000001</v>
      </c>
      <c r="F4850" s="133"/>
      <c r="G4850" s="133"/>
      <c r="H4850" s="133"/>
      <c r="I4850" s="133"/>
    </row>
    <row r="4851" spans="1:9">
      <c r="A4851" s="123">
        <v>85078000</v>
      </c>
      <c r="B4851" s="124" t="s">
        <v>4713</v>
      </c>
      <c r="C4851" s="125"/>
      <c r="D4851" s="136">
        <v>5.6661999999999999</v>
      </c>
      <c r="E4851" s="136">
        <v>13.129099999999999</v>
      </c>
      <c r="F4851" s="133"/>
      <c r="G4851" s="133"/>
      <c r="H4851" s="133"/>
      <c r="I4851" s="133"/>
    </row>
    <row r="4852" spans="1:9">
      <c r="A4852" s="123">
        <v>85079010</v>
      </c>
      <c r="B4852" s="124" t="s">
        <v>4714</v>
      </c>
      <c r="C4852" s="125"/>
      <c r="D4852" s="136">
        <v>4.0796000000000001</v>
      </c>
      <c r="E4852" s="136">
        <v>15.084</v>
      </c>
      <c r="F4852" s="133"/>
      <c r="G4852" s="133"/>
      <c r="H4852" s="133"/>
      <c r="I4852" s="133"/>
    </row>
    <row r="4853" spans="1:9">
      <c r="A4853" s="123">
        <v>85079020</v>
      </c>
      <c r="B4853" s="124" t="s">
        <v>4715</v>
      </c>
      <c r="C4853" s="125"/>
      <c r="D4853" s="136">
        <v>3.7017000000000002</v>
      </c>
      <c r="E4853" s="136">
        <v>7.8937999999999997</v>
      </c>
      <c r="F4853" s="133"/>
      <c r="G4853" s="133"/>
      <c r="H4853" s="133"/>
      <c r="I4853" s="133"/>
    </row>
    <row r="4854" spans="1:9">
      <c r="A4854" s="123">
        <v>85079090</v>
      </c>
      <c r="B4854" s="124" t="s">
        <v>4716</v>
      </c>
      <c r="C4854" s="125"/>
      <c r="D4854" s="138">
        <v>4.1489000000000003</v>
      </c>
      <c r="E4854" s="138">
        <v>4.8768000000000002</v>
      </c>
      <c r="F4854" s="133"/>
      <c r="G4854" s="133"/>
      <c r="H4854" s="133"/>
      <c r="I4854" s="133"/>
    </row>
    <row r="4855" spans="1:9">
      <c r="A4855" s="123">
        <v>85081100</v>
      </c>
      <c r="B4855" s="126" t="s">
        <v>4717</v>
      </c>
      <c r="C4855" s="125"/>
      <c r="D4855" s="138">
        <v>1.8284</v>
      </c>
      <c r="E4855" s="138">
        <v>4.1976000000000004</v>
      </c>
      <c r="F4855" s="133"/>
      <c r="G4855" s="133"/>
      <c r="H4855" s="133"/>
      <c r="I4855" s="133"/>
    </row>
    <row r="4856" spans="1:9">
      <c r="A4856" s="123">
        <v>85081900</v>
      </c>
      <c r="B4856" s="124" t="s">
        <v>4718</v>
      </c>
      <c r="C4856" s="125"/>
      <c r="D4856" s="138">
        <v>3.5419999999999998</v>
      </c>
      <c r="E4856" s="138">
        <v>4.4714</v>
      </c>
      <c r="F4856" s="133"/>
      <c r="G4856" s="133"/>
      <c r="H4856" s="133"/>
      <c r="I4856" s="133"/>
    </row>
    <row r="4857" spans="1:9" ht="27">
      <c r="A4857" s="123">
        <v>85086000</v>
      </c>
      <c r="B4857" s="124" t="s">
        <v>4719</v>
      </c>
      <c r="C4857" s="125"/>
      <c r="D4857" s="138">
        <v>1.6513</v>
      </c>
      <c r="E4857" s="138">
        <v>5.2824</v>
      </c>
      <c r="F4857" s="133"/>
      <c r="G4857" s="133"/>
      <c r="H4857" s="133"/>
      <c r="I4857" s="133"/>
    </row>
    <row r="4858" spans="1:9" ht="27">
      <c r="A4858" s="123">
        <v>85087000</v>
      </c>
      <c r="B4858" s="124" t="s">
        <v>4720</v>
      </c>
      <c r="C4858" s="125"/>
      <c r="D4858" s="136">
        <v>5.5401999999999996</v>
      </c>
      <c r="E4858" s="136">
        <v>10.091900000000001</v>
      </c>
      <c r="F4858" s="133"/>
      <c r="G4858" s="133"/>
      <c r="H4858" s="133"/>
      <c r="I4858" s="133"/>
    </row>
    <row r="4859" spans="1:9" ht="27">
      <c r="A4859" s="123">
        <v>85094010</v>
      </c>
      <c r="B4859" s="124" t="s">
        <v>4721</v>
      </c>
      <c r="C4859" s="125"/>
      <c r="D4859" s="138">
        <v>5.8101000000000003</v>
      </c>
      <c r="E4859" s="138">
        <v>6.2630999999999997</v>
      </c>
      <c r="F4859" s="133"/>
      <c r="G4859" s="133"/>
      <c r="H4859" s="133"/>
      <c r="I4859" s="133"/>
    </row>
    <row r="4860" spans="1:9">
      <c r="A4860" s="123">
        <v>85094020</v>
      </c>
      <c r="B4860" s="124" t="s">
        <v>4722</v>
      </c>
      <c r="C4860" s="125"/>
      <c r="D4860" s="136">
        <v>3.5123000000000002</v>
      </c>
      <c r="E4860" s="136">
        <v>6.1317000000000004</v>
      </c>
      <c r="F4860" s="133"/>
      <c r="G4860" s="133"/>
      <c r="H4860" s="133"/>
      <c r="I4860" s="133"/>
    </row>
    <row r="4861" spans="1:9" ht="27">
      <c r="A4861" s="123">
        <v>85094030</v>
      </c>
      <c r="B4861" s="124" t="s">
        <v>4723</v>
      </c>
      <c r="C4861" s="125"/>
      <c r="D4861" s="138">
        <v>2.8142</v>
      </c>
      <c r="E4861" s="138">
        <v>6.4341999999999997</v>
      </c>
      <c r="F4861" s="133"/>
      <c r="G4861" s="133"/>
      <c r="H4861" s="133"/>
      <c r="I4861" s="133"/>
    </row>
    <row r="4862" spans="1:9">
      <c r="A4862" s="123">
        <v>85094040</v>
      </c>
      <c r="B4862" s="124" t="s">
        <v>4724</v>
      </c>
      <c r="C4862" s="125"/>
      <c r="D4862" s="136">
        <v>1.8182</v>
      </c>
      <c r="E4862" s="136">
        <v>6.4798999999999998</v>
      </c>
      <c r="F4862" s="133"/>
      <c r="G4862" s="133"/>
      <c r="H4862" s="133"/>
      <c r="I4862" s="133"/>
    </row>
    <row r="4863" spans="1:9" ht="27">
      <c r="A4863" s="123">
        <v>85094050</v>
      </c>
      <c r="B4863" s="124" t="s">
        <v>4725</v>
      </c>
      <c r="C4863" s="125"/>
      <c r="D4863" s="138">
        <v>3.8959000000000001</v>
      </c>
      <c r="E4863" s="138">
        <v>3.8959000000000001</v>
      </c>
      <c r="F4863" s="133"/>
      <c r="G4863" s="133"/>
      <c r="H4863" s="133"/>
      <c r="I4863" s="133"/>
    </row>
    <row r="4864" spans="1:9">
      <c r="A4864" s="123">
        <v>85094090</v>
      </c>
      <c r="B4864" s="124" t="s">
        <v>4726</v>
      </c>
      <c r="C4864" s="125"/>
      <c r="D4864" s="136">
        <v>1.5923</v>
      </c>
      <c r="E4864" s="136">
        <v>4.2759999999999998</v>
      </c>
      <c r="F4864" s="133"/>
      <c r="G4864" s="133"/>
      <c r="H4864" s="133"/>
      <c r="I4864" s="133"/>
    </row>
    <row r="4865" spans="1:9" ht="27">
      <c r="A4865" s="123">
        <v>85098010</v>
      </c>
      <c r="B4865" s="124" t="s">
        <v>4727</v>
      </c>
      <c r="C4865" s="125"/>
      <c r="D4865" s="138">
        <v>3.3527999999999998</v>
      </c>
      <c r="E4865" s="138">
        <v>8.3416999999999994</v>
      </c>
      <c r="F4865" s="133"/>
      <c r="G4865" s="133"/>
      <c r="H4865" s="133"/>
      <c r="I4865" s="133"/>
    </row>
    <row r="4866" spans="1:9">
      <c r="A4866" s="123">
        <v>85098090</v>
      </c>
      <c r="B4866" s="124" t="s">
        <v>4728</v>
      </c>
      <c r="C4866" s="125"/>
      <c r="D4866" s="136">
        <v>1.9582999999999999</v>
      </c>
      <c r="E4866" s="136">
        <v>3.9432999999999998</v>
      </c>
      <c r="F4866" s="133"/>
      <c r="G4866" s="133"/>
      <c r="H4866" s="133"/>
      <c r="I4866" s="133"/>
    </row>
    <row r="4867" spans="1:9" ht="27">
      <c r="A4867" s="123">
        <v>85099000</v>
      </c>
      <c r="B4867" s="124" t="s">
        <v>4729</v>
      </c>
      <c r="C4867" s="125"/>
      <c r="D4867" s="138">
        <v>1.8677999999999999</v>
      </c>
      <c r="E4867" s="138">
        <v>5.1494999999999997</v>
      </c>
      <c r="F4867" s="133"/>
      <c r="G4867" s="133"/>
      <c r="H4867" s="133"/>
      <c r="I4867" s="133"/>
    </row>
    <row r="4868" spans="1:9">
      <c r="A4868" s="123">
        <v>85101000</v>
      </c>
      <c r="B4868" s="124" t="s">
        <v>4730</v>
      </c>
      <c r="C4868" s="125"/>
      <c r="D4868" s="136">
        <v>1.9792000000000001</v>
      </c>
      <c r="E4868" s="136">
        <v>6.5357000000000003</v>
      </c>
      <c r="F4868" s="133"/>
      <c r="G4868" s="133"/>
      <c r="H4868" s="133"/>
      <c r="I4868" s="133"/>
    </row>
    <row r="4869" spans="1:9" ht="27">
      <c r="A4869" s="123">
        <v>85102000</v>
      </c>
      <c r="B4869" s="124" t="s">
        <v>4731</v>
      </c>
      <c r="C4869" s="125"/>
      <c r="D4869" s="138">
        <v>3.7090000000000001</v>
      </c>
      <c r="E4869" s="138">
        <v>29.6859</v>
      </c>
      <c r="F4869" s="133"/>
      <c r="G4869" s="133"/>
      <c r="H4869" s="133"/>
      <c r="I4869" s="133"/>
    </row>
    <row r="4870" spans="1:9">
      <c r="A4870" s="123">
        <v>85103000</v>
      </c>
      <c r="B4870" s="124" t="s">
        <v>4732</v>
      </c>
      <c r="C4870" s="125"/>
      <c r="D4870" s="138">
        <v>2.2282999999999999</v>
      </c>
      <c r="E4870" s="138">
        <v>3.9087999999999998</v>
      </c>
      <c r="F4870" s="133"/>
      <c r="G4870" s="133"/>
      <c r="H4870" s="133"/>
      <c r="I4870" s="133"/>
    </row>
    <row r="4871" spans="1:9" ht="27">
      <c r="A4871" s="123">
        <v>85109011</v>
      </c>
      <c r="B4871" s="124" t="s">
        <v>4733</v>
      </c>
      <c r="C4871" s="125"/>
      <c r="D4871" s="136">
        <v>2.0741000000000001</v>
      </c>
      <c r="E4871" s="136">
        <v>21.774999999999999</v>
      </c>
      <c r="F4871" s="133"/>
      <c r="G4871" s="133"/>
      <c r="H4871" s="133"/>
      <c r="I4871" s="133"/>
    </row>
    <row r="4872" spans="1:9" ht="27">
      <c r="A4872" s="123">
        <v>85109019</v>
      </c>
      <c r="B4872" s="124" t="s">
        <v>4734</v>
      </c>
      <c r="C4872" s="125"/>
      <c r="D4872" s="136">
        <v>6.2385000000000002</v>
      </c>
      <c r="E4872" s="136">
        <v>32.374299999999998</v>
      </c>
      <c r="F4872" s="133"/>
      <c r="G4872" s="133"/>
      <c r="H4872" s="133"/>
      <c r="I4872" s="133"/>
    </row>
    <row r="4873" spans="1:9">
      <c r="A4873" s="123">
        <v>85109020</v>
      </c>
      <c r="B4873" s="124" t="s">
        <v>4735</v>
      </c>
      <c r="C4873" s="125"/>
      <c r="D4873" s="136">
        <v>4.8090999999999999</v>
      </c>
      <c r="E4873" s="136">
        <v>13.1576</v>
      </c>
      <c r="F4873" s="133"/>
      <c r="G4873" s="133"/>
      <c r="H4873" s="133"/>
      <c r="I4873" s="133"/>
    </row>
    <row r="4874" spans="1:9">
      <c r="A4874" s="123">
        <v>85109090</v>
      </c>
      <c r="B4874" s="124" t="s">
        <v>4736</v>
      </c>
      <c r="C4874" s="125"/>
      <c r="D4874" s="138">
        <v>2.2921999999999998</v>
      </c>
      <c r="E4874" s="138">
        <v>5.9330999999999996</v>
      </c>
      <c r="F4874" s="133"/>
      <c r="G4874" s="133"/>
      <c r="H4874" s="133"/>
      <c r="I4874" s="133"/>
    </row>
    <row r="4875" spans="1:9">
      <c r="A4875" s="123">
        <v>85111000</v>
      </c>
      <c r="B4875" s="124" t="s">
        <v>4737</v>
      </c>
      <c r="C4875" s="125"/>
      <c r="D4875" s="138">
        <v>2.2957000000000001</v>
      </c>
      <c r="E4875" s="138">
        <v>7.0067000000000004</v>
      </c>
      <c r="F4875" s="133"/>
      <c r="G4875" s="133"/>
      <c r="H4875" s="133"/>
      <c r="I4875" s="133"/>
    </row>
    <row r="4876" spans="1:9">
      <c r="A4876" s="123">
        <v>85112010</v>
      </c>
      <c r="B4876" s="124" t="s">
        <v>4738</v>
      </c>
      <c r="C4876" s="125"/>
      <c r="D4876" s="136">
        <v>4.4619999999999997</v>
      </c>
      <c r="E4876" s="136">
        <v>9.2568999999999999</v>
      </c>
      <c r="F4876" s="133"/>
      <c r="G4876" s="133"/>
      <c r="H4876" s="133"/>
      <c r="I4876" s="133"/>
    </row>
    <row r="4877" spans="1:9" ht="27">
      <c r="A4877" s="123">
        <v>85112090</v>
      </c>
      <c r="B4877" s="124" t="s">
        <v>4739</v>
      </c>
      <c r="C4877" s="125"/>
      <c r="D4877" s="138">
        <v>5.4523999999999999</v>
      </c>
      <c r="E4877" s="138">
        <v>16.701799999999999</v>
      </c>
      <c r="F4877" s="133"/>
      <c r="G4877" s="133"/>
      <c r="H4877" s="133"/>
      <c r="I4877" s="133"/>
    </row>
    <row r="4878" spans="1:9">
      <c r="A4878" s="123">
        <v>85113010</v>
      </c>
      <c r="B4878" s="124" t="s">
        <v>4740</v>
      </c>
      <c r="C4878" s="125"/>
      <c r="D4878" s="136">
        <v>4.2492999999999999</v>
      </c>
      <c r="E4878" s="136">
        <v>6.5003000000000002</v>
      </c>
      <c r="F4878" s="133"/>
      <c r="G4878" s="133"/>
      <c r="H4878" s="133"/>
      <c r="I4878" s="133"/>
    </row>
    <row r="4879" spans="1:9" ht="27">
      <c r="A4879" s="123">
        <v>85113020</v>
      </c>
      <c r="B4879" s="124" t="s">
        <v>4741</v>
      </c>
      <c r="C4879" s="125"/>
      <c r="D4879" s="138">
        <v>4.9204999999999997</v>
      </c>
      <c r="E4879" s="138">
        <v>7.9328000000000003</v>
      </c>
      <c r="F4879" s="133"/>
      <c r="G4879" s="133"/>
      <c r="H4879" s="133"/>
      <c r="I4879" s="133"/>
    </row>
    <row r="4880" spans="1:9">
      <c r="A4880" s="123">
        <v>85114000</v>
      </c>
      <c r="B4880" s="124" t="s">
        <v>4742</v>
      </c>
      <c r="C4880" s="125"/>
      <c r="D4880" s="136">
        <v>11.3452</v>
      </c>
      <c r="E4880" s="136">
        <v>28.487400000000001</v>
      </c>
      <c r="F4880" s="133"/>
      <c r="G4880" s="133"/>
      <c r="H4880" s="133"/>
      <c r="I4880" s="133"/>
    </row>
    <row r="4881" spans="1:9" ht="27">
      <c r="A4881" s="123">
        <v>85115010</v>
      </c>
      <c r="B4881" s="124" t="s">
        <v>4743</v>
      </c>
      <c r="C4881" s="125"/>
      <c r="D4881" s="138">
        <v>9.375</v>
      </c>
      <c r="E4881" s="138">
        <v>40.002000000000002</v>
      </c>
      <c r="F4881" s="133"/>
      <c r="G4881" s="133"/>
      <c r="H4881" s="133"/>
      <c r="I4881" s="133"/>
    </row>
    <row r="4882" spans="1:9">
      <c r="A4882" s="123">
        <v>85115090</v>
      </c>
      <c r="B4882" s="124" t="s">
        <v>4744</v>
      </c>
      <c r="C4882" s="125"/>
      <c r="D4882" s="138">
        <v>5.1928999999999998</v>
      </c>
      <c r="E4882" s="138">
        <v>18.0212</v>
      </c>
      <c r="F4882" s="133"/>
      <c r="G4882" s="133"/>
      <c r="H4882" s="133"/>
      <c r="I4882" s="133"/>
    </row>
    <row r="4883" spans="1:9" ht="27">
      <c r="A4883" s="123">
        <v>85118010</v>
      </c>
      <c r="B4883" s="124" t="s">
        <v>4745</v>
      </c>
      <c r="C4883" s="125"/>
      <c r="D4883" s="138">
        <v>5.7480000000000002</v>
      </c>
      <c r="E4883" s="138">
        <v>14.958600000000001</v>
      </c>
      <c r="F4883" s="133"/>
      <c r="G4883" s="133"/>
      <c r="H4883" s="133"/>
      <c r="I4883" s="133"/>
    </row>
    <row r="4884" spans="1:9" ht="27">
      <c r="A4884" s="123">
        <v>85118020</v>
      </c>
      <c r="B4884" s="124" t="s">
        <v>4746</v>
      </c>
      <c r="C4884" s="125"/>
      <c r="D4884" s="136">
        <v>3.1025999999999998</v>
      </c>
      <c r="E4884" s="136">
        <v>8.2447999999999997</v>
      </c>
      <c r="F4884" s="133"/>
      <c r="G4884" s="133"/>
      <c r="H4884" s="133"/>
      <c r="I4884" s="133"/>
    </row>
    <row r="4885" spans="1:9">
      <c r="A4885" s="123">
        <v>85118030</v>
      </c>
      <c r="B4885" s="124" t="s">
        <v>4747</v>
      </c>
      <c r="C4885" s="125"/>
      <c r="D4885" s="136">
        <v>1.8713</v>
      </c>
      <c r="E4885" s="136">
        <v>3.8216999999999999</v>
      </c>
      <c r="F4885" s="133"/>
      <c r="G4885" s="133"/>
      <c r="H4885" s="133"/>
      <c r="I4885" s="133"/>
    </row>
    <row r="4886" spans="1:9">
      <c r="A4886" s="123">
        <v>85118090</v>
      </c>
      <c r="B4886" s="124" t="s">
        <v>4748</v>
      </c>
      <c r="C4886" s="125"/>
      <c r="D4886" s="136">
        <v>1.6942999999999999</v>
      </c>
      <c r="E4886" s="136">
        <v>8.6235999999999997</v>
      </c>
      <c r="F4886" s="133"/>
      <c r="G4886" s="133"/>
      <c r="H4886" s="133"/>
      <c r="I4886" s="133"/>
    </row>
    <row r="4887" spans="1:9">
      <c r="A4887" s="123">
        <v>85119000</v>
      </c>
      <c r="B4887" s="124" t="s">
        <v>4749</v>
      </c>
      <c r="C4887" s="125"/>
      <c r="D4887" s="136">
        <v>1.901</v>
      </c>
      <c r="E4887" s="136">
        <v>4.7300000000000004</v>
      </c>
      <c r="F4887" s="133"/>
      <c r="G4887" s="133"/>
      <c r="H4887" s="133"/>
      <c r="I4887" s="133"/>
    </row>
    <row r="4888" spans="1:9">
      <c r="A4888" s="123">
        <v>85121000</v>
      </c>
      <c r="B4888" s="126" t="s">
        <v>4750</v>
      </c>
      <c r="C4888" s="125"/>
      <c r="D4888" s="136">
        <v>3.5305</v>
      </c>
      <c r="E4888" s="136">
        <v>13.847300000000001</v>
      </c>
      <c r="F4888" s="133"/>
      <c r="G4888" s="133"/>
      <c r="H4888" s="133"/>
      <c r="I4888" s="133"/>
    </row>
    <row r="4889" spans="1:9">
      <c r="A4889" s="123">
        <v>85122011</v>
      </c>
      <c r="B4889" s="124" t="s">
        <v>4751</v>
      </c>
      <c r="C4889" s="125"/>
      <c r="D4889" s="136">
        <v>3.9725000000000001</v>
      </c>
      <c r="E4889" s="136">
        <v>11.529400000000001</v>
      </c>
      <c r="F4889" s="133"/>
      <c r="G4889" s="133"/>
      <c r="H4889" s="133"/>
      <c r="I4889" s="133"/>
    </row>
    <row r="4890" spans="1:9">
      <c r="A4890" s="123">
        <v>85122019</v>
      </c>
      <c r="B4890" s="124" t="s">
        <v>4752</v>
      </c>
      <c r="C4890" s="125"/>
      <c r="D4890" s="138">
        <v>1.9415</v>
      </c>
      <c r="E4890" s="138">
        <v>8.0844000000000005</v>
      </c>
      <c r="F4890" s="133"/>
      <c r="G4890" s="133"/>
      <c r="H4890" s="133"/>
      <c r="I4890" s="133"/>
    </row>
    <row r="4891" spans="1:9">
      <c r="A4891" s="123">
        <v>85122021</v>
      </c>
      <c r="B4891" s="124" t="s">
        <v>4753</v>
      </c>
      <c r="C4891" s="125"/>
      <c r="D4891" s="138">
        <v>14.2568</v>
      </c>
      <c r="E4891" s="138">
        <v>21.19</v>
      </c>
      <c r="F4891" s="133"/>
      <c r="G4891" s="133"/>
      <c r="H4891" s="133"/>
      <c r="I4891" s="133"/>
    </row>
    <row r="4892" spans="1:9" ht="27">
      <c r="A4892" s="123">
        <v>85122022</v>
      </c>
      <c r="B4892" s="124" t="s">
        <v>4754</v>
      </c>
      <c r="C4892" s="125"/>
      <c r="D4892" s="138">
        <v>3.8786</v>
      </c>
      <c r="E4892" s="138">
        <v>7.0984999999999996</v>
      </c>
      <c r="F4892" s="133"/>
      <c r="G4892" s="133"/>
      <c r="H4892" s="133"/>
      <c r="I4892" s="133"/>
    </row>
    <row r="4893" spans="1:9" ht="27">
      <c r="A4893" s="123">
        <v>85122023</v>
      </c>
      <c r="B4893" s="124" t="s">
        <v>4755</v>
      </c>
      <c r="C4893" s="125"/>
      <c r="D4893" s="136">
        <v>3.8073999999999999</v>
      </c>
      <c r="E4893" s="136">
        <v>11.105</v>
      </c>
      <c r="F4893" s="133"/>
      <c r="G4893" s="133"/>
      <c r="H4893" s="133"/>
      <c r="I4893" s="133"/>
    </row>
    <row r="4894" spans="1:9" ht="27">
      <c r="A4894" s="123">
        <v>85122029</v>
      </c>
      <c r="B4894" s="124" t="s">
        <v>4756</v>
      </c>
      <c r="C4894" s="125"/>
      <c r="D4894" s="138">
        <v>1.0705</v>
      </c>
      <c r="E4894" s="138">
        <v>2.3079000000000001</v>
      </c>
      <c r="F4894" s="133"/>
      <c r="G4894" s="133"/>
      <c r="H4894" s="133"/>
      <c r="I4894" s="133"/>
    </row>
    <row r="4895" spans="1:9">
      <c r="A4895" s="123">
        <v>85123000</v>
      </c>
      <c r="B4895" s="124" t="s">
        <v>4757</v>
      </c>
      <c r="C4895" s="125"/>
      <c r="D4895" s="136">
        <v>40.5501</v>
      </c>
      <c r="E4895" s="136">
        <v>83.241799999999998</v>
      </c>
      <c r="F4895" s="133"/>
      <c r="G4895" s="133"/>
      <c r="H4895" s="133"/>
      <c r="I4895" s="133"/>
    </row>
    <row r="4896" spans="1:9" ht="27">
      <c r="A4896" s="123">
        <v>85124010</v>
      </c>
      <c r="B4896" s="124" t="s">
        <v>4758</v>
      </c>
      <c r="C4896" s="125"/>
      <c r="D4896" s="138">
        <v>1.9709000000000001</v>
      </c>
      <c r="E4896" s="138">
        <v>5.9885999999999999</v>
      </c>
      <c r="F4896" s="133"/>
      <c r="G4896" s="133"/>
      <c r="H4896" s="133"/>
      <c r="I4896" s="133"/>
    </row>
    <row r="4897" spans="1:9">
      <c r="A4897" s="123">
        <v>85124020</v>
      </c>
      <c r="B4897" s="124" t="s">
        <v>4759</v>
      </c>
      <c r="C4897" s="125"/>
      <c r="D4897" s="138">
        <v>1.0968</v>
      </c>
      <c r="E4897" s="138">
        <v>3.1198999999999999</v>
      </c>
      <c r="F4897" s="133"/>
      <c r="G4897" s="133"/>
      <c r="H4897" s="133"/>
      <c r="I4897" s="133"/>
    </row>
    <row r="4898" spans="1:9" ht="27">
      <c r="A4898" s="123">
        <v>85129000</v>
      </c>
      <c r="B4898" s="124" t="s">
        <v>4760</v>
      </c>
      <c r="C4898" s="125"/>
      <c r="D4898" s="136">
        <v>1.2111000000000001</v>
      </c>
      <c r="E4898" s="136">
        <v>6.0640999999999998</v>
      </c>
      <c r="F4898" s="133"/>
      <c r="G4898" s="133"/>
      <c r="H4898" s="133"/>
      <c r="I4898" s="133"/>
    </row>
    <row r="4899" spans="1:9">
      <c r="A4899" s="123">
        <v>85131010</v>
      </c>
      <c r="B4899" s="124" t="s">
        <v>4761</v>
      </c>
      <c r="C4899" s="125"/>
      <c r="D4899" s="138">
        <v>5.5740999999999996</v>
      </c>
      <c r="E4899" s="138">
        <v>16.066199999999998</v>
      </c>
      <c r="F4899" s="133"/>
      <c r="G4899" s="133"/>
      <c r="H4899" s="133"/>
      <c r="I4899" s="133"/>
    </row>
    <row r="4900" spans="1:9">
      <c r="A4900" s="123">
        <v>85131090</v>
      </c>
      <c r="B4900" s="124" t="s">
        <v>4762</v>
      </c>
      <c r="C4900" s="125"/>
      <c r="D4900" s="138">
        <v>5.5267999999999997</v>
      </c>
      <c r="E4900" s="138">
        <v>9.8489000000000004</v>
      </c>
      <c r="F4900" s="133"/>
      <c r="G4900" s="133"/>
      <c r="H4900" s="133"/>
      <c r="I4900" s="133"/>
    </row>
    <row r="4901" spans="1:9" ht="27">
      <c r="A4901" s="123">
        <v>85139000</v>
      </c>
      <c r="B4901" s="124" t="s">
        <v>4763</v>
      </c>
      <c r="C4901" s="125"/>
      <c r="D4901" s="138">
        <v>3.5743999999999998</v>
      </c>
      <c r="E4901" s="138">
        <v>13.5449</v>
      </c>
      <c r="F4901" s="133"/>
      <c r="G4901" s="133"/>
      <c r="H4901" s="133"/>
      <c r="I4901" s="133"/>
    </row>
    <row r="4902" spans="1:9" ht="27">
      <c r="A4902" s="123">
        <v>85141100</v>
      </c>
      <c r="B4902" s="126" t="s">
        <v>4764</v>
      </c>
      <c r="C4902" s="125"/>
      <c r="D4902" s="136">
        <v>4.9436</v>
      </c>
      <c r="E4902" s="136">
        <v>9.0686</v>
      </c>
      <c r="F4902" s="133"/>
      <c r="G4902" s="133"/>
      <c r="H4902" s="133"/>
      <c r="I4902" s="133"/>
    </row>
    <row r="4903" spans="1:9">
      <c r="A4903" s="123">
        <v>85141900</v>
      </c>
      <c r="B4903" s="126" t="s">
        <v>139</v>
      </c>
      <c r="C4903" s="125"/>
      <c r="D4903" s="138">
        <v>14.2669</v>
      </c>
      <c r="E4903" s="138">
        <v>21.7805</v>
      </c>
      <c r="F4903" s="133"/>
      <c r="G4903" s="133"/>
      <c r="H4903" s="133"/>
      <c r="I4903" s="133"/>
    </row>
    <row r="4904" spans="1:9">
      <c r="A4904" s="123">
        <v>85142011</v>
      </c>
      <c r="B4904" s="124" t="s">
        <v>4765</v>
      </c>
      <c r="C4904" s="125"/>
      <c r="D4904" s="138">
        <v>23.486499999999999</v>
      </c>
      <c r="E4904" s="138">
        <v>23.486499999999999</v>
      </c>
      <c r="F4904" s="133"/>
      <c r="G4904" s="133"/>
      <c r="H4904" s="133"/>
      <c r="I4904" s="133"/>
    </row>
    <row r="4905" spans="1:9">
      <c r="A4905" s="123">
        <v>85142019</v>
      </c>
      <c r="B4905" s="124" t="s">
        <v>4766</v>
      </c>
      <c r="C4905" s="125"/>
      <c r="D4905" s="138">
        <v>9.7926000000000002</v>
      </c>
      <c r="E4905" s="138">
        <v>9.9108999999999998</v>
      </c>
      <c r="F4905" s="133"/>
      <c r="G4905" s="133"/>
      <c r="H4905" s="133"/>
      <c r="I4905" s="133"/>
    </row>
    <row r="4906" spans="1:9">
      <c r="A4906" s="123">
        <v>85143100</v>
      </c>
      <c r="B4906" s="126" t="s">
        <v>4767</v>
      </c>
      <c r="C4906" s="125"/>
      <c r="D4906" s="138">
        <v>4.8400999999999996</v>
      </c>
      <c r="E4906" s="138">
        <v>11.216699999999999</v>
      </c>
      <c r="F4906" s="133"/>
      <c r="G4906" s="133"/>
      <c r="H4906" s="133"/>
      <c r="I4906" s="133"/>
    </row>
    <row r="4907" spans="1:9">
      <c r="A4907" s="123">
        <v>85143200</v>
      </c>
      <c r="B4907" s="126" t="s">
        <v>4768</v>
      </c>
      <c r="C4907" s="125"/>
      <c r="D4907" s="138">
        <v>1.9995000000000001</v>
      </c>
      <c r="E4907" s="138">
        <v>12.507899999999999</v>
      </c>
      <c r="F4907" s="133"/>
      <c r="G4907" s="133"/>
      <c r="H4907" s="133"/>
      <c r="I4907" s="133"/>
    </row>
    <row r="4908" spans="1:9">
      <c r="A4908" s="123">
        <v>85143900</v>
      </c>
      <c r="B4908" s="126" t="s">
        <v>139</v>
      </c>
      <c r="C4908" s="125"/>
      <c r="D4908" s="136">
        <v>6.0236999999999998</v>
      </c>
      <c r="E4908" s="136">
        <v>15.2941</v>
      </c>
      <c r="F4908" s="133"/>
      <c r="G4908" s="133"/>
      <c r="H4908" s="133"/>
      <c r="I4908" s="133"/>
    </row>
    <row r="4909" spans="1:9" ht="27">
      <c r="A4909" s="123">
        <v>85144000</v>
      </c>
      <c r="B4909" s="124" t="s">
        <v>4769</v>
      </c>
      <c r="C4909" s="125"/>
      <c r="D4909" s="138">
        <v>2.5840999999999998</v>
      </c>
      <c r="E4909" s="138">
        <v>8.1172000000000004</v>
      </c>
      <c r="F4909" s="133"/>
      <c r="G4909" s="133"/>
      <c r="H4909" s="133"/>
      <c r="I4909" s="133"/>
    </row>
    <row r="4910" spans="1:9">
      <c r="A4910" s="123">
        <v>85149000</v>
      </c>
      <c r="B4910" s="124" t="s">
        <v>4770</v>
      </c>
      <c r="C4910" s="125"/>
      <c r="D4910" s="136">
        <v>2.5903999999999998</v>
      </c>
      <c r="E4910" s="136">
        <v>9.1777999999999995</v>
      </c>
      <c r="F4910" s="133"/>
      <c r="G4910" s="133"/>
      <c r="H4910" s="133"/>
      <c r="I4910" s="133"/>
    </row>
    <row r="4911" spans="1:9" ht="27">
      <c r="A4911" s="123">
        <v>85151100</v>
      </c>
      <c r="B4911" s="124" t="s">
        <v>4771</v>
      </c>
      <c r="C4911" s="125"/>
      <c r="D4911" s="138">
        <v>3.7768000000000002</v>
      </c>
      <c r="E4911" s="138">
        <v>6.8861999999999997</v>
      </c>
      <c r="F4911" s="133"/>
      <c r="G4911" s="133"/>
      <c r="H4911" s="133"/>
      <c r="I4911" s="133"/>
    </row>
    <row r="4912" spans="1:9">
      <c r="A4912" s="123">
        <v>85151900</v>
      </c>
      <c r="B4912" s="124" t="s">
        <v>4772</v>
      </c>
      <c r="C4912" s="125"/>
      <c r="D4912" s="136">
        <v>2.7982999999999998</v>
      </c>
      <c r="E4912" s="136">
        <v>5.2464000000000004</v>
      </c>
      <c r="F4912" s="133"/>
      <c r="G4912" s="133"/>
      <c r="H4912" s="133"/>
      <c r="I4912" s="133"/>
    </row>
    <row r="4913" spans="1:9" ht="27">
      <c r="A4913" s="123">
        <v>85152100</v>
      </c>
      <c r="B4913" s="124" t="s">
        <v>4773</v>
      </c>
      <c r="C4913" s="125"/>
      <c r="D4913" s="138">
        <v>11.1561</v>
      </c>
      <c r="E4913" s="138">
        <v>45.356900000000003</v>
      </c>
      <c r="F4913" s="133"/>
      <c r="G4913" s="133"/>
      <c r="H4913" s="133"/>
      <c r="I4913" s="133"/>
    </row>
    <row r="4914" spans="1:9">
      <c r="A4914" s="123">
        <v>85152900</v>
      </c>
      <c r="B4914" s="124" t="s">
        <v>4774</v>
      </c>
      <c r="C4914" s="125"/>
      <c r="D4914" s="136">
        <v>5.5</v>
      </c>
      <c r="E4914" s="136">
        <v>8.1822999999999997</v>
      </c>
      <c r="F4914" s="133"/>
      <c r="G4914" s="133"/>
      <c r="H4914" s="133"/>
      <c r="I4914" s="133"/>
    </row>
    <row r="4915" spans="1:9" ht="27">
      <c r="A4915" s="123">
        <v>85153110</v>
      </c>
      <c r="B4915" s="124" t="s">
        <v>4775</v>
      </c>
      <c r="C4915" s="125"/>
      <c r="D4915" s="138">
        <v>6.2468000000000004</v>
      </c>
      <c r="E4915" s="138">
        <v>9.0204000000000004</v>
      </c>
      <c r="F4915" s="133"/>
      <c r="G4915" s="133"/>
      <c r="H4915" s="133"/>
      <c r="I4915" s="133"/>
    </row>
    <row r="4916" spans="1:9">
      <c r="A4916" s="123">
        <v>85153190</v>
      </c>
      <c r="B4916" s="124" t="s">
        <v>4776</v>
      </c>
      <c r="C4916" s="125"/>
      <c r="D4916" s="138">
        <v>9.5627999999999993</v>
      </c>
      <c r="E4916" s="138">
        <v>27.470800000000001</v>
      </c>
      <c r="F4916" s="133"/>
      <c r="G4916" s="133"/>
      <c r="H4916" s="133"/>
      <c r="I4916" s="133"/>
    </row>
    <row r="4917" spans="1:9" ht="27">
      <c r="A4917" s="123">
        <v>85153900</v>
      </c>
      <c r="B4917" s="124" t="s">
        <v>4777</v>
      </c>
      <c r="C4917" s="125"/>
      <c r="D4917" s="138">
        <v>5.7074999999999996</v>
      </c>
      <c r="E4917" s="138">
        <v>12.974600000000001</v>
      </c>
      <c r="F4917" s="133"/>
      <c r="G4917" s="133"/>
      <c r="H4917" s="133"/>
      <c r="I4917" s="133"/>
    </row>
    <row r="4918" spans="1:9">
      <c r="A4918" s="123">
        <v>85158010</v>
      </c>
      <c r="B4918" s="124" t="s">
        <v>4778</v>
      </c>
      <c r="C4918" s="125"/>
      <c r="D4918" s="136">
        <v>3.5329000000000002</v>
      </c>
      <c r="E4918" s="136">
        <v>9.6578999999999997</v>
      </c>
      <c r="F4918" s="133"/>
      <c r="G4918" s="133"/>
      <c r="H4918" s="133"/>
      <c r="I4918" s="133"/>
    </row>
    <row r="4919" spans="1:9" ht="27">
      <c r="A4919" s="123">
        <v>85158090</v>
      </c>
      <c r="B4919" s="124" t="s">
        <v>4779</v>
      </c>
      <c r="C4919" s="125"/>
      <c r="D4919" s="138">
        <v>1.7434000000000001</v>
      </c>
      <c r="E4919" s="138">
        <v>4.2988</v>
      </c>
      <c r="F4919" s="133"/>
      <c r="G4919" s="133"/>
      <c r="H4919" s="133"/>
      <c r="I4919" s="133"/>
    </row>
    <row r="4920" spans="1:9">
      <c r="A4920" s="123">
        <v>85159000</v>
      </c>
      <c r="B4920" s="124" t="s">
        <v>4780</v>
      </c>
      <c r="C4920" s="125"/>
      <c r="D4920" s="138">
        <v>2.9079000000000002</v>
      </c>
      <c r="E4920" s="138">
        <v>2.9079000000000002</v>
      </c>
      <c r="F4920" s="133"/>
      <c r="G4920" s="133"/>
      <c r="H4920" s="133"/>
      <c r="I4920" s="133"/>
    </row>
    <row r="4921" spans="1:9" ht="27">
      <c r="A4921" s="123">
        <v>85161000</v>
      </c>
      <c r="B4921" s="124" t="s">
        <v>4781</v>
      </c>
      <c r="C4921" s="125"/>
      <c r="D4921" s="138">
        <v>2.0409999999999999</v>
      </c>
      <c r="E4921" s="138">
        <v>4.0822000000000003</v>
      </c>
      <c r="F4921" s="133"/>
      <c r="G4921" s="133"/>
      <c r="H4921" s="133"/>
      <c r="I4921" s="133"/>
    </row>
    <row r="4922" spans="1:9">
      <c r="A4922" s="123">
        <v>85162100</v>
      </c>
      <c r="B4922" s="124" t="s">
        <v>4782</v>
      </c>
      <c r="C4922" s="125"/>
      <c r="D4922" s="138">
        <v>5.0258000000000003</v>
      </c>
      <c r="E4922" s="138">
        <v>8.5869999999999997</v>
      </c>
      <c r="F4922" s="133"/>
      <c r="G4922" s="133"/>
      <c r="H4922" s="133"/>
      <c r="I4922" s="133"/>
    </row>
    <row r="4923" spans="1:9" ht="27">
      <c r="A4923" s="123">
        <v>85162900</v>
      </c>
      <c r="B4923" s="124" t="s">
        <v>4783</v>
      </c>
      <c r="C4923" s="125"/>
      <c r="D4923" s="138">
        <v>3.4028999999999998</v>
      </c>
      <c r="E4923" s="138">
        <v>10.303000000000001</v>
      </c>
      <c r="F4923" s="133"/>
      <c r="G4923" s="133"/>
      <c r="H4923" s="133"/>
      <c r="I4923" s="133"/>
    </row>
    <row r="4924" spans="1:9">
      <c r="A4924" s="123">
        <v>85163100</v>
      </c>
      <c r="B4924" s="124" t="s">
        <v>4784</v>
      </c>
      <c r="C4924" s="125"/>
      <c r="D4924" s="136">
        <v>5.8540999999999999</v>
      </c>
      <c r="E4924" s="136">
        <v>10.100199999999999</v>
      </c>
      <c r="F4924" s="133"/>
      <c r="G4924" s="133"/>
      <c r="H4924" s="133"/>
      <c r="I4924" s="133"/>
    </row>
    <row r="4925" spans="1:9" ht="27">
      <c r="A4925" s="123">
        <v>85163200</v>
      </c>
      <c r="B4925" s="124" t="s">
        <v>4785</v>
      </c>
      <c r="C4925" s="125"/>
      <c r="D4925" s="138">
        <v>4.8390000000000004</v>
      </c>
      <c r="E4925" s="138">
        <v>6.2489999999999997</v>
      </c>
      <c r="F4925" s="133"/>
      <c r="G4925" s="133"/>
      <c r="H4925" s="133"/>
      <c r="I4925" s="133"/>
    </row>
    <row r="4926" spans="1:9">
      <c r="A4926" s="123">
        <v>85163300</v>
      </c>
      <c r="B4926" s="124" t="s">
        <v>4786</v>
      </c>
      <c r="C4926" s="125"/>
      <c r="D4926" s="138">
        <v>3.4417</v>
      </c>
      <c r="E4926" s="138">
        <v>6.0186000000000002</v>
      </c>
      <c r="F4926" s="133"/>
      <c r="G4926" s="133"/>
      <c r="H4926" s="133"/>
      <c r="I4926" s="133"/>
    </row>
    <row r="4927" spans="1:9" ht="27">
      <c r="A4927" s="123">
        <v>85164000</v>
      </c>
      <c r="B4927" s="124" t="s">
        <v>4787</v>
      </c>
      <c r="C4927" s="125"/>
      <c r="D4927" s="138">
        <v>2.7534000000000001</v>
      </c>
      <c r="E4927" s="138">
        <v>4.2297000000000002</v>
      </c>
      <c r="F4927" s="133"/>
      <c r="G4927" s="133"/>
      <c r="H4927" s="133"/>
      <c r="I4927" s="133"/>
    </row>
    <row r="4928" spans="1:9">
      <c r="A4928" s="123">
        <v>85165000</v>
      </c>
      <c r="B4928" s="124" t="s">
        <v>4788</v>
      </c>
      <c r="C4928" s="125"/>
      <c r="D4928" s="138">
        <v>4.0519999999999996</v>
      </c>
      <c r="E4928" s="138">
        <v>9.5924999999999994</v>
      </c>
      <c r="F4928" s="133"/>
      <c r="G4928" s="133"/>
      <c r="H4928" s="133"/>
      <c r="I4928" s="133"/>
    </row>
    <row r="4929" spans="1:9" ht="27">
      <c r="A4929" s="123">
        <v>85166000</v>
      </c>
      <c r="B4929" s="124" t="s">
        <v>4789</v>
      </c>
      <c r="C4929" s="125"/>
      <c r="D4929" s="138">
        <v>4.6584000000000003</v>
      </c>
      <c r="E4929" s="138">
        <v>6.0164999999999997</v>
      </c>
      <c r="F4929" s="133"/>
      <c r="G4929" s="133"/>
      <c r="H4929" s="133"/>
      <c r="I4929" s="133"/>
    </row>
    <row r="4930" spans="1:9">
      <c r="A4930" s="123">
        <v>85167100</v>
      </c>
      <c r="B4930" s="124" t="s">
        <v>4790</v>
      </c>
      <c r="C4930" s="125"/>
      <c r="D4930" s="138">
        <v>3.4</v>
      </c>
      <c r="E4930" s="138">
        <v>4.2305999999999999</v>
      </c>
      <c r="F4930" s="133"/>
      <c r="G4930" s="133"/>
      <c r="H4930" s="133"/>
      <c r="I4930" s="133"/>
    </row>
    <row r="4931" spans="1:9" ht="27">
      <c r="A4931" s="123">
        <v>85167200</v>
      </c>
      <c r="B4931" s="124" t="s">
        <v>4791</v>
      </c>
      <c r="C4931" s="125"/>
      <c r="D4931" s="138">
        <v>3.3041999999999998</v>
      </c>
      <c r="E4931" s="138">
        <v>4.2317999999999998</v>
      </c>
      <c r="F4931" s="133"/>
      <c r="G4931" s="133"/>
      <c r="H4931" s="133"/>
      <c r="I4931" s="133"/>
    </row>
    <row r="4932" spans="1:9">
      <c r="A4932" s="123">
        <v>85167910</v>
      </c>
      <c r="B4932" s="124" t="s">
        <v>4792</v>
      </c>
      <c r="C4932" s="125"/>
      <c r="D4932" s="136">
        <v>3.0428000000000002</v>
      </c>
      <c r="E4932" s="136">
        <v>5.0467000000000004</v>
      </c>
      <c r="F4932" s="133"/>
      <c r="G4932" s="133"/>
      <c r="H4932" s="133"/>
      <c r="I4932" s="133"/>
    </row>
    <row r="4933" spans="1:9" ht="27">
      <c r="A4933" s="123">
        <v>85167920</v>
      </c>
      <c r="B4933" s="124" t="s">
        <v>4793</v>
      </c>
      <c r="C4933" s="125"/>
      <c r="D4933" s="138">
        <v>3.9819</v>
      </c>
      <c r="E4933" s="138">
        <v>4.7904999999999998</v>
      </c>
      <c r="F4933" s="133"/>
      <c r="G4933" s="133"/>
      <c r="H4933" s="133"/>
      <c r="I4933" s="133"/>
    </row>
    <row r="4934" spans="1:9">
      <c r="A4934" s="123">
        <v>85167990</v>
      </c>
      <c r="B4934" s="124" t="s">
        <v>4794</v>
      </c>
      <c r="C4934" s="125"/>
      <c r="D4934" s="136">
        <v>6.1025999999999998</v>
      </c>
      <c r="E4934" s="136">
        <v>15.8927</v>
      </c>
      <c r="F4934" s="133"/>
      <c r="G4934" s="133"/>
      <c r="H4934" s="133"/>
      <c r="I4934" s="133"/>
    </row>
    <row r="4935" spans="1:9" ht="27">
      <c r="A4935" s="123">
        <v>85168010</v>
      </c>
      <c r="B4935" s="124" t="s">
        <v>4795</v>
      </c>
      <c r="C4935" s="125"/>
      <c r="D4935" s="138">
        <v>1.4597</v>
      </c>
      <c r="E4935" s="138">
        <v>4.0689000000000002</v>
      </c>
      <c r="F4935" s="133"/>
      <c r="G4935" s="133"/>
      <c r="H4935" s="133"/>
      <c r="I4935" s="133"/>
    </row>
    <row r="4936" spans="1:9">
      <c r="A4936" s="123">
        <v>85168090</v>
      </c>
      <c r="B4936" s="124" t="s">
        <v>4796</v>
      </c>
      <c r="C4936" s="125"/>
      <c r="D4936" s="136">
        <v>58.163400000000003</v>
      </c>
      <c r="E4936" s="136">
        <v>45.657899999999998</v>
      </c>
      <c r="F4936" s="133"/>
      <c r="G4936" s="133"/>
      <c r="H4936" s="133"/>
      <c r="I4936" s="133"/>
    </row>
    <row r="4937" spans="1:9" ht="27">
      <c r="A4937" s="123">
        <v>85169000</v>
      </c>
      <c r="B4937" s="124" t="s">
        <v>4797</v>
      </c>
      <c r="C4937" s="125"/>
      <c r="D4937" s="138">
        <v>83.539699999999996</v>
      </c>
      <c r="E4937" s="138">
        <v>207.86070000000001</v>
      </c>
      <c r="F4937" s="133"/>
      <c r="G4937" s="133"/>
      <c r="H4937" s="133"/>
      <c r="I4937" s="133"/>
    </row>
    <row r="4938" spans="1:9">
      <c r="A4938" s="123">
        <v>85171100</v>
      </c>
      <c r="B4938" s="124" t="s">
        <v>4798</v>
      </c>
      <c r="C4938" s="125"/>
      <c r="D4938" s="138">
        <v>1.7387999999999999</v>
      </c>
      <c r="E4938" s="138">
        <v>16.448699999999999</v>
      </c>
      <c r="F4938" s="133"/>
      <c r="G4938" s="133"/>
      <c r="H4938" s="133"/>
      <c r="I4938" s="133"/>
    </row>
    <row r="4939" spans="1:9" ht="27">
      <c r="A4939" s="123">
        <v>85171300</v>
      </c>
      <c r="B4939" s="126" t="s">
        <v>4799</v>
      </c>
      <c r="C4939" s="125"/>
      <c r="D4939" s="138">
        <v>32.5</v>
      </c>
      <c r="E4939" s="138">
        <v>48.377899999999997</v>
      </c>
      <c r="F4939" s="133"/>
      <c r="G4939" s="133"/>
      <c r="H4939" s="133"/>
      <c r="I4939" s="133"/>
    </row>
    <row r="4940" spans="1:9">
      <c r="A4940" s="123">
        <v>85171410</v>
      </c>
      <c r="B4940" s="124" t="s">
        <v>4800</v>
      </c>
      <c r="C4940" s="125"/>
      <c r="D4940" s="138">
        <v>31.479700000000001</v>
      </c>
      <c r="E4940" s="138">
        <v>34.486499999999999</v>
      </c>
      <c r="F4940" s="133"/>
      <c r="G4940" s="133"/>
      <c r="H4940" s="133"/>
      <c r="I4940" s="133"/>
    </row>
    <row r="4941" spans="1:9">
      <c r="A4941" s="123">
        <v>85171431</v>
      </c>
      <c r="B4941" s="124" t="s">
        <v>4801</v>
      </c>
      <c r="C4941" s="125"/>
      <c r="D4941" s="138">
        <v>33.259</v>
      </c>
      <c r="E4941" s="138">
        <v>36.101599999999998</v>
      </c>
      <c r="F4941" s="133"/>
      <c r="G4941" s="133"/>
      <c r="H4941" s="133"/>
      <c r="I4941" s="133"/>
    </row>
    <row r="4942" spans="1:9">
      <c r="A4942" s="123">
        <v>85171432</v>
      </c>
      <c r="B4942" s="124" t="s">
        <v>4802</v>
      </c>
      <c r="C4942" s="125"/>
      <c r="D4942" s="138">
        <v>2.9388999999999998</v>
      </c>
      <c r="E4942" s="138">
        <v>59.835599999999999</v>
      </c>
      <c r="F4942" s="133"/>
      <c r="G4942" s="133"/>
      <c r="H4942" s="133"/>
      <c r="I4942" s="133"/>
    </row>
    <row r="4943" spans="1:9">
      <c r="A4943" s="123">
        <v>85171439</v>
      </c>
      <c r="B4943" s="124" t="s">
        <v>200</v>
      </c>
      <c r="C4943" s="125"/>
      <c r="D4943" s="138">
        <v>8.5713000000000008</v>
      </c>
      <c r="E4943" s="138">
        <v>21.901499999999999</v>
      </c>
      <c r="F4943" s="133"/>
      <c r="G4943" s="133"/>
      <c r="H4943" s="133"/>
      <c r="I4943" s="133"/>
    </row>
    <row r="4944" spans="1:9">
      <c r="A4944" s="123">
        <v>85171490</v>
      </c>
      <c r="B4944" s="124" t="s">
        <v>200</v>
      </c>
      <c r="C4944" s="125"/>
      <c r="D4944" s="138">
        <v>24.692699999999999</v>
      </c>
      <c r="E4944" s="138">
        <v>23.263500000000001</v>
      </c>
      <c r="F4944" s="133"/>
      <c r="G4944" s="133"/>
      <c r="H4944" s="133"/>
      <c r="I4944" s="133"/>
    </row>
    <row r="4945" spans="1:9">
      <c r="A4945" s="123">
        <v>85171830</v>
      </c>
      <c r="B4945" s="124" t="s">
        <v>4803</v>
      </c>
      <c r="C4945" s="125"/>
      <c r="D4945" s="138">
        <v>45.8752</v>
      </c>
      <c r="E4945" s="138">
        <v>67.023300000000006</v>
      </c>
      <c r="F4945" s="133"/>
      <c r="G4945" s="133"/>
      <c r="H4945" s="133"/>
      <c r="I4945" s="133"/>
    </row>
    <row r="4946" spans="1:9">
      <c r="A4946" s="123">
        <v>85171890</v>
      </c>
      <c r="B4946" s="124" t="s">
        <v>200</v>
      </c>
      <c r="C4946" s="125"/>
      <c r="D4946" s="136">
        <v>43.553400000000003</v>
      </c>
      <c r="E4946" s="136">
        <v>61.907499999999999</v>
      </c>
      <c r="F4946" s="133"/>
      <c r="G4946" s="133"/>
      <c r="H4946" s="133"/>
      <c r="I4946" s="133"/>
    </row>
    <row r="4947" spans="1:9" ht="27">
      <c r="A4947" s="123">
        <v>85176130</v>
      </c>
      <c r="B4947" s="124" t="s">
        <v>4804</v>
      </c>
      <c r="C4947" s="125"/>
      <c r="D4947" s="138">
        <v>4.0640000000000001</v>
      </c>
      <c r="E4947" s="138">
        <v>16.541599999999999</v>
      </c>
      <c r="F4947" s="133"/>
      <c r="G4947" s="133"/>
      <c r="H4947" s="133"/>
      <c r="I4947" s="133"/>
    </row>
    <row r="4948" spans="1:9">
      <c r="A4948" s="123">
        <v>85176199</v>
      </c>
      <c r="B4948" s="124" t="s">
        <v>4805</v>
      </c>
      <c r="C4948" s="125"/>
      <c r="D4948" s="138">
        <v>67.647800000000004</v>
      </c>
      <c r="E4948" s="138">
        <v>153.27029999999999</v>
      </c>
      <c r="F4948" s="133"/>
      <c r="G4948" s="133"/>
      <c r="H4948" s="133"/>
      <c r="I4948" s="133"/>
    </row>
    <row r="4949" spans="1:9" ht="27">
      <c r="A4949" s="123">
        <v>85176214</v>
      </c>
      <c r="B4949" s="124" t="s">
        <v>4806</v>
      </c>
      <c r="C4949" s="125"/>
      <c r="D4949" s="136">
        <v>26.318100000000001</v>
      </c>
      <c r="E4949" s="136">
        <v>55.825499999999998</v>
      </c>
      <c r="F4949" s="133"/>
      <c r="G4949" s="133"/>
      <c r="H4949" s="133"/>
      <c r="I4949" s="133"/>
    </row>
    <row r="4950" spans="1:9">
      <c r="A4950" s="123">
        <v>85176215</v>
      </c>
      <c r="B4950" s="124" t="s">
        <v>4807</v>
      </c>
      <c r="C4950" s="125"/>
      <c r="D4950" s="136">
        <v>22.617899999999999</v>
      </c>
      <c r="E4950" s="136">
        <v>42.633000000000003</v>
      </c>
      <c r="F4950" s="133"/>
      <c r="G4950" s="133"/>
      <c r="H4950" s="133"/>
      <c r="I4950" s="133"/>
    </row>
    <row r="4951" spans="1:9">
      <c r="A4951" s="123">
        <v>85176229</v>
      </c>
      <c r="B4951" s="124" t="s">
        <v>4808</v>
      </c>
      <c r="C4951" s="125"/>
      <c r="D4951" s="136">
        <v>17.215399999999999</v>
      </c>
      <c r="E4951" s="136">
        <v>54.432000000000002</v>
      </c>
      <c r="F4951" s="133"/>
      <c r="G4951" s="133"/>
      <c r="H4951" s="133"/>
      <c r="I4951" s="133"/>
    </row>
    <row r="4952" spans="1:9">
      <c r="A4952" s="123">
        <v>85176234</v>
      </c>
      <c r="B4952" s="124" t="s">
        <v>4809</v>
      </c>
      <c r="C4952" s="125"/>
      <c r="D4952" s="136">
        <v>19.3263</v>
      </c>
      <c r="E4952" s="136">
        <v>30.804600000000001</v>
      </c>
      <c r="F4952" s="133"/>
      <c r="G4952" s="133"/>
      <c r="H4952" s="133"/>
      <c r="I4952" s="133"/>
    </row>
    <row r="4953" spans="1:9">
      <c r="A4953" s="123">
        <v>85176239</v>
      </c>
      <c r="B4953" s="124" t="s">
        <v>4810</v>
      </c>
      <c r="C4953" s="125"/>
      <c r="D4953" s="136">
        <v>39.753100000000003</v>
      </c>
      <c r="E4953" s="136">
        <v>72.689899999999994</v>
      </c>
      <c r="F4953" s="133"/>
      <c r="G4953" s="133"/>
      <c r="H4953" s="133"/>
      <c r="I4953" s="133"/>
    </row>
    <row r="4954" spans="1:9">
      <c r="A4954" s="123">
        <v>85176241</v>
      </c>
      <c r="B4954" s="124" t="s">
        <v>4811</v>
      </c>
      <c r="C4954" s="125"/>
      <c r="D4954" s="136">
        <v>4.9226999999999999</v>
      </c>
      <c r="E4954" s="136">
        <v>8.1808999999999994</v>
      </c>
      <c r="F4954" s="133"/>
      <c r="G4954" s="133"/>
      <c r="H4954" s="133"/>
      <c r="I4954" s="133"/>
    </row>
    <row r="4955" spans="1:9">
      <c r="A4955" s="123">
        <v>85176249</v>
      </c>
      <c r="B4955" s="124" t="s">
        <v>4812</v>
      </c>
      <c r="C4955" s="125"/>
      <c r="D4955" s="138">
        <v>21.179400000000001</v>
      </c>
      <c r="E4955" s="138">
        <v>63.512500000000003</v>
      </c>
      <c r="F4955" s="133"/>
      <c r="G4955" s="133"/>
      <c r="H4955" s="133"/>
      <c r="I4955" s="133"/>
    </row>
    <row r="4956" spans="1:9">
      <c r="A4956" s="123">
        <v>85176251</v>
      </c>
      <c r="B4956" s="124" t="s">
        <v>4813</v>
      </c>
      <c r="C4956" s="125"/>
      <c r="D4956" s="136">
        <v>1.9400999999999999</v>
      </c>
      <c r="E4956" s="136">
        <v>10.7317</v>
      </c>
      <c r="F4956" s="133"/>
      <c r="G4956" s="133"/>
      <c r="H4956" s="133"/>
      <c r="I4956" s="133"/>
    </row>
    <row r="4957" spans="1:9" ht="27">
      <c r="A4957" s="123">
        <v>85176252</v>
      </c>
      <c r="B4957" s="124" t="s">
        <v>4814</v>
      </c>
      <c r="C4957" s="125"/>
      <c r="D4957" s="138">
        <v>20.572900000000001</v>
      </c>
      <c r="E4957" s="138">
        <v>31.8797</v>
      </c>
      <c r="F4957" s="133"/>
      <c r="G4957" s="133"/>
      <c r="H4957" s="133"/>
      <c r="I4957" s="133"/>
    </row>
    <row r="4958" spans="1:9">
      <c r="A4958" s="123">
        <v>85176254</v>
      </c>
      <c r="B4958" s="124" t="s">
        <v>4815</v>
      </c>
      <c r="C4958" s="125"/>
      <c r="D4958" s="138">
        <v>31.778099999999998</v>
      </c>
      <c r="E4958" s="138">
        <v>75.729299999999995</v>
      </c>
      <c r="F4958" s="133"/>
      <c r="G4958" s="133"/>
      <c r="H4958" s="133"/>
      <c r="I4958" s="133"/>
    </row>
    <row r="4959" spans="1:9" ht="27">
      <c r="A4959" s="123">
        <v>85176255</v>
      </c>
      <c r="B4959" s="124" t="s">
        <v>4816</v>
      </c>
      <c r="C4959" s="125"/>
      <c r="D4959" s="136">
        <v>16.2532</v>
      </c>
      <c r="E4959" s="136">
        <v>42.510199999999998</v>
      </c>
      <c r="F4959" s="133"/>
      <c r="G4959" s="133"/>
      <c r="H4959" s="133"/>
      <c r="I4959" s="133"/>
    </row>
    <row r="4960" spans="1:9">
      <c r="A4960" s="123">
        <v>85176256</v>
      </c>
      <c r="B4960" s="124" t="s">
        <v>4817</v>
      </c>
      <c r="C4960" s="125"/>
      <c r="D4960" s="136">
        <v>11.7811</v>
      </c>
      <c r="E4960" s="136">
        <v>99.519499999999994</v>
      </c>
      <c r="F4960" s="133"/>
      <c r="G4960" s="133"/>
      <c r="H4960" s="133"/>
      <c r="I4960" s="133"/>
    </row>
    <row r="4961" spans="1:9">
      <c r="A4961" s="123">
        <v>85176259</v>
      </c>
      <c r="B4961" s="124" t="s">
        <v>4818</v>
      </c>
      <c r="C4961" s="125"/>
      <c r="D4961" s="136">
        <v>11.9899</v>
      </c>
      <c r="E4961" s="136">
        <v>13.1675</v>
      </c>
      <c r="F4961" s="133"/>
      <c r="G4961" s="133"/>
      <c r="H4961" s="133"/>
      <c r="I4961" s="133"/>
    </row>
    <row r="4962" spans="1:9">
      <c r="A4962" s="123">
        <v>85176262</v>
      </c>
      <c r="B4962" s="124" t="s">
        <v>4819</v>
      </c>
      <c r="C4962" s="125"/>
      <c r="D4962" s="136">
        <v>12.4499</v>
      </c>
      <c r="E4962" s="136">
        <v>58.991900000000001</v>
      </c>
      <c r="F4962" s="133"/>
      <c r="G4962" s="133"/>
      <c r="H4962" s="133"/>
      <c r="I4962" s="133"/>
    </row>
    <row r="4963" spans="1:9">
      <c r="A4963" s="123">
        <v>85176265</v>
      </c>
      <c r="B4963" s="124" t="s">
        <v>4820</v>
      </c>
      <c r="C4963" s="125"/>
      <c r="D4963" s="138">
        <v>68.624399999999994</v>
      </c>
      <c r="E4963" s="138">
        <v>80.761399999999995</v>
      </c>
      <c r="F4963" s="133"/>
      <c r="G4963" s="133"/>
      <c r="H4963" s="133"/>
      <c r="I4963" s="133"/>
    </row>
    <row r="4964" spans="1:9">
      <c r="A4964" s="123">
        <v>85176272</v>
      </c>
      <c r="B4964" s="124" t="s">
        <v>4821</v>
      </c>
      <c r="C4964" s="125"/>
      <c r="D4964" s="138">
        <v>6.6851000000000003</v>
      </c>
      <c r="E4964" s="138">
        <v>52.346200000000003</v>
      </c>
      <c r="F4964" s="133"/>
      <c r="G4964" s="133"/>
      <c r="H4964" s="133"/>
      <c r="I4964" s="133"/>
    </row>
    <row r="4965" spans="1:9">
      <c r="A4965" s="123">
        <v>85176273</v>
      </c>
      <c r="B4965" s="124" t="s">
        <v>4817</v>
      </c>
      <c r="C4965" s="125"/>
      <c r="D4965" s="136">
        <v>41.082700000000003</v>
      </c>
      <c r="E4965" s="136">
        <v>35.731499999999997</v>
      </c>
      <c r="F4965" s="133"/>
      <c r="G4965" s="133"/>
      <c r="H4965" s="133"/>
      <c r="I4965" s="133"/>
    </row>
    <row r="4966" spans="1:9" ht="27">
      <c r="A4966" s="123">
        <v>85176277</v>
      </c>
      <c r="B4966" s="124" t="s">
        <v>4822</v>
      </c>
      <c r="C4966" s="125"/>
      <c r="D4966" s="138">
        <v>6.5254000000000003</v>
      </c>
      <c r="E4966" s="138">
        <v>25.8062</v>
      </c>
      <c r="F4966" s="133"/>
      <c r="G4966" s="133"/>
      <c r="H4966" s="133"/>
      <c r="I4966" s="133"/>
    </row>
    <row r="4967" spans="1:9">
      <c r="A4967" s="123">
        <v>85176279</v>
      </c>
      <c r="B4967" s="124" t="s">
        <v>4823</v>
      </c>
      <c r="C4967" s="125"/>
      <c r="D4967" s="138">
        <v>24.614100000000001</v>
      </c>
      <c r="E4967" s="138">
        <v>59.928600000000003</v>
      </c>
      <c r="F4967" s="133"/>
      <c r="G4967" s="133"/>
      <c r="H4967" s="133"/>
      <c r="I4967" s="133"/>
    </row>
    <row r="4968" spans="1:9" ht="27">
      <c r="A4968" s="123">
        <v>85176291</v>
      </c>
      <c r="B4968" s="124" t="s">
        <v>4824</v>
      </c>
      <c r="C4968" s="125"/>
      <c r="D4968" s="138">
        <v>31.2593</v>
      </c>
      <c r="E4968" s="138">
        <v>35.620600000000003</v>
      </c>
      <c r="F4968" s="133"/>
      <c r="G4968" s="133"/>
      <c r="H4968" s="133"/>
      <c r="I4968" s="133"/>
    </row>
    <row r="4969" spans="1:9" ht="27">
      <c r="A4969" s="123">
        <v>85176294</v>
      </c>
      <c r="B4969" s="124" t="s">
        <v>4825</v>
      </c>
      <c r="C4969" s="125"/>
      <c r="D4969" s="138">
        <v>16.683599999999998</v>
      </c>
      <c r="E4969" s="138">
        <v>46.204000000000001</v>
      </c>
      <c r="F4969" s="133"/>
      <c r="G4969" s="133"/>
      <c r="H4969" s="133"/>
      <c r="I4969" s="133"/>
    </row>
    <row r="4970" spans="1:9" ht="27">
      <c r="A4970" s="123">
        <v>85176296</v>
      </c>
      <c r="B4970" s="124" t="s">
        <v>4826</v>
      </c>
      <c r="C4970" s="125"/>
      <c r="D4970" s="136">
        <v>6.6043000000000003</v>
      </c>
      <c r="E4970" s="136">
        <v>12.0593</v>
      </c>
      <c r="F4970" s="133"/>
      <c r="G4970" s="133"/>
      <c r="H4970" s="133"/>
      <c r="I4970" s="133"/>
    </row>
    <row r="4971" spans="1:9" ht="27">
      <c r="A4971" s="123">
        <v>85176299</v>
      </c>
      <c r="B4971" s="124" t="s">
        <v>4827</v>
      </c>
      <c r="C4971" s="125"/>
      <c r="D4971" s="138">
        <v>19.901</v>
      </c>
      <c r="E4971" s="138">
        <v>33.289200000000001</v>
      </c>
      <c r="F4971" s="133"/>
      <c r="G4971" s="133"/>
      <c r="H4971" s="133"/>
      <c r="I4971" s="133"/>
    </row>
    <row r="4972" spans="1:9">
      <c r="A4972" s="123">
        <v>85176900</v>
      </c>
      <c r="B4972" s="124" t="s">
        <v>4828</v>
      </c>
      <c r="C4972" s="125"/>
      <c r="D4972" s="138">
        <v>6.7855999999999996</v>
      </c>
      <c r="E4972" s="138">
        <v>14.703900000000001</v>
      </c>
      <c r="F4972" s="133"/>
      <c r="G4972" s="133"/>
      <c r="H4972" s="133"/>
      <c r="I4972" s="133"/>
    </row>
    <row r="4973" spans="1:9" ht="27">
      <c r="A4973" s="123">
        <v>85177110</v>
      </c>
      <c r="B4973" s="124" t="s">
        <v>4829</v>
      </c>
      <c r="C4973" s="125"/>
      <c r="D4973" s="138">
        <v>4.7617000000000003</v>
      </c>
      <c r="E4973" s="138">
        <v>22.260999999999999</v>
      </c>
      <c r="F4973" s="133"/>
      <c r="G4973" s="133"/>
      <c r="H4973" s="133"/>
      <c r="I4973" s="133"/>
    </row>
    <row r="4974" spans="1:9">
      <c r="A4974" s="123">
        <v>85177190</v>
      </c>
      <c r="B4974" s="124" t="s">
        <v>381</v>
      </c>
      <c r="C4974" s="125"/>
      <c r="D4974" s="138">
        <v>26</v>
      </c>
      <c r="E4974" s="138">
        <v>111.127</v>
      </c>
      <c r="F4974" s="133"/>
      <c r="G4974" s="133"/>
      <c r="H4974" s="133"/>
      <c r="I4974" s="133"/>
    </row>
    <row r="4975" spans="1:9">
      <c r="A4975" s="123">
        <v>85177900</v>
      </c>
      <c r="B4975" s="126" t="s">
        <v>124</v>
      </c>
      <c r="C4975" s="125"/>
      <c r="D4975" s="138">
        <v>1.6168</v>
      </c>
      <c r="E4975" s="138">
        <v>8.3836999999999993</v>
      </c>
      <c r="F4975" s="133"/>
      <c r="G4975" s="133"/>
      <c r="H4975" s="133"/>
      <c r="I4975" s="133"/>
    </row>
    <row r="4976" spans="1:9" ht="27">
      <c r="A4976" s="123">
        <v>85181010</v>
      </c>
      <c r="B4976" s="124" t="s">
        <v>4830</v>
      </c>
      <c r="C4976" s="125"/>
      <c r="D4976" s="136">
        <v>2.5017</v>
      </c>
      <c r="E4976" s="136">
        <v>6.9875999999999996</v>
      </c>
      <c r="F4976" s="133"/>
      <c r="G4976" s="133"/>
      <c r="H4976" s="133"/>
      <c r="I4976" s="133"/>
    </row>
    <row r="4977" spans="1:9" ht="27">
      <c r="A4977" s="123">
        <v>85181090</v>
      </c>
      <c r="B4977" s="124" t="s">
        <v>4831</v>
      </c>
      <c r="C4977" s="125"/>
      <c r="D4977" s="138">
        <v>2.6676000000000002</v>
      </c>
      <c r="E4977" s="138">
        <v>11.902699999999999</v>
      </c>
      <c r="F4977" s="133"/>
      <c r="G4977" s="133"/>
      <c r="H4977" s="133"/>
      <c r="I4977" s="133"/>
    </row>
    <row r="4978" spans="1:9">
      <c r="A4978" s="123">
        <v>85182100</v>
      </c>
      <c r="B4978" s="126" t="s">
        <v>4832</v>
      </c>
      <c r="C4978" s="125"/>
      <c r="D4978" s="136">
        <v>10.338900000000001</v>
      </c>
      <c r="E4978" s="136">
        <v>11.687900000000001</v>
      </c>
      <c r="F4978" s="133"/>
      <c r="G4978" s="133"/>
      <c r="H4978" s="133"/>
      <c r="I4978" s="133"/>
    </row>
    <row r="4979" spans="1:9" ht="27">
      <c r="A4979" s="123">
        <v>85182200</v>
      </c>
      <c r="B4979" s="126" t="s">
        <v>4833</v>
      </c>
      <c r="C4979" s="125"/>
      <c r="D4979" s="138">
        <v>4.7153</v>
      </c>
      <c r="E4979" s="138">
        <v>15.7882</v>
      </c>
      <c r="F4979" s="133"/>
      <c r="G4979" s="133"/>
      <c r="H4979" s="133"/>
      <c r="I4979" s="133"/>
    </row>
    <row r="4980" spans="1:9">
      <c r="A4980" s="123">
        <v>85182910</v>
      </c>
      <c r="B4980" s="124" t="s">
        <v>4834</v>
      </c>
      <c r="C4980" s="125"/>
      <c r="D4980" s="136">
        <v>1.7702</v>
      </c>
      <c r="E4980" s="136">
        <v>10.559200000000001</v>
      </c>
      <c r="F4980" s="133"/>
      <c r="G4980" s="133"/>
      <c r="H4980" s="133"/>
      <c r="I4980" s="133"/>
    </row>
    <row r="4981" spans="1:9" ht="27">
      <c r="A4981" s="123">
        <v>85182990</v>
      </c>
      <c r="B4981" s="124" t="s">
        <v>4835</v>
      </c>
      <c r="C4981" s="125"/>
      <c r="D4981" s="138">
        <v>2.6749000000000001</v>
      </c>
      <c r="E4981" s="138">
        <v>27.0914</v>
      </c>
      <c r="F4981" s="133"/>
      <c r="G4981" s="133"/>
      <c r="H4981" s="133"/>
      <c r="I4981" s="133"/>
    </row>
    <row r="4982" spans="1:9">
      <c r="A4982" s="123">
        <v>85183000</v>
      </c>
      <c r="B4982" s="126" t="s">
        <v>4836</v>
      </c>
      <c r="C4982" s="125"/>
      <c r="D4982" s="136">
        <v>1.5121</v>
      </c>
      <c r="E4982" s="136">
        <v>3.9742000000000002</v>
      </c>
      <c r="F4982" s="133"/>
      <c r="G4982" s="133"/>
      <c r="H4982" s="133"/>
      <c r="I4982" s="133"/>
    </row>
    <row r="4983" spans="1:9" ht="27">
      <c r="A4983" s="123">
        <v>85184000</v>
      </c>
      <c r="B4983" s="124" t="s">
        <v>4837</v>
      </c>
      <c r="C4983" s="125"/>
      <c r="D4983" s="138">
        <v>1.5548</v>
      </c>
      <c r="E4983" s="138">
        <v>4.4462999999999999</v>
      </c>
      <c r="F4983" s="133"/>
      <c r="G4983" s="133"/>
      <c r="H4983" s="133"/>
      <c r="I4983" s="133"/>
    </row>
    <row r="4984" spans="1:9">
      <c r="A4984" s="123">
        <v>85185000</v>
      </c>
      <c r="B4984" s="124" t="s">
        <v>4838</v>
      </c>
      <c r="C4984" s="125"/>
      <c r="D4984" s="136">
        <v>2.9969999999999999</v>
      </c>
      <c r="E4984" s="136">
        <v>7.6577000000000002</v>
      </c>
      <c r="F4984" s="133"/>
      <c r="G4984" s="133"/>
      <c r="H4984" s="133"/>
      <c r="I4984" s="133"/>
    </row>
    <row r="4985" spans="1:9" ht="27">
      <c r="A4985" s="123">
        <v>85189010</v>
      </c>
      <c r="B4985" s="124" t="s">
        <v>4839</v>
      </c>
      <c r="C4985" s="125"/>
      <c r="D4985" s="138">
        <v>3.4339</v>
      </c>
      <c r="E4985" s="138">
        <v>18.172599999999999</v>
      </c>
      <c r="F4985" s="133"/>
      <c r="G4985" s="133"/>
      <c r="H4985" s="133"/>
      <c r="I4985" s="133"/>
    </row>
    <row r="4986" spans="1:9">
      <c r="A4986" s="123">
        <v>85189090</v>
      </c>
      <c r="B4986" s="124" t="s">
        <v>4840</v>
      </c>
      <c r="C4986" s="125"/>
      <c r="D4986" s="136">
        <v>19.794499999999999</v>
      </c>
      <c r="E4986" s="136">
        <v>56.286900000000003</v>
      </c>
      <c r="F4986" s="133"/>
      <c r="G4986" s="133"/>
      <c r="H4986" s="133"/>
      <c r="I4986" s="133"/>
    </row>
    <row r="4987" spans="1:9" ht="27">
      <c r="A4987" s="123">
        <v>85193000</v>
      </c>
      <c r="B4987" s="126" t="s">
        <v>4841</v>
      </c>
      <c r="C4987" s="125"/>
      <c r="D4987" s="138">
        <v>2.1282000000000001</v>
      </c>
      <c r="E4987" s="138">
        <v>3.8393999999999999</v>
      </c>
      <c r="F4987" s="133"/>
      <c r="G4987" s="133"/>
      <c r="H4987" s="133"/>
      <c r="I4987" s="133"/>
    </row>
    <row r="4988" spans="1:9">
      <c r="A4988" s="123">
        <v>85198110</v>
      </c>
      <c r="B4988" s="124" t="s">
        <v>4842</v>
      </c>
      <c r="C4988" s="125"/>
      <c r="D4988" s="138">
        <v>7.2874999999999996</v>
      </c>
      <c r="E4988" s="138">
        <v>10.936999999999999</v>
      </c>
      <c r="F4988" s="133"/>
      <c r="G4988" s="133"/>
      <c r="H4988" s="133"/>
      <c r="I4988" s="133"/>
    </row>
    <row r="4989" spans="1:9" ht="27">
      <c r="A4989" s="123">
        <v>85198190</v>
      </c>
      <c r="B4989" s="124" t="s">
        <v>4843</v>
      </c>
      <c r="C4989" s="125"/>
      <c r="D4989" s="138">
        <v>4.8498999999999999</v>
      </c>
      <c r="E4989" s="138">
        <v>35.197099999999999</v>
      </c>
      <c r="F4989" s="133"/>
      <c r="G4989" s="133"/>
      <c r="H4989" s="133"/>
      <c r="I4989" s="133"/>
    </row>
    <row r="4990" spans="1:9">
      <c r="A4990" s="123">
        <v>85198900</v>
      </c>
      <c r="B4990" s="124" t="s">
        <v>4844</v>
      </c>
      <c r="C4990" s="125"/>
      <c r="D4990" s="138">
        <v>477.67559999999997</v>
      </c>
      <c r="E4990" s="138">
        <v>629.851</v>
      </c>
      <c r="F4990" s="133"/>
      <c r="G4990" s="133"/>
      <c r="H4990" s="133"/>
      <c r="I4990" s="133"/>
    </row>
    <row r="4991" spans="1:9">
      <c r="A4991" s="123">
        <v>85219000</v>
      </c>
      <c r="B4991" s="126" t="s">
        <v>281</v>
      </c>
      <c r="C4991" s="125"/>
      <c r="D4991" s="138">
        <v>18.626000000000001</v>
      </c>
      <c r="E4991" s="138">
        <v>30.020700000000001</v>
      </c>
      <c r="F4991" s="133"/>
      <c r="G4991" s="133"/>
      <c r="H4991" s="133"/>
      <c r="I4991" s="133"/>
    </row>
    <row r="4992" spans="1:9" ht="27">
      <c r="A4992" s="123">
        <v>85221000</v>
      </c>
      <c r="B4992" s="124" t="s">
        <v>4845</v>
      </c>
      <c r="C4992" s="125"/>
      <c r="D4992" s="138">
        <v>8.4446999999999992</v>
      </c>
      <c r="E4992" s="138">
        <v>8.9135000000000009</v>
      </c>
      <c r="F4992" s="133"/>
      <c r="G4992" s="133"/>
      <c r="H4992" s="133"/>
      <c r="I4992" s="133"/>
    </row>
    <row r="4993" spans="1:9">
      <c r="A4993" s="123">
        <v>85229000</v>
      </c>
      <c r="B4993" s="126" t="s">
        <v>281</v>
      </c>
      <c r="C4993" s="125"/>
      <c r="D4993" s="136">
        <v>89.631600000000006</v>
      </c>
      <c r="E4993" s="136">
        <v>89.631600000000006</v>
      </c>
      <c r="F4993" s="133"/>
      <c r="G4993" s="133"/>
      <c r="H4993" s="133"/>
      <c r="I4993" s="133"/>
    </row>
    <row r="4994" spans="1:9">
      <c r="A4994" s="123">
        <v>85232110</v>
      </c>
      <c r="B4994" s="124" t="s">
        <v>4846</v>
      </c>
      <c r="C4994" s="125"/>
      <c r="D4994" s="136">
        <v>1.7229000000000001</v>
      </c>
      <c r="E4994" s="136">
        <v>1.7359</v>
      </c>
      <c r="F4994" s="133"/>
      <c r="G4994" s="133"/>
      <c r="H4994" s="133"/>
      <c r="I4994" s="133"/>
    </row>
    <row r="4995" spans="1:9">
      <c r="A4995" s="123">
        <v>85232911</v>
      </c>
      <c r="B4995" s="124" t="s">
        <v>4847</v>
      </c>
      <c r="C4995" s="125"/>
      <c r="D4995" s="138">
        <v>56.473599999999998</v>
      </c>
      <c r="E4995" s="138">
        <v>40.987699999999997</v>
      </c>
      <c r="F4995" s="133"/>
      <c r="G4995" s="133"/>
      <c r="H4995" s="133"/>
      <c r="I4995" s="133"/>
    </row>
    <row r="4996" spans="1:9">
      <c r="A4996" s="123">
        <v>85232919</v>
      </c>
      <c r="B4996" s="124" t="s">
        <v>4848</v>
      </c>
      <c r="C4996" s="125"/>
      <c r="D4996" s="136">
        <v>2.7210999999999999</v>
      </c>
      <c r="E4996" s="136">
        <v>2.7736999999999998</v>
      </c>
      <c r="F4996" s="133"/>
      <c r="G4996" s="133"/>
      <c r="H4996" s="133"/>
      <c r="I4996" s="133"/>
    </row>
    <row r="4997" spans="1:9" ht="27">
      <c r="A4997" s="123">
        <v>85232990</v>
      </c>
      <c r="B4997" s="124" t="s">
        <v>4849</v>
      </c>
      <c r="C4997" s="125"/>
      <c r="D4997" s="138">
        <v>13.034599999999999</v>
      </c>
      <c r="E4997" s="138">
        <v>7.7872000000000003</v>
      </c>
      <c r="F4997" s="133"/>
      <c r="G4997" s="133"/>
      <c r="H4997" s="133"/>
      <c r="I4997" s="133"/>
    </row>
    <row r="4998" spans="1:9">
      <c r="A4998" s="123">
        <v>85234110</v>
      </c>
      <c r="B4998" s="124" t="s">
        <v>4850</v>
      </c>
      <c r="C4998" s="125"/>
      <c r="D4998" s="138">
        <v>5</v>
      </c>
      <c r="E4998" s="138">
        <v>316.28410000000002</v>
      </c>
      <c r="F4998" s="133"/>
      <c r="G4998" s="133"/>
      <c r="H4998" s="133"/>
      <c r="I4998" s="133"/>
    </row>
    <row r="4999" spans="1:9" ht="27">
      <c r="A4999" s="123">
        <v>85234910</v>
      </c>
      <c r="B4999" s="124" t="s">
        <v>4851</v>
      </c>
      <c r="C4999" s="125"/>
      <c r="D4999" s="138">
        <v>11.1342</v>
      </c>
      <c r="E4999" s="138">
        <v>28.975899999999999</v>
      </c>
      <c r="F4999" s="133"/>
      <c r="G4999" s="133"/>
      <c r="H4999" s="133"/>
      <c r="I4999" s="133"/>
    </row>
    <row r="5000" spans="1:9" ht="27">
      <c r="A5000" s="123">
        <v>85234920</v>
      </c>
      <c r="B5000" s="124" t="s">
        <v>4852</v>
      </c>
      <c r="C5000" s="125"/>
      <c r="D5000" s="138">
        <v>9.0343</v>
      </c>
      <c r="E5000" s="138">
        <v>39.752099999999999</v>
      </c>
      <c r="F5000" s="133"/>
      <c r="G5000" s="133"/>
      <c r="H5000" s="133"/>
      <c r="I5000" s="133"/>
    </row>
    <row r="5001" spans="1:9" ht="27">
      <c r="A5001" s="123">
        <v>85234990</v>
      </c>
      <c r="B5001" s="124" t="s">
        <v>4853</v>
      </c>
      <c r="C5001" s="125"/>
      <c r="D5001" s="136">
        <v>6.7634999999999996</v>
      </c>
      <c r="E5001" s="136">
        <v>23.5183</v>
      </c>
      <c r="F5001" s="133"/>
      <c r="G5001" s="133"/>
      <c r="H5001" s="133"/>
      <c r="I5001" s="133"/>
    </row>
    <row r="5002" spans="1:9">
      <c r="A5002" s="123">
        <v>85235110</v>
      </c>
      <c r="B5002" s="124" t="s">
        <v>4854</v>
      </c>
      <c r="C5002" s="125"/>
      <c r="D5002" s="136">
        <v>5.3136999999999999</v>
      </c>
      <c r="E5002" s="136">
        <v>21.337199999999999</v>
      </c>
      <c r="F5002" s="133"/>
      <c r="G5002" s="133"/>
      <c r="H5002" s="133"/>
      <c r="I5002" s="133"/>
    </row>
    <row r="5003" spans="1:9">
      <c r="A5003" s="123">
        <v>85235190</v>
      </c>
      <c r="B5003" s="124" t="s">
        <v>4855</v>
      </c>
      <c r="C5003" s="125"/>
      <c r="D5003" s="138">
        <v>12.746600000000001</v>
      </c>
      <c r="E5003" s="138">
        <v>34.9771</v>
      </c>
      <c r="F5003" s="133"/>
      <c r="G5003" s="133"/>
      <c r="H5003" s="133"/>
      <c r="I5003" s="133"/>
    </row>
    <row r="5004" spans="1:9">
      <c r="A5004" s="123">
        <v>85235210</v>
      </c>
      <c r="B5004" s="124" t="s">
        <v>4856</v>
      </c>
      <c r="C5004" s="125"/>
      <c r="D5004" s="138">
        <v>16.3657</v>
      </c>
      <c r="E5004" s="138">
        <v>39.889000000000003</v>
      </c>
      <c r="F5004" s="133"/>
      <c r="G5004" s="133"/>
      <c r="H5004" s="133"/>
      <c r="I5004" s="133"/>
    </row>
    <row r="5005" spans="1:9">
      <c r="A5005" s="123">
        <v>85235290</v>
      </c>
      <c r="B5005" s="124" t="s">
        <v>200</v>
      </c>
      <c r="C5005" s="125"/>
      <c r="D5005" s="138">
        <v>11.2403</v>
      </c>
      <c r="E5005" s="138">
        <v>7.6407999999999996</v>
      </c>
      <c r="F5005" s="133"/>
      <c r="G5005" s="133"/>
      <c r="H5005" s="133"/>
      <c r="I5005" s="133"/>
    </row>
    <row r="5006" spans="1:9">
      <c r="A5006" s="123">
        <v>85235900</v>
      </c>
      <c r="B5006" s="126" t="s">
        <v>139</v>
      </c>
      <c r="C5006" s="125"/>
      <c r="D5006" s="138">
        <v>21.427499999999998</v>
      </c>
      <c r="E5006" s="138">
        <v>45.000900000000001</v>
      </c>
      <c r="F5006" s="133"/>
      <c r="G5006" s="133"/>
      <c r="H5006" s="133"/>
      <c r="I5006" s="133"/>
    </row>
    <row r="5007" spans="1:9" ht="27">
      <c r="A5007" s="123">
        <v>85238000</v>
      </c>
      <c r="B5007" s="124" t="s">
        <v>4857</v>
      </c>
      <c r="C5007" s="125"/>
      <c r="D5007" s="138">
        <v>28.665800000000001</v>
      </c>
      <c r="E5007" s="138">
        <v>28.665800000000001</v>
      </c>
      <c r="F5007" s="133"/>
      <c r="G5007" s="133"/>
      <c r="H5007" s="133"/>
      <c r="I5007" s="133"/>
    </row>
    <row r="5008" spans="1:9">
      <c r="A5008" s="123">
        <v>85241100</v>
      </c>
      <c r="B5008" s="126" t="s">
        <v>4858</v>
      </c>
      <c r="C5008" s="125"/>
      <c r="D5008" s="138">
        <v>15.0748</v>
      </c>
      <c r="E5008" s="138">
        <v>20.566099999999999</v>
      </c>
      <c r="F5008" s="133"/>
      <c r="G5008" s="133"/>
      <c r="H5008" s="133"/>
      <c r="I5008" s="133"/>
    </row>
    <row r="5009" spans="1:9">
      <c r="A5009" s="123">
        <v>85241900</v>
      </c>
      <c r="B5009" s="126" t="s">
        <v>139</v>
      </c>
      <c r="C5009" s="125"/>
      <c r="D5009" s="138">
        <v>7.3102999999999998</v>
      </c>
      <c r="E5009" s="138">
        <v>8.0404</v>
      </c>
      <c r="F5009" s="133"/>
      <c r="G5009" s="133"/>
      <c r="H5009" s="133"/>
      <c r="I5009" s="133"/>
    </row>
    <row r="5010" spans="1:9">
      <c r="A5010" s="123">
        <v>85249100</v>
      </c>
      <c r="B5010" s="126" t="s">
        <v>4858</v>
      </c>
      <c r="C5010" s="125"/>
      <c r="D5010" s="138">
        <v>14.630599999999999</v>
      </c>
      <c r="E5010" s="138">
        <v>29.2088</v>
      </c>
      <c r="F5010" s="133"/>
      <c r="G5010" s="133"/>
      <c r="H5010" s="133"/>
      <c r="I5010" s="133"/>
    </row>
    <row r="5011" spans="1:9">
      <c r="A5011" s="123">
        <v>85249200</v>
      </c>
      <c r="B5011" s="126" t="s">
        <v>4859</v>
      </c>
      <c r="C5011" s="125"/>
      <c r="D5011" s="136">
        <v>4.2752999999999997</v>
      </c>
      <c r="E5011" s="136">
        <v>7.1342999999999996</v>
      </c>
      <c r="F5011" s="133"/>
      <c r="G5011" s="133"/>
      <c r="H5011" s="133"/>
      <c r="I5011" s="133"/>
    </row>
    <row r="5012" spans="1:9">
      <c r="A5012" s="123">
        <v>85249900</v>
      </c>
      <c r="B5012" s="126" t="s">
        <v>139</v>
      </c>
      <c r="C5012" s="125"/>
      <c r="D5012" s="138">
        <v>2.2481</v>
      </c>
      <c r="E5012" s="138">
        <v>2.2481</v>
      </c>
      <c r="F5012" s="133"/>
      <c r="G5012" s="133"/>
      <c r="H5012" s="133"/>
      <c r="I5012" s="133"/>
    </row>
    <row r="5013" spans="1:9">
      <c r="A5013" s="123">
        <v>85255019</v>
      </c>
      <c r="B5013" s="124" t="s">
        <v>4860</v>
      </c>
      <c r="C5013" s="125"/>
      <c r="D5013" s="136">
        <v>29.5686</v>
      </c>
      <c r="E5013" s="136">
        <v>29.5686</v>
      </c>
      <c r="F5013" s="133"/>
      <c r="G5013" s="133"/>
      <c r="H5013" s="133"/>
      <c r="I5013" s="133"/>
    </row>
    <row r="5014" spans="1:9" ht="27">
      <c r="A5014" s="123">
        <v>85255021</v>
      </c>
      <c r="B5014" s="124" t="s">
        <v>4861</v>
      </c>
      <c r="C5014" s="125"/>
      <c r="D5014" s="138">
        <v>222.22219999999999</v>
      </c>
      <c r="E5014" s="138">
        <v>222.22219999999999</v>
      </c>
      <c r="F5014" s="133"/>
      <c r="G5014" s="133"/>
      <c r="H5014" s="133"/>
      <c r="I5014" s="133"/>
    </row>
    <row r="5015" spans="1:9">
      <c r="A5015" s="123">
        <v>85255022</v>
      </c>
      <c r="B5015" s="124" t="s">
        <v>4862</v>
      </c>
      <c r="C5015" s="125"/>
      <c r="D5015" s="136">
        <v>5.4882999999999997</v>
      </c>
      <c r="E5015" s="136">
        <v>5.6729000000000003</v>
      </c>
      <c r="F5015" s="133"/>
      <c r="G5015" s="133"/>
      <c r="H5015" s="133"/>
      <c r="I5015" s="133"/>
    </row>
    <row r="5016" spans="1:9" ht="27">
      <c r="A5016" s="123">
        <v>85255023</v>
      </c>
      <c r="B5016" s="124" t="s">
        <v>4863</v>
      </c>
      <c r="C5016" s="125"/>
      <c r="D5016" s="138">
        <v>12.4809</v>
      </c>
      <c r="E5016" s="138">
        <v>8.7382000000000009</v>
      </c>
      <c r="F5016" s="133"/>
      <c r="G5016" s="133"/>
      <c r="H5016" s="133"/>
      <c r="I5016" s="133"/>
    </row>
    <row r="5017" spans="1:9">
      <c r="A5017" s="123">
        <v>85255029</v>
      </c>
      <c r="B5017" s="124" t="s">
        <v>4864</v>
      </c>
      <c r="C5017" s="125"/>
      <c r="D5017" s="136">
        <v>7.742</v>
      </c>
      <c r="E5017" s="136">
        <v>7.742</v>
      </c>
      <c r="F5017" s="133"/>
      <c r="G5017" s="133"/>
      <c r="H5017" s="133"/>
      <c r="I5017" s="133"/>
    </row>
    <row r="5018" spans="1:9" ht="27">
      <c r="A5018" s="123">
        <v>85256010</v>
      </c>
      <c r="B5018" s="124" t="s">
        <v>4865</v>
      </c>
      <c r="C5018" s="125"/>
      <c r="D5018" s="138">
        <v>3.1307</v>
      </c>
      <c r="E5018" s="138">
        <v>8.0745000000000005</v>
      </c>
      <c r="F5018" s="133"/>
      <c r="G5018" s="133"/>
      <c r="H5018" s="133"/>
      <c r="I5018" s="133"/>
    </row>
    <row r="5019" spans="1:9">
      <c r="A5019" s="123">
        <v>85256020</v>
      </c>
      <c r="B5019" s="124" t="s">
        <v>4866</v>
      </c>
      <c r="C5019" s="125"/>
      <c r="D5019" s="136">
        <v>3.7625999999999999</v>
      </c>
      <c r="E5019" s="136">
        <v>12.9885</v>
      </c>
      <c r="F5019" s="133"/>
      <c r="G5019" s="133"/>
      <c r="H5019" s="133"/>
      <c r="I5019" s="133"/>
    </row>
    <row r="5020" spans="1:9" ht="27">
      <c r="A5020" s="123">
        <v>85256090</v>
      </c>
      <c r="B5020" s="124" t="s">
        <v>4867</v>
      </c>
      <c r="C5020" s="125"/>
      <c r="D5020" s="138">
        <v>23.5</v>
      </c>
      <c r="E5020" s="138">
        <v>23.5</v>
      </c>
      <c r="F5020" s="133"/>
      <c r="G5020" s="133"/>
      <c r="H5020" s="133"/>
      <c r="I5020" s="133"/>
    </row>
    <row r="5021" spans="1:9">
      <c r="A5021" s="123">
        <v>85258100</v>
      </c>
      <c r="B5021" s="126" t="s">
        <v>4868</v>
      </c>
      <c r="C5021" s="125"/>
      <c r="D5021" s="136">
        <v>27.557300000000001</v>
      </c>
      <c r="E5021" s="136">
        <v>31.828600000000002</v>
      </c>
      <c r="F5021" s="133"/>
      <c r="G5021" s="133"/>
      <c r="H5021" s="133"/>
      <c r="I5021" s="133"/>
    </row>
    <row r="5022" spans="1:9" ht="27">
      <c r="A5022" s="123">
        <v>85258200</v>
      </c>
      <c r="B5022" s="126" t="s">
        <v>4869</v>
      </c>
      <c r="C5022" s="125"/>
      <c r="D5022" s="138">
        <v>9.2807999999999993</v>
      </c>
      <c r="E5022" s="138">
        <v>9.7370999999999999</v>
      </c>
      <c r="F5022" s="133"/>
      <c r="G5022" s="133"/>
      <c r="H5022" s="133"/>
      <c r="I5022" s="133"/>
    </row>
    <row r="5023" spans="1:9">
      <c r="A5023" s="123">
        <v>85258300</v>
      </c>
      <c r="B5023" s="126" t="s">
        <v>4870</v>
      </c>
      <c r="C5023" s="125"/>
      <c r="D5023" s="136">
        <v>70.426900000000003</v>
      </c>
      <c r="E5023" s="136">
        <v>102.43989999999999</v>
      </c>
      <c r="F5023" s="133"/>
      <c r="G5023" s="133"/>
      <c r="H5023" s="133"/>
      <c r="I5023" s="133"/>
    </row>
    <row r="5024" spans="1:9" ht="27">
      <c r="A5024" s="123">
        <v>85258911</v>
      </c>
      <c r="B5024" s="124" t="s">
        <v>4871</v>
      </c>
      <c r="C5024" s="125"/>
      <c r="D5024" s="138">
        <v>28.168800000000001</v>
      </c>
      <c r="E5024" s="138">
        <v>45.1875</v>
      </c>
      <c r="F5024" s="133"/>
      <c r="G5024" s="133"/>
      <c r="H5024" s="133"/>
      <c r="I5024" s="133"/>
    </row>
    <row r="5025" spans="1:9">
      <c r="A5025" s="123">
        <v>85258912</v>
      </c>
      <c r="B5025" s="124" t="s">
        <v>4872</v>
      </c>
      <c r="C5025" s="125"/>
      <c r="D5025" s="138">
        <v>3.1059999999999999</v>
      </c>
      <c r="E5025" s="138">
        <v>10.4625</v>
      </c>
      <c r="F5025" s="133"/>
      <c r="G5025" s="133"/>
      <c r="H5025" s="133"/>
      <c r="I5025" s="133"/>
    </row>
    <row r="5026" spans="1:9" ht="27">
      <c r="A5026" s="123">
        <v>85258913</v>
      </c>
      <c r="B5026" s="124" t="s">
        <v>4873</v>
      </c>
      <c r="C5026" s="125"/>
      <c r="D5026" s="138">
        <v>98.866600000000005</v>
      </c>
      <c r="E5026" s="138">
        <v>108.35809999999999</v>
      </c>
      <c r="F5026" s="133"/>
      <c r="G5026" s="133"/>
      <c r="H5026" s="133"/>
      <c r="I5026" s="133"/>
    </row>
    <row r="5027" spans="1:9">
      <c r="A5027" s="123">
        <v>85258919</v>
      </c>
      <c r="B5027" s="124" t="s">
        <v>381</v>
      </c>
      <c r="C5027" s="125"/>
      <c r="D5027" s="136">
        <v>36.5702</v>
      </c>
      <c r="E5027" s="136">
        <v>71.497500000000002</v>
      </c>
      <c r="F5027" s="133"/>
      <c r="G5027" s="133"/>
      <c r="H5027" s="133"/>
      <c r="I5027" s="133"/>
    </row>
    <row r="5028" spans="1:9">
      <c r="A5028" s="123">
        <v>85258921</v>
      </c>
      <c r="B5028" s="124" t="s">
        <v>4874</v>
      </c>
      <c r="C5028" s="125"/>
      <c r="D5028" s="138">
        <v>2.8123999999999998</v>
      </c>
      <c r="E5028" s="138">
        <v>11.0321</v>
      </c>
      <c r="F5028" s="133"/>
      <c r="G5028" s="133"/>
      <c r="H5028" s="133"/>
      <c r="I5028" s="133"/>
    </row>
    <row r="5029" spans="1:9">
      <c r="A5029" s="123">
        <v>85258922</v>
      </c>
      <c r="B5029" s="124" t="s">
        <v>4875</v>
      </c>
      <c r="C5029" s="125"/>
      <c r="D5029" s="138">
        <v>9.3629999999999995</v>
      </c>
      <c r="E5029" s="138">
        <v>278.62639999999999</v>
      </c>
      <c r="F5029" s="133"/>
      <c r="G5029" s="133"/>
      <c r="H5029" s="133"/>
      <c r="I5029" s="133"/>
    </row>
    <row r="5030" spans="1:9">
      <c r="A5030" s="123">
        <v>85258929</v>
      </c>
      <c r="B5030" s="124" t="s">
        <v>381</v>
      </c>
      <c r="C5030" s="125"/>
      <c r="D5030" s="138">
        <v>27</v>
      </c>
      <c r="E5030" s="138">
        <v>150.4</v>
      </c>
      <c r="F5030" s="133"/>
      <c r="G5030" s="133"/>
      <c r="H5030" s="133"/>
      <c r="I5030" s="133"/>
    </row>
    <row r="5031" spans="1:9" ht="27">
      <c r="A5031" s="123">
        <v>85261000</v>
      </c>
      <c r="B5031" s="124" t="s">
        <v>4876</v>
      </c>
      <c r="C5031" s="125"/>
      <c r="D5031" s="138">
        <v>1.4472</v>
      </c>
      <c r="E5031" s="138">
        <v>3.5983000000000001</v>
      </c>
      <c r="F5031" s="133"/>
      <c r="G5031" s="133"/>
      <c r="H5031" s="133"/>
      <c r="I5031" s="133"/>
    </row>
    <row r="5032" spans="1:9">
      <c r="A5032" s="123">
        <v>85269100</v>
      </c>
      <c r="B5032" s="124" t="s">
        <v>4877</v>
      </c>
      <c r="C5032" s="125"/>
      <c r="D5032" s="136">
        <v>29.021599999999999</v>
      </c>
      <c r="E5032" s="136">
        <v>29.021599999999999</v>
      </c>
      <c r="F5032" s="133"/>
      <c r="G5032" s="133"/>
      <c r="H5032" s="133"/>
      <c r="I5032" s="133"/>
    </row>
    <row r="5033" spans="1:9" ht="27">
      <c r="A5033" s="123">
        <v>85269200</v>
      </c>
      <c r="B5033" s="124" t="s">
        <v>4878</v>
      </c>
      <c r="C5033" s="125"/>
      <c r="D5033" s="138">
        <v>1.0121</v>
      </c>
      <c r="E5033" s="138">
        <v>2.4013</v>
      </c>
      <c r="F5033" s="133"/>
      <c r="G5033" s="133"/>
      <c r="H5033" s="133"/>
      <c r="I5033" s="133"/>
    </row>
    <row r="5034" spans="1:9">
      <c r="A5034" s="123">
        <v>85271200</v>
      </c>
      <c r="B5034" s="126" t="s">
        <v>4879</v>
      </c>
      <c r="C5034" s="125"/>
      <c r="D5034" s="138">
        <v>1.7091000000000001</v>
      </c>
      <c r="E5034" s="138">
        <v>2.0699000000000001</v>
      </c>
      <c r="F5034" s="133"/>
      <c r="G5034" s="133"/>
      <c r="H5034" s="133"/>
      <c r="I5034" s="133"/>
    </row>
    <row r="5035" spans="1:9" ht="27">
      <c r="A5035" s="123">
        <v>85271300</v>
      </c>
      <c r="B5035" s="126" t="s">
        <v>4880</v>
      </c>
      <c r="C5035" s="125"/>
      <c r="D5035" s="136">
        <v>3.2414999999999998</v>
      </c>
      <c r="E5035" s="136">
        <v>33.310099999999998</v>
      </c>
      <c r="F5035" s="133"/>
      <c r="G5035" s="133"/>
      <c r="H5035" s="133"/>
      <c r="I5035" s="133"/>
    </row>
    <row r="5036" spans="1:9">
      <c r="A5036" s="123">
        <v>85271900</v>
      </c>
      <c r="B5036" s="126" t="s">
        <v>139</v>
      </c>
      <c r="C5036" s="125"/>
      <c r="D5036" s="136">
        <v>2.9695</v>
      </c>
      <c r="E5036" s="136">
        <v>22.591000000000001</v>
      </c>
      <c r="F5036" s="133"/>
      <c r="G5036" s="133"/>
      <c r="H5036" s="133"/>
      <c r="I5036" s="133"/>
    </row>
    <row r="5037" spans="1:9">
      <c r="A5037" s="123">
        <v>85272100</v>
      </c>
      <c r="B5037" s="126" t="s">
        <v>4881</v>
      </c>
      <c r="C5037" s="125"/>
      <c r="D5037" s="138">
        <v>3.0236000000000001</v>
      </c>
      <c r="E5037" s="138">
        <v>3.8321999999999998</v>
      </c>
      <c r="F5037" s="133"/>
      <c r="G5037" s="133"/>
      <c r="H5037" s="133"/>
      <c r="I5037" s="133"/>
    </row>
    <row r="5038" spans="1:9">
      <c r="A5038" s="123">
        <v>85272900</v>
      </c>
      <c r="B5038" s="124" t="s">
        <v>4882</v>
      </c>
      <c r="C5038" s="125"/>
      <c r="D5038" s="136">
        <v>1.3152999999999999</v>
      </c>
      <c r="E5038" s="136">
        <v>3.1892</v>
      </c>
      <c r="F5038" s="133"/>
      <c r="G5038" s="133"/>
      <c r="H5038" s="133"/>
      <c r="I5038" s="133"/>
    </row>
    <row r="5039" spans="1:9" ht="27">
      <c r="A5039" s="123">
        <v>85279100</v>
      </c>
      <c r="B5039" s="126" t="s">
        <v>4883</v>
      </c>
      <c r="C5039" s="125"/>
      <c r="D5039" s="138">
        <v>0.12189999999999999</v>
      </c>
      <c r="E5039" s="138">
        <v>4.4771000000000001</v>
      </c>
      <c r="F5039" s="133"/>
      <c r="G5039" s="133"/>
      <c r="H5039" s="133"/>
      <c r="I5039" s="133"/>
    </row>
    <row r="5040" spans="1:9">
      <c r="A5040" s="123">
        <v>85279200</v>
      </c>
      <c r="B5040" s="124" t="s">
        <v>4884</v>
      </c>
      <c r="C5040" s="125"/>
      <c r="D5040" s="136">
        <v>27.470300000000002</v>
      </c>
      <c r="E5040" s="136">
        <v>37.030299999999997</v>
      </c>
      <c r="F5040" s="133"/>
      <c r="G5040" s="133"/>
      <c r="H5040" s="133"/>
      <c r="I5040" s="133"/>
    </row>
    <row r="5041" spans="1:9" ht="27">
      <c r="A5041" s="123">
        <v>85279990</v>
      </c>
      <c r="B5041" s="124" t="s">
        <v>4885</v>
      </c>
      <c r="C5041" s="125"/>
      <c r="D5041" s="138">
        <v>2.4502999999999999</v>
      </c>
      <c r="E5041" s="138">
        <v>2.5034999999999998</v>
      </c>
      <c r="F5041" s="133"/>
      <c r="G5041" s="133"/>
      <c r="H5041" s="133"/>
      <c r="I5041" s="133"/>
    </row>
    <row r="5042" spans="1:9">
      <c r="A5042" s="123">
        <v>85284200</v>
      </c>
      <c r="B5042" s="126" t="s">
        <v>4886</v>
      </c>
      <c r="C5042" s="125"/>
      <c r="D5042" s="138">
        <v>1.8169999999999999</v>
      </c>
      <c r="E5042" s="138">
        <v>3.1331000000000002</v>
      </c>
      <c r="F5042" s="133"/>
      <c r="G5042" s="133"/>
      <c r="H5042" s="133"/>
      <c r="I5042" s="133"/>
    </row>
    <row r="5043" spans="1:9" ht="27">
      <c r="A5043" s="123">
        <v>85284930</v>
      </c>
      <c r="B5043" s="124" t="s">
        <v>4887</v>
      </c>
      <c r="C5043" s="125"/>
      <c r="D5043" s="136">
        <v>7.9855</v>
      </c>
      <c r="E5043" s="136">
        <v>16.4361</v>
      </c>
      <c r="F5043" s="133"/>
      <c r="G5043" s="133"/>
      <c r="H5043" s="133"/>
      <c r="I5043" s="133"/>
    </row>
    <row r="5044" spans="1:9">
      <c r="A5044" s="123">
        <v>85284990</v>
      </c>
      <c r="B5044" s="124" t="s">
        <v>200</v>
      </c>
      <c r="C5044" s="125"/>
      <c r="D5044" s="138">
        <v>4.4843000000000002</v>
      </c>
      <c r="E5044" s="138">
        <v>10.843500000000001</v>
      </c>
      <c r="F5044" s="133"/>
      <c r="G5044" s="133"/>
      <c r="H5044" s="133"/>
      <c r="I5044" s="133"/>
    </row>
    <row r="5045" spans="1:9">
      <c r="A5045" s="123">
        <v>85285900</v>
      </c>
      <c r="B5045" s="126" t="s">
        <v>139</v>
      </c>
      <c r="C5045" s="125"/>
      <c r="D5045" s="136">
        <v>2.9771000000000001</v>
      </c>
      <c r="E5045" s="136">
        <v>7.3403999999999998</v>
      </c>
      <c r="F5045" s="133"/>
      <c r="G5045" s="133"/>
      <c r="H5045" s="133"/>
      <c r="I5045" s="133"/>
    </row>
    <row r="5046" spans="1:9">
      <c r="A5046" s="123">
        <v>85286200</v>
      </c>
      <c r="B5046" s="126" t="s">
        <v>4886</v>
      </c>
      <c r="C5046" s="125"/>
      <c r="D5046" s="138">
        <v>18.112100000000002</v>
      </c>
      <c r="E5046" s="138">
        <v>72.735399999999998</v>
      </c>
      <c r="F5046" s="133"/>
      <c r="G5046" s="133"/>
      <c r="H5046" s="133"/>
      <c r="I5046" s="133"/>
    </row>
    <row r="5047" spans="1:9" ht="27">
      <c r="A5047" s="123">
        <v>85286910</v>
      </c>
      <c r="B5047" s="124" t="s">
        <v>4888</v>
      </c>
      <c r="C5047" s="125"/>
      <c r="D5047" s="138">
        <v>2.407</v>
      </c>
      <c r="E5047" s="138">
        <v>22.985299999999999</v>
      </c>
      <c r="F5047" s="133"/>
      <c r="G5047" s="133"/>
      <c r="H5047" s="133"/>
      <c r="I5047" s="133"/>
    </row>
    <row r="5048" spans="1:9">
      <c r="A5048" s="123">
        <v>85286990</v>
      </c>
      <c r="B5048" s="124" t="s">
        <v>4889</v>
      </c>
      <c r="C5048" s="125"/>
      <c r="D5048" s="136">
        <v>3.3500999999999999</v>
      </c>
      <c r="E5048" s="136">
        <v>19.532699999999998</v>
      </c>
      <c r="F5048" s="133"/>
      <c r="G5048" s="133"/>
      <c r="H5048" s="133"/>
      <c r="I5048" s="133"/>
    </row>
    <row r="5049" spans="1:9">
      <c r="A5049" s="123">
        <v>85287119</v>
      </c>
      <c r="B5049" s="124" t="s">
        <v>4890</v>
      </c>
      <c r="C5049" s="125"/>
      <c r="D5049" s="136">
        <v>88.953000000000003</v>
      </c>
      <c r="E5049" s="136">
        <v>92.750699999999995</v>
      </c>
      <c r="F5049" s="133"/>
      <c r="G5049" s="133"/>
      <c r="H5049" s="133"/>
      <c r="I5049" s="133"/>
    </row>
    <row r="5050" spans="1:9">
      <c r="A5050" s="123">
        <v>85287190</v>
      </c>
      <c r="B5050" s="124" t="s">
        <v>4891</v>
      </c>
      <c r="C5050" s="125"/>
      <c r="D5050" s="138">
        <v>7.7385999999999999</v>
      </c>
      <c r="E5050" s="138">
        <v>13.6889</v>
      </c>
      <c r="F5050" s="133"/>
      <c r="G5050" s="133"/>
      <c r="H5050" s="133"/>
      <c r="I5050" s="133"/>
    </row>
    <row r="5051" spans="1:9">
      <c r="A5051" s="123">
        <v>85287200</v>
      </c>
      <c r="B5051" s="126" t="s">
        <v>4892</v>
      </c>
      <c r="C5051" s="125"/>
      <c r="D5051" s="138">
        <v>1.2103999999999999</v>
      </c>
      <c r="E5051" s="138">
        <v>1.413</v>
      </c>
      <c r="F5051" s="133"/>
      <c r="G5051" s="133"/>
      <c r="H5051" s="133"/>
      <c r="I5051" s="133"/>
    </row>
    <row r="5052" spans="1:9" ht="27">
      <c r="A5052" s="123">
        <v>85291020</v>
      </c>
      <c r="B5052" s="124" t="s">
        <v>4893</v>
      </c>
      <c r="C5052" s="125"/>
      <c r="D5052" s="136">
        <v>2.3241000000000001</v>
      </c>
      <c r="E5052" s="136">
        <v>13.868</v>
      </c>
      <c r="F5052" s="133"/>
      <c r="G5052" s="133"/>
      <c r="H5052" s="133"/>
      <c r="I5052" s="133"/>
    </row>
    <row r="5053" spans="1:9">
      <c r="A5053" s="123">
        <v>85291090</v>
      </c>
      <c r="B5053" s="124" t="s">
        <v>4894</v>
      </c>
      <c r="C5053" s="125"/>
      <c r="D5053" s="138">
        <v>10.611000000000001</v>
      </c>
      <c r="E5053" s="138">
        <v>13.883699999999999</v>
      </c>
      <c r="F5053" s="133"/>
      <c r="G5053" s="133"/>
      <c r="H5053" s="133"/>
      <c r="I5053" s="133"/>
    </row>
    <row r="5054" spans="1:9" ht="27">
      <c r="A5054" s="123">
        <v>85299011</v>
      </c>
      <c r="B5054" s="124" t="s">
        <v>4895</v>
      </c>
      <c r="C5054" s="125"/>
      <c r="D5054" s="136">
        <v>6.1402000000000001</v>
      </c>
      <c r="E5054" s="136">
        <v>50.545999999999999</v>
      </c>
      <c r="F5054" s="133"/>
      <c r="G5054" s="133"/>
      <c r="H5054" s="133"/>
      <c r="I5054" s="133"/>
    </row>
    <row r="5055" spans="1:9">
      <c r="A5055" s="123">
        <v>85299012</v>
      </c>
      <c r="B5055" s="124" t="s">
        <v>4896</v>
      </c>
      <c r="C5055" s="125"/>
      <c r="D5055" s="138">
        <v>8.6883999999999997</v>
      </c>
      <c r="E5055" s="138">
        <v>11.9725</v>
      </c>
      <c r="F5055" s="133"/>
      <c r="G5055" s="133"/>
      <c r="H5055" s="133"/>
      <c r="I5055" s="133"/>
    </row>
    <row r="5056" spans="1:9" ht="27">
      <c r="A5056" s="123">
        <v>85299019</v>
      </c>
      <c r="B5056" s="124" t="s">
        <v>4897</v>
      </c>
      <c r="C5056" s="125"/>
      <c r="D5056" s="136">
        <v>3.6469999999999998</v>
      </c>
      <c r="E5056" s="136">
        <v>15.5678</v>
      </c>
      <c r="F5056" s="133"/>
      <c r="G5056" s="133"/>
      <c r="H5056" s="133"/>
      <c r="I5056" s="133"/>
    </row>
    <row r="5057" spans="1:9">
      <c r="A5057" s="123">
        <v>85299020</v>
      </c>
      <c r="B5057" s="124" t="s">
        <v>4898</v>
      </c>
      <c r="C5057" s="125"/>
      <c r="D5057" s="149">
        <v>2314.3000000000002</v>
      </c>
      <c r="E5057" s="149">
        <v>2314.3000000000002</v>
      </c>
      <c r="F5057" s="133"/>
      <c r="G5057" s="133"/>
      <c r="H5057" s="133"/>
      <c r="I5057" s="133"/>
    </row>
    <row r="5058" spans="1:9" ht="27">
      <c r="A5058" s="123">
        <v>85299030</v>
      </c>
      <c r="B5058" s="124" t="s">
        <v>4899</v>
      </c>
      <c r="C5058" s="125"/>
      <c r="D5058" s="138">
        <v>17.281700000000001</v>
      </c>
      <c r="E5058" s="138">
        <v>37.6233</v>
      </c>
      <c r="F5058" s="133"/>
      <c r="G5058" s="133"/>
      <c r="H5058" s="133"/>
      <c r="I5058" s="133"/>
    </row>
    <row r="5059" spans="1:9" ht="27">
      <c r="A5059" s="123">
        <v>85299040</v>
      </c>
      <c r="B5059" s="124" t="s">
        <v>4900</v>
      </c>
      <c r="C5059" s="125"/>
      <c r="D5059" s="136">
        <v>13.6999</v>
      </c>
      <c r="E5059" s="136">
        <v>19.945599999999999</v>
      </c>
      <c r="F5059" s="133"/>
      <c r="G5059" s="133"/>
      <c r="H5059" s="133"/>
      <c r="I5059" s="133"/>
    </row>
    <row r="5060" spans="1:9">
      <c r="A5060" s="123">
        <v>85299050</v>
      </c>
      <c r="B5060" s="124" t="s">
        <v>4901</v>
      </c>
      <c r="C5060" s="125"/>
      <c r="D5060" s="138">
        <v>4.5602999999999998</v>
      </c>
      <c r="E5060" s="138">
        <v>78.755499999999998</v>
      </c>
      <c r="F5060" s="133"/>
      <c r="G5060" s="133"/>
      <c r="H5060" s="133"/>
      <c r="I5060" s="133"/>
    </row>
    <row r="5061" spans="1:9" ht="27">
      <c r="A5061" s="123">
        <v>85299090</v>
      </c>
      <c r="B5061" s="124" t="s">
        <v>4902</v>
      </c>
      <c r="C5061" s="125"/>
      <c r="D5061" s="136">
        <v>8.2654999999999994</v>
      </c>
      <c r="E5061" s="136">
        <v>8.2654999999999994</v>
      </c>
      <c r="F5061" s="133"/>
      <c r="G5061" s="133"/>
      <c r="H5061" s="133"/>
      <c r="I5061" s="133"/>
    </row>
    <row r="5062" spans="1:9">
      <c r="A5062" s="123">
        <v>85301010</v>
      </c>
      <c r="B5062" s="124" t="s">
        <v>4903</v>
      </c>
      <c r="C5062" s="125"/>
      <c r="D5062" s="138">
        <v>5.9733000000000001</v>
      </c>
      <c r="E5062" s="138">
        <v>8.0063999999999993</v>
      </c>
      <c r="F5062" s="133"/>
      <c r="G5062" s="133"/>
      <c r="H5062" s="133"/>
      <c r="I5062" s="133"/>
    </row>
    <row r="5063" spans="1:9" ht="27">
      <c r="A5063" s="123">
        <v>85301090</v>
      </c>
      <c r="B5063" s="124" t="s">
        <v>4904</v>
      </c>
      <c r="C5063" s="125"/>
      <c r="D5063" s="136">
        <v>13.7151</v>
      </c>
      <c r="E5063" s="136">
        <v>30.399899999999999</v>
      </c>
      <c r="F5063" s="133"/>
      <c r="G5063" s="133"/>
      <c r="H5063" s="133"/>
      <c r="I5063" s="133"/>
    </row>
    <row r="5064" spans="1:9">
      <c r="A5064" s="123">
        <v>85308010</v>
      </c>
      <c r="B5064" s="124" t="s">
        <v>4905</v>
      </c>
      <c r="C5064" s="125"/>
      <c r="D5064" s="138">
        <v>3.2368000000000001</v>
      </c>
      <c r="E5064" s="138">
        <v>7.9474</v>
      </c>
      <c r="F5064" s="133"/>
      <c r="G5064" s="133"/>
      <c r="H5064" s="133"/>
      <c r="I5064" s="133"/>
    </row>
    <row r="5065" spans="1:9" ht="27">
      <c r="A5065" s="123">
        <v>85308090</v>
      </c>
      <c r="B5065" s="124" t="s">
        <v>4906</v>
      </c>
      <c r="C5065" s="125"/>
      <c r="D5065" s="136">
        <v>13.2218</v>
      </c>
      <c r="E5065" s="136">
        <v>47.041600000000003</v>
      </c>
      <c r="F5065" s="133"/>
      <c r="G5065" s="133"/>
      <c r="H5065" s="133"/>
      <c r="I5065" s="133"/>
    </row>
    <row r="5066" spans="1:9">
      <c r="A5066" s="123">
        <v>85309000</v>
      </c>
      <c r="B5066" s="124" t="s">
        <v>4907</v>
      </c>
      <c r="C5066" s="125"/>
      <c r="D5066" s="138">
        <v>12.9819</v>
      </c>
      <c r="E5066" s="138">
        <v>23.232600000000001</v>
      </c>
      <c r="F5066" s="133"/>
      <c r="G5066" s="133"/>
      <c r="H5066" s="133"/>
      <c r="I5066" s="133"/>
    </row>
    <row r="5067" spans="1:9" ht="27">
      <c r="A5067" s="123">
        <v>85311010</v>
      </c>
      <c r="B5067" s="124" t="s">
        <v>4908</v>
      </c>
      <c r="C5067" s="125"/>
      <c r="D5067" s="136">
        <v>4.1435000000000004</v>
      </c>
      <c r="E5067" s="136">
        <v>16.075500000000002</v>
      </c>
      <c r="F5067" s="133"/>
      <c r="G5067" s="133"/>
      <c r="H5067" s="133"/>
      <c r="I5067" s="133"/>
    </row>
    <row r="5068" spans="1:9">
      <c r="A5068" s="123">
        <v>85311090</v>
      </c>
      <c r="B5068" s="124" t="s">
        <v>4909</v>
      </c>
      <c r="C5068" s="125"/>
      <c r="D5068" s="138">
        <v>3.0105</v>
      </c>
      <c r="E5068" s="138">
        <v>12.516299999999999</v>
      </c>
      <c r="F5068" s="133"/>
      <c r="G5068" s="133"/>
      <c r="H5068" s="133"/>
      <c r="I5068" s="133"/>
    </row>
    <row r="5069" spans="1:9" ht="27">
      <c r="A5069" s="123">
        <v>85312000</v>
      </c>
      <c r="B5069" s="124" t="s">
        <v>4910</v>
      </c>
      <c r="C5069" s="125"/>
      <c r="D5069" s="136">
        <v>2.0682999999999998</v>
      </c>
      <c r="E5069" s="136">
        <v>11.736000000000001</v>
      </c>
      <c r="F5069" s="133"/>
      <c r="G5069" s="133"/>
      <c r="H5069" s="133"/>
      <c r="I5069" s="133"/>
    </row>
    <row r="5070" spans="1:9">
      <c r="A5070" s="123">
        <v>85318000</v>
      </c>
      <c r="B5070" s="124" t="s">
        <v>4911</v>
      </c>
      <c r="C5070" s="125"/>
      <c r="D5070" s="138">
        <v>3.3471000000000002</v>
      </c>
      <c r="E5070" s="138">
        <v>10.408799999999999</v>
      </c>
      <c r="F5070" s="133"/>
      <c r="G5070" s="133"/>
      <c r="H5070" s="133"/>
      <c r="I5070" s="133"/>
    </row>
    <row r="5071" spans="1:9" ht="27">
      <c r="A5071" s="123">
        <v>85319000</v>
      </c>
      <c r="B5071" s="124" t="s">
        <v>4912</v>
      </c>
      <c r="C5071" s="125"/>
      <c r="D5071" s="136">
        <v>5.3121</v>
      </c>
      <c r="E5071" s="136">
        <v>8.0015999999999998</v>
      </c>
      <c r="F5071" s="133"/>
      <c r="G5071" s="133"/>
      <c r="H5071" s="133"/>
      <c r="I5071" s="133"/>
    </row>
    <row r="5072" spans="1:9">
      <c r="A5072" s="123">
        <v>85321000</v>
      </c>
      <c r="B5072" s="126" t="s">
        <v>4913</v>
      </c>
      <c r="C5072" s="125"/>
      <c r="D5072" s="138">
        <v>9.9984000000000002</v>
      </c>
      <c r="E5072" s="138">
        <v>96.327699999999993</v>
      </c>
      <c r="F5072" s="133"/>
      <c r="G5072" s="133"/>
      <c r="H5072" s="133"/>
      <c r="I5072" s="133"/>
    </row>
    <row r="5073" spans="1:9" ht="27">
      <c r="A5073" s="123">
        <v>85322111</v>
      </c>
      <c r="B5073" s="124" t="s">
        <v>4914</v>
      </c>
      <c r="C5073" s="125"/>
      <c r="D5073" s="136">
        <v>10.8665</v>
      </c>
      <c r="E5073" s="136">
        <v>25.002099999999999</v>
      </c>
      <c r="F5073" s="133"/>
      <c r="G5073" s="133"/>
      <c r="H5073" s="133"/>
      <c r="I5073" s="133"/>
    </row>
    <row r="5074" spans="1:9">
      <c r="A5074" s="123">
        <v>85322119</v>
      </c>
      <c r="B5074" s="124" t="s">
        <v>4915</v>
      </c>
      <c r="C5074" s="125"/>
      <c r="D5074" s="138">
        <v>2.2464</v>
      </c>
      <c r="E5074" s="138">
        <v>2.8180999999999998</v>
      </c>
      <c r="F5074" s="133"/>
      <c r="G5074" s="133"/>
      <c r="H5074" s="133"/>
      <c r="I5074" s="133"/>
    </row>
    <row r="5075" spans="1:9" ht="27">
      <c r="A5075" s="123">
        <v>85322120</v>
      </c>
      <c r="B5075" s="124" t="s">
        <v>4916</v>
      </c>
      <c r="C5075" s="125"/>
      <c r="D5075" s="138">
        <v>4.3596000000000004</v>
      </c>
      <c r="E5075" s="138">
        <v>17.225899999999999</v>
      </c>
      <c r="F5075" s="133"/>
      <c r="G5075" s="133"/>
      <c r="H5075" s="133"/>
      <c r="I5075" s="133"/>
    </row>
    <row r="5076" spans="1:9" ht="27">
      <c r="A5076" s="123">
        <v>85322190</v>
      </c>
      <c r="B5076" s="124" t="s">
        <v>4917</v>
      </c>
      <c r="C5076" s="125"/>
      <c r="D5076" s="138">
        <v>6.5304000000000002</v>
      </c>
      <c r="E5076" s="138">
        <v>18.789100000000001</v>
      </c>
      <c r="F5076" s="133"/>
      <c r="G5076" s="133"/>
      <c r="H5076" s="133"/>
      <c r="I5076" s="133"/>
    </row>
    <row r="5077" spans="1:9" ht="27">
      <c r="A5077" s="123">
        <v>85322200</v>
      </c>
      <c r="B5077" s="124" t="s">
        <v>4918</v>
      </c>
      <c r="C5077" s="125"/>
      <c r="D5077" s="136">
        <v>24.282499999999999</v>
      </c>
      <c r="E5077" s="136">
        <v>62.079500000000003</v>
      </c>
      <c r="F5077" s="133"/>
      <c r="G5077" s="133"/>
      <c r="H5077" s="133"/>
      <c r="I5077" s="133"/>
    </row>
    <row r="5078" spans="1:9">
      <c r="A5078" s="123">
        <v>85322310</v>
      </c>
      <c r="B5078" s="124" t="s">
        <v>4919</v>
      </c>
      <c r="C5078" s="125"/>
      <c r="D5078" s="138">
        <v>14.4625</v>
      </c>
      <c r="E5078" s="138">
        <v>27.8293</v>
      </c>
      <c r="F5078" s="133"/>
      <c r="G5078" s="133"/>
      <c r="H5078" s="133"/>
      <c r="I5078" s="133"/>
    </row>
    <row r="5079" spans="1:9" ht="27">
      <c r="A5079" s="123">
        <v>85322390</v>
      </c>
      <c r="B5079" s="124" t="s">
        <v>4920</v>
      </c>
      <c r="C5079" s="125"/>
      <c r="D5079" s="136">
        <v>28.055</v>
      </c>
      <c r="E5079" s="136">
        <v>44.618600000000001</v>
      </c>
      <c r="F5079" s="133"/>
      <c r="G5079" s="133"/>
      <c r="H5079" s="133"/>
      <c r="I5079" s="133"/>
    </row>
    <row r="5080" spans="1:9">
      <c r="A5080" s="123">
        <v>85322410</v>
      </c>
      <c r="B5080" s="124" t="s">
        <v>4919</v>
      </c>
      <c r="C5080" s="125"/>
      <c r="D5080" s="138">
        <v>2.6156000000000001</v>
      </c>
      <c r="E5080" s="138">
        <v>11.9655</v>
      </c>
      <c r="F5080" s="133"/>
      <c r="G5080" s="133"/>
      <c r="H5080" s="133"/>
      <c r="I5080" s="133"/>
    </row>
    <row r="5081" spans="1:9" ht="27">
      <c r="A5081" s="123">
        <v>85322420</v>
      </c>
      <c r="B5081" s="124" t="s">
        <v>4916</v>
      </c>
      <c r="C5081" s="125"/>
      <c r="D5081" s="136">
        <v>23.183499999999999</v>
      </c>
      <c r="E5081" s="136">
        <v>97.123199999999997</v>
      </c>
      <c r="F5081" s="133"/>
      <c r="G5081" s="133"/>
      <c r="H5081" s="133"/>
      <c r="I5081" s="133"/>
    </row>
    <row r="5082" spans="1:9">
      <c r="A5082" s="123">
        <v>85322490</v>
      </c>
      <c r="B5082" s="124" t="s">
        <v>4921</v>
      </c>
      <c r="C5082" s="125"/>
      <c r="D5082" s="138">
        <v>12.78</v>
      </c>
      <c r="E5082" s="138">
        <v>77.672499999999999</v>
      </c>
      <c r="F5082" s="133"/>
      <c r="G5082" s="133"/>
      <c r="H5082" s="133"/>
      <c r="I5082" s="133"/>
    </row>
    <row r="5083" spans="1:9" ht="27">
      <c r="A5083" s="123">
        <v>85322510</v>
      </c>
      <c r="B5083" s="124" t="s">
        <v>4922</v>
      </c>
      <c r="C5083" s="125"/>
      <c r="D5083" s="138">
        <v>5.8308</v>
      </c>
      <c r="E5083" s="138">
        <v>10.988300000000001</v>
      </c>
      <c r="F5083" s="133"/>
      <c r="G5083" s="133"/>
      <c r="H5083" s="133"/>
      <c r="I5083" s="133"/>
    </row>
    <row r="5084" spans="1:9" ht="27">
      <c r="A5084" s="123">
        <v>85322590</v>
      </c>
      <c r="B5084" s="124" t="s">
        <v>4923</v>
      </c>
      <c r="C5084" s="125"/>
      <c r="D5084" s="136">
        <v>14.9536</v>
      </c>
      <c r="E5084" s="136">
        <v>16.443000000000001</v>
      </c>
      <c r="F5084" s="133"/>
      <c r="G5084" s="133"/>
      <c r="H5084" s="133"/>
      <c r="I5084" s="133"/>
    </row>
    <row r="5085" spans="1:9">
      <c r="A5085" s="123">
        <v>85322910</v>
      </c>
      <c r="B5085" s="124" t="s">
        <v>4919</v>
      </c>
      <c r="C5085" s="125"/>
      <c r="D5085" s="136">
        <v>5.9405999999999999</v>
      </c>
      <c r="E5085" s="136">
        <v>18.582999999999998</v>
      </c>
      <c r="F5085" s="133"/>
      <c r="G5085" s="133"/>
      <c r="H5085" s="133"/>
      <c r="I5085" s="133"/>
    </row>
    <row r="5086" spans="1:9">
      <c r="A5086" s="123">
        <v>85322990</v>
      </c>
      <c r="B5086" s="124" t="s">
        <v>4924</v>
      </c>
      <c r="C5086" s="125"/>
      <c r="D5086" s="136">
        <v>21.632000000000001</v>
      </c>
      <c r="E5086" s="136">
        <v>10.063499999999999</v>
      </c>
      <c r="F5086" s="133"/>
      <c r="G5086" s="133"/>
      <c r="H5086" s="133"/>
      <c r="I5086" s="133"/>
    </row>
    <row r="5087" spans="1:9">
      <c r="A5087" s="123">
        <v>85323010</v>
      </c>
      <c r="B5087" s="124" t="s">
        <v>4919</v>
      </c>
      <c r="C5087" s="125"/>
      <c r="D5087" s="138">
        <v>5.9058000000000002</v>
      </c>
      <c r="E5087" s="138">
        <v>23.331499999999998</v>
      </c>
      <c r="F5087" s="133"/>
      <c r="G5087" s="133"/>
      <c r="H5087" s="133"/>
      <c r="I5087" s="133"/>
    </row>
    <row r="5088" spans="1:9" ht="27">
      <c r="A5088" s="123">
        <v>85323090</v>
      </c>
      <c r="B5088" s="124" t="s">
        <v>4925</v>
      </c>
      <c r="C5088" s="125"/>
      <c r="D5088" s="136">
        <v>5.6896000000000004</v>
      </c>
      <c r="E5088" s="136">
        <v>7.1036999999999999</v>
      </c>
      <c r="F5088" s="133"/>
      <c r="G5088" s="133"/>
      <c r="H5088" s="133"/>
      <c r="I5088" s="133"/>
    </row>
    <row r="5089" spans="1:9">
      <c r="A5089" s="123">
        <v>85329000</v>
      </c>
      <c r="B5089" s="124" t="s">
        <v>4926</v>
      </c>
      <c r="C5089" s="125"/>
      <c r="D5089" s="138">
        <v>3.6747999999999998</v>
      </c>
      <c r="E5089" s="138">
        <v>7.8262999999999998</v>
      </c>
      <c r="F5089" s="133"/>
      <c r="G5089" s="133"/>
      <c r="H5089" s="133"/>
      <c r="I5089" s="133"/>
    </row>
    <row r="5090" spans="1:9" ht="27">
      <c r="A5090" s="123">
        <v>85331000</v>
      </c>
      <c r="B5090" s="124" t="s">
        <v>4927</v>
      </c>
      <c r="C5090" s="125"/>
      <c r="D5090" s="136">
        <v>3.0497999999999998</v>
      </c>
      <c r="E5090" s="136">
        <v>18.855399999999999</v>
      </c>
      <c r="F5090" s="133"/>
      <c r="G5090" s="133"/>
      <c r="H5090" s="133"/>
      <c r="I5090" s="133"/>
    </row>
    <row r="5091" spans="1:9">
      <c r="A5091" s="123">
        <v>85332110</v>
      </c>
      <c r="B5091" s="124" t="s">
        <v>4928</v>
      </c>
      <c r="C5091" s="125"/>
      <c r="D5091" s="138">
        <v>11.639900000000001</v>
      </c>
      <c r="E5091" s="138">
        <v>25.024699999999999</v>
      </c>
      <c r="F5091" s="133"/>
      <c r="G5091" s="133"/>
      <c r="H5091" s="133"/>
      <c r="I5091" s="133"/>
    </row>
    <row r="5092" spans="1:9" ht="27">
      <c r="A5092" s="123">
        <v>85332120</v>
      </c>
      <c r="B5092" s="124" t="s">
        <v>4929</v>
      </c>
      <c r="C5092" s="125"/>
      <c r="D5092" s="136">
        <v>6.8220000000000001</v>
      </c>
      <c r="E5092" s="136">
        <v>24.3429</v>
      </c>
      <c r="F5092" s="133"/>
      <c r="G5092" s="133"/>
      <c r="H5092" s="133"/>
      <c r="I5092" s="133"/>
    </row>
    <row r="5093" spans="1:9">
      <c r="A5093" s="123">
        <v>85332190</v>
      </c>
      <c r="B5093" s="124" t="s">
        <v>4930</v>
      </c>
      <c r="C5093" s="125"/>
      <c r="D5093" s="138">
        <v>4.0697000000000001</v>
      </c>
      <c r="E5093" s="138">
        <v>15.059100000000001</v>
      </c>
      <c r="F5093" s="133"/>
      <c r="G5093" s="133"/>
      <c r="H5093" s="133"/>
      <c r="I5093" s="133"/>
    </row>
    <row r="5094" spans="1:9" ht="27">
      <c r="A5094" s="123">
        <v>85332900</v>
      </c>
      <c r="B5094" s="124" t="s">
        <v>4931</v>
      </c>
      <c r="C5094" s="125"/>
      <c r="D5094" s="138">
        <v>9.1087000000000007</v>
      </c>
      <c r="E5094" s="138">
        <v>36.886000000000003</v>
      </c>
      <c r="F5094" s="133"/>
      <c r="G5094" s="133"/>
      <c r="H5094" s="133"/>
      <c r="I5094" s="133"/>
    </row>
    <row r="5095" spans="1:9">
      <c r="A5095" s="123">
        <v>85333110</v>
      </c>
      <c r="B5095" s="124" t="s">
        <v>4932</v>
      </c>
      <c r="C5095" s="125"/>
      <c r="D5095" s="138">
        <v>9.8116000000000003</v>
      </c>
      <c r="E5095" s="138">
        <v>11.102</v>
      </c>
      <c r="F5095" s="133"/>
      <c r="G5095" s="133"/>
      <c r="H5095" s="133"/>
      <c r="I5095" s="133"/>
    </row>
    <row r="5096" spans="1:9" ht="27">
      <c r="A5096" s="123">
        <v>85333190</v>
      </c>
      <c r="B5096" s="124" t="s">
        <v>4933</v>
      </c>
      <c r="C5096" s="125"/>
      <c r="D5096" s="138">
        <v>11.0885</v>
      </c>
      <c r="E5096" s="138">
        <v>33.9373</v>
      </c>
      <c r="F5096" s="133"/>
      <c r="G5096" s="133"/>
      <c r="H5096" s="133"/>
      <c r="I5096" s="133"/>
    </row>
    <row r="5097" spans="1:9">
      <c r="A5097" s="123">
        <v>85333910</v>
      </c>
      <c r="B5097" s="124" t="s">
        <v>4934</v>
      </c>
      <c r="C5097" s="125"/>
      <c r="D5097" s="138">
        <v>4.5883000000000003</v>
      </c>
      <c r="E5097" s="138">
        <v>10.084300000000001</v>
      </c>
      <c r="F5097" s="133"/>
      <c r="G5097" s="133"/>
      <c r="H5097" s="133"/>
      <c r="I5097" s="133"/>
    </row>
    <row r="5098" spans="1:9" ht="27">
      <c r="A5098" s="123">
        <v>85333990</v>
      </c>
      <c r="B5098" s="124" t="s">
        <v>4935</v>
      </c>
      <c r="C5098" s="125"/>
      <c r="D5098" s="138">
        <v>8.4187999999999992</v>
      </c>
      <c r="E5098" s="138">
        <v>30.090499999999999</v>
      </c>
      <c r="F5098" s="133"/>
      <c r="G5098" s="133"/>
      <c r="H5098" s="133"/>
      <c r="I5098" s="133"/>
    </row>
    <row r="5099" spans="1:9">
      <c r="A5099" s="123">
        <v>85334011</v>
      </c>
      <c r="B5099" s="124" t="s">
        <v>4936</v>
      </c>
      <c r="C5099" s="125"/>
      <c r="D5099" s="136">
        <v>11.889099999999999</v>
      </c>
      <c r="E5099" s="136">
        <v>22.759899999999998</v>
      </c>
      <c r="F5099" s="133"/>
      <c r="G5099" s="133"/>
      <c r="H5099" s="133"/>
      <c r="I5099" s="133"/>
    </row>
    <row r="5100" spans="1:9" ht="27">
      <c r="A5100" s="123">
        <v>85334012</v>
      </c>
      <c r="B5100" s="124" t="s">
        <v>4937</v>
      </c>
      <c r="C5100" s="125"/>
      <c r="D5100" s="138">
        <v>7.2998000000000003</v>
      </c>
      <c r="E5100" s="138">
        <v>8.1862999999999992</v>
      </c>
      <c r="F5100" s="133"/>
      <c r="G5100" s="133"/>
      <c r="H5100" s="133"/>
      <c r="I5100" s="133"/>
    </row>
    <row r="5101" spans="1:9">
      <c r="A5101" s="123">
        <v>85334013</v>
      </c>
      <c r="B5101" s="124" t="s">
        <v>4938</v>
      </c>
      <c r="C5101" s="125"/>
      <c r="D5101" s="136">
        <v>14.5192</v>
      </c>
      <c r="E5101" s="136">
        <v>23.19</v>
      </c>
      <c r="F5101" s="133"/>
      <c r="G5101" s="133"/>
      <c r="H5101" s="133"/>
      <c r="I5101" s="133"/>
    </row>
    <row r="5102" spans="1:9">
      <c r="A5102" s="123">
        <v>85334019</v>
      </c>
      <c r="B5102" s="124" t="s">
        <v>4939</v>
      </c>
      <c r="C5102" s="125"/>
      <c r="D5102" s="138">
        <v>14.8253</v>
      </c>
      <c r="E5102" s="138">
        <v>58.194299999999998</v>
      </c>
      <c r="F5102" s="133"/>
      <c r="G5102" s="133"/>
      <c r="H5102" s="133"/>
      <c r="I5102" s="133"/>
    </row>
    <row r="5103" spans="1:9" ht="27">
      <c r="A5103" s="123">
        <v>85334091</v>
      </c>
      <c r="B5103" s="124" t="s">
        <v>4940</v>
      </c>
      <c r="C5103" s="125"/>
      <c r="D5103" s="136">
        <v>8.4100999999999999</v>
      </c>
      <c r="E5103" s="136">
        <v>13.3629</v>
      </c>
      <c r="F5103" s="133"/>
      <c r="G5103" s="133"/>
      <c r="H5103" s="133"/>
      <c r="I5103" s="133"/>
    </row>
    <row r="5104" spans="1:9">
      <c r="A5104" s="123">
        <v>85334092</v>
      </c>
      <c r="B5104" s="124" t="s">
        <v>4941</v>
      </c>
      <c r="C5104" s="125"/>
      <c r="D5104" s="138">
        <v>9.2660999999999998</v>
      </c>
      <c r="E5104" s="138">
        <v>33.100099999999998</v>
      </c>
      <c r="F5104" s="133"/>
      <c r="G5104" s="133"/>
      <c r="H5104" s="133"/>
      <c r="I5104" s="133"/>
    </row>
    <row r="5105" spans="1:9" ht="27">
      <c r="A5105" s="123">
        <v>85334099</v>
      </c>
      <c r="B5105" s="124" t="s">
        <v>4942</v>
      </c>
      <c r="C5105" s="125"/>
      <c r="D5105" s="136">
        <v>2.4157999999999999</v>
      </c>
      <c r="E5105" s="136">
        <v>25.164400000000001</v>
      </c>
      <c r="F5105" s="133"/>
      <c r="G5105" s="133"/>
      <c r="H5105" s="133"/>
      <c r="I5105" s="133"/>
    </row>
    <row r="5106" spans="1:9">
      <c r="A5106" s="123">
        <v>85339000</v>
      </c>
      <c r="B5106" s="124" t="s">
        <v>4943</v>
      </c>
      <c r="C5106" s="125"/>
      <c r="D5106" s="138">
        <v>9.8926999999999996</v>
      </c>
      <c r="E5106" s="138">
        <v>12.158799999999999</v>
      </c>
      <c r="F5106" s="133"/>
      <c r="G5106" s="133"/>
      <c r="H5106" s="133"/>
      <c r="I5106" s="133"/>
    </row>
    <row r="5107" spans="1:9" ht="27">
      <c r="A5107" s="123">
        <v>85340011</v>
      </c>
      <c r="B5107" s="124" t="s">
        <v>4944</v>
      </c>
      <c r="C5107" s="125"/>
      <c r="D5107" s="136">
        <v>12.7203</v>
      </c>
      <c r="E5107" s="136">
        <v>23.9223</v>
      </c>
      <c r="F5107" s="133"/>
      <c r="G5107" s="133"/>
      <c r="H5107" s="133"/>
      <c r="I5107" s="133"/>
    </row>
    <row r="5108" spans="1:9">
      <c r="A5108" s="123">
        <v>85340012</v>
      </c>
      <c r="B5108" s="124" t="s">
        <v>4945</v>
      </c>
      <c r="C5108" s="125"/>
      <c r="D5108" s="138">
        <v>10.414</v>
      </c>
      <c r="E5108" s="138">
        <v>21.2624</v>
      </c>
      <c r="F5108" s="133"/>
      <c r="G5108" s="133"/>
      <c r="H5108" s="133"/>
      <c r="I5108" s="133"/>
    </row>
    <row r="5109" spans="1:9" ht="27">
      <c r="A5109" s="123">
        <v>85340013</v>
      </c>
      <c r="B5109" s="124" t="s">
        <v>4946</v>
      </c>
      <c r="C5109" s="125"/>
      <c r="D5109" s="136">
        <v>6.7173999999999996</v>
      </c>
      <c r="E5109" s="136">
        <v>15.106999999999999</v>
      </c>
      <c r="F5109" s="133"/>
      <c r="G5109" s="133"/>
      <c r="H5109" s="133"/>
      <c r="I5109" s="133"/>
    </row>
    <row r="5110" spans="1:9">
      <c r="A5110" s="123">
        <v>85340019</v>
      </c>
      <c r="B5110" s="124" t="s">
        <v>4947</v>
      </c>
      <c r="C5110" s="125"/>
      <c r="D5110" s="138">
        <v>10.4621</v>
      </c>
      <c r="E5110" s="138">
        <v>11.8712</v>
      </c>
      <c r="F5110" s="133"/>
      <c r="G5110" s="133"/>
      <c r="H5110" s="133"/>
      <c r="I5110" s="133"/>
    </row>
    <row r="5111" spans="1:9" ht="27">
      <c r="A5111" s="123">
        <v>85340020</v>
      </c>
      <c r="B5111" s="124" t="s">
        <v>4948</v>
      </c>
      <c r="C5111" s="125"/>
      <c r="D5111" s="136">
        <v>15.0572</v>
      </c>
      <c r="E5111" s="136">
        <v>48.488900000000001</v>
      </c>
      <c r="F5111" s="133"/>
      <c r="G5111" s="133"/>
      <c r="H5111" s="133"/>
      <c r="I5111" s="133"/>
    </row>
    <row r="5112" spans="1:9">
      <c r="A5112" s="123">
        <v>85340031</v>
      </c>
      <c r="B5112" s="124" t="s">
        <v>4949</v>
      </c>
      <c r="C5112" s="125"/>
      <c r="D5112" s="138">
        <v>14.7568</v>
      </c>
      <c r="E5112" s="138">
        <v>15.330399999999999</v>
      </c>
      <c r="F5112" s="133"/>
      <c r="G5112" s="133"/>
      <c r="H5112" s="133"/>
      <c r="I5112" s="133"/>
    </row>
    <row r="5113" spans="1:9" ht="27">
      <c r="A5113" s="123">
        <v>85340032</v>
      </c>
      <c r="B5113" s="124" t="s">
        <v>4950</v>
      </c>
      <c r="C5113" s="125"/>
      <c r="D5113" s="138">
        <v>14.464700000000001</v>
      </c>
      <c r="E5113" s="138">
        <v>25.205100000000002</v>
      </c>
      <c r="F5113" s="133"/>
      <c r="G5113" s="133"/>
      <c r="H5113" s="133"/>
      <c r="I5113" s="133"/>
    </row>
    <row r="5114" spans="1:9" ht="27">
      <c r="A5114" s="123">
        <v>85340033</v>
      </c>
      <c r="B5114" s="124" t="s">
        <v>4951</v>
      </c>
      <c r="C5114" s="125"/>
      <c r="D5114" s="136">
        <v>22.340900000000001</v>
      </c>
      <c r="E5114" s="136">
        <v>25.793800000000001</v>
      </c>
      <c r="F5114" s="133"/>
      <c r="G5114" s="133"/>
      <c r="H5114" s="133"/>
      <c r="I5114" s="133"/>
    </row>
    <row r="5115" spans="1:9">
      <c r="A5115" s="123">
        <v>85340039</v>
      </c>
      <c r="B5115" s="124" t="s">
        <v>4952</v>
      </c>
      <c r="C5115" s="125"/>
      <c r="D5115" s="138">
        <v>4.3167999999999997</v>
      </c>
      <c r="E5115" s="138">
        <v>162.60290000000001</v>
      </c>
      <c r="F5115" s="133"/>
      <c r="G5115" s="133"/>
      <c r="H5115" s="133"/>
      <c r="I5115" s="133"/>
    </row>
    <row r="5116" spans="1:9" ht="27">
      <c r="A5116" s="123">
        <v>85340040</v>
      </c>
      <c r="B5116" s="124" t="s">
        <v>4953</v>
      </c>
      <c r="C5116" s="125"/>
      <c r="D5116" s="138">
        <v>26.386800000000001</v>
      </c>
      <c r="E5116" s="138">
        <v>41.494599999999998</v>
      </c>
      <c r="F5116" s="133"/>
      <c r="G5116" s="133"/>
      <c r="H5116" s="133"/>
      <c r="I5116" s="133"/>
    </row>
    <row r="5117" spans="1:9" ht="27">
      <c r="A5117" s="123">
        <v>85340051</v>
      </c>
      <c r="B5117" s="124" t="s">
        <v>4954</v>
      </c>
      <c r="C5117" s="125"/>
      <c r="D5117" s="136">
        <v>17.790800000000001</v>
      </c>
      <c r="E5117" s="136">
        <v>56.518500000000003</v>
      </c>
      <c r="F5117" s="133"/>
      <c r="G5117" s="133"/>
      <c r="H5117" s="133"/>
      <c r="I5117" s="133"/>
    </row>
    <row r="5118" spans="1:9">
      <c r="A5118" s="123">
        <v>85340059</v>
      </c>
      <c r="B5118" s="124" t="s">
        <v>4955</v>
      </c>
      <c r="C5118" s="125"/>
      <c r="D5118" s="136">
        <v>2.7652000000000001</v>
      </c>
      <c r="E5118" s="136">
        <v>25.586500000000001</v>
      </c>
      <c r="F5118" s="133"/>
      <c r="G5118" s="133"/>
      <c r="H5118" s="133"/>
      <c r="I5118" s="133"/>
    </row>
    <row r="5119" spans="1:9">
      <c r="A5119" s="123">
        <v>85351000</v>
      </c>
      <c r="B5119" s="124" t="s">
        <v>4956</v>
      </c>
      <c r="C5119" s="125"/>
      <c r="D5119" s="138">
        <v>9.0244</v>
      </c>
      <c r="E5119" s="138">
        <v>19.360199999999999</v>
      </c>
      <c r="F5119" s="133"/>
      <c r="G5119" s="133"/>
      <c r="H5119" s="133"/>
      <c r="I5119" s="133"/>
    </row>
    <row r="5120" spans="1:9">
      <c r="A5120" s="123">
        <v>85352100</v>
      </c>
      <c r="B5120" s="126" t="s">
        <v>4957</v>
      </c>
      <c r="C5120" s="125"/>
      <c r="D5120" s="136">
        <v>2.9053</v>
      </c>
      <c r="E5120" s="136">
        <v>7.3390000000000004</v>
      </c>
      <c r="F5120" s="133"/>
      <c r="G5120" s="133"/>
      <c r="H5120" s="133"/>
      <c r="I5120" s="133"/>
    </row>
    <row r="5121" spans="1:9">
      <c r="A5121" s="123">
        <v>85352900</v>
      </c>
      <c r="B5121" s="124" t="s">
        <v>4958</v>
      </c>
      <c r="C5121" s="125"/>
      <c r="D5121" s="138">
        <v>15.2598</v>
      </c>
      <c r="E5121" s="138">
        <v>22.653600000000001</v>
      </c>
      <c r="F5121" s="133"/>
      <c r="G5121" s="133"/>
      <c r="H5121" s="133"/>
      <c r="I5121" s="133"/>
    </row>
    <row r="5122" spans="1:9" ht="27">
      <c r="A5122" s="123">
        <v>85353013</v>
      </c>
      <c r="B5122" s="124" t="s">
        <v>4959</v>
      </c>
      <c r="C5122" s="125"/>
      <c r="D5122" s="138">
        <v>5.7319000000000004</v>
      </c>
      <c r="E5122" s="138">
        <v>10.920400000000001</v>
      </c>
      <c r="F5122" s="133"/>
      <c r="G5122" s="133"/>
      <c r="H5122" s="133"/>
      <c r="I5122" s="133"/>
    </row>
    <row r="5123" spans="1:9" ht="27">
      <c r="A5123" s="123">
        <v>85353017</v>
      </c>
      <c r="B5123" s="124" t="s">
        <v>4960</v>
      </c>
      <c r="C5123" s="125"/>
      <c r="D5123" s="138">
        <v>14.1846</v>
      </c>
      <c r="E5123" s="138">
        <v>6.1943999999999999</v>
      </c>
      <c r="F5123" s="133"/>
      <c r="G5123" s="133"/>
      <c r="H5123" s="133"/>
      <c r="I5123" s="133"/>
    </row>
    <row r="5124" spans="1:9" ht="27">
      <c r="A5124" s="123">
        <v>85353018</v>
      </c>
      <c r="B5124" s="124" t="s">
        <v>4961</v>
      </c>
      <c r="C5124" s="125"/>
      <c r="D5124" s="136">
        <v>3.5718000000000001</v>
      </c>
      <c r="E5124" s="136">
        <v>11.5581</v>
      </c>
      <c r="F5124" s="133"/>
      <c r="G5124" s="133"/>
      <c r="H5124" s="133"/>
      <c r="I5124" s="133"/>
    </row>
    <row r="5125" spans="1:9">
      <c r="A5125" s="123">
        <v>85353019</v>
      </c>
      <c r="B5125" s="124" t="s">
        <v>4962</v>
      </c>
      <c r="C5125" s="125"/>
      <c r="D5125" s="138">
        <v>5.3068999999999997</v>
      </c>
      <c r="E5125" s="138">
        <v>6.4302000000000001</v>
      </c>
      <c r="F5125" s="133"/>
      <c r="G5125" s="133"/>
      <c r="H5125" s="133"/>
      <c r="I5125" s="133"/>
    </row>
    <row r="5126" spans="1:9" ht="27">
      <c r="A5126" s="123">
        <v>85353027</v>
      </c>
      <c r="B5126" s="124" t="s">
        <v>4963</v>
      </c>
      <c r="C5126" s="125"/>
      <c r="D5126" s="136">
        <v>5.7093999999999996</v>
      </c>
      <c r="E5126" s="136">
        <v>5.8632999999999997</v>
      </c>
      <c r="F5126" s="133"/>
      <c r="G5126" s="133"/>
      <c r="H5126" s="133"/>
      <c r="I5126" s="133"/>
    </row>
    <row r="5127" spans="1:9" ht="27">
      <c r="A5127" s="123">
        <v>85353028</v>
      </c>
      <c r="B5127" s="124" t="s">
        <v>4964</v>
      </c>
      <c r="C5127" s="125"/>
      <c r="D5127" s="138">
        <v>6.4546999999999999</v>
      </c>
      <c r="E5127" s="138">
        <v>13.552</v>
      </c>
      <c r="F5127" s="133"/>
      <c r="G5127" s="133"/>
      <c r="H5127" s="133"/>
      <c r="I5127" s="133"/>
    </row>
    <row r="5128" spans="1:9" ht="27">
      <c r="A5128" s="123">
        <v>85353029</v>
      </c>
      <c r="B5128" s="124" t="s">
        <v>4965</v>
      </c>
      <c r="C5128" s="125"/>
      <c r="D5128" s="136">
        <v>7.4358000000000004</v>
      </c>
      <c r="E5128" s="136">
        <v>14.553000000000001</v>
      </c>
      <c r="F5128" s="133"/>
      <c r="G5128" s="133"/>
      <c r="H5128" s="133"/>
      <c r="I5128" s="133"/>
    </row>
    <row r="5129" spans="1:9">
      <c r="A5129" s="123">
        <v>85354010</v>
      </c>
      <c r="B5129" s="124" t="s">
        <v>4966</v>
      </c>
      <c r="C5129" s="125"/>
      <c r="D5129" s="138">
        <v>9.1155000000000008</v>
      </c>
      <c r="E5129" s="138">
        <v>20.5032</v>
      </c>
      <c r="F5129" s="133"/>
      <c r="G5129" s="133"/>
      <c r="H5129" s="133"/>
      <c r="I5129" s="133"/>
    </row>
    <row r="5130" spans="1:9" ht="27">
      <c r="A5130" s="123">
        <v>85354090</v>
      </c>
      <c r="B5130" s="124" t="s">
        <v>4967</v>
      </c>
      <c r="C5130" s="125"/>
      <c r="D5130" s="138">
        <v>12.5121</v>
      </c>
      <c r="E5130" s="138">
        <v>45.937600000000003</v>
      </c>
      <c r="F5130" s="133"/>
      <c r="G5130" s="133"/>
      <c r="H5130" s="133"/>
      <c r="I5130" s="133"/>
    </row>
    <row r="5131" spans="1:9" ht="27">
      <c r="A5131" s="123">
        <v>85359010</v>
      </c>
      <c r="B5131" s="124" t="s">
        <v>4968</v>
      </c>
      <c r="C5131" s="125"/>
      <c r="D5131" s="138">
        <v>7.4260000000000002</v>
      </c>
      <c r="E5131" s="138">
        <v>14.474</v>
      </c>
      <c r="F5131" s="133"/>
      <c r="G5131" s="133"/>
      <c r="H5131" s="133"/>
      <c r="I5131" s="133"/>
    </row>
    <row r="5132" spans="1:9">
      <c r="A5132" s="123">
        <v>85359090</v>
      </c>
      <c r="B5132" s="124" t="s">
        <v>200</v>
      </c>
      <c r="C5132" s="125"/>
      <c r="D5132" s="136">
        <v>2.2820999999999998</v>
      </c>
      <c r="E5132" s="136">
        <v>13.6698</v>
      </c>
      <c r="F5132" s="133"/>
      <c r="G5132" s="133"/>
      <c r="H5132" s="133"/>
      <c r="I5132" s="133"/>
    </row>
    <row r="5133" spans="1:9">
      <c r="A5133" s="123">
        <v>85361000</v>
      </c>
      <c r="B5133" s="124" t="s">
        <v>4969</v>
      </c>
      <c r="C5133" s="125"/>
      <c r="D5133" s="136">
        <v>6.4946999999999999</v>
      </c>
      <c r="E5133" s="136">
        <v>8.7062000000000008</v>
      </c>
      <c r="F5133" s="133"/>
      <c r="G5133" s="133"/>
      <c r="H5133" s="133"/>
      <c r="I5133" s="133"/>
    </row>
    <row r="5134" spans="1:9" ht="27">
      <c r="A5134" s="123">
        <v>85362000</v>
      </c>
      <c r="B5134" s="124" t="s">
        <v>4970</v>
      </c>
      <c r="C5134" s="125"/>
      <c r="D5134" s="138">
        <v>31.5153</v>
      </c>
      <c r="E5134" s="138">
        <v>70.16</v>
      </c>
      <c r="F5134" s="133"/>
      <c r="G5134" s="133"/>
      <c r="H5134" s="133"/>
      <c r="I5134" s="133"/>
    </row>
    <row r="5135" spans="1:9">
      <c r="A5135" s="123">
        <v>85363010</v>
      </c>
      <c r="B5135" s="124" t="s">
        <v>4971</v>
      </c>
      <c r="C5135" s="125"/>
      <c r="D5135" s="138">
        <v>8.8943999999999992</v>
      </c>
      <c r="E5135" s="138">
        <v>23.6691</v>
      </c>
      <c r="F5135" s="133"/>
      <c r="G5135" s="133"/>
      <c r="H5135" s="133"/>
      <c r="I5135" s="133"/>
    </row>
    <row r="5136" spans="1:9">
      <c r="A5136" s="123">
        <v>85363090</v>
      </c>
      <c r="B5136" s="124" t="s">
        <v>200</v>
      </c>
      <c r="C5136" s="125"/>
      <c r="D5136" s="138">
        <v>7.6738999999999997</v>
      </c>
      <c r="E5136" s="138">
        <v>16.679500000000001</v>
      </c>
      <c r="F5136" s="133"/>
      <c r="G5136" s="133"/>
      <c r="H5136" s="133"/>
      <c r="I5136" s="133"/>
    </row>
    <row r="5137" spans="1:9">
      <c r="A5137" s="123">
        <v>85364100</v>
      </c>
      <c r="B5137" s="126" t="s">
        <v>4972</v>
      </c>
      <c r="C5137" s="125"/>
      <c r="D5137" s="136">
        <v>7.6120000000000001</v>
      </c>
      <c r="E5137" s="136">
        <v>10.6378</v>
      </c>
      <c r="F5137" s="133"/>
      <c r="G5137" s="133"/>
      <c r="H5137" s="133"/>
      <c r="I5137" s="133"/>
    </row>
    <row r="5138" spans="1:9" ht="27">
      <c r="A5138" s="123">
        <v>85364900</v>
      </c>
      <c r="B5138" s="124" t="s">
        <v>4973</v>
      </c>
      <c r="C5138" s="125"/>
      <c r="D5138" s="136">
        <v>12.2242</v>
      </c>
      <c r="E5138" s="136">
        <v>2.1863999999999999</v>
      </c>
      <c r="F5138" s="133"/>
      <c r="G5138" s="133"/>
      <c r="H5138" s="133"/>
      <c r="I5138" s="133"/>
    </row>
    <row r="5139" spans="1:9">
      <c r="A5139" s="123">
        <v>85365010</v>
      </c>
      <c r="B5139" s="124" t="s">
        <v>4974</v>
      </c>
      <c r="C5139" s="125"/>
      <c r="D5139" s="136">
        <v>115.8026</v>
      </c>
      <c r="E5139" s="136">
        <v>606.20799999999997</v>
      </c>
      <c r="F5139" s="133"/>
      <c r="G5139" s="133"/>
      <c r="H5139" s="133"/>
      <c r="I5139" s="133"/>
    </row>
    <row r="5140" spans="1:9">
      <c r="A5140" s="123">
        <v>85365020</v>
      </c>
      <c r="B5140" s="124" t="s">
        <v>4975</v>
      </c>
      <c r="C5140" s="125"/>
      <c r="D5140" s="136">
        <v>14.3712</v>
      </c>
      <c r="E5140" s="136">
        <v>41.256599999999999</v>
      </c>
      <c r="F5140" s="133"/>
      <c r="G5140" s="133"/>
      <c r="H5140" s="133"/>
      <c r="I5140" s="133"/>
    </row>
    <row r="5141" spans="1:9">
      <c r="A5141" s="123">
        <v>85365030</v>
      </c>
      <c r="B5141" s="124" t="s">
        <v>4976</v>
      </c>
      <c r="C5141" s="125"/>
      <c r="D5141" s="136">
        <v>7.3487999999999998</v>
      </c>
      <c r="E5141" s="136">
        <v>20.049399999999999</v>
      </c>
      <c r="F5141" s="133"/>
      <c r="G5141" s="133"/>
      <c r="H5141" s="133"/>
      <c r="I5141" s="133"/>
    </row>
    <row r="5142" spans="1:9">
      <c r="A5142" s="123">
        <v>85365090</v>
      </c>
      <c r="B5142" s="124" t="s">
        <v>4977</v>
      </c>
      <c r="C5142" s="125"/>
      <c r="D5142" s="138">
        <v>1.0680000000000001</v>
      </c>
      <c r="E5142" s="138">
        <v>1.9754</v>
      </c>
      <c r="F5142" s="133"/>
      <c r="G5142" s="133"/>
      <c r="H5142" s="133"/>
      <c r="I5142" s="133"/>
    </row>
    <row r="5143" spans="1:9">
      <c r="A5143" s="123">
        <v>85366100</v>
      </c>
      <c r="B5143" s="124" t="s">
        <v>4978</v>
      </c>
      <c r="C5143" s="125"/>
      <c r="D5143" s="138">
        <v>3.6711</v>
      </c>
      <c r="E5143" s="138">
        <v>6.8811</v>
      </c>
      <c r="F5143" s="133"/>
      <c r="G5143" s="133"/>
      <c r="H5143" s="133"/>
      <c r="I5143" s="133"/>
    </row>
    <row r="5144" spans="1:9">
      <c r="A5144" s="123">
        <v>85366910</v>
      </c>
      <c r="B5144" s="124" t="s">
        <v>4979</v>
      </c>
      <c r="C5144" s="125"/>
      <c r="D5144" s="136">
        <v>4.6517999999999997</v>
      </c>
      <c r="E5144" s="136">
        <v>9.6759000000000004</v>
      </c>
      <c r="F5144" s="133"/>
      <c r="G5144" s="133"/>
      <c r="H5144" s="133"/>
      <c r="I5144" s="133"/>
    </row>
    <row r="5145" spans="1:9">
      <c r="A5145" s="123">
        <v>85366990</v>
      </c>
      <c r="B5145" s="124" t="s">
        <v>4980</v>
      </c>
      <c r="C5145" s="125"/>
      <c r="D5145" s="138">
        <v>10.99</v>
      </c>
      <c r="E5145" s="138">
        <v>41.235199999999999</v>
      </c>
      <c r="F5145" s="133"/>
      <c r="G5145" s="133"/>
      <c r="H5145" s="133"/>
      <c r="I5145" s="133"/>
    </row>
    <row r="5146" spans="1:9">
      <c r="A5146" s="123">
        <v>85367000</v>
      </c>
      <c r="B5146" s="124" t="s">
        <v>4981</v>
      </c>
      <c r="C5146" s="125"/>
      <c r="D5146" s="136">
        <v>2.3622000000000001</v>
      </c>
      <c r="E5146" s="136">
        <v>5.6148999999999996</v>
      </c>
      <c r="F5146" s="133"/>
      <c r="G5146" s="133"/>
      <c r="H5146" s="133"/>
      <c r="I5146" s="133"/>
    </row>
    <row r="5147" spans="1:9">
      <c r="A5147" s="123">
        <v>85369010</v>
      </c>
      <c r="B5147" s="124" t="s">
        <v>4982</v>
      </c>
      <c r="C5147" s="125"/>
      <c r="D5147" s="136">
        <v>54</v>
      </c>
      <c r="E5147" s="136">
        <v>54</v>
      </c>
      <c r="F5147" s="133"/>
      <c r="G5147" s="133"/>
      <c r="H5147" s="133"/>
      <c r="I5147" s="133"/>
    </row>
    <row r="5148" spans="1:9">
      <c r="A5148" s="123">
        <v>85369020</v>
      </c>
      <c r="B5148" s="124" t="s">
        <v>4983</v>
      </c>
      <c r="C5148" s="125"/>
      <c r="D5148" s="136">
        <v>3.6364000000000001</v>
      </c>
      <c r="E5148" s="136">
        <v>6.0766999999999998</v>
      </c>
      <c r="F5148" s="133"/>
      <c r="G5148" s="133"/>
      <c r="H5148" s="133"/>
      <c r="I5148" s="133"/>
    </row>
    <row r="5149" spans="1:9">
      <c r="A5149" s="123">
        <v>85369030</v>
      </c>
      <c r="B5149" s="124" t="s">
        <v>4984</v>
      </c>
      <c r="C5149" s="125"/>
      <c r="D5149" s="138">
        <v>9.8853000000000009</v>
      </c>
      <c r="E5149" s="138">
        <v>26.140699999999999</v>
      </c>
      <c r="F5149" s="133"/>
      <c r="G5149" s="133"/>
      <c r="H5149" s="133"/>
      <c r="I5149" s="133"/>
    </row>
    <row r="5150" spans="1:9">
      <c r="A5150" s="123">
        <v>85369040</v>
      </c>
      <c r="B5150" s="124" t="s">
        <v>4985</v>
      </c>
      <c r="C5150" s="125"/>
      <c r="D5150" s="136">
        <v>1.8524</v>
      </c>
      <c r="E5150" s="136">
        <v>10.391999999999999</v>
      </c>
      <c r="F5150" s="133"/>
      <c r="G5150" s="133"/>
      <c r="H5150" s="133"/>
      <c r="I5150" s="133"/>
    </row>
    <row r="5151" spans="1:9">
      <c r="A5151" s="123">
        <v>85369050</v>
      </c>
      <c r="B5151" s="124" t="s">
        <v>4986</v>
      </c>
      <c r="C5151" s="125"/>
      <c r="D5151" s="138">
        <v>6.55</v>
      </c>
      <c r="E5151" s="138">
        <v>8.5969999999999995</v>
      </c>
      <c r="F5151" s="133"/>
      <c r="G5151" s="133"/>
      <c r="H5151" s="133"/>
      <c r="I5151" s="133"/>
    </row>
    <row r="5152" spans="1:9" ht="27">
      <c r="A5152" s="123">
        <v>85369060</v>
      </c>
      <c r="B5152" s="124" t="s">
        <v>4987</v>
      </c>
      <c r="C5152" s="125"/>
      <c r="D5152" s="138">
        <v>5.1372</v>
      </c>
      <c r="E5152" s="138">
        <v>14.749000000000001</v>
      </c>
      <c r="F5152" s="133"/>
      <c r="G5152" s="133"/>
      <c r="H5152" s="133"/>
      <c r="I5152" s="133"/>
    </row>
    <row r="5153" spans="1:9" ht="27">
      <c r="A5153" s="123">
        <v>85369090</v>
      </c>
      <c r="B5153" s="124" t="s">
        <v>4988</v>
      </c>
      <c r="C5153" s="125"/>
      <c r="D5153" s="136">
        <v>32.514200000000002</v>
      </c>
      <c r="E5153" s="136">
        <v>133.37209999999999</v>
      </c>
      <c r="F5153" s="133"/>
      <c r="G5153" s="133"/>
      <c r="H5153" s="133"/>
      <c r="I5153" s="133"/>
    </row>
    <row r="5154" spans="1:9">
      <c r="A5154" s="123">
        <v>85371011</v>
      </c>
      <c r="B5154" s="124" t="s">
        <v>4989</v>
      </c>
      <c r="C5154" s="125"/>
      <c r="D5154" s="138">
        <v>1.3309</v>
      </c>
      <c r="E5154" s="138">
        <v>25.8386</v>
      </c>
      <c r="F5154" s="133"/>
      <c r="G5154" s="133"/>
      <c r="H5154" s="133"/>
      <c r="I5154" s="133"/>
    </row>
    <row r="5155" spans="1:9" ht="27">
      <c r="A5155" s="123">
        <v>85371019</v>
      </c>
      <c r="B5155" s="124" t="s">
        <v>4990</v>
      </c>
      <c r="C5155" s="125"/>
      <c r="D5155" s="138">
        <v>11.318099999999999</v>
      </c>
      <c r="E5155" s="138">
        <v>61.792400000000001</v>
      </c>
      <c r="F5155" s="133"/>
      <c r="G5155" s="133"/>
      <c r="H5155" s="133"/>
      <c r="I5155" s="133"/>
    </row>
    <row r="5156" spans="1:9" ht="27">
      <c r="A5156" s="123">
        <v>85371020</v>
      </c>
      <c r="B5156" s="124" t="s">
        <v>4991</v>
      </c>
      <c r="C5156" s="125"/>
      <c r="D5156" s="136">
        <v>5.6448999999999998</v>
      </c>
      <c r="E5156" s="136">
        <v>53.530200000000001</v>
      </c>
      <c r="F5156" s="133"/>
      <c r="G5156" s="133"/>
      <c r="H5156" s="133"/>
      <c r="I5156" s="133"/>
    </row>
    <row r="5157" spans="1:9">
      <c r="A5157" s="123">
        <v>85371030</v>
      </c>
      <c r="B5157" s="124" t="s">
        <v>4992</v>
      </c>
      <c r="C5157" s="125"/>
      <c r="D5157" s="136">
        <v>15.271800000000001</v>
      </c>
      <c r="E5157" s="136">
        <v>40.027299999999997</v>
      </c>
      <c r="F5157" s="133"/>
      <c r="G5157" s="133"/>
      <c r="H5157" s="133"/>
      <c r="I5157" s="133"/>
    </row>
    <row r="5158" spans="1:9">
      <c r="A5158" s="123">
        <v>85371090</v>
      </c>
      <c r="B5158" s="124" t="s">
        <v>4993</v>
      </c>
      <c r="C5158" s="125"/>
      <c r="D5158" s="136">
        <v>9.0652000000000008</v>
      </c>
      <c r="E5158" s="136">
        <v>14.6762</v>
      </c>
      <c r="F5158" s="133"/>
      <c r="G5158" s="133"/>
      <c r="H5158" s="133"/>
      <c r="I5158" s="133"/>
    </row>
    <row r="5159" spans="1:9">
      <c r="A5159" s="123">
        <v>85372010</v>
      </c>
      <c r="B5159" s="124" t="s">
        <v>4994</v>
      </c>
      <c r="C5159" s="125"/>
      <c r="D5159" s="136">
        <v>8.5685000000000002</v>
      </c>
      <c r="E5159" s="136">
        <v>10.347799999999999</v>
      </c>
      <c r="F5159" s="133"/>
      <c r="G5159" s="133"/>
      <c r="H5159" s="133"/>
      <c r="I5159" s="133"/>
    </row>
    <row r="5160" spans="1:9">
      <c r="A5160" s="123">
        <v>85372090</v>
      </c>
      <c r="B5160" s="124" t="s">
        <v>4995</v>
      </c>
      <c r="C5160" s="125"/>
      <c r="D5160" s="136">
        <v>3.6829999999999998</v>
      </c>
      <c r="E5160" s="136">
        <v>9.1918000000000006</v>
      </c>
      <c r="F5160" s="133"/>
      <c r="G5160" s="133"/>
      <c r="H5160" s="133"/>
      <c r="I5160" s="133"/>
    </row>
    <row r="5161" spans="1:9">
      <c r="A5161" s="123">
        <v>85381000</v>
      </c>
      <c r="B5161" s="124" t="s">
        <v>4996</v>
      </c>
      <c r="C5161" s="125"/>
      <c r="D5161" s="136">
        <v>20.432700000000001</v>
      </c>
      <c r="E5161" s="136">
        <v>80.9786</v>
      </c>
      <c r="F5161" s="133"/>
      <c r="G5161" s="133"/>
      <c r="H5161" s="133"/>
      <c r="I5161" s="133"/>
    </row>
    <row r="5162" spans="1:9">
      <c r="A5162" s="123">
        <v>85389010</v>
      </c>
      <c r="B5162" s="124" t="s">
        <v>4997</v>
      </c>
      <c r="C5162" s="125"/>
      <c r="D5162" s="136">
        <v>1.9103000000000001</v>
      </c>
      <c r="E5162" s="136">
        <v>5.9512</v>
      </c>
      <c r="F5162" s="133"/>
      <c r="G5162" s="133"/>
      <c r="H5162" s="133"/>
      <c r="I5162" s="133"/>
    </row>
    <row r="5163" spans="1:9">
      <c r="A5163" s="123">
        <v>85389020</v>
      </c>
      <c r="B5163" s="124" t="s">
        <v>4998</v>
      </c>
      <c r="C5163" s="125"/>
      <c r="D5163" s="136">
        <v>7.5225999999999997</v>
      </c>
      <c r="E5163" s="136">
        <v>19.227499999999999</v>
      </c>
      <c r="F5163" s="133"/>
      <c r="G5163" s="133"/>
      <c r="H5163" s="133"/>
      <c r="I5163" s="133"/>
    </row>
    <row r="5164" spans="1:9">
      <c r="A5164" s="123">
        <v>85389090</v>
      </c>
      <c r="B5164" s="124" t="s">
        <v>4999</v>
      </c>
      <c r="C5164" s="125"/>
      <c r="D5164" s="138">
        <v>2.3706</v>
      </c>
      <c r="E5164" s="138">
        <v>3.9613</v>
      </c>
      <c r="F5164" s="133"/>
      <c r="G5164" s="133"/>
      <c r="H5164" s="133"/>
      <c r="I5164" s="133"/>
    </row>
    <row r="5165" spans="1:9">
      <c r="A5165" s="123">
        <v>85391010</v>
      </c>
      <c r="B5165" s="124" t="s">
        <v>5000</v>
      </c>
      <c r="C5165" s="125"/>
      <c r="D5165" s="136">
        <v>2.3424999999999998</v>
      </c>
      <c r="E5165" s="136">
        <v>5.5461999999999998</v>
      </c>
      <c r="F5165" s="133"/>
      <c r="G5165" s="133"/>
      <c r="H5165" s="133"/>
      <c r="I5165" s="133"/>
    </row>
    <row r="5166" spans="1:9">
      <c r="A5166" s="123">
        <v>85391090</v>
      </c>
      <c r="B5166" s="124" t="s">
        <v>5001</v>
      </c>
      <c r="C5166" s="125"/>
      <c r="D5166" s="138">
        <v>2.9268999999999998</v>
      </c>
      <c r="E5166" s="138">
        <v>19.7729</v>
      </c>
      <c r="F5166" s="133"/>
      <c r="G5166" s="133"/>
      <c r="H5166" s="133"/>
      <c r="I5166" s="133"/>
    </row>
    <row r="5167" spans="1:9">
      <c r="A5167" s="123">
        <v>85392110</v>
      </c>
      <c r="B5167" s="124" t="s">
        <v>5000</v>
      </c>
      <c r="C5167" s="125"/>
      <c r="D5167" s="136">
        <v>3.1913</v>
      </c>
      <c r="E5167" s="136">
        <v>12.101599999999999</v>
      </c>
      <c r="F5167" s="133"/>
      <c r="G5167" s="133"/>
      <c r="H5167" s="133"/>
      <c r="I5167" s="133"/>
    </row>
    <row r="5168" spans="1:9">
      <c r="A5168" s="123">
        <v>85392190</v>
      </c>
      <c r="B5168" s="124" t="s">
        <v>5002</v>
      </c>
      <c r="C5168" s="125"/>
      <c r="D5168" s="138">
        <v>4.3251999999999997</v>
      </c>
      <c r="E5168" s="138">
        <v>8.0287000000000006</v>
      </c>
      <c r="F5168" s="133"/>
      <c r="G5168" s="133"/>
      <c r="H5168" s="133"/>
      <c r="I5168" s="133"/>
    </row>
    <row r="5169" spans="1:9" ht="27">
      <c r="A5169" s="123">
        <v>85392200</v>
      </c>
      <c r="B5169" s="126" t="s">
        <v>5003</v>
      </c>
      <c r="C5169" s="125"/>
      <c r="D5169" s="138">
        <v>6.2569999999999997</v>
      </c>
      <c r="E5169" s="138">
        <v>15.2232</v>
      </c>
      <c r="F5169" s="133"/>
      <c r="G5169" s="133"/>
      <c r="H5169" s="133"/>
      <c r="I5169" s="133"/>
    </row>
    <row r="5170" spans="1:9">
      <c r="A5170" s="123">
        <v>85392910</v>
      </c>
      <c r="B5170" s="124" t="s">
        <v>5000</v>
      </c>
      <c r="C5170" s="125"/>
      <c r="D5170" s="138">
        <v>5.5533000000000001</v>
      </c>
      <c r="E5170" s="138">
        <v>15.0153</v>
      </c>
      <c r="F5170" s="133"/>
      <c r="G5170" s="133"/>
      <c r="H5170" s="133"/>
      <c r="I5170" s="133"/>
    </row>
    <row r="5171" spans="1:9" ht="27">
      <c r="A5171" s="123">
        <v>85392990</v>
      </c>
      <c r="B5171" s="124" t="s">
        <v>5004</v>
      </c>
      <c r="C5171" s="125"/>
      <c r="D5171" s="136">
        <v>12.694100000000001</v>
      </c>
      <c r="E5171" s="136">
        <v>12.694100000000001</v>
      </c>
      <c r="F5171" s="133"/>
      <c r="G5171" s="133"/>
      <c r="H5171" s="133"/>
      <c r="I5171" s="133"/>
    </row>
    <row r="5172" spans="1:9">
      <c r="A5172" s="123">
        <v>85393111</v>
      </c>
      <c r="B5172" s="124" t="s">
        <v>5005</v>
      </c>
      <c r="C5172" s="125"/>
      <c r="D5172" s="138">
        <v>7.1142000000000003</v>
      </c>
      <c r="E5172" s="138">
        <v>7.6326999999999998</v>
      </c>
      <c r="F5172" s="133"/>
      <c r="G5172" s="133"/>
      <c r="H5172" s="133"/>
      <c r="I5172" s="133"/>
    </row>
    <row r="5173" spans="1:9">
      <c r="A5173" s="123">
        <v>85393119</v>
      </c>
      <c r="B5173" s="124" t="s">
        <v>381</v>
      </c>
      <c r="C5173" s="125"/>
      <c r="D5173" s="138">
        <v>7.0141</v>
      </c>
      <c r="E5173" s="138">
        <v>8.9847000000000001</v>
      </c>
      <c r="F5173" s="133"/>
      <c r="G5173" s="133"/>
      <c r="H5173" s="133"/>
      <c r="I5173" s="133"/>
    </row>
    <row r="5174" spans="1:9">
      <c r="A5174" s="123">
        <v>85393120</v>
      </c>
      <c r="B5174" s="124" t="s">
        <v>5006</v>
      </c>
      <c r="C5174" s="125"/>
      <c r="D5174" s="136">
        <v>2.3755999999999999</v>
      </c>
      <c r="E5174" s="136">
        <v>3.1467000000000001</v>
      </c>
      <c r="F5174" s="133"/>
      <c r="G5174" s="133"/>
      <c r="H5174" s="133"/>
      <c r="I5174" s="133"/>
    </row>
    <row r="5175" spans="1:9">
      <c r="A5175" s="123">
        <v>85393131</v>
      </c>
      <c r="B5175" s="124" t="s">
        <v>5007</v>
      </c>
      <c r="C5175" s="125"/>
      <c r="D5175" s="138">
        <v>3.0910000000000002</v>
      </c>
      <c r="E5175" s="138">
        <v>4.9383999999999997</v>
      </c>
      <c r="F5175" s="133"/>
      <c r="G5175" s="133"/>
      <c r="H5175" s="133"/>
      <c r="I5175" s="133"/>
    </row>
    <row r="5176" spans="1:9">
      <c r="A5176" s="123">
        <v>85393139</v>
      </c>
      <c r="B5176" s="124" t="s">
        <v>200</v>
      </c>
      <c r="C5176" s="125"/>
      <c r="D5176" s="138">
        <v>4.0465</v>
      </c>
      <c r="E5176" s="138">
        <v>6.5160999999999998</v>
      </c>
      <c r="F5176" s="133"/>
      <c r="G5176" s="133"/>
      <c r="H5176" s="133"/>
      <c r="I5176" s="133"/>
    </row>
    <row r="5177" spans="1:9">
      <c r="A5177" s="123">
        <v>85393210</v>
      </c>
      <c r="B5177" s="124" t="s">
        <v>5008</v>
      </c>
      <c r="C5177" s="125"/>
      <c r="D5177" s="138">
        <v>9.9658999999999995</v>
      </c>
      <c r="E5177" s="138">
        <v>12.599299999999999</v>
      </c>
      <c r="F5177" s="133"/>
      <c r="G5177" s="133"/>
      <c r="H5177" s="133"/>
      <c r="I5177" s="133"/>
    </row>
    <row r="5178" spans="1:9">
      <c r="A5178" s="123">
        <v>85393220</v>
      </c>
      <c r="B5178" s="124" t="s">
        <v>5009</v>
      </c>
      <c r="C5178" s="125"/>
      <c r="D5178" s="138">
        <v>8.7481000000000009</v>
      </c>
      <c r="E5178" s="138">
        <v>11.3908</v>
      </c>
      <c r="F5178" s="133"/>
      <c r="G5178" s="133"/>
      <c r="H5178" s="133"/>
      <c r="I5178" s="133"/>
    </row>
    <row r="5179" spans="1:9">
      <c r="A5179" s="123">
        <v>85393230</v>
      </c>
      <c r="B5179" s="124" t="s">
        <v>5010</v>
      </c>
      <c r="C5179" s="125"/>
      <c r="D5179" s="138">
        <v>5.2847999999999997</v>
      </c>
      <c r="E5179" s="138">
        <v>9.9530999999999992</v>
      </c>
      <c r="F5179" s="133"/>
      <c r="G5179" s="133"/>
      <c r="H5179" s="133"/>
      <c r="I5179" s="133"/>
    </row>
    <row r="5180" spans="1:9">
      <c r="A5180" s="123">
        <v>85393919</v>
      </c>
      <c r="B5180" s="124" t="s">
        <v>200</v>
      </c>
      <c r="C5180" s="125"/>
      <c r="D5180" s="138">
        <v>3.1617000000000002</v>
      </c>
      <c r="E5180" s="138">
        <v>3.1617000000000002</v>
      </c>
      <c r="F5180" s="133"/>
      <c r="G5180" s="133"/>
      <c r="H5180" s="133"/>
      <c r="I5180" s="133"/>
    </row>
    <row r="5181" spans="1:9">
      <c r="A5181" s="123">
        <v>85393990</v>
      </c>
      <c r="B5181" s="124" t="s">
        <v>200</v>
      </c>
      <c r="C5181" s="125"/>
      <c r="D5181" s="138">
        <v>23.748100000000001</v>
      </c>
      <c r="E5181" s="138">
        <v>59.079799999999999</v>
      </c>
      <c r="F5181" s="133"/>
      <c r="G5181" s="133"/>
      <c r="H5181" s="133"/>
      <c r="I5181" s="133"/>
    </row>
    <row r="5182" spans="1:9">
      <c r="A5182" s="123">
        <v>85394110</v>
      </c>
      <c r="B5182" s="124" t="s">
        <v>5011</v>
      </c>
      <c r="C5182" s="125"/>
      <c r="D5182" s="138">
        <v>13.568300000000001</v>
      </c>
      <c r="E5182" s="138">
        <v>8.4796999999999993</v>
      </c>
      <c r="F5182" s="133"/>
      <c r="G5182" s="133"/>
      <c r="H5182" s="133"/>
      <c r="I5182" s="133"/>
    </row>
    <row r="5183" spans="1:9" ht="27">
      <c r="A5183" s="123">
        <v>85394190</v>
      </c>
      <c r="B5183" s="124" t="s">
        <v>5012</v>
      </c>
      <c r="C5183" s="125"/>
      <c r="D5183" s="136">
        <v>4.8304999999999998</v>
      </c>
      <c r="E5183" s="136">
        <v>13.3828</v>
      </c>
      <c r="F5183" s="133"/>
      <c r="G5183" s="133"/>
      <c r="H5183" s="133"/>
      <c r="I5183" s="133"/>
    </row>
    <row r="5184" spans="1:9" ht="27">
      <c r="A5184" s="123">
        <v>85394900</v>
      </c>
      <c r="B5184" s="124" t="s">
        <v>5013</v>
      </c>
      <c r="C5184" s="125"/>
      <c r="D5184" s="138">
        <v>2.4578000000000002</v>
      </c>
      <c r="E5184" s="138">
        <v>13.082000000000001</v>
      </c>
      <c r="F5184" s="133"/>
      <c r="G5184" s="133"/>
      <c r="H5184" s="133"/>
      <c r="I5184" s="133"/>
    </row>
    <row r="5185" spans="1:9" ht="27">
      <c r="A5185" s="123">
        <v>85395100</v>
      </c>
      <c r="B5185" s="126" t="s">
        <v>5014</v>
      </c>
      <c r="C5185" s="125"/>
      <c r="D5185" s="136">
        <v>3.8584999999999998</v>
      </c>
      <c r="E5185" s="136">
        <v>8.1600999999999999</v>
      </c>
      <c r="F5185" s="133"/>
      <c r="G5185" s="133"/>
      <c r="H5185" s="133"/>
      <c r="I5185" s="133"/>
    </row>
    <row r="5186" spans="1:9">
      <c r="A5186" s="123">
        <v>85395200</v>
      </c>
      <c r="B5186" s="126" t="s">
        <v>5015</v>
      </c>
      <c r="C5186" s="125"/>
      <c r="D5186" s="138">
        <v>143.80510000000001</v>
      </c>
      <c r="E5186" s="138">
        <v>0.77939999999999998</v>
      </c>
      <c r="F5186" s="133"/>
      <c r="G5186" s="133"/>
      <c r="H5186" s="133"/>
      <c r="I5186" s="133"/>
    </row>
    <row r="5187" spans="1:9" ht="27">
      <c r="A5187" s="123">
        <v>85399010</v>
      </c>
      <c r="B5187" s="124" t="s">
        <v>5016</v>
      </c>
      <c r="C5187" s="125"/>
      <c r="D5187" s="136">
        <v>3.8216000000000001</v>
      </c>
      <c r="E5187" s="136">
        <v>8.8682999999999996</v>
      </c>
      <c r="F5187" s="133"/>
      <c r="G5187" s="133"/>
      <c r="H5187" s="133"/>
      <c r="I5187" s="133"/>
    </row>
    <row r="5188" spans="1:9">
      <c r="A5188" s="123">
        <v>85399020</v>
      </c>
      <c r="B5188" s="124" t="s">
        <v>5017</v>
      </c>
      <c r="C5188" s="125"/>
      <c r="D5188" s="138">
        <v>2.0215000000000001</v>
      </c>
      <c r="E5188" s="138">
        <v>4.1318000000000001</v>
      </c>
      <c r="F5188" s="133"/>
      <c r="G5188" s="133"/>
      <c r="H5188" s="133"/>
      <c r="I5188" s="133"/>
    </row>
    <row r="5189" spans="1:9" ht="27">
      <c r="A5189" s="123">
        <v>85399090</v>
      </c>
      <c r="B5189" s="124" t="s">
        <v>5018</v>
      </c>
      <c r="C5189" s="125"/>
      <c r="D5189" s="136">
        <v>2.1349999999999998</v>
      </c>
      <c r="E5189" s="136">
        <v>4.8574999999999999</v>
      </c>
      <c r="F5189" s="133"/>
      <c r="G5189" s="133"/>
      <c r="H5189" s="133"/>
      <c r="I5189" s="133"/>
    </row>
    <row r="5190" spans="1:9">
      <c r="A5190" s="123">
        <v>85407100</v>
      </c>
      <c r="B5190" s="124" t="s">
        <v>5019</v>
      </c>
      <c r="C5190" s="125"/>
      <c r="D5190" s="138">
        <v>104.1016</v>
      </c>
      <c r="E5190" s="138">
        <v>104.1016</v>
      </c>
      <c r="F5190" s="133"/>
      <c r="G5190" s="133"/>
      <c r="H5190" s="133"/>
      <c r="I5190" s="133"/>
    </row>
    <row r="5191" spans="1:9" ht="27">
      <c r="A5191" s="123">
        <v>85407900</v>
      </c>
      <c r="B5191" s="124" t="s">
        <v>5020</v>
      </c>
      <c r="C5191" s="125"/>
      <c r="D5191" s="136">
        <v>28.641100000000002</v>
      </c>
      <c r="E5191" s="136">
        <v>63.187100000000001</v>
      </c>
      <c r="F5191" s="133"/>
      <c r="G5191" s="133"/>
      <c r="H5191" s="133"/>
      <c r="I5191" s="133"/>
    </row>
    <row r="5192" spans="1:9">
      <c r="A5192" s="123">
        <v>85408910</v>
      </c>
      <c r="B5192" s="124" t="s">
        <v>5021</v>
      </c>
      <c r="C5192" s="125"/>
      <c r="D5192" s="138">
        <v>49.053699999999999</v>
      </c>
      <c r="E5192" s="138">
        <v>69.620599999999996</v>
      </c>
      <c r="F5192" s="133"/>
      <c r="G5192" s="133"/>
      <c r="H5192" s="133"/>
      <c r="I5192" s="133"/>
    </row>
    <row r="5193" spans="1:9" ht="27">
      <c r="A5193" s="123">
        <v>85408990</v>
      </c>
      <c r="B5193" s="124" t="s">
        <v>5022</v>
      </c>
      <c r="C5193" s="125"/>
      <c r="D5193" s="138">
        <v>176.35830000000001</v>
      </c>
      <c r="E5193" s="138">
        <v>176.35830000000001</v>
      </c>
      <c r="F5193" s="133"/>
      <c r="G5193" s="133"/>
      <c r="H5193" s="133"/>
      <c r="I5193" s="133"/>
    </row>
    <row r="5194" spans="1:9">
      <c r="A5194" s="123">
        <v>85409110</v>
      </c>
      <c r="B5194" s="124" t="s">
        <v>5023</v>
      </c>
      <c r="C5194" s="125"/>
      <c r="D5194" s="138">
        <v>13.028600000000001</v>
      </c>
      <c r="E5194" s="138">
        <v>13.028600000000001</v>
      </c>
      <c r="F5194" s="133"/>
      <c r="G5194" s="133"/>
      <c r="H5194" s="133"/>
      <c r="I5194" s="133"/>
    </row>
    <row r="5195" spans="1:9" ht="27">
      <c r="A5195" s="123">
        <v>85409900</v>
      </c>
      <c r="B5195" s="124" t="s">
        <v>5024</v>
      </c>
      <c r="C5195" s="125"/>
      <c r="D5195" s="138">
        <v>3.6772999999999998</v>
      </c>
      <c r="E5195" s="138">
        <v>18.006799999999998</v>
      </c>
      <c r="F5195" s="133"/>
      <c r="G5195" s="133"/>
      <c r="H5195" s="133"/>
      <c r="I5195" s="133"/>
    </row>
    <row r="5196" spans="1:9">
      <c r="A5196" s="123">
        <v>85411011</v>
      </c>
      <c r="B5196" s="124" t="s">
        <v>5025</v>
      </c>
      <c r="C5196" s="125"/>
      <c r="D5196" s="138">
        <v>12.237500000000001</v>
      </c>
      <c r="E5196" s="138">
        <v>58.271099999999997</v>
      </c>
      <c r="F5196" s="133"/>
      <c r="G5196" s="133"/>
      <c r="H5196" s="133"/>
      <c r="I5196" s="133"/>
    </row>
    <row r="5197" spans="1:9" ht="27">
      <c r="A5197" s="123">
        <v>85411012</v>
      </c>
      <c r="B5197" s="124" t="s">
        <v>5026</v>
      </c>
      <c r="C5197" s="125"/>
      <c r="D5197" s="138">
        <v>13.739699999999999</v>
      </c>
      <c r="E5197" s="138">
        <v>42.623899999999999</v>
      </c>
      <c r="F5197" s="133"/>
      <c r="G5197" s="133"/>
      <c r="H5197" s="133"/>
      <c r="I5197" s="133"/>
    </row>
    <row r="5198" spans="1:9">
      <c r="A5198" s="123">
        <v>85411019</v>
      </c>
      <c r="B5198" s="124" t="s">
        <v>5027</v>
      </c>
      <c r="C5198" s="125"/>
      <c r="D5198" s="138">
        <v>37.299900000000001</v>
      </c>
      <c r="E5198" s="138">
        <v>133.77780000000001</v>
      </c>
      <c r="F5198" s="133"/>
      <c r="G5198" s="133"/>
      <c r="H5198" s="133"/>
      <c r="I5198" s="133"/>
    </row>
    <row r="5199" spans="1:9" ht="27">
      <c r="A5199" s="123">
        <v>85411021</v>
      </c>
      <c r="B5199" s="124" t="s">
        <v>5028</v>
      </c>
      <c r="C5199" s="125"/>
      <c r="D5199" s="136">
        <v>35.688400000000001</v>
      </c>
      <c r="E5199" s="136">
        <v>83.320999999999998</v>
      </c>
      <c r="F5199" s="133"/>
      <c r="G5199" s="133"/>
      <c r="H5199" s="133"/>
      <c r="I5199" s="133"/>
    </row>
    <row r="5200" spans="1:9">
      <c r="A5200" s="123">
        <v>85411022</v>
      </c>
      <c r="B5200" s="124" t="s">
        <v>5029</v>
      </c>
      <c r="C5200" s="125"/>
      <c r="D5200" s="138">
        <v>29.018000000000001</v>
      </c>
      <c r="E5200" s="138">
        <v>85.610200000000006</v>
      </c>
      <c r="F5200" s="133"/>
      <c r="G5200" s="133"/>
      <c r="H5200" s="133"/>
      <c r="I5200" s="133"/>
    </row>
    <row r="5201" spans="1:9" ht="27">
      <c r="A5201" s="123">
        <v>85411029</v>
      </c>
      <c r="B5201" s="124" t="s">
        <v>5030</v>
      </c>
      <c r="C5201" s="125"/>
      <c r="D5201" s="138">
        <v>14.3355</v>
      </c>
      <c r="E5201" s="138">
        <v>41.335000000000001</v>
      </c>
      <c r="F5201" s="133"/>
      <c r="G5201" s="133"/>
      <c r="H5201" s="133"/>
      <c r="I5201" s="133"/>
    </row>
    <row r="5202" spans="1:9">
      <c r="A5202" s="123">
        <v>85411031</v>
      </c>
      <c r="B5202" s="124" t="s">
        <v>5031</v>
      </c>
      <c r="C5202" s="125"/>
      <c r="D5202" s="136">
        <v>1.5</v>
      </c>
      <c r="E5202" s="136">
        <v>6.6666999999999996</v>
      </c>
      <c r="F5202" s="133"/>
      <c r="G5202" s="133"/>
      <c r="H5202" s="133"/>
      <c r="I5202" s="133"/>
    </row>
    <row r="5203" spans="1:9">
      <c r="A5203" s="123">
        <v>85411032</v>
      </c>
      <c r="B5203" s="124" t="s">
        <v>5032</v>
      </c>
      <c r="C5203" s="125"/>
      <c r="D5203" s="138">
        <v>32.820599999999999</v>
      </c>
      <c r="E5203" s="138">
        <v>66.028599999999997</v>
      </c>
      <c r="F5203" s="133"/>
      <c r="G5203" s="133"/>
      <c r="H5203" s="133"/>
      <c r="I5203" s="133"/>
    </row>
    <row r="5204" spans="1:9">
      <c r="A5204" s="123">
        <v>85411039</v>
      </c>
      <c r="B5204" s="124" t="s">
        <v>200</v>
      </c>
      <c r="C5204" s="125"/>
      <c r="D5204" s="138">
        <v>5.9504999999999999</v>
      </c>
      <c r="E5204" s="138">
        <v>46.623199999999997</v>
      </c>
      <c r="F5204" s="133"/>
      <c r="G5204" s="133"/>
      <c r="H5204" s="133"/>
      <c r="I5204" s="133"/>
    </row>
    <row r="5205" spans="1:9">
      <c r="A5205" s="123">
        <v>85411091</v>
      </c>
      <c r="B5205" s="124" t="s">
        <v>5033</v>
      </c>
      <c r="C5205" s="125"/>
      <c r="D5205" s="138">
        <v>9.6552000000000007</v>
      </c>
      <c r="E5205" s="138">
        <v>34.433900000000001</v>
      </c>
      <c r="F5205" s="133"/>
      <c r="G5205" s="133"/>
      <c r="H5205" s="133"/>
      <c r="I5205" s="133"/>
    </row>
    <row r="5206" spans="1:9" ht="27">
      <c r="A5206" s="123">
        <v>85411092</v>
      </c>
      <c r="B5206" s="124" t="s">
        <v>5034</v>
      </c>
      <c r="C5206" s="125"/>
      <c r="D5206" s="136">
        <v>10.5131</v>
      </c>
      <c r="E5206" s="136">
        <v>35.719099999999997</v>
      </c>
      <c r="F5206" s="133"/>
      <c r="G5206" s="133"/>
      <c r="H5206" s="133"/>
      <c r="I5206" s="133"/>
    </row>
    <row r="5207" spans="1:9">
      <c r="A5207" s="123">
        <v>85411099</v>
      </c>
      <c r="B5207" s="124" t="s">
        <v>5035</v>
      </c>
      <c r="C5207" s="125"/>
      <c r="D5207" s="138">
        <v>7.3162000000000003</v>
      </c>
      <c r="E5207" s="138">
        <v>34.3902</v>
      </c>
      <c r="F5207" s="133"/>
      <c r="G5207" s="133"/>
      <c r="H5207" s="133"/>
      <c r="I5207" s="133"/>
    </row>
    <row r="5208" spans="1:9" ht="27">
      <c r="A5208" s="123">
        <v>85412110</v>
      </c>
      <c r="B5208" s="124" t="s">
        <v>5036</v>
      </c>
      <c r="C5208" s="125"/>
      <c r="D5208" s="136">
        <v>27.9648</v>
      </c>
      <c r="E5208" s="136">
        <v>131.13339999999999</v>
      </c>
      <c r="F5208" s="133"/>
      <c r="G5208" s="133"/>
      <c r="H5208" s="133"/>
      <c r="I5208" s="133"/>
    </row>
    <row r="5209" spans="1:9">
      <c r="A5209" s="123">
        <v>85412120</v>
      </c>
      <c r="B5209" s="124" t="s">
        <v>5037</v>
      </c>
      <c r="C5209" s="125"/>
      <c r="D5209" s="138">
        <v>26.841100000000001</v>
      </c>
      <c r="E5209" s="138">
        <v>76.928700000000006</v>
      </c>
      <c r="F5209" s="133"/>
      <c r="G5209" s="133"/>
      <c r="H5209" s="133"/>
      <c r="I5209" s="133"/>
    </row>
    <row r="5210" spans="1:9" ht="27">
      <c r="A5210" s="123">
        <v>85412191</v>
      </c>
      <c r="B5210" s="124" t="s">
        <v>5038</v>
      </c>
      <c r="C5210" s="125"/>
      <c r="D5210" s="136">
        <v>9.7888000000000002</v>
      </c>
      <c r="E5210" s="136">
        <v>46.7682</v>
      </c>
      <c r="F5210" s="133"/>
      <c r="G5210" s="133"/>
      <c r="H5210" s="133"/>
      <c r="I5210" s="133"/>
    </row>
    <row r="5211" spans="1:9">
      <c r="A5211" s="123">
        <v>85412199</v>
      </c>
      <c r="B5211" s="124" t="s">
        <v>5039</v>
      </c>
      <c r="C5211" s="125"/>
      <c r="D5211" s="138">
        <v>34.489899999999999</v>
      </c>
      <c r="E5211" s="138">
        <v>42.820700000000002</v>
      </c>
      <c r="F5211" s="133"/>
      <c r="G5211" s="133"/>
      <c r="H5211" s="133"/>
      <c r="I5211" s="133"/>
    </row>
    <row r="5212" spans="1:9" ht="27">
      <c r="A5212" s="123">
        <v>85412910</v>
      </c>
      <c r="B5212" s="124" t="s">
        <v>5040</v>
      </c>
      <c r="C5212" s="125"/>
      <c r="D5212" s="138">
        <v>20.635899999999999</v>
      </c>
      <c r="E5212" s="138">
        <v>152.4854</v>
      </c>
      <c r="F5212" s="133"/>
      <c r="G5212" s="133"/>
      <c r="H5212" s="133"/>
      <c r="I5212" s="133"/>
    </row>
    <row r="5213" spans="1:9" ht="27">
      <c r="A5213" s="123">
        <v>85412920</v>
      </c>
      <c r="B5213" s="124" t="s">
        <v>5041</v>
      </c>
      <c r="C5213" s="125"/>
      <c r="D5213" s="136">
        <v>15.1594</v>
      </c>
      <c r="E5213" s="136">
        <v>18.2057</v>
      </c>
      <c r="F5213" s="133"/>
      <c r="G5213" s="133"/>
      <c r="H5213" s="133"/>
      <c r="I5213" s="133"/>
    </row>
    <row r="5214" spans="1:9">
      <c r="A5214" s="123">
        <v>85413011</v>
      </c>
      <c r="B5214" s="124" t="s">
        <v>5042</v>
      </c>
      <c r="C5214" s="125"/>
      <c r="D5214" s="138">
        <v>44.437800000000003</v>
      </c>
      <c r="E5214" s="138">
        <v>105.3978</v>
      </c>
      <c r="F5214" s="133"/>
      <c r="G5214" s="133"/>
      <c r="H5214" s="133"/>
      <c r="I5214" s="133"/>
    </row>
    <row r="5215" spans="1:9" ht="27">
      <c r="A5215" s="123">
        <v>85413019</v>
      </c>
      <c r="B5215" s="124" t="s">
        <v>5043</v>
      </c>
      <c r="C5215" s="125"/>
      <c r="D5215" s="136">
        <v>21.820399999999999</v>
      </c>
      <c r="E5215" s="136">
        <v>264.45319999999998</v>
      </c>
      <c r="F5215" s="133"/>
      <c r="G5215" s="133"/>
      <c r="H5215" s="133"/>
      <c r="I5215" s="133"/>
    </row>
    <row r="5216" spans="1:9">
      <c r="A5216" s="123">
        <v>85413021</v>
      </c>
      <c r="B5216" s="124" t="s">
        <v>5044</v>
      </c>
      <c r="C5216" s="125"/>
      <c r="D5216" s="138">
        <v>26.392700000000001</v>
      </c>
      <c r="E5216" s="138">
        <v>76.734300000000005</v>
      </c>
      <c r="F5216" s="133"/>
      <c r="G5216" s="133"/>
      <c r="H5216" s="133"/>
      <c r="I5216" s="133"/>
    </row>
    <row r="5217" spans="1:9" ht="27">
      <c r="A5217" s="123">
        <v>85413029</v>
      </c>
      <c r="B5217" s="124" t="s">
        <v>5045</v>
      </c>
      <c r="C5217" s="125"/>
      <c r="D5217" s="136">
        <v>6.1505000000000001</v>
      </c>
      <c r="E5217" s="136">
        <v>20.273299999999999</v>
      </c>
      <c r="F5217" s="133"/>
      <c r="G5217" s="133"/>
      <c r="H5217" s="133"/>
      <c r="I5217" s="133"/>
    </row>
    <row r="5218" spans="1:9">
      <c r="A5218" s="123">
        <v>85414111</v>
      </c>
      <c r="B5218" s="124" t="s">
        <v>5046</v>
      </c>
      <c r="C5218" s="125"/>
      <c r="D5218" s="138">
        <v>19.074000000000002</v>
      </c>
      <c r="E5218" s="138">
        <v>42.900100000000002</v>
      </c>
      <c r="F5218" s="133"/>
      <c r="G5218" s="133"/>
      <c r="H5218" s="133"/>
      <c r="I5218" s="133"/>
    </row>
    <row r="5219" spans="1:9">
      <c r="A5219" s="123">
        <v>85414112</v>
      </c>
      <c r="B5219" s="124" t="s">
        <v>5047</v>
      </c>
      <c r="C5219" s="125"/>
      <c r="D5219" s="136">
        <v>5.2991999999999999</v>
      </c>
      <c r="E5219" s="136">
        <v>37.190399999999997</v>
      </c>
      <c r="F5219" s="133"/>
      <c r="G5219" s="133"/>
      <c r="H5219" s="133"/>
      <c r="I5219" s="133"/>
    </row>
    <row r="5220" spans="1:9">
      <c r="A5220" s="123">
        <v>85414121</v>
      </c>
      <c r="B5220" s="124" t="s">
        <v>5048</v>
      </c>
      <c r="C5220" s="125"/>
      <c r="D5220" s="136">
        <v>6.9549000000000003</v>
      </c>
      <c r="E5220" s="136">
        <v>35.4998</v>
      </c>
      <c r="F5220" s="133"/>
      <c r="G5220" s="133"/>
      <c r="H5220" s="133"/>
      <c r="I5220" s="133"/>
    </row>
    <row r="5221" spans="1:9">
      <c r="A5221" s="123">
        <v>85414122</v>
      </c>
      <c r="B5221" s="124" t="s">
        <v>5049</v>
      </c>
      <c r="C5221" s="125"/>
      <c r="D5221" s="138">
        <v>3.5661999999999998</v>
      </c>
      <c r="E5221" s="138">
        <v>13.920400000000001</v>
      </c>
      <c r="F5221" s="133"/>
      <c r="G5221" s="133"/>
      <c r="H5221" s="133"/>
      <c r="I5221" s="133"/>
    </row>
    <row r="5222" spans="1:9">
      <c r="A5222" s="123">
        <v>85414124</v>
      </c>
      <c r="B5222" s="124" t="s">
        <v>5050</v>
      </c>
      <c r="C5222" s="125"/>
      <c r="D5222" s="138">
        <v>15.3009</v>
      </c>
      <c r="E5222" s="138">
        <v>15.3009</v>
      </c>
      <c r="F5222" s="133"/>
      <c r="G5222" s="133"/>
      <c r="H5222" s="133"/>
      <c r="I5222" s="133"/>
    </row>
    <row r="5223" spans="1:9">
      <c r="A5223" s="123">
        <v>85414210</v>
      </c>
      <c r="B5223" s="124" t="s">
        <v>5051</v>
      </c>
      <c r="C5223" s="125"/>
      <c r="D5223" s="138">
        <v>4.2167000000000003</v>
      </c>
      <c r="E5223" s="138">
        <v>42.150799999999997</v>
      </c>
      <c r="F5223" s="133"/>
      <c r="G5223" s="133"/>
      <c r="H5223" s="133"/>
      <c r="I5223" s="133"/>
    </row>
    <row r="5224" spans="1:9">
      <c r="A5224" s="123">
        <v>85414220</v>
      </c>
      <c r="B5224" s="124" t="s">
        <v>5052</v>
      </c>
      <c r="C5224" s="125"/>
      <c r="D5224" s="138">
        <v>10.2249</v>
      </c>
      <c r="E5224" s="138">
        <v>67.582999999999998</v>
      </c>
      <c r="F5224" s="133"/>
      <c r="G5224" s="133"/>
      <c r="H5224" s="133"/>
      <c r="I5224" s="133"/>
    </row>
    <row r="5225" spans="1:9">
      <c r="A5225" s="123">
        <v>85414290</v>
      </c>
      <c r="B5225" s="124" t="s">
        <v>381</v>
      </c>
      <c r="C5225" s="125"/>
      <c r="D5225" s="136">
        <v>1.9716</v>
      </c>
      <c r="E5225" s="136">
        <v>2.8761999999999999</v>
      </c>
      <c r="F5225" s="133"/>
      <c r="G5225" s="133"/>
      <c r="H5225" s="133"/>
      <c r="I5225" s="133"/>
    </row>
    <row r="5226" spans="1:9">
      <c r="A5226" s="123">
        <v>85414300</v>
      </c>
      <c r="B5226" s="126" t="s">
        <v>5053</v>
      </c>
      <c r="C5226" s="125"/>
      <c r="D5226" s="138">
        <v>13.055099999999999</v>
      </c>
      <c r="E5226" s="138">
        <v>11.7121</v>
      </c>
      <c r="F5226" s="133"/>
      <c r="G5226" s="133"/>
      <c r="H5226" s="133"/>
      <c r="I5226" s="133"/>
    </row>
    <row r="5227" spans="1:9">
      <c r="A5227" s="123">
        <v>85414900</v>
      </c>
      <c r="B5227" s="126" t="s">
        <v>139</v>
      </c>
      <c r="C5227" s="125"/>
      <c r="D5227" s="138">
        <v>6.9164000000000003</v>
      </c>
      <c r="E5227" s="138">
        <v>192.91220000000001</v>
      </c>
      <c r="F5227" s="133"/>
      <c r="G5227" s="133"/>
      <c r="H5227" s="133"/>
      <c r="I5227" s="133"/>
    </row>
    <row r="5228" spans="1:9">
      <c r="A5228" s="123">
        <v>85415100</v>
      </c>
      <c r="B5228" s="126" t="s">
        <v>5054</v>
      </c>
      <c r="C5228" s="125"/>
      <c r="D5228" s="138">
        <v>1.5235000000000001</v>
      </c>
      <c r="E5228" s="138">
        <v>8.3028999999999993</v>
      </c>
      <c r="F5228" s="133"/>
      <c r="G5228" s="133"/>
      <c r="H5228" s="133"/>
      <c r="I5228" s="133"/>
    </row>
    <row r="5229" spans="1:9">
      <c r="A5229" s="123">
        <v>85415900</v>
      </c>
      <c r="B5229" s="126" t="s">
        <v>139</v>
      </c>
      <c r="C5229" s="125"/>
      <c r="D5229" s="138">
        <v>35.211300000000001</v>
      </c>
      <c r="E5229" s="138">
        <v>134.9161</v>
      </c>
      <c r="F5229" s="133"/>
      <c r="G5229" s="133"/>
      <c r="H5229" s="133"/>
      <c r="I5229" s="133"/>
    </row>
    <row r="5230" spans="1:9" ht="27">
      <c r="A5230" s="123">
        <v>85416010</v>
      </c>
      <c r="B5230" s="124" t="s">
        <v>5055</v>
      </c>
      <c r="C5230" s="125"/>
      <c r="D5230" s="136">
        <v>14.637700000000001</v>
      </c>
      <c r="E5230" s="136">
        <v>54.976100000000002</v>
      </c>
      <c r="F5230" s="133"/>
      <c r="G5230" s="133"/>
      <c r="H5230" s="133"/>
      <c r="I5230" s="133"/>
    </row>
    <row r="5231" spans="1:9">
      <c r="A5231" s="123">
        <v>85416090</v>
      </c>
      <c r="B5231" s="124" t="s">
        <v>5056</v>
      </c>
      <c r="C5231" s="125"/>
      <c r="D5231" s="138">
        <v>550</v>
      </c>
      <c r="E5231" s="138">
        <v>550</v>
      </c>
      <c r="F5231" s="133"/>
      <c r="G5231" s="133"/>
      <c r="H5231" s="133"/>
      <c r="I5231" s="133"/>
    </row>
    <row r="5232" spans="1:9" ht="27">
      <c r="A5232" s="123">
        <v>85419020</v>
      </c>
      <c r="B5232" s="124" t="s">
        <v>5057</v>
      </c>
      <c r="C5232" s="125"/>
      <c r="D5232" s="136">
        <v>5.2811000000000003</v>
      </c>
      <c r="E5232" s="136">
        <v>16.458400000000001</v>
      </c>
      <c r="F5232" s="133"/>
      <c r="G5232" s="133"/>
      <c r="H5232" s="133"/>
      <c r="I5232" s="133"/>
    </row>
    <row r="5233" spans="1:9">
      <c r="A5233" s="123">
        <v>85419090</v>
      </c>
      <c r="B5233" s="124" t="s">
        <v>5058</v>
      </c>
      <c r="C5233" s="125"/>
      <c r="D5233" s="138">
        <v>34.974299999999999</v>
      </c>
      <c r="E5233" s="138">
        <v>382.73169999999999</v>
      </c>
      <c r="F5233" s="133"/>
      <c r="G5233" s="133"/>
      <c r="H5233" s="133"/>
      <c r="I5233" s="133"/>
    </row>
    <row r="5234" spans="1:9" ht="27">
      <c r="A5234" s="123">
        <v>85423110</v>
      </c>
      <c r="B5234" s="124" t="s">
        <v>5059</v>
      </c>
      <c r="C5234" s="125"/>
      <c r="D5234" s="138">
        <v>22.485800000000001</v>
      </c>
      <c r="E5234" s="138">
        <v>75.260800000000003</v>
      </c>
      <c r="F5234" s="133"/>
      <c r="G5234" s="133"/>
      <c r="H5234" s="133"/>
      <c r="I5234" s="133"/>
    </row>
    <row r="5235" spans="1:9" ht="27">
      <c r="A5235" s="123">
        <v>85423120</v>
      </c>
      <c r="B5235" s="124" t="s">
        <v>5060</v>
      </c>
      <c r="C5235" s="125"/>
      <c r="D5235" s="138">
        <v>17.898099999999999</v>
      </c>
      <c r="E5235" s="138">
        <v>159.6027</v>
      </c>
      <c r="F5235" s="133"/>
      <c r="G5235" s="133"/>
      <c r="H5235" s="133"/>
      <c r="I5235" s="133"/>
    </row>
    <row r="5236" spans="1:9">
      <c r="A5236" s="123">
        <v>85423190</v>
      </c>
      <c r="B5236" s="124" t="s">
        <v>5061</v>
      </c>
      <c r="C5236" s="125"/>
      <c r="D5236" s="138">
        <v>66.208100000000002</v>
      </c>
      <c r="E5236" s="138">
        <v>831.52419999999995</v>
      </c>
      <c r="F5236" s="133"/>
      <c r="G5236" s="133"/>
      <c r="H5236" s="133"/>
      <c r="I5236" s="133"/>
    </row>
    <row r="5237" spans="1:9" ht="27">
      <c r="A5237" s="123">
        <v>85423210</v>
      </c>
      <c r="B5237" s="124" t="s">
        <v>5059</v>
      </c>
      <c r="C5237" s="125"/>
      <c r="D5237" s="136">
        <v>15.488799999999999</v>
      </c>
      <c r="E5237" s="136">
        <v>459.59059999999999</v>
      </c>
      <c r="F5237" s="133"/>
      <c r="G5237" s="133"/>
      <c r="H5237" s="133"/>
      <c r="I5237" s="133"/>
    </row>
    <row r="5238" spans="1:9">
      <c r="A5238" s="123">
        <v>85423221</v>
      </c>
      <c r="B5238" s="124" t="s">
        <v>5062</v>
      </c>
      <c r="C5238" s="125"/>
      <c r="D5238" s="138">
        <v>124.3873</v>
      </c>
      <c r="E5238" s="138">
        <v>535.69830000000002</v>
      </c>
      <c r="F5238" s="133"/>
      <c r="G5238" s="133"/>
      <c r="H5238" s="133"/>
      <c r="I5238" s="133"/>
    </row>
    <row r="5239" spans="1:9" ht="27">
      <c r="A5239" s="123">
        <v>85423229</v>
      </c>
      <c r="B5239" s="124" t="s">
        <v>5063</v>
      </c>
      <c r="C5239" s="125"/>
      <c r="D5239" s="136">
        <v>12.6317</v>
      </c>
      <c r="E5239" s="136">
        <v>163.45760000000001</v>
      </c>
      <c r="F5239" s="133"/>
      <c r="G5239" s="133"/>
      <c r="H5239" s="133"/>
      <c r="I5239" s="133"/>
    </row>
    <row r="5240" spans="1:9">
      <c r="A5240" s="123">
        <v>85423291</v>
      </c>
      <c r="B5240" s="124" t="s">
        <v>5064</v>
      </c>
      <c r="C5240" s="125"/>
      <c r="D5240" s="138">
        <v>73.171700000000001</v>
      </c>
      <c r="E5240" s="138">
        <v>86.370999999999995</v>
      </c>
      <c r="F5240" s="133"/>
      <c r="G5240" s="133"/>
      <c r="H5240" s="133"/>
      <c r="I5240" s="133"/>
    </row>
    <row r="5241" spans="1:9" ht="27">
      <c r="A5241" s="123">
        <v>85423299</v>
      </c>
      <c r="B5241" s="124" t="s">
        <v>5065</v>
      </c>
      <c r="C5241" s="125"/>
      <c r="D5241" s="136">
        <v>34.414700000000003</v>
      </c>
      <c r="E5241" s="136">
        <v>38.149900000000002</v>
      </c>
      <c r="F5241" s="133"/>
      <c r="G5241" s="133"/>
      <c r="H5241" s="133"/>
      <c r="I5241" s="133"/>
    </row>
    <row r="5242" spans="1:9">
      <c r="A5242" s="123">
        <v>85423319</v>
      </c>
      <c r="B5242" s="124" t="s">
        <v>5066</v>
      </c>
      <c r="C5242" s="125"/>
      <c r="D5242" s="138">
        <v>208.8314</v>
      </c>
      <c r="E5242" s="138">
        <v>325.80180000000001</v>
      </c>
      <c r="F5242" s="133"/>
      <c r="G5242" s="133"/>
      <c r="H5242" s="133"/>
      <c r="I5242" s="133"/>
    </row>
    <row r="5243" spans="1:9" ht="27">
      <c r="A5243" s="123">
        <v>85423320</v>
      </c>
      <c r="B5243" s="124" t="s">
        <v>5067</v>
      </c>
      <c r="C5243" s="125"/>
      <c r="D5243" s="138">
        <v>28.4468</v>
      </c>
      <c r="E5243" s="138">
        <v>237.60509999999999</v>
      </c>
      <c r="F5243" s="133"/>
      <c r="G5243" s="133"/>
      <c r="H5243" s="133"/>
      <c r="I5243" s="133"/>
    </row>
    <row r="5244" spans="1:9">
      <c r="A5244" s="123">
        <v>85423390</v>
      </c>
      <c r="B5244" s="124" t="s">
        <v>5068</v>
      </c>
      <c r="C5244" s="125"/>
      <c r="D5244" s="138">
        <v>18.843699999999998</v>
      </c>
      <c r="E5244" s="138">
        <v>102.65130000000001</v>
      </c>
      <c r="F5244" s="133"/>
      <c r="G5244" s="133"/>
      <c r="H5244" s="133"/>
      <c r="I5244" s="133"/>
    </row>
    <row r="5245" spans="1:9" ht="27">
      <c r="A5245" s="123">
        <v>85423919</v>
      </c>
      <c r="B5245" s="124" t="s">
        <v>5069</v>
      </c>
      <c r="C5245" s="125"/>
      <c r="D5245" s="136">
        <v>246.2467</v>
      </c>
      <c r="E5245" s="136">
        <v>325.25799999999998</v>
      </c>
      <c r="F5245" s="133"/>
      <c r="G5245" s="133"/>
      <c r="H5245" s="133"/>
      <c r="I5245" s="133"/>
    </row>
    <row r="5246" spans="1:9">
      <c r="A5246" s="123">
        <v>85423920</v>
      </c>
      <c r="B5246" s="124" t="s">
        <v>5070</v>
      </c>
      <c r="C5246" s="125"/>
      <c r="D5246" s="138">
        <v>53.3553</v>
      </c>
      <c r="E5246" s="138">
        <v>316.2903</v>
      </c>
      <c r="F5246" s="133"/>
      <c r="G5246" s="133"/>
      <c r="H5246" s="133"/>
      <c r="I5246" s="133"/>
    </row>
    <row r="5247" spans="1:9">
      <c r="A5247" s="123">
        <v>85423931</v>
      </c>
      <c r="B5247" s="124" t="s">
        <v>5071</v>
      </c>
      <c r="C5247" s="125"/>
      <c r="D5247" s="136">
        <v>30.426600000000001</v>
      </c>
      <c r="E5247" s="136">
        <v>347.78070000000002</v>
      </c>
      <c r="F5247" s="133"/>
      <c r="G5247" s="133"/>
      <c r="H5247" s="133"/>
      <c r="I5247" s="133"/>
    </row>
    <row r="5248" spans="1:9">
      <c r="A5248" s="123">
        <v>85423939</v>
      </c>
      <c r="B5248" s="124" t="s">
        <v>5072</v>
      </c>
      <c r="C5248" s="125"/>
      <c r="D5248" s="138">
        <v>90.8065</v>
      </c>
      <c r="E5248" s="138">
        <v>101.83320000000001</v>
      </c>
      <c r="F5248" s="133"/>
      <c r="G5248" s="133"/>
      <c r="H5248" s="133"/>
      <c r="I5248" s="133"/>
    </row>
    <row r="5249" spans="1:9">
      <c r="A5249" s="123">
        <v>85423991</v>
      </c>
      <c r="B5249" s="124" t="s">
        <v>5071</v>
      </c>
      <c r="C5249" s="125"/>
      <c r="D5249" s="138">
        <v>8.0549999999999997</v>
      </c>
      <c r="E5249" s="138">
        <v>61.096699999999998</v>
      </c>
      <c r="F5249" s="133"/>
      <c r="G5249" s="133"/>
      <c r="H5249" s="133"/>
      <c r="I5249" s="133"/>
    </row>
    <row r="5250" spans="1:9" ht="27">
      <c r="A5250" s="123">
        <v>85423999</v>
      </c>
      <c r="B5250" s="124" t="s">
        <v>5073</v>
      </c>
      <c r="C5250" s="125"/>
      <c r="D5250" s="138">
        <v>10.3316</v>
      </c>
      <c r="E5250" s="138">
        <v>19.045999999999999</v>
      </c>
      <c r="F5250" s="133"/>
      <c r="G5250" s="133"/>
      <c r="H5250" s="133"/>
      <c r="I5250" s="133"/>
    </row>
    <row r="5251" spans="1:9">
      <c r="A5251" s="123">
        <v>85429000</v>
      </c>
      <c r="B5251" s="126" t="s">
        <v>4601</v>
      </c>
      <c r="C5251" s="125"/>
      <c r="D5251" s="138">
        <v>11.6135</v>
      </c>
      <c r="E5251" s="138">
        <v>49.115099999999998</v>
      </c>
      <c r="F5251" s="133"/>
      <c r="G5251" s="133"/>
      <c r="H5251" s="133"/>
      <c r="I5251" s="133"/>
    </row>
    <row r="5252" spans="1:9">
      <c r="A5252" s="123">
        <v>85432000</v>
      </c>
      <c r="B5252" s="124" t="s">
        <v>5074</v>
      </c>
      <c r="C5252" s="125"/>
      <c r="D5252" s="138">
        <v>4.4207000000000001</v>
      </c>
      <c r="E5252" s="138">
        <v>4.4207000000000001</v>
      </c>
      <c r="F5252" s="133"/>
      <c r="G5252" s="133"/>
      <c r="H5252" s="133"/>
      <c r="I5252" s="133"/>
    </row>
    <row r="5253" spans="1:9">
      <c r="A5253" s="123">
        <v>85433010</v>
      </c>
      <c r="B5253" s="124" t="s">
        <v>5075</v>
      </c>
      <c r="C5253" s="125"/>
      <c r="D5253" s="138">
        <v>4.2491000000000003</v>
      </c>
      <c r="E5253" s="138">
        <v>31.3428</v>
      </c>
      <c r="F5253" s="133"/>
      <c r="G5253" s="133"/>
      <c r="H5253" s="133"/>
      <c r="I5253" s="133"/>
    </row>
    <row r="5254" spans="1:9">
      <c r="A5254" s="123">
        <v>85433090</v>
      </c>
      <c r="B5254" s="124" t="s">
        <v>200</v>
      </c>
      <c r="C5254" s="125"/>
      <c r="D5254" s="138">
        <v>10.684900000000001</v>
      </c>
      <c r="E5254" s="138">
        <v>10.684900000000001</v>
      </c>
      <c r="F5254" s="133"/>
      <c r="G5254" s="133"/>
      <c r="H5254" s="133"/>
      <c r="I5254" s="133"/>
    </row>
    <row r="5255" spans="1:9" ht="27">
      <c r="A5255" s="123">
        <v>85437012</v>
      </c>
      <c r="B5255" s="124" t="s">
        <v>5076</v>
      </c>
      <c r="C5255" s="125"/>
      <c r="D5255" s="136">
        <v>14.7521</v>
      </c>
      <c r="E5255" s="136">
        <v>22.156199999999998</v>
      </c>
      <c r="F5255" s="133"/>
      <c r="G5255" s="133"/>
      <c r="H5255" s="133"/>
      <c r="I5255" s="133"/>
    </row>
    <row r="5256" spans="1:9">
      <c r="A5256" s="123">
        <v>85437013</v>
      </c>
      <c r="B5256" s="124" t="s">
        <v>5077</v>
      </c>
      <c r="C5256" s="125"/>
      <c r="D5256" s="138">
        <v>3.2948</v>
      </c>
      <c r="E5256" s="138">
        <v>3.2970000000000002</v>
      </c>
      <c r="F5256" s="133"/>
      <c r="G5256" s="133"/>
      <c r="H5256" s="133"/>
      <c r="I5256" s="133"/>
    </row>
    <row r="5257" spans="1:9" ht="27">
      <c r="A5257" s="123">
        <v>85437014</v>
      </c>
      <c r="B5257" s="124" t="s">
        <v>5078</v>
      </c>
      <c r="C5257" s="125"/>
      <c r="D5257" s="136">
        <v>38.779600000000002</v>
      </c>
      <c r="E5257" s="136">
        <v>26.196200000000001</v>
      </c>
      <c r="F5257" s="133"/>
      <c r="G5257" s="133"/>
      <c r="H5257" s="133"/>
      <c r="I5257" s="133"/>
    </row>
    <row r="5258" spans="1:9">
      <c r="A5258" s="123">
        <v>85437015</v>
      </c>
      <c r="B5258" s="124" t="s">
        <v>5079</v>
      </c>
      <c r="C5258" s="125"/>
      <c r="D5258" s="138">
        <v>30.464700000000001</v>
      </c>
      <c r="E5258" s="138">
        <v>11.8889</v>
      </c>
      <c r="F5258" s="133"/>
      <c r="G5258" s="133"/>
      <c r="H5258" s="133"/>
      <c r="I5258" s="133"/>
    </row>
    <row r="5259" spans="1:9" ht="27">
      <c r="A5259" s="123">
        <v>85437019</v>
      </c>
      <c r="B5259" s="124" t="s">
        <v>5080</v>
      </c>
      <c r="C5259" s="125"/>
      <c r="D5259" s="138">
        <v>1.0204</v>
      </c>
      <c r="E5259" s="138">
        <v>1.6082000000000001</v>
      </c>
      <c r="F5259" s="133"/>
      <c r="G5259" s="133"/>
      <c r="H5259" s="133"/>
      <c r="I5259" s="133"/>
    </row>
    <row r="5260" spans="1:9">
      <c r="A5260" s="123">
        <v>85437020</v>
      </c>
      <c r="B5260" s="124" t="s">
        <v>5081</v>
      </c>
      <c r="C5260" s="125"/>
      <c r="D5260" s="138">
        <v>24.3583</v>
      </c>
      <c r="E5260" s="138">
        <v>98.751000000000005</v>
      </c>
      <c r="F5260" s="133"/>
      <c r="G5260" s="133"/>
      <c r="H5260" s="133"/>
      <c r="I5260" s="133"/>
    </row>
    <row r="5261" spans="1:9" ht="27">
      <c r="A5261" s="123">
        <v>85437031</v>
      </c>
      <c r="B5261" s="124" t="s">
        <v>5082</v>
      </c>
      <c r="C5261" s="125"/>
      <c r="D5261" s="138">
        <v>2.9592999999999998</v>
      </c>
      <c r="E5261" s="138">
        <v>14.052300000000001</v>
      </c>
      <c r="F5261" s="133"/>
      <c r="G5261" s="133"/>
      <c r="H5261" s="133"/>
      <c r="I5261" s="133"/>
    </row>
    <row r="5262" spans="1:9">
      <c r="A5262" s="123">
        <v>85437034</v>
      </c>
      <c r="B5262" s="124" t="s">
        <v>5083</v>
      </c>
      <c r="C5262" s="125"/>
      <c r="D5262" s="138">
        <v>2.4514</v>
      </c>
      <c r="E5262" s="138">
        <v>30.388500000000001</v>
      </c>
      <c r="F5262" s="133"/>
      <c r="G5262" s="133"/>
      <c r="H5262" s="133"/>
      <c r="I5262" s="133"/>
    </row>
    <row r="5263" spans="1:9" ht="27">
      <c r="A5263" s="123">
        <v>85437035</v>
      </c>
      <c r="B5263" s="124" t="s">
        <v>5084</v>
      </c>
      <c r="C5263" s="125"/>
      <c r="D5263" s="136">
        <v>2.2591999999999999</v>
      </c>
      <c r="E5263" s="136">
        <v>14.2728</v>
      </c>
      <c r="F5263" s="133"/>
      <c r="G5263" s="133"/>
      <c r="H5263" s="133"/>
      <c r="I5263" s="133"/>
    </row>
    <row r="5264" spans="1:9">
      <c r="A5264" s="123">
        <v>85437039</v>
      </c>
      <c r="B5264" s="124" t="s">
        <v>5085</v>
      </c>
      <c r="C5264" s="125"/>
      <c r="D5264" s="138">
        <v>2.9811000000000001</v>
      </c>
      <c r="E5264" s="138">
        <v>19.985600000000002</v>
      </c>
      <c r="F5264" s="133"/>
      <c r="G5264" s="133"/>
      <c r="H5264" s="133"/>
      <c r="I5264" s="133"/>
    </row>
    <row r="5265" spans="1:9" ht="27">
      <c r="A5265" s="123">
        <v>85437040</v>
      </c>
      <c r="B5265" s="124" t="s">
        <v>5086</v>
      </c>
      <c r="C5265" s="125"/>
      <c r="D5265" s="136">
        <v>46.958199999999998</v>
      </c>
      <c r="E5265" s="136">
        <v>46.958199999999998</v>
      </c>
      <c r="F5265" s="133"/>
      <c r="G5265" s="133"/>
      <c r="H5265" s="133"/>
      <c r="I5265" s="133"/>
    </row>
    <row r="5266" spans="1:9">
      <c r="A5266" s="123">
        <v>85437091</v>
      </c>
      <c r="B5266" s="124" t="s">
        <v>5087</v>
      </c>
      <c r="C5266" s="125"/>
      <c r="D5266" s="138">
        <v>2.5985999999999998</v>
      </c>
      <c r="E5266" s="138">
        <v>20.321100000000001</v>
      </c>
      <c r="F5266" s="133"/>
      <c r="G5266" s="133"/>
      <c r="H5266" s="133"/>
      <c r="I5266" s="133"/>
    </row>
    <row r="5267" spans="1:9" ht="27">
      <c r="A5267" s="123">
        <v>85437099</v>
      </c>
      <c r="B5267" s="124" t="s">
        <v>5088</v>
      </c>
      <c r="C5267" s="125"/>
      <c r="D5267" s="136">
        <v>3.0263</v>
      </c>
      <c r="E5267" s="136">
        <v>14.7165</v>
      </c>
      <c r="F5267" s="133"/>
      <c r="G5267" s="133"/>
      <c r="H5267" s="133"/>
      <c r="I5267" s="133"/>
    </row>
    <row r="5268" spans="1:9">
      <c r="A5268" s="123">
        <v>85439010</v>
      </c>
      <c r="B5268" s="124" t="s">
        <v>5089</v>
      </c>
      <c r="C5268" s="125"/>
      <c r="D5268" s="138">
        <v>2.3075000000000001</v>
      </c>
      <c r="E5268" s="138">
        <v>18.909600000000001</v>
      </c>
      <c r="F5268" s="133"/>
      <c r="G5268" s="133"/>
      <c r="H5268" s="133"/>
      <c r="I5268" s="133"/>
    </row>
    <row r="5269" spans="1:9" ht="27">
      <c r="A5269" s="123">
        <v>85439090</v>
      </c>
      <c r="B5269" s="124" t="s">
        <v>5090</v>
      </c>
      <c r="C5269" s="125"/>
      <c r="D5269" s="138">
        <v>4.444</v>
      </c>
      <c r="E5269" s="138">
        <v>11.0791</v>
      </c>
      <c r="F5269" s="133"/>
      <c r="G5269" s="133"/>
      <c r="H5269" s="133"/>
      <c r="I5269" s="133"/>
    </row>
    <row r="5270" spans="1:9">
      <c r="A5270" s="123">
        <v>85441100</v>
      </c>
      <c r="B5270" s="124" t="s">
        <v>5091</v>
      </c>
      <c r="C5270" s="125"/>
      <c r="D5270" s="138">
        <v>3.2477999999999998</v>
      </c>
      <c r="E5270" s="138">
        <v>3.5760999999999998</v>
      </c>
      <c r="F5270" s="133"/>
      <c r="G5270" s="133"/>
      <c r="H5270" s="133"/>
      <c r="I5270" s="133"/>
    </row>
    <row r="5271" spans="1:9">
      <c r="A5271" s="123">
        <v>85441910</v>
      </c>
      <c r="B5271" s="124" t="s">
        <v>5092</v>
      </c>
      <c r="C5271" s="125"/>
      <c r="D5271" s="138">
        <v>1.9363999999999999</v>
      </c>
      <c r="E5271" s="138">
        <v>3.9878999999999998</v>
      </c>
      <c r="F5271" s="133"/>
      <c r="G5271" s="133"/>
      <c r="H5271" s="133"/>
      <c r="I5271" s="133"/>
    </row>
    <row r="5272" spans="1:9">
      <c r="A5272" s="123">
        <v>85441990</v>
      </c>
      <c r="B5272" s="124" t="s">
        <v>5093</v>
      </c>
      <c r="C5272" s="125"/>
      <c r="D5272" s="136">
        <v>1.9351</v>
      </c>
      <c r="E5272" s="136">
        <v>2.9584999999999999</v>
      </c>
      <c r="F5272" s="133"/>
      <c r="G5272" s="133"/>
      <c r="H5272" s="133"/>
      <c r="I5272" s="133"/>
    </row>
    <row r="5273" spans="1:9">
      <c r="A5273" s="123">
        <v>85442000</v>
      </c>
      <c r="B5273" s="124" t="s">
        <v>5094</v>
      </c>
      <c r="C5273" s="125"/>
      <c r="D5273" s="136">
        <v>12.7799</v>
      </c>
      <c r="E5273" s="136">
        <v>26.445</v>
      </c>
      <c r="F5273" s="133"/>
      <c r="G5273" s="133"/>
      <c r="H5273" s="133"/>
      <c r="I5273" s="133"/>
    </row>
    <row r="5274" spans="1:9">
      <c r="A5274" s="123">
        <v>85443000</v>
      </c>
      <c r="B5274" s="126" t="s">
        <v>5095</v>
      </c>
      <c r="C5274" s="125"/>
      <c r="D5274" s="138">
        <v>2.1406000000000001</v>
      </c>
      <c r="E5274" s="138">
        <v>7.3005000000000004</v>
      </c>
      <c r="F5274" s="133"/>
      <c r="G5274" s="133"/>
      <c r="H5274" s="133"/>
      <c r="I5274" s="133"/>
    </row>
    <row r="5275" spans="1:9" ht="27">
      <c r="A5275" s="123">
        <v>85444200</v>
      </c>
      <c r="B5275" s="124" t="s">
        <v>5096</v>
      </c>
      <c r="C5275" s="125"/>
      <c r="D5275" s="138">
        <v>2.1044</v>
      </c>
      <c r="E5275" s="138">
        <v>4.5830000000000002</v>
      </c>
      <c r="F5275" s="133"/>
      <c r="G5275" s="133"/>
      <c r="H5275" s="133"/>
      <c r="I5275" s="133"/>
    </row>
    <row r="5276" spans="1:9" ht="27">
      <c r="A5276" s="123">
        <v>85444900</v>
      </c>
      <c r="B5276" s="124" t="s">
        <v>5097</v>
      </c>
      <c r="C5276" s="125"/>
      <c r="D5276" s="136">
        <v>6.1523000000000003</v>
      </c>
      <c r="E5276" s="136">
        <v>5.617</v>
      </c>
      <c r="F5276" s="133"/>
      <c r="G5276" s="133"/>
      <c r="H5276" s="133"/>
      <c r="I5276" s="133"/>
    </row>
    <row r="5277" spans="1:9">
      <c r="A5277" s="123">
        <v>85446000</v>
      </c>
      <c r="B5277" s="126" t="s">
        <v>5098</v>
      </c>
      <c r="C5277" s="125"/>
      <c r="D5277" s="136">
        <v>1.3251999999999999</v>
      </c>
      <c r="E5277" s="136">
        <v>2.3784999999999998</v>
      </c>
      <c r="F5277" s="133"/>
      <c r="G5277" s="133"/>
      <c r="H5277" s="133"/>
      <c r="I5277" s="133"/>
    </row>
    <row r="5278" spans="1:9">
      <c r="A5278" s="123">
        <v>85447010</v>
      </c>
      <c r="B5278" s="124" t="s">
        <v>5099</v>
      </c>
      <c r="C5278" s="125"/>
      <c r="D5278" s="136">
        <v>1.5795999999999999</v>
      </c>
      <c r="E5278" s="136">
        <v>2.1728000000000001</v>
      </c>
      <c r="F5278" s="133"/>
      <c r="G5278" s="133"/>
      <c r="H5278" s="133"/>
      <c r="I5278" s="133"/>
    </row>
    <row r="5279" spans="1:9">
      <c r="A5279" s="123">
        <v>85447020</v>
      </c>
      <c r="B5279" s="124" t="s">
        <v>5100</v>
      </c>
      <c r="C5279" s="125"/>
      <c r="D5279" s="136">
        <v>2.0026999999999999</v>
      </c>
      <c r="E5279" s="136">
        <v>2.2155</v>
      </c>
      <c r="F5279" s="133"/>
      <c r="G5279" s="133"/>
      <c r="H5279" s="133"/>
      <c r="I5279" s="133"/>
    </row>
    <row r="5280" spans="1:9">
      <c r="A5280" s="123">
        <v>85447030</v>
      </c>
      <c r="B5280" s="124" t="s">
        <v>5101</v>
      </c>
      <c r="C5280" s="125"/>
      <c r="D5280" s="138">
        <v>1.1429</v>
      </c>
      <c r="E5280" s="138">
        <v>1.5799000000000001</v>
      </c>
      <c r="F5280" s="133"/>
      <c r="G5280" s="133"/>
      <c r="H5280" s="133"/>
      <c r="I5280" s="133"/>
    </row>
    <row r="5281" spans="1:9">
      <c r="A5281" s="123">
        <v>85447090</v>
      </c>
      <c r="B5281" s="124" t="s">
        <v>5102</v>
      </c>
      <c r="C5281" s="125"/>
      <c r="D5281" s="138">
        <v>2.4695</v>
      </c>
      <c r="E5281" s="138">
        <v>3.1208999999999998</v>
      </c>
      <c r="F5281" s="133"/>
      <c r="G5281" s="133"/>
      <c r="H5281" s="133"/>
      <c r="I5281" s="133"/>
    </row>
    <row r="5282" spans="1:9">
      <c r="A5282" s="123">
        <v>85451100</v>
      </c>
      <c r="B5282" s="126" t="s">
        <v>5103</v>
      </c>
      <c r="C5282" s="125"/>
      <c r="D5282" s="136">
        <v>3.2844000000000002</v>
      </c>
      <c r="E5282" s="136">
        <v>4.2171000000000003</v>
      </c>
      <c r="F5282" s="133"/>
      <c r="G5282" s="133"/>
      <c r="H5282" s="133"/>
      <c r="I5282" s="133"/>
    </row>
    <row r="5283" spans="1:9">
      <c r="A5283" s="123">
        <v>85451910</v>
      </c>
      <c r="B5283" s="124" t="s">
        <v>5104</v>
      </c>
      <c r="C5283" s="125"/>
      <c r="D5283" s="136">
        <v>1.7891999999999999</v>
      </c>
      <c r="E5283" s="136">
        <v>2.0253999999999999</v>
      </c>
      <c r="F5283" s="133"/>
      <c r="G5283" s="133"/>
      <c r="H5283" s="133"/>
      <c r="I5283" s="133"/>
    </row>
    <row r="5284" spans="1:9">
      <c r="A5284" s="123">
        <v>85451920</v>
      </c>
      <c r="B5284" s="124" t="s">
        <v>5105</v>
      </c>
      <c r="C5284" s="125"/>
      <c r="D5284" s="136">
        <v>1.2644</v>
      </c>
      <c r="E5284" s="136">
        <v>4.5964</v>
      </c>
      <c r="F5284" s="133"/>
      <c r="G5284" s="133"/>
      <c r="H5284" s="133"/>
      <c r="I5284" s="133"/>
    </row>
    <row r="5285" spans="1:9">
      <c r="A5285" s="123">
        <v>85451990</v>
      </c>
      <c r="B5285" s="124" t="s">
        <v>5106</v>
      </c>
      <c r="C5285" s="125"/>
      <c r="D5285" s="138">
        <v>13.764799999999999</v>
      </c>
      <c r="E5285" s="138">
        <v>27.658200000000001</v>
      </c>
      <c r="F5285" s="133"/>
      <c r="G5285" s="133"/>
      <c r="H5285" s="133"/>
      <c r="I5285" s="133"/>
    </row>
    <row r="5286" spans="1:9">
      <c r="A5286" s="123">
        <v>85452000</v>
      </c>
      <c r="B5286" s="124" t="s">
        <v>5107</v>
      </c>
      <c r="C5286" s="125"/>
      <c r="D5286" s="138">
        <v>1.2546999999999999</v>
      </c>
      <c r="E5286" s="138">
        <v>1.3602000000000001</v>
      </c>
      <c r="F5286" s="133"/>
      <c r="G5286" s="133"/>
      <c r="H5286" s="133"/>
      <c r="I5286" s="133"/>
    </row>
    <row r="5287" spans="1:9">
      <c r="A5287" s="123">
        <v>85459010</v>
      </c>
      <c r="B5287" s="124" t="s">
        <v>5108</v>
      </c>
      <c r="C5287" s="125"/>
      <c r="D5287" s="136">
        <v>20.662500000000001</v>
      </c>
      <c r="E5287" s="136">
        <v>22.168500000000002</v>
      </c>
      <c r="F5287" s="133"/>
      <c r="G5287" s="133"/>
      <c r="H5287" s="133"/>
      <c r="I5287" s="133"/>
    </row>
    <row r="5288" spans="1:9">
      <c r="A5288" s="123">
        <v>85459020</v>
      </c>
      <c r="B5288" s="124" t="s">
        <v>5109</v>
      </c>
      <c r="C5288" s="125"/>
      <c r="D5288" s="136">
        <v>3.0771000000000002</v>
      </c>
      <c r="E5288" s="136">
        <v>3.6532</v>
      </c>
      <c r="F5288" s="133"/>
      <c r="G5288" s="133"/>
      <c r="H5288" s="133"/>
      <c r="I5288" s="133"/>
    </row>
    <row r="5289" spans="1:9">
      <c r="A5289" s="123">
        <v>85459030</v>
      </c>
      <c r="B5289" s="124" t="s">
        <v>5110</v>
      </c>
      <c r="C5289" s="125"/>
      <c r="D5289" s="136">
        <v>8.8056000000000001</v>
      </c>
      <c r="E5289" s="136">
        <v>36.848300000000002</v>
      </c>
      <c r="F5289" s="133"/>
      <c r="G5289" s="133"/>
      <c r="H5289" s="133"/>
      <c r="I5289" s="133"/>
    </row>
    <row r="5290" spans="1:9">
      <c r="A5290" s="123">
        <v>85459090</v>
      </c>
      <c r="B5290" s="124" t="s">
        <v>5111</v>
      </c>
      <c r="C5290" s="125"/>
      <c r="D5290" s="136">
        <v>1.4708000000000001</v>
      </c>
      <c r="E5290" s="136">
        <v>1.6682999999999999</v>
      </c>
      <c r="F5290" s="133"/>
      <c r="G5290" s="133"/>
      <c r="H5290" s="133"/>
      <c r="I5290" s="133"/>
    </row>
    <row r="5291" spans="1:9">
      <c r="A5291" s="123">
        <v>85461000</v>
      </c>
      <c r="B5291" s="124" t="s">
        <v>5112</v>
      </c>
      <c r="C5291" s="125"/>
      <c r="D5291" s="136">
        <v>0.57069999999999999</v>
      </c>
      <c r="E5291" s="136">
        <v>1.2350000000000001</v>
      </c>
      <c r="F5291" s="133"/>
      <c r="G5291" s="133"/>
      <c r="H5291" s="133"/>
      <c r="I5291" s="133"/>
    </row>
    <row r="5292" spans="1:9">
      <c r="A5292" s="123">
        <v>85462000</v>
      </c>
      <c r="B5292" s="124" t="s">
        <v>5113</v>
      </c>
      <c r="C5292" s="125"/>
      <c r="D5292" s="136">
        <v>3.3384999999999998</v>
      </c>
      <c r="E5292" s="136">
        <v>5.4938000000000002</v>
      </c>
      <c r="F5292" s="133"/>
      <c r="G5292" s="133"/>
      <c r="H5292" s="133"/>
      <c r="I5292" s="133"/>
    </row>
    <row r="5293" spans="1:9">
      <c r="A5293" s="123">
        <v>85469000</v>
      </c>
      <c r="B5293" s="124" t="s">
        <v>5114</v>
      </c>
      <c r="C5293" s="125"/>
      <c r="D5293" s="136">
        <v>1.6228</v>
      </c>
      <c r="E5293" s="136">
        <v>2.4022999999999999</v>
      </c>
      <c r="F5293" s="133"/>
      <c r="G5293" s="133"/>
      <c r="H5293" s="133"/>
      <c r="I5293" s="133"/>
    </row>
    <row r="5294" spans="1:9">
      <c r="A5294" s="123">
        <v>85471000</v>
      </c>
      <c r="B5294" s="124" t="s">
        <v>5115</v>
      </c>
      <c r="C5294" s="125"/>
      <c r="D5294" s="138">
        <v>3.6514000000000002</v>
      </c>
      <c r="E5294" s="138">
        <v>7.3146000000000004</v>
      </c>
      <c r="F5294" s="133"/>
      <c r="G5294" s="133"/>
      <c r="H5294" s="133"/>
      <c r="I5294" s="133"/>
    </row>
    <row r="5295" spans="1:9" ht="27">
      <c r="A5295" s="123">
        <v>85472090</v>
      </c>
      <c r="B5295" s="124" t="s">
        <v>5116</v>
      </c>
      <c r="C5295" s="125"/>
      <c r="D5295" s="136">
        <v>4.5837000000000003</v>
      </c>
      <c r="E5295" s="136">
        <v>5.4165000000000001</v>
      </c>
      <c r="F5295" s="133"/>
      <c r="G5295" s="133"/>
      <c r="H5295" s="133"/>
      <c r="I5295" s="133"/>
    </row>
    <row r="5296" spans="1:9">
      <c r="A5296" s="123">
        <v>85479000</v>
      </c>
      <c r="B5296" s="124" t="s">
        <v>5117</v>
      </c>
      <c r="C5296" s="125"/>
      <c r="D5296" s="138">
        <v>18.545400000000001</v>
      </c>
      <c r="E5296" s="138">
        <v>19.5258</v>
      </c>
      <c r="F5296" s="133"/>
      <c r="G5296" s="133"/>
      <c r="H5296" s="133"/>
      <c r="I5296" s="133"/>
    </row>
    <row r="5297" spans="1:9" ht="27">
      <c r="A5297" s="123">
        <v>85480010</v>
      </c>
      <c r="B5297" s="124" t="s">
        <v>5118</v>
      </c>
      <c r="C5297" s="125"/>
      <c r="D5297" s="138">
        <v>9.9400000000000002E-2</v>
      </c>
      <c r="E5297" s="138">
        <v>42.225900000000003</v>
      </c>
      <c r="F5297" s="133"/>
      <c r="G5297" s="133"/>
      <c r="H5297" s="133"/>
      <c r="I5297" s="133"/>
    </row>
    <row r="5298" spans="1:9">
      <c r="A5298" s="123">
        <v>85480090</v>
      </c>
      <c r="B5298" s="124" t="s">
        <v>381</v>
      </c>
      <c r="C5298" s="125"/>
      <c r="D5298" s="136">
        <v>388.90359999999998</v>
      </c>
      <c r="E5298" s="136">
        <v>388.90359999999998</v>
      </c>
      <c r="F5298" s="133"/>
      <c r="G5298" s="133"/>
      <c r="H5298" s="133"/>
      <c r="I5298" s="133"/>
    </row>
    <row r="5299" spans="1:9">
      <c r="A5299" s="123">
        <v>85491300</v>
      </c>
      <c r="B5299" s="126" t="s">
        <v>5119</v>
      </c>
      <c r="C5299" s="125"/>
      <c r="D5299" s="138">
        <v>5.0495999999999999</v>
      </c>
      <c r="E5299" s="138">
        <v>5.9847000000000001</v>
      </c>
      <c r="F5299" s="133"/>
      <c r="G5299" s="133"/>
      <c r="H5299" s="133"/>
      <c r="I5299" s="133"/>
    </row>
    <row r="5300" spans="1:9" ht="27">
      <c r="A5300" s="123">
        <v>86071911</v>
      </c>
      <c r="B5300" s="124" t="s">
        <v>5120</v>
      </c>
      <c r="C5300" s="125"/>
      <c r="D5300" s="138">
        <v>6.0004</v>
      </c>
      <c r="E5300" s="138">
        <v>6.0869999999999997</v>
      </c>
      <c r="F5300" s="133"/>
      <c r="G5300" s="133"/>
      <c r="H5300" s="133"/>
      <c r="I5300" s="133"/>
    </row>
    <row r="5301" spans="1:9" ht="27">
      <c r="A5301" s="123">
        <v>86071919</v>
      </c>
      <c r="B5301" s="124" t="s">
        <v>5121</v>
      </c>
      <c r="C5301" s="125"/>
      <c r="D5301" s="136">
        <v>2.0979000000000001</v>
      </c>
      <c r="E5301" s="136">
        <v>2.3536999999999999</v>
      </c>
      <c r="F5301" s="133"/>
      <c r="G5301" s="133"/>
      <c r="H5301" s="133"/>
      <c r="I5301" s="133"/>
    </row>
    <row r="5302" spans="1:9">
      <c r="A5302" s="123">
        <v>86071990</v>
      </c>
      <c r="B5302" s="124" t="s">
        <v>5122</v>
      </c>
      <c r="C5302" s="125"/>
      <c r="D5302" s="138">
        <v>2.6673</v>
      </c>
      <c r="E5302" s="138">
        <v>7.0209000000000001</v>
      </c>
      <c r="F5302" s="133"/>
      <c r="G5302" s="133"/>
      <c r="H5302" s="133"/>
      <c r="I5302" s="133"/>
    </row>
    <row r="5303" spans="1:9" ht="27">
      <c r="A5303" s="123">
        <v>86072100</v>
      </c>
      <c r="B5303" s="126" t="s">
        <v>5123</v>
      </c>
      <c r="C5303" s="125"/>
      <c r="D5303" s="136">
        <v>3.6038000000000001</v>
      </c>
      <c r="E5303" s="136">
        <v>3.2764000000000002</v>
      </c>
      <c r="F5303" s="133"/>
      <c r="G5303" s="133"/>
      <c r="H5303" s="133"/>
      <c r="I5303" s="133"/>
    </row>
    <row r="5304" spans="1:9">
      <c r="A5304" s="123">
        <v>86072900</v>
      </c>
      <c r="B5304" s="124" t="s">
        <v>5124</v>
      </c>
      <c r="C5304" s="125"/>
      <c r="D5304" s="138">
        <v>3.9285999999999999</v>
      </c>
      <c r="E5304" s="138">
        <v>13.605399999999999</v>
      </c>
      <c r="F5304" s="133"/>
      <c r="G5304" s="133"/>
      <c r="H5304" s="133"/>
      <c r="I5304" s="133"/>
    </row>
    <row r="5305" spans="1:9" ht="27">
      <c r="A5305" s="123">
        <v>86073000</v>
      </c>
      <c r="B5305" s="126" t="s">
        <v>5125</v>
      </c>
      <c r="C5305" s="125"/>
      <c r="D5305" s="136">
        <v>3.9839000000000002</v>
      </c>
      <c r="E5305" s="136">
        <v>3.8849999999999998</v>
      </c>
      <c r="F5305" s="133"/>
      <c r="G5305" s="133"/>
      <c r="H5305" s="133"/>
      <c r="I5305" s="133"/>
    </row>
    <row r="5306" spans="1:9">
      <c r="A5306" s="123">
        <v>86079100</v>
      </c>
      <c r="B5306" s="124" t="s">
        <v>5126</v>
      </c>
      <c r="C5306" s="125"/>
      <c r="D5306" s="138">
        <v>3.1103000000000001</v>
      </c>
      <c r="E5306" s="138">
        <v>9.6880000000000006</v>
      </c>
      <c r="F5306" s="133"/>
      <c r="G5306" s="133"/>
      <c r="H5306" s="133"/>
      <c r="I5306" s="133"/>
    </row>
    <row r="5307" spans="1:9" ht="27">
      <c r="A5307" s="123">
        <v>86079900</v>
      </c>
      <c r="B5307" s="124" t="s">
        <v>5127</v>
      </c>
      <c r="C5307" s="125"/>
      <c r="D5307" s="136">
        <v>7.9819000000000004</v>
      </c>
      <c r="E5307" s="136">
        <v>3.0752999999999999</v>
      </c>
      <c r="F5307" s="133"/>
      <c r="G5307" s="133"/>
      <c r="H5307" s="133"/>
      <c r="I5307" s="133"/>
    </row>
    <row r="5308" spans="1:9">
      <c r="A5308" s="123">
        <v>86080011</v>
      </c>
      <c r="B5308" s="124" t="s">
        <v>5128</v>
      </c>
      <c r="C5308" s="125"/>
      <c r="D5308" s="138">
        <v>5.5178000000000003</v>
      </c>
      <c r="E5308" s="138">
        <v>8.6826000000000008</v>
      </c>
      <c r="F5308" s="133"/>
      <c r="G5308" s="133"/>
      <c r="H5308" s="133"/>
      <c r="I5308" s="133"/>
    </row>
    <row r="5309" spans="1:9" ht="27">
      <c r="A5309" s="123">
        <v>86080012</v>
      </c>
      <c r="B5309" s="124" t="s">
        <v>5129</v>
      </c>
      <c r="C5309" s="125"/>
      <c r="D5309" s="136">
        <v>1.1357999999999999</v>
      </c>
      <c r="E5309" s="136">
        <v>10.594099999999999</v>
      </c>
      <c r="F5309" s="133"/>
      <c r="G5309" s="133"/>
      <c r="H5309" s="133"/>
      <c r="I5309" s="133"/>
    </row>
    <row r="5310" spans="1:9">
      <c r="A5310" s="123">
        <v>86080090</v>
      </c>
      <c r="B5310" s="124" t="s">
        <v>5130</v>
      </c>
      <c r="C5310" s="125"/>
      <c r="D5310" s="138">
        <v>0.9325</v>
      </c>
      <c r="E5310" s="138">
        <v>2.4363000000000001</v>
      </c>
      <c r="F5310" s="133"/>
      <c r="G5310" s="133"/>
      <c r="H5310" s="133"/>
      <c r="I5310" s="133"/>
    </row>
    <row r="5311" spans="1:9" ht="27">
      <c r="A5311" s="123">
        <v>86090000</v>
      </c>
      <c r="B5311" s="124" t="s">
        <v>5131</v>
      </c>
      <c r="C5311" s="125"/>
      <c r="D5311" s="138">
        <v>2.3925999999999998</v>
      </c>
      <c r="E5311" s="138">
        <v>2.6297000000000001</v>
      </c>
      <c r="F5311" s="133"/>
      <c r="G5311" s="133"/>
      <c r="H5311" s="133"/>
      <c r="I5311" s="133"/>
    </row>
    <row r="5312" spans="1:9">
      <c r="A5312" s="123">
        <v>87011000</v>
      </c>
      <c r="B5312" s="126" t="s">
        <v>5132</v>
      </c>
      <c r="C5312" s="125"/>
      <c r="D5312" s="136">
        <v>2.4615</v>
      </c>
      <c r="E5312" s="136">
        <v>2.4615</v>
      </c>
      <c r="F5312" s="133"/>
      <c r="G5312" s="133"/>
      <c r="H5312" s="133"/>
      <c r="I5312" s="133"/>
    </row>
    <row r="5313" spans="1:9">
      <c r="A5313" s="123">
        <v>87012400</v>
      </c>
      <c r="B5313" s="126" t="s">
        <v>5133</v>
      </c>
      <c r="C5313" s="125"/>
      <c r="D5313" s="138">
        <v>3.1684000000000001</v>
      </c>
      <c r="E5313" s="138">
        <v>3.3071999999999999</v>
      </c>
      <c r="F5313" s="133"/>
      <c r="G5313" s="133"/>
      <c r="H5313" s="133"/>
      <c r="I5313" s="133"/>
    </row>
    <row r="5314" spans="1:9" ht="27">
      <c r="A5314" s="123">
        <v>87013000</v>
      </c>
      <c r="B5314" s="126" t="s">
        <v>5134</v>
      </c>
      <c r="C5314" s="125"/>
      <c r="D5314" s="138">
        <v>1.5867</v>
      </c>
      <c r="E5314" s="138">
        <v>2.6979000000000002</v>
      </c>
      <c r="F5314" s="133"/>
      <c r="G5314" s="133"/>
      <c r="H5314" s="133"/>
      <c r="I5314" s="133"/>
    </row>
    <row r="5315" spans="1:9">
      <c r="A5315" s="123">
        <v>87019100</v>
      </c>
      <c r="B5315" s="126" t="s">
        <v>5135</v>
      </c>
      <c r="C5315" s="125"/>
      <c r="D5315" s="138">
        <v>4.0255999999999998</v>
      </c>
      <c r="E5315" s="138">
        <v>4.6368</v>
      </c>
      <c r="F5315" s="133"/>
      <c r="G5315" s="133"/>
      <c r="H5315" s="133"/>
      <c r="I5315" s="133"/>
    </row>
    <row r="5316" spans="1:9">
      <c r="A5316" s="123">
        <v>87019200</v>
      </c>
      <c r="B5316" s="126" t="s">
        <v>5136</v>
      </c>
      <c r="C5316" s="125"/>
      <c r="D5316" s="138">
        <v>2.8933</v>
      </c>
      <c r="E5316" s="138">
        <v>4.1237000000000004</v>
      </c>
      <c r="F5316" s="133"/>
      <c r="G5316" s="133"/>
      <c r="H5316" s="133"/>
      <c r="I5316" s="133"/>
    </row>
    <row r="5317" spans="1:9">
      <c r="A5317" s="123">
        <v>87019300</v>
      </c>
      <c r="B5317" s="126" t="s">
        <v>5137</v>
      </c>
      <c r="C5317" s="125"/>
      <c r="D5317" s="136">
        <v>4.3608000000000002</v>
      </c>
      <c r="E5317" s="136">
        <v>4.8977000000000004</v>
      </c>
      <c r="F5317" s="133"/>
      <c r="G5317" s="133"/>
      <c r="H5317" s="133"/>
      <c r="I5317" s="133"/>
    </row>
    <row r="5318" spans="1:9">
      <c r="A5318" s="123">
        <v>87019410</v>
      </c>
      <c r="B5318" s="124" t="s">
        <v>5138</v>
      </c>
      <c r="C5318" s="125"/>
      <c r="D5318" s="138">
        <v>3.5564</v>
      </c>
      <c r="E5318" s="138">
        <v>4.4318</v>
      </c>
      <c r="F5318" s="133"/>
      <c r="G5318" s="133"/>
      <c r="H5318" s="133"/>
      <c r="I5318" s="133"/>
    </row>
    <row r="5319" spans="1:9">
      <c r="A5319" s="123">
        <v>87019490</v>
      </c>
      <c r="B5319" s="124" t="s">
        <v>200</v>
      </c>
      <c r="C5319" s="125"/>
      <c r="D5319" s="136">
        <v>5.7054999999999998</v>
      </c>
      <c r="E5319" s="136">
        <v>5.7054999999999998</v>
      </c>
      <c r="F5319" s="133"/>
      <c r="G5319" s="133"/>
      <c r="H5319" s="133"/>
      <c r="I5319" s="133"/>
    </row>
    <row r="5320" spans="1:9">
      <c r="A5320" s="123">
        <v>87019510</v>
      </c>
      <c r="B5320" s="124" t="s">
        <v>5138</v>
      </c>
      <c r="C5320" s="125"/>
      <c r="D5320" s="138">
        <v>4.1635999999999997</v>
      </c>
      <c r="E5320" s="138">
        <v>4.6561000000000003</v>
      </c>
      <c r="F5320" s="133"/>
      <c r="G5320" s="133"/>
      <c r="H5320" s="133"/>
      <c r="I5320" s="133"/>
    </row>
    <row r="5321" spans="1:9">
      <c r="A5321" s="123">
        <v>87019590</v>
      </c>
      <c r="B5321" s="124" t="s">
        <v>200</v>
      </c>
      <c r="C5321" s="125"/>
      <c r="D5321" s="138">
        <v>4.9417</v>
      </c>
      <c r="E5321" s="138">
        <v>7.9447000000000001</v>
      </c>
      <c r="F5321" s="133"/>
      <c r="G5321" s="133"/>
      <c r="H5321" s="133"/>
      <c r="I5321" s="133"/>
    </row>
    <row r="5322" spans="1:9">
      <c r="A5322" s="123">
        <v>87024090</v>
      </c>
      <c r="B5322" s="124" t="s">
        <v>200</v>
      </c>
      <c r="C5322" s="125"/>
      <c r="D5322" s="136">
        <v>1.835</v>
      </c>
      <c r="E5322" s="136">
        <v>4.5205000000000002</v>
      </c>
      <c r="F5322" s="133"/>
      <c r="G5322" s="133"/>
      <c r="H5322" s="133"/>
      <c r="I5322" s="133"/>
    </row>
    <row r="5323" spans="1:9">
      <c r="A5323" s="123">
        <v>87031000</v>
      </c>
      <c r="B5323" s="124" t="s">
        <v>5139</v>
      </c>
      <c r="C5323" s="125"/>
      <c r="D5323" s="138">
        <v>1.7028000000000001</v>
      </c>
      <c r="E5323" s="138">
        <v>4.1227999999999998</v>
      </c>
      <c r="F5323" s="133"/>
      <c r="G5323" s="133"/>
      <c r="H5323" s="133"/>
      <c r="I5323" s="133"/>
    </row>
    <row r="5324" spans="1:9" ht="27">
      <c r="A5324" s="123">
        <v>87032100</v>
      </c>
      <c r="B5324" s="126" t="s">
        <v>5140</v>
      </c>
      <c r="C5324" s="125"/>
      <c r="D5324" s="136">
        <v>8.0693999999999999</v>
      </c>
      <c r="E5324" s="136">
        <v>8.5685000000000002</v>
      </c>
      <c r="F5324" s="133"/>
      <c r="G5324" s="133"/>
      <c r="H5324" s="133"/>
      <c r="I5324" s="133"/>
    </row>
    <row r="5325" spans="1:9">
      <c r="A5325" s="123">
        <v>87032210</v>
      </c>
      <c r="B5325" s="124" t="s">
        <v>5141</v>
      </c>
      <c r="C5325" s="125"/>
      <c r="D5325" s="138">
        <v>5.3924000000000003</v>
      </c>
      <c r="E5325" s="138">
        <v>6.7137000000000002</v>
      </c>
      <c r="F5325" s="133"/>
      <c r="G5325" s="133"/>
      <c r="H5325" s="133"/>
      <c r="I5325" s="133"/>
    </row>
    <row r="5326" spans="1:9" ht="27">
      <c r="A5326" s="123">
        <v>87032290</v>
      </c>
      <c r="B5326" s="124" t="s">
        <v>5142</v>
      </c>
      <c r="C5326" s="125"/>
      <c r="D5326" s="136">
        <v>8.3417999999999992</v>
      </c>
      <c r="E5326" s="136">
        <v>10.106400000000001</v>
      </c>
      <c r="F5326" s="133"/>
      <c r="G5326" s="133"/>
      <c r="H5326" s="133"/>
      <c r="I5326" s="133"/>
    </row>
    <row r="5327" spans="1:9">
      <c r="A5327" s="123">
        <v>87032310</v>
      </c>
      <c r="B5327" s="124" t="s">
        <v>5143</v>
      </c>
      <c r="C5327" s="125"/>
      <c r="D5327" s="138">
        <v>7.4436</v>
      </c>
      <c r="E5327" s="138">
        <v>7.4436</v>
      </c>
      <c r="F5327" s="133"/>
      <c r="G5327" s="133"/>
      <c r="H5327" s="133"/>
      <c r="I5327" s="133"/>
    </row>
    <row r="5328" spans="1:9" ht="27">
      <c r="A5328" s="123">
        <v>87032390</v>
      </c>
      <c r="B5328" s="124" t="s">
        <v>5144</v>
      </c>
      <c r="C5328" s="125"/>
      <c r="D5328" s="138">
        <v>9.9103999999999992</v>
      </c>
      <c r="E5328" s="138">
        <v>11.1913</v>
      </c>
      <c r="F5328" s="133"/>
      <c r="G5328" s="133"/>
      <c r="H5328" s="133"/>
      <c r="I5328" s="133"/>
    </row>
    <row r="5329" spans="1:9" ht="27">
      <c r="A5329" s="123">
        <v>87034000</v>
      </c>
      <c r="B5329" s="126" t="s">
        <v>5145</v>
      </c>
      <c r="C5329" s="125"/>
      <c r="D5329" s="138">
        <v>13.2416</v>
      </c>
      <c r="E5329" s="138">
        <v>14.5657</v>
      </c>
      <c r="F5329" s="133"/>
      <c r="G5329" s="133"/>
      <c r="H5329" s="133"/>
      <c r="I5329" s="133"/>
    </row>
    <row r="5330" spans="1:9" ht="27">
      <c r="A5330" s="123">
        <v>87036000</v>
      </c>
      <c r="B5330" s="126" t="s">
        <v>5145</v>
      </c>
      <c r="C5330" s="125"/>
      <c r="D5330" s="138">
        <v>13.495799999999999</v>
      </c>
      <c r="E5330" s="138">
        <v>14.0631</v>
      </c>
      <c r="F5330" s="133"/>
      <c r="G5330" s="133"/>
      <c r="H5330" s="133"/>
      <c r="I5330" s="133"/>
    </row>
    <row r="5331" spans="1:9" ht="27">
      <c r="A5331" s="123">
        <v>87038000</v>
      </c>
      <c r="B5331" s="126" t="s">
        <v>5146</v>
      </c>
      <c r="C5331" s="125"/>
      <c r="D5331" s="136">
        <v>3.5224000000000002</v>
      </c>
      <c r="E5331" s="136">
        <v>4.1477000000000004</v>
      </c>
      <c r="F5331" s="133"/>
      <c r="G5331" s="133"/>
      <c r="H5331" s="133"/>
      <c r="I5331" s="133"/>
    </row>
    <row r="5332" spans="1:9">
      <c r="A5332" s="123">
        <v>87041090</v>
      </c>
      <c r="B5332" s="124" t="s">
        <v>5147</v>
      </c>
      <c r="C5332" s="125"/>
      <c r="D5332" s="138">
        <v>5.5002000000000004</v>
      </c>
      <c r="E5332" s="138">
        <v>5.5955000000000004</v>
      </c>
      <c r="F5332" s="133"/>
      <c r="G5332" s="133"/>
      <c r="H5332" s="133"/>
      <c r="I5332" s="133"/>
    </row>
    <row r="5333" spans="1:9" ht="27">
      <c r="A5333" s="123">
        <v>87042110</v>
      </c>
      <c r="B5333" s="124" t="s">
        <v>5148</v>
      </c>
      <c r="C5333" s="125"/>
      <c r="D5333" s="136">
        <v>6.0427999999999997</v>
      </c>
      <c r="E5333" s="136">
        <v>6.3825000000000003</v>
      </c>
      <c r="F5333" s="133"/>
      <c r="G5333" s="133"/>
      <c r="H5333" s="133"/>
      <c r="I5333" s="133"/>
    </row>
    <row r="5334" spans="1:9">
      <c r="A5334" s="123">
        <v>87042190</v>
      </c>
      <c r="B5334" s="124" t="s">
        <v>5149</v>
      </c>
      <c r="C5334" s="125"/>
      <c r="D5334" s="138">
        <v>5.1684000000000001</v>
      </c>
      <c r="E5334" s="138">
        <v>5.4835000000000003</v>
      </c>
      <c r="F5334" s="133"/>
      <c r="G5334" s="133"/>
      <c r="H5334" s="133"/>
      <c r="I5334" s="133"/>
    </row>
    <row r="5335" spans="1:9" ht="27">
      <c r="A5335" s="123">
        <v>87042210</v>
      </c>
      <c r="B5335" s="124" t="s">
        <v>5150</v>
      </c>
      <c r="C5335" s="125"/>
      <c r="D5335" s="136">
        <v>9.4311000000000007</v>
      </c>
      <c r="E5335" s="136">
        <v>9.4311000000000007</v>
      </c>
      <c r="F5335" s="133"/>
      <c r="G5335" s="133"/>
      <c r="H5335" s="133"/>
      <c r="I5335" s="133"/>
    </row>
    <row r="5336" spans="1:9">
      <c r="A5336" s="123">
        <v>87043120</v>
      </c>
      <c r="B5336" s="124" t="s">
        <v>5151</v>
      </c>
      <c r="C5336" s="125"/>
      <c r="D5336" s="138">
        <v>4.5084</v>
      </c>
      <c r="E5336" s="138">
        <v>5.7992999999999997</v>
      </c>
      <c r="F5336" s="133"/>
      <c r="G5336" s="133"/>
      <c r="H5336" s="133"/>
      <c r="I5336" s="133"/>
    </row>
    <row r="5337" spans="1:9" ht="27">
      <c r="A5337" s="123">
        <v>87043190</v>
      </c>
      <c r="B5337" s="124" t="s">
        <v>5152</v>
      </c>
      <c r="C5337" s="125"/>
      <c r="D5337" s="136">
        <v>7.8775000000000004</v>
      </c>
      <c r="E5337" s="136">
        <v>7.8775000000000004</v>
      </c>
      <c r="F5337" s="133"/>
      <c r="G5337" s="133"/>
      <c r="H5337" s="133"/>
      <c r="I5337" s="133"/>
    </row>
    <row r="5338" spans="1:9">
      <c r="A5338" s="123">
        <v>87045100</v>
      </c>
      <c r="B5338" s="126" t="s">
        <v>5153</v>
      </c>
      <c r="C5338" s="125"/>
      <c r="D5338" s="138">
        <v>8.8177000000000003</v>
      </c>
      <c r="E5338" s="138">
        <v>13.5266</v>
      </c>
      <c r="F5338" s="133"/>
      <c r="G5338" s="133"/>
      <c r="H5338" s="133"/>
      <c r="I5338" s="133"/>
    </row>
    <row r="5339" spans="1:9" ht="27">
      <c r="A5339" s="123">
        <v>87046000</v>
      </c>
      <c r="B5339" s="126" t="s">
        <v>5154</v>
      </c>
      <c r="C5339" s="125"/>
      <c r="D5339" s="138">
        <v>3.0882999999999998</v>
      </c>
      <c r="E5339" s="138">
        <v>3.4651999999999998</v>
      </c>
      <c r="F5339" s="133"/>
      <c r="G5339" s="133"/>
      <c r="H5339" s="133"/>
      <c r="I5339" s="133"/>
    </row>
    <row r="5340" spans="1:9" ht="27">
      <c r="A5340" s="123">
        <v>87051020</v>
      </c>
      <c r="B5340" s="124" t="s">
        <v>5155</v>
      </c>
      <c r="C5340" s="125"/>
      <c r="D5340" s="138">
        <v>3.4788999999999999</v>
      </c>
      <c r="E5340" s="138">
        <v>4.4276999999999997</v>
      </c>
      <c r="F5340" s="133"/>
      <c r="G5340" s="133"/>
      <c r="H5340" s="133"/>
      <c r="I5340" s="133"/>
    </row>
    <row r="5341" spans="1:9" ht="27">
      <c r="A5341" s="123">
        <v>87051030</v>
      </c>
      <c r="B5341" s="124" t="s">
        <v>5156</v>
      </c>
      <c r="C5341" s="125"/>
      <c r="D5341" s="138">
        <v>2.5264000000000002</v>
      </c>
      <c r="E5341" s="138">
        <v>2.7002999999999999</v>
      </c>
      <c r="F5341" s="133"/>
      <c r="G5341" s="133"/>
      <c r="H5341" s="133"/>
      <c r="I5341" s="133"/>
    </row>
    <row r="5342" spans="1:9" ht="27">
      <c r="A5342" s="123">
        <v>87051090</v>
      </c>
      <c r="B5342" s="124" t="s">
        <v>5157</v>
      </c>
      <c r="C5342" s="125"/>
      <c r="D5342" s="136">
        <v>2.6924000000000001</v>
      </c>
      <c r="E5342" s="136">
        <v>2.6924000000000001</v>
      </c>
      <c r="F5342" s="133"/>
      <c r="G5342" s="133"/>
      <c r="H5342" s="133"/>
      <c r="I5342" s="133"/>
    </row>
    <row r="5343" spans="1:9">
      <c r="A5343" s="123">
        <v>87059090</v>
      </c>
      <c r="B5343" s="124" t="s">
        <v>5158</v>
      </c>
      <c r="C5343" s="125"/>
      <c r="D5343" s="138">
        <v>11.143700000000001</v>
      </c>
      <c r="E5343" s="138">
        <v>16.918800000000001</v>
      </c>
      <c r="F5343" s="133"/>
      <c r="G5343" s="133"/>
      <c r="H5343" s="133"/>
      <c r="I5343" s="133"/>
    </row>
    <row r="5344" spans="1:9" ht="27">
      <c r="A5344" s="123">
        <v>87071000</v>
      </c>
      <c r="B5344" s="124" t="s">
        <v>5159</v>
      </c>
      <c r="C5344" s="125"/>
      <c r="D5344" s="136">
        <v>9.7996999999999996</v>
      </c>
      <c r="E5344" s="136">
        <v>10.4414</v>
      </c>
      <c r="F5344" s="133"/>
      <c r="G5344" s="133"/>
      <c r="H5344" s="133"/>
      <c r="I5344" s="133"/>
    </row>
    <row r="5345" spans="1:9" ht="27">
      <c r="A5345" s="123">
        <v>87079010</v>
      </c>
      <c r="B5345" s="124" t="s">
        <v>5160</v>
      </c>
      <c r="C5345" s="125"/>
      <c r="D5345" s="138">
        <v>4.3777999999999997</v>
      </c>
      <c r="E5345" s="138">
        <v>9.1076999999999995</v>
      </c>
      <c r="F5345" s="133"/>
      <c r="G5345" s="133"/>
      <c r="H5345" s="133"/>
      <c r="I5345" s="133"/>
    </row>
    <row r="5346" spans="1:9" ht="27">
      <c r="A5346" s="123">
        <v>87079090</v>
      </c>
      <c r="B5346" s="124" t="s">
        <v>5161</v>
      </c>
      <c r="C5346" s="125"/>
      <c r="D5346" s="138">
        <v>1.9469000000000001</v>
      </c>
      <c r="E5346" s="138">
        <v>6.7115</v>
      </c>
      <c r="F5346" s="133"/>
      <c r="G5346" s="133"/>
      <c r="H5346" s="133"/>
      <c r="I5346" s="133"/>
    </row>
    <row r="5347" spans="1:9">
      <c r="A5347" s="123">
        <v>87081000</v>
      </c>
      <c r="B5347" s="126" t="s">
        <v>5162</v>
      </c>
      <c r="C5347" s="125"/>
      <c r="D5347" s="138">
        <v>8.7795000000000005</v>
      </c>
      <c r="E5347" s="138">
        <v>8.2439</v>
      </c>
      <c r="F5347" s="133"/>
      <c r="G5347" s="133"/>
      <c r="H5347" s="133"/>
      <c r="I5347" s="133"/>
    </row>
    <row r="5348" spans="1:9" ht="27">
      <c r="A5348" s="123">
        <v>87082100</v>
      </c>
      <c r="B5348" s="124" t="s">
        <v>5163</v>
      </c>
      <c r="C5348" s="125"/>
      <c r="D5348" s="138">
        <v>2.2475999999999998</v>
      </c>
      <c r="E5348" s="138">
        <v>5.3598999999999997</v>
      </c>
      <c r="F5348" s="133"/>
      <c r="G5348" s="133"/>
      <c r="H5348" s="133"/>
      <c r="I5348" s="133"/>
    </row>
    <row r="5349" spans="1:9" ht="27">
      <c r="A5349" s="123">
        <v>87082200</v>
      </c>
      <c r="B5349" s="126" t="s">
        <v>5164</v>
      </c>
      <c r="C5349" s="125"/>
      <c r="D5349" s="138">
        <v>2.0287000000000002</v>
      </c>
      <c r="E5349" s="138">
        <v>7.1368</v>
      </c>
      <c r="F5349" s="133"/>
      <c r="G5349" s="133"/>
      <c r="H5349" s="133"/>
      <c r="I5349" s="133"/>
    </row>
    <row r="5350" spans="1:9">
      <c r="A5350" s="123">
        <v>87082911</v>
      </c>
      <c r="B5350" s="124" t="s">
        <v>5165</v>
      </c>
      <c r="C5350" s="125"/>
      <c r="D5350" s="136">
        <v>2.8007</v>
      </c>
      <c r="E5350" s="136">
        <v>14.6745</v>
      </c>
      <c r="F5350" s="133"/>
      <c r="G5350" s="133"/>
      <c r="H5350" s="133"/>
      <c r="I5350" s="133"/>
    </row>
    <row r="5351" spans="1:9">
      <c r="A5351" s="123">
        <v>87082912</v>
      </c>
      <c r="B5351" s="124" t="s">
        <v>5166</v>
      </c>
      <c r="C5351" s="125"/>
      <c r="D5351" s="138">
        <v>3.3531</v>
      </c>
      <c r="E5351" s="138">
        <v>6.2213000000000003</v>
      </c>
      <c r="F5351" s="133"/>
      <c r="G5351" s="133"/>
      <c r="H5351" s="133"/>
      <c r="I5351" s="133"/>
    </row>
    <row r="5352" spans="1:9">
      <c r="A5352" s="123">
        <v>87082913</v>
      </c>
      <c r="B5352" s="124" t="s">
        <v>5167</v>
      </c>
      <c r="C5352" s="125"/>
      <c r="D5352" s="138">
        <v>22.472200000000001</v>
      </c>
      <c r="E5352" s="138">
        <v>33.717500000000001</v>
      </c>
      <c r="F5352" s="133"/>
      <c r="G5352" s="133"/>
      <c r="H5352" s="133"/>
      <c r="I5352" s="133"/>
    </row>
    <row r="5353" spans="1:9" ht="27">
      <c r="A5353" s="123">
        <v>87082914</v>
      </c>
      <c r="B5353" s="124" t="s">
        <v>5168</v>
      </c>
      <c r="C5353" s="125"/>
      <c r="D5353" s="136">
        <v>2.7006999999999999</v>
      </c>
      <c r="E5353" s="136">
        <v>6.0110000000000001</v>
      </c>
      <c r="F5353" s="133"/>
      <c r="G5353" s="133"/>
      <c r="H5353" s="133"/>
      <c r="I5353" s="133"/>
    </row>
    <row r="5354" spans="1:9">
      <c r="A5354" s="123">
        <v>87082919</v>
      </c>
      <c r="B5354" s="124" t="s">
        <v>5169</v>
      </c>
      <c r="C5354" s="125"/>
      <c r="D5354" s="138">
        <v>1.3684000000000001</v>
      </c>
      <c r="E5354" s="138">
        <v>3.1680000000000001</v>
      </c>
      <c r="F5354" s="133"/>
      <c r="G5354" s="133"/>
      <c r="H5354" s="133"/>
      <c r="I5354" s="133"/>
    </row>
    <row r="5355" spans="1:9">
      <c r="A5355" s="123">
        <v>87082991</v>
      </c>
      <c r="B5355" s="124" t="s">
        <v>5165</v>
      </c>
      <c r="C5355" s="125"/>
      <c r="D5355" s="138">
        <v>1.4496</v>
      </c>
      <c r="E5355" s="138">
        <v>11.4336</v>
      </c>
      <c r="F5355" s="133"/>
      <c r="G5355" s="133"/>
      <c r="H5355" s="133"/>
      <c r="I5355" s="133"/>
    </row>
    <row r="5356" spans="1:9" ht="27">
      <c r="A5356" s="123">
        <v>87082992</v>
      </c>
      <c r="B5356" s="124" t="s">
        <v>5170</v>
      </c>
      <c r="C5356" s="125"/>
      <c r="D5356" s="138">
        <v>2.1345999999999998</v>
      </c>
      <c r="E5356" s="138">
        <v>2.9304000000000001</v>
      </c>
      <c r="F5356" s="133"/>
      <c r="G5356" s="133"/>
      <c r="H5356" s="133"/>
      <c r="I5356" s="133"/>
    </row>
    <row r="5357" spans="1:9">
      <c r="A5357" s="123">
        <v>87082993</v>
      </c>
      <c r="B5357" s="124" t="s">
        <v>5171</v>
      </c>
      <c r="C5357" s="125"/>
      <c r="D5357" s="136">
        <v>9.3196999999999992</v>
      </c>
      <c r="E5357" s="136">
        <v>33.508600000000001</v>
      </c>
      <c r="F5357" s="133"/>
      <c r="G5357" s="133"/>
      <c r="H5357" s="133"/>
      <c r="I5357" s="133"/>
    </row>
    <row r="5358" spans="1:9" ht="27">
      <c r="A5358" s="123">
        <v>87082994</v>
      </c>
      <c r="B5358" s="124" t="s">
        <v>5172</v>
      </c>
      <c r="C5358" s="125"/>
      <c r="D5358" s="138">
        <v>1.8837999999999999</v>
      </c>
      <c r="E5358" s="138">
        <v>1.8837999999999999</v>
      </c>
      <c r="F5358" s="133"/>
      <c r="G5358" s="133"/>
      <c r="H5358" s="133"/>
      <c r="I5358" s="133"/>
    </row>
    <row r="5359" spans="1:9" ht="27">
      <c r="A5359" s="123">
        <v>87082995</v>
      </c>
      <c r="B5359" s="124" t="s">
        <v>5173</v>
      </c>
      <c r="C5359" s="125"/>
      <c r="D5359" s="138">
        <v>2.3403999999999998</v>
      </c>
      <c r="E5359" s="138">
        <v>5.5670999999999999</v>
      </c>
      <c r="F5359" s="133"/>
      <c r="G5359" s="133"/>
      <c r="H5359" s="133"/>
      <c r="I5359" s="133"/>
    </row>
    <row r="5360" spans="1:9" ht="27">
      <c r="A5360" s="123">
        <v>87082999</v>
      </c>
      <c r="B5360" s="124" t="s">
        <v>5174</v>
      </c>
      <c r="C5360" s="125"/>
      <c r="D5360" s="136">
        <v>2.4407000000000001</v>
      </c>
      <c r="E5360" s="136">
        <v>3.6089000000000002</v>
      </c>
      <c r="F5360" s="133"/>
      <c r="G5360" s="133"/>
      <c r="H5360" s="133"/>
      <c r="I5360" s="133"/>
    </row>
    <row r="5361" spans="1:9" ht="27">
      <c r="A5361" s="123">
        <v>87083011</v>
      </c>
      <c r="B5361" s="124" t="s">
        <v>5160</v>
      </c>
      <c r="C5361" s="125"/>
      <c r="D5361" s="138">
        <v>2.1128999999999998</v>
      </c>
      <c r="E5361" s="138">
        <v>3.7004000000000001</v>
      </c>
      <c r="F5361" s="133"/>
      <c r="G5361" s="133"/>
      <c r="H5361" s="133"/>
      <c r="I5361" s="133"/>
    </row>
    <row r="5362" spans="1:9" ht="27">
      <c r="A5362" s="123">
        <v>87083019</v>
      </c>
      <c r="B5362" s="124" t="s">
        <v>5175</v>
      </c>
      <c r="C5362" s="125"/>
      <c r="D5362" s="138">
        <v>2.3835000000000002</v>
      </c>
      <c r="E5362" s="138">
        <v>3.7808999999999999</v>
      </c>
      <c r="F5362" s="133"/>
      <c r="G5362" s="133"/>
      <c r="H5362" s="133"/>
      <c r="I5362" s="133"/>
    </row>
    <row r="5363" spans="1:9" ht="27">
      <c r="A5363" s="123">
        <v>87083090</v>
      </c>
      <c r="B5363" s="124" t="s">
        <v>5176</v>
      </c>
      <c r="C5363" s="125"/>
      <c r="D5363" s="136">
        <v>8.3872</v>
      </c>
      <c r="E5363" s="136">
        <v>8.6095000000000006</v>
      </c>
      <c r="F5363" s="133"/>
      <c r="G5363" s="133"/>
      <c r="H5363" s="133"/>
      <c r="I5363" s="133"/>
    </row>
    <row r="5364" spans="1:9">
      <c r="A5364" s="123">
        <v>87084011</v>
      </c>
      <c r="B5364" s="124" t="s">
        <v>5177</v>
      </c>
      <c r="C5364" s="125"/>
      <c r="D5364" s="136">
        <v>5.8034999999999997</v>
      </c>
      <c r="E5364" s="136">
        <v>11.0055</v>
      </c>
      <c r="F5364" s="133"/>
      <c r="G5364" s="133"/>
      <c r="H5364" s="133"/>
      <c r="I5364" s="133"/>
    </row>
    <row r="5365" spans="1:9">
      <c r="A5365" s="123">
        <v>87084019</v>
      </c>
      <c r="B5365" s="124" t="s">
        <v>5178</v>
      </c>
      <c r="C5365" s="125"/>
      <c r="D5365" s="138">
        <v>13.996499999999999</v>
      </c>
      <c r="E5365" s="138">
        <v>16.5153</v>
      </c>
      <c r="F5365" s="133"/>
      <c r="G5365" s="133"/>
      <c r="H5365" s="133"/>
      <c r="I5365" s="133"/>
    </row>
    <row r="5366" spans="1:9">
      <c r="A5366" s="123">
        <v>87084080</v>
      </c>
      <c r="B5366" s="124" t="s">
        <v>5179</v>
      </c>
      <c r="C5366" s="125"/>
      <c r="D5366" s="136">
        <v>4.8601000000000001</v>
      </c>
      <c r="E5366" s="136">
        <v>8.5302000000000007</v>
      </c>
      <c r="F5366" s="133"/>
      <c r="G5366" s="133"/>
      <c r="H5366" s="133"/>
      <c r="I5366" s="133"/>
    </row>
    <row r="5367" spans="1:9">
      <c r="A5367" s="123">
        <v>87084090</v>
      </c>
      <c r="B5367" s="124" t="s">
        <v>5180</v>
      </c>
      <c r="C5367" s="125"/>
      <c r="D5367" s="136">
        <v>2.8997000000000002</v>
      </c>
      <c r="E5367" s="136">
        <v>4.2918000000000003</v>
      </c>
      <c r="F5367" s="133"/>
      <c r="G5367" s="133"/>
      <c r="H5367" s="133"/>
      <c r="I5367" s="133"/>
    </row>
    <row r="5368" spans="1:9">
      <c r="A5368" s="123">
        <v>87085011</v>
      </c>
      <c r="B5368" s="124" t="s">
        <v>5181</v>
      </c>
      <c r="C5368" s="125"/>
      <c r="D5368" s="136">
        <v>3.7115999999999998</v>
      </c>
      <c r="E5368" s="136">
        <v>7.5525000000000002</v>
      </c>
      <c r="F5368" s="133"/>
      <c r="G5368" s="133"/>
      <c r="H5368" s="133"/>
      <c r="I5368" s="133"/>
    </row>
    <row r="5369" spans="1:9">
      <c r="A5369" s="123">
        <v>87085012</v>
      </c>
      <c r="B5369" s="124" t="s">
        <v>5182</v>
      </c>
      <c r="C5369" s="125"/>
      <c r="D5369" s="136">
        <v>4.0381999999999998</v>
      </c>
      <c r="E5369" s="136">
        <v>5.9165999999999999</v>
      </c>
      <c r="F5369" s="133"/>
      <c r="G5369" s="133"/>
      <c r="H5369" s="133"/>
      <c r="I5369" s="133"/>
    </row>
    <row r="5370" spans="1:9">
      <c r="A5370" s="123">
        <v>87085019</v>
      </c>
      <c r="B5370" s="124" t="s">
        <v>5183</v>
      </c>
      <c r="C5370" s="125"/>
      <c r="D5370" s="138">
        <v>4.3539000000000003</v>
      </c>
      <c r="E5370" s="138">
        <v>8.0312999999999999</v>
      </c>
      <c r="F5370" s="133"/>
      <c r="G5370" s="133"/>
      <c r="H5370" s="133"/>
      <c r="I5370" s="133"/>
    </row>
    <row r="5371" spans="1:9" ht="27">
      <c r="A5371" s="123">
        <v>87085080</v>
      </c>
      <c r="B5371" s="124" t="s">
        <v>5184</v>
      </c>
      <c r="C5371" s="125"/>
      <c r="D5371" s="136">
        <v>2.2355999999999998</v>
      </c>
      <c r="E5371" s="136">
        <v>4.9555999999999996</v>
      </c>
      <c r="F5371" s="133"/>
      <c r="G5371" s="133"/>
      <c r="H5371" s="133"/>
      <c r="I5371" s="133"/>
    </row>
    <row r="5372" spans="1:9">
      <c r="A5372" s="123">
        <v>87085091</v>
      </c>
      <c r="B5372" s="124" t="s">
        <v>5185</v>
      </c>
      <c r="C5372" s="125"/>
      <c r="D5372" s="138">
        <v>2.1002000000000001</v>
      </c>
      <c r="E5372" s="138">
        <v>3.5324</v>
      </c>
      <c r="F5372" s="133"/>
      <c r="G5372" s="133"/>
      <c r="H5372" s="133"/>
      <c r="I5372" s="133"/>
    </row>
    <row r="5373" spans="1:9" ht="27">
      <c r="A5373" s="123">
        <v>87085099</v>
      </c>
      <c r="B5373" s="124" t="s">
        <v>5186</v>
      </c>
      <c r="C5373" s="125"/>
      <c r="D5373" s="136">
        <v>0.93300000000000005</v>
      </c>
      <c r="E5373" s="136">
        <v>1.3835</v>
      </c>
      <c r="F5373" s="133"/>
      <c r="G5373" s="133"/>
      <c r="H5373" s="133"/>
      <c r="I5373" s="133"/>
    </row>
    <row r="5374" spans="1:9">
      <c r="A5374" s="123">
        <v>87087010</v>
      </c>
      <c r="B5374" s="124" t="s">
        <v>5187</v>
      </c>
      <c r="C5374" s="125"/>
      <c r="D5374" s="138">
        <v>1.2898000000000001</v>
      </c>
      <c r="E5374" s="138">
        <v>3.0581999999999998</v>
      </c>
      <c r="F5374" s="133"/>
      <c r="G5374" s="133"/>
      <c r="H5374" s="133"/>
      <c r="I5374" s="133"/>
    </row>
    <row r="5375" spans="1:9" ht="27">
      <c r="A5375" s="123">
        <v>87087090</v>
      </c>
      <c r="B5375" s="124" t="s">
        <v>5188</v>
      </c>
      <c r="C5375" s="125"/>
      <c r="D5375" s="136">
        <v>2.6421000000000001</v>
      </c>
      <c r="E5375" s="136">
        <v>3.4759000000000002</v>
      </c>
      <c r="F5375" s="133"/>
      <c r="G5375" s="133"/>
      <c r="H5375" s="133"/>
      <c r="I5375" s="133"/>
    </row>
    <row r="5376" spans="1:9">
      <c r="A5376" s="123">
        <v>87088000</v>
      </c>
      <c r="B5376" s="124" t="s">
        <v>5189</v>
      </c>
      <c r="C5376" s="125"/>
      <c r="D5376" s="138">
        <v>3.3435999999999999</v>
      </c>
      <c r="E5376" s="138">
        <v>6.5286</v>
      </c>
      <c r="F5376" s="133"/>
      <c r="G5376" s="133"/>
      <c r="H5376" s="133"/>
      <c r="I5376" s="133"/>
    </row>
    <row r="5377" spans="1:9" ht="27">
      <c r="A5377" s="123">
        <v>87089100</v>
      </c>
      <c r="B5377" s="124" t="s">
        <v>5190</v>
      </c>
      <c r="C5377" s="125"/>
      <c r="D5377" s="136">
        <v>3.9411</v>
      </c>
      <c r="E5377" s="136">
        <v>7.0266999999999999</v>
      </c>
      <c r="F5377" s="133"/>
      <c r="G5377" s="133"/>
      <c r="H5377" s="133"/>
      <c r="I5377" s="133"/>
    </row>
    <row r="5378" spans="1:9" ht="27">
      <c r="A5378" s="123">
        <v>87089200</v>
      </c>
      <c r="B5378" s="124" t="s">
        <v>5191</v>
      </c>
      <c r="C5378" s="125"/>
      <c r="D5378" s="138">
        <v>2.4771000000000001</v>
      </c>
      <c r="E5378" s="138">
        <v>6.4661</v>
      </c>
      <c r="F5378" s="133"/>
      <c r="G5378" s="133"/>
      <c r="H5378" s="133"/>
      <c r="I5378" s="133"/>
    </row>
    <row r="5379" spans="1:9" ht="27">
      <c r="A5379" s="123">
        <v>87089300</v>
      </c>
      <c r="B5379" s="124" t="s">
        <v>5192</v>
      </c>
      <c r="C5379" s="125"/>
      <c r="D5379" s="136">
        <v>4.0156999999999998</v>
      </c>
      <c r="E5379" s="136">
        <v>9.2963000000000005</v>
      </c>
      <c r="F5379" s="133"/>
      <c r="G5379" s="133"/>
      <c r="H5379" s="133"/>
      <c r="I5379" s="133"/>
    </row>
    <row r="5380" spans="1:9">
      <c r="A5380" s="123">
        <v>87089411</v>
      </c>
      <c r="B5380" s="124" t="s">
        <v>5193</v>
      </c>
      <c r="C5380" s="125"/>
      <c r="D5380" s="138">
        <v>8.2478999999999996</v>
      </c>
      <c r="E5380" s="138">
        <v>13.202199999999999</v>
      </c>
      <c r="F5380" s="133"/>
      <c r="G5380" s="133"/>
      <c r="H5380" s="133"/>
      <c r="I5380" s="133"/>
    </row>
    <row r="5381" spans="1:9" ht="27">
      <c r="A5381" s="123">
        <v>87089412</v>
      </c>
      <c r="B5381" s="124" t="s">
        <v>5194</v>
      </c>
      <c r="C5381" s="125"/>
      <c r="D5381" s="136">
        <v>4.4543999999999997</v>
      </c>
      <c r="E5381" s="136">
        <v>5.7302999999999997</v>
      </c>
      <c r="F5381" s="133"/>
      <c r="G5381" s="133"/>
      <c r="H5381" s="133"/>
      <c r="I5381" s="133"/>
    </row>
    <row r="5382" spans="1:9">
      <c r="A5382" s="123">
        <v>87089413</v>
      </c>
      <c r="B5382" s="124" t="s">
        <v>5195</v>
      </c>
      <c r="C5382" s="125"/>
      <c r="D5382" s="138">
        <v>6.4762000000000004</v>
      </c>
      <c r="E5382" s="138">
        <v>11.4032</v>
      </c>
      <c r="F5382" s="133"/>
      <c r="G5382" s="133"/>
      <c r="H5382" s="133"/>
      <c r="I5382" s="133"/>
    </row>
    <row r="5383" spans="1:9" ht="27">
      <c r="A5383" s="123">
        <v>87089481</v>
      </c>
      <c r="B5383" s="124" t="s">
        <v>5196</v>
      </c>
      <c r="C5383" s="125"/>
      <c r="D5383" s="136">
        <v>3.3921000000000001</v>
      </c>
      <c r="E5383" s="136">
        <v>18.681899999999999</v>
      </c>
      <c r="F5383" s="133"/>
      <c r="G5383" s="133"/>
      <c r="H5383" s="133"/>
      <c r="I5383" s="133"/>
    </row>
    <row r="5384" spans="1:9">
      <c r="A5384" s="123">
        <v>87089482</v>
      </c>
      <c r="B5384" s="124" t="s">
        <v>5197</v>
      </c>
      <c r="C5384" s="125"/>
      <c r="D5384" s="138">
        <v>5.4451999999999998</v>
      </c>
      <c r="E5384" s="138">
        <v>7.8765999999999998</v>
      </c>
      <c r="F5384" s="133"/>
      <c r="G5384" s="133"/>
      <c r="H5384" s="133"/>
      <c r="I5384" s="133"/>
    </row>
    <row r="5385" spans="1:9" ht="27">
      <c r="A5385" s="123">
        <v>87089483</v>
      </c>
      <c r="B5385" s="124" t="s">
        <v>5198</v>
      </c>
      <c r="C5385" s="125"/>
      <c r="D5385" s="136">
        <v>2.7968000000000002</v>
      </c>
      <c r="E5385" s="136">
        <v>7.0484</v>
      </c>
      <c r="F5385" s="133"/>
      <c r="G5385" s="133"/>
      <c r="H5385" s="133"/>
      <c r="I5385" s="133"/>
    </row>
    <row r="5386" spans="1:9">
      <c r="A5386" s="123">
        <v>87089490</v>
      </c>
      <c r="B5386" s="124" t="s">
        <v>5199</v>
      </c>
      <c r="C5386" s="125"/>
      <c r="D5386" s="138">
        <v>15.914300000000001</v>
      </c>
      <c r="E5386" s="138">
        <v>27.045300000000001</v>
      </c>
      <c r="F5386" s="133"/>
      <c r="G5386" s="133"/>
      <c r="H5386" s="133"/>
      <c r="I5386" s="133"/>
    </row>
    <row r="5387" spans="1:9" ht="27">
      <c r="A5387" s="123">
        <v>87089510</v>
      </c>
      <c r="B5387" s="124" t="s">
        <v>5200</v>
      </c>
      <c r="C5387" s="125"/>
      <c r="D5387" s="138">
        <v>13.050800000000001</v>
      </c>
      <c r="E5387" s="138">
        <v>20.320799999999998</v>
      </c>
      <c r="F5387" s="133"/>
      <c r="G5387" s="133"/>
      <c r="H5387" s="133"/>
      <c r="I5387" s="133"/>
    </row>
    <row r="5388" spans="1:9">
      <c r="A5388" s="123">
        <v>87089521</v>
      </c>
      <c r="B5388" s="124" t="s">
        <v>5201</v>
      </c>
      <c r="C5388" s="125"/>
      <c r="D5388" s="138">
        <v>13.7727</v>
      </c>
      <c r="E5388" s="138">
        <v>18.842700000000001</v>
      </c>
      <c r="F5388" s="133"/>
      <c r="G5388" s="133"/>
      <c r="H5388" s="133"/>
      <c r="I5388" s="133"/>
    </row>
    <row r="5389" spans="1:9" ht="27">
      <c r="A5389" s="123">
        <v>87089522</v>
      </c>
      <c r="B5389" s="124" t="s">
        <v>5202</v>
      </c>
      <c r="C5389" s="125"/>
      <c r="D5389" s="136">
        <v>5.3734000000000002</v>
      </c>
      <c r="E5389" s="136">
        <v>9.0204000000000004</v>
      </c>
      <c r="F5389" s="133"/>
      <c r="G5389" s="133"/>
      <c r="H5389" s="133"/>
      <c r="I5389" s="133"/>
    </row>
    <row r="5390" spans="1:9">
      <c r="A5390" s="123">
        <v>87089529</v>
      </c>
      <c r="B5390" s="124" t="s">
        <v>5203</v>
      </c>
      <c r="C5390" s="125"/>
      <c r="D5390" s="136">
        <v>3.5605000000000002</v>
      </c>
      <c r="E5390" s="136">
        <v>7.8033000000000001</v>
      </c>
      <c r="F5390" s="133"/>
      <c r="G5390" s="133"/>
      <c r="H5390" s="133"/>
      <c r="I5390" s="133"/>
    </row>
    <row r="5391" spans="1:9">
      <c r="A5391" s="123">
        <v>87089910</v>
      </c>
      <c r="B5391" s="124" t="s">
        <v>5204</v>
      </c>
      <c r="C5391" s="125"/>
      <c r="D5391" s="136">
        <v>2.9782000000000002</v>
      </c>
      <c r="E5391" s="136">
        <v>4.8807999999999998</v>
      </c>
      <c r="F5391" s="133"/>
      <c r="G5391" s="133"/>
      <c r="H5391" s="133"/>
      <c r="I5391" s="133"/>
    </row>
    <row r="5392" spans="1:9">
      <c r="A5392" s="123">
        <v>87089990</v>
      </c>
      <c r="B5392" s="124" t="s">
        <v>5205</v>
      </c>
      <c r="C5392" s="125"/>
      <c r="D5392" s="136">
        <v>4.3647999999999998</v>
      </c>
      <c r="E5392" s="136">
        <v>10.4122</v>
      </c>
      <c r="F5392" s="133"/>
      <c r="G5392" s="133"/>
      <c r="H5392" s="133"/>
      <c r="I5392" s="133"/>
    </row>
    <row r="5393" spans="1:9">
      <c r="A5393" s="123">
        <v>87091100</v>
      </c>
      <c r="B5393" s="124" t="s">
        <v>5206</v>
      </c>
      <c r="C5393" s="125"/>
      <c r="D5393" s="136">
        <v>2.5943999999999998</v>
      </c>
      <c r="E5393" s="136">
        <v>6.5717999999999996</v>
      </c>
      <c r="F5393" s="133"/>
      <c r="G5393" s="133"/>
      <c r="H5393" s="133"/>
      <c r="I5393" s="133"/>
    </row>
    <row r="5394" spans="1:9">
      <c r="A5394" s="123">
        <v>87091900</v>
      </c>
      <c r="B5394" s="124" t="s">
        <v>5207</v>
      </c>
      <c r="C5394" s="125"/>
      <c r="D5394" s="136">
        <v>2.5821000000000001</v>
      </c>
      <c r="E5394" s="136">
        <v>6.9333</v>
      </c>
      <c r="F5394" s="133"/>
      <c r="G5394" s="133"/>
      <c r="H5394" s="133"/>
      <c r="I5394" s="133"/>
    </row>
    <row r="5395" spans="1:9">
      <c r="A5395" s="123">
        <v>87099000</v>
      </c>
      <c r="B5395" s="124" t="s">
        <v>5208</v>
      </c>
      <c r="C5395" s="125"/>
      <c r="D5395" s="136">
        <v>3.3511000000000002</v>
      </c>
      <c r="E5395" s="136">
        <v>4.0240999999999998</v>
      </c>
      <c r="F5395" s="133"/>
      <c r="G5395" s="133"/>
      <c r="H5395" s="133"/>
      <c r="I5395" s="133"/>
    </row>
    <row r="5396" spans="1:9">
      <c r="A5396" s="123">
        <v>87111000</v>
      </c>
      <c r="B5396" s="126" t="s">
        <v>5209</v>
      </c>
      <c r="C5396" s="125"/>
      <c r="D5396" s="136">
        <v>1.6209</v>
      </c>
      <c r="E5396" s="136">
        <v>4.5728999999999997</v>
      </c>
      <c r="F5396" s="133"/>
      <c r="G5396" s="133"/>
      <c r="H5396" s="133"/>
      <c r="I5396" s="133"/>
    </row>
    <row r="5397" spans="1:9">
      <c r="A5397" s="123">
        <v>87112010</v>
      </c>
      <c r="B5397" s="124" t="s">
        <v>5210</v>
      </c>
      <c r="C5397" s="125"/>
      <c r="D5397" s="136">
        <v>3.9327000000000001</v>
      </c>
      <c r="E5397" s="136">
        <v>5.3684000000000003</v>
      </c>
      <c r="F5397" s="133"/>
      <c r="G5397" s="133"/>
      <c r="H5397" s="133"/>
      <c r="I5397" s="133"/>
    </row>
    <row r="5398" spans="1:9">
      <c r="A5398" s="123">
        <v>87112020</v>
      </c>
      <c r="B5398" s="124" t="s">
        <v>5211</v>
      </c>
      <c r="C5398" s="125"/>
      <c r="D5398" s="136">
        <v>3.9260999999999999</v>
      </c>
      <c r="E5398" s="136">
        <v>4.4904000000000002</v>
      </c>
      <c r="F5398" s="133"/>
      <c r="G5398" s="133"/>
      <c r="H5398" s="133"/>
      <c r="I5398" s="133"/>
    </row>
    <row r="5399" spans="1:9" ht="27">
      <c r="A5399" s="123">
        <v>87112090</v>
      </c>
      <c r="B5399" s="124" t="s">
        <v>5212</v>
      </c>
      <c r="C5399" s="125"/>
      <c r="D5399" s="136">
        <v>4.9417</v>
      </c>
      <c r="E5399" s="136">
        <v>5.1349</v>
      </c>
      <c r="F5399" s="133"/>
      <c r="G5399" s="133"/>
      <c r="H5399" s="133"/>
      <c r="I5399" s="133"/>
    </row>
    <row r="5400" spans="1:9">
      <c r="A5400" s="123">
        <v>87113000</v>
      </c>
      <c r="B5400" s="126" t="s">
        <v>5213</v>
      </c>
      <c r="C5400" s="125"/>
      <c r="D5400" s="138">
        <v>2.2216999999999998</v>
      </c>
      <c r="E5400" s="138">
        <v>4.1096000000000004</v>
      </c>
      <c r="F5400" s="133"/>
      <c r="G5400" s="133"/>
      <c r="H5400" s="133"/>
      <c r="I5400" s="133"/>
    </row>
    <row r="5401" spans="1:9">
      <c r="A5401" s="123">
        <v>87116000</v>
      </c>
      <c r="B5401" s="126" t="s">
        <v>5214</v>
      </c>
      <c r="C5401" s="125"/>
      <c r="D5401" s="138">
        <v>1.2229000000000001</v>
      </c>
      <c r="E5401" s="138">
        <v>7.0437000000000003</v>
      </c>
      <c r="F5401" s="133"/>
      <c r="G5401" s="133"/>
      <c r="H5401" s="133"/>
      <c r="I5401" s="133"/>
    </row>
    <row r="5402" spans="1:9">
      <c r="A5402" s="123">
        <v>87120010</v>
      </c>
      <c r="B5402" s="124" t="s">
        <v>5215</v>
      </c>
      <c r="C5402" s="125"/>
      <c r="D5402" s="136">
        <v>1.1656</v>
      </c>
      <c r="E5402" s="136">
        <v>2.0221</v>
      </c>
      <c r="F5402" s="133"/>
      <c r="G5402" s="133"/>
      <c r="H5402" s="133"/>
      <c r="I5402" s="133"/>
    </row>
    <row r="5403" spans="1:9">
      <c r="A5403" s="123">
        <v>87120090</v>
      </c>
      <c r="B5403" s="124" t="s">
        <v>5216</v>
      </c>
      <c r="C5403" s="125"/>
      <c r="D5403" s="136">
        <v>2.6667000000000001</v>
      </c>
      <c r="E5403" s="136">
        <v>3.8365999999999998</v>
      </c>
      <c r="F5403" s="133"/>
      <c r="G5403" s="133"/>
      <c r="H5403" s="133"/>
      <c r="I5403" s="133"/>
    </row>
    <row r="5404" spans="1:9">
      <c r="A5404" s="123">
        <v>87131000</v>
      </c>
      <c r="B5404" s="124" t="s">
        <v>5217</v>
      </c>
      <c r="C5404" s="125"/>
      <c r="D5404" s="136">
        <v>8.1306999999999992</v>
      </c>
      <c r="E5404" s="136">
        <v>11.187799999999999</v>
      </c>
      <c r="F5404" s="133"/>
      <c r="G5404" s="133"/>
      <c r="H5404" s="133"/>
      <c r="I5404" s="133"/>
    </row>
    <row r="5405" spans="1:9">
      <c r="A5405" s="123">
        <v>87139000</v>
      </c>
      <c r="B5405" s="124" t="s">
        <v>5218</v>
      </c>
      <c r="C5405" s="125"/>
      <c r="D5405" s="136">
        <v>1.5061</v>
      </c>
      <c r="E5405" s="136">
        <v>2.5324</v>
      </c>
      <c r="F5405" s="133"/>
      <c r="G5405" s="133"/>
      <c r="H5405" s="133"/>
      <c r="I5405" s="133"/>
    </row>
    <row r="5406" spans="1:9">
      <c r="A5406" s="123">
        <v>87141000</v>
      </c>
      <c r="B5406" s="124" t="s">
        <v>5219</v>
      </c>
      <c r="C5406" s="125"/>
      <c r="D5406" s="138">
        <v>3.8805000000000001</v>
      </c>
      <c r="E5406" s="138">
        <v>7.8753000000000002</v>
      </c>
      <c r="F5406" s="133"/>
      <c r="G5406" s="133"/>
      <c r="H5406" s="133"/>
      <c r="I5406" s="133"/>
    </row>
    <row r="5407" spans="1:9" ht="27">
      <c r="A5407" s="123">
        <v>87142000</v>
      </c>
      <c r="B5407" s="126" t="s">
        <v>5220</v>
      </c>
      <c r="C5407" s="125"/>
      <c r="D5407" s="136">
        <v>1.3022</v>
      </c>
      <c r="E5407" s="136">
        <v>2.6227</v>
      </c>
      <c r="F5407" s="133"/>
      <c r="G5407" s="133"/>
      <c r="H5407" s="133"/>
      <c r="I5407" s="133"/>
    </row>
    <row r="5408" spans="1:9">
      <c r="A5408" s="123">
        <v>87149100</v>
      </c>
      <c r="B5408" s="124" t="s">
        <v>5221</v>
      </c>
      <c r="C5408" s="125"/>
      <c r="D5408" s="138">
        <v>0.8841</v>
      </c>
      <c r="E5408" s="138">
        <v>1.4583999999999999</v>
      </c>
      <c r="F5408" s="133"/>
      <c r="G5408" s="133"/>
      <c r="H5408" s="133"/>
      <c r="I5408" s="133"/>
    </row>
    <row r="5409" spans="1:9" ht="27">
      <c r="A5409" s="123">
        <v>87149200</v>
      </c>
      <c r="B5409" s="124" t="s">
        <v>5222</v>
      </c>
      <c r="C5409" s="125"/>
      <c r="D5409" s="136">
        <v>1.8621000000000001</v>
      </c>
      <c r="E5409" s="136">
        <v>5.5469999999999997</v>
      </c>
      <c r="F5409" s="133"/>
      <c r="G5409" s="133"/>
      <c r="H5409" s="133"/>
      <c r="I5409" s="133"/>
    </row>
    <row r="5410" spans="1:9">
      <c r="A5410" s="123">
        <v>87149311</v>
      </c>
      <c r="B5410" s="124" t="s">
        <v>5223</v>
      </c>
      <c r="C5410" s="125"/>
      <c r="D5410" s="138">
        <v>1.1149</v>
      </c>
      <c r="E5410" s="138">
        <v>2.2256</v>
      </c>
      <c r="F5410" s="133"/>
      <c r="G5410" s="133"/>
      <c r="H5410" s="133"/>
      <c r="I5410" s="133"/>
    </row>
    <row r="5411" spans="1:9">
      <c r="A5411" s="123">
        <v>87149319</v>
      </c>
      <c r="B5411" s="124" t="s">
        <v>1858</v>
      </c>
      <c r="C5411" s="125"/>
      <c r="D5411" s="136">
        <v>1.6849000000000001</v>
      </c>
      <c r="E5411" s="136">
        <v>2.9064000000000001</v>
      </c>
      <c r="F5411" s="133"/>
      <c r="G5411" s="133"/>
      <c r="H5411" s="133"/>
      <c r="I5411" s="133"/>
    </row>
    <row r="5412" spans="1:9">
      <c r="A5412" s="123">
        <v>87149320</v>
      </c>
      <c r="B5412" s="124" t="s">
        <v>5224</v>
      </c>
      <c r="C5412" s="125"/>
      <c r="D5412" s="138">
        <v>2.0455000000000001</v>
      </c>
      <c r="E5412" s="138">
        <v>4.8849999999999998</v>
      </c>
      <c r="F5412" s="133"/>
      <c r="G5412" s="133"/>
      <c r="H5412" s="133"/>
      <c r="I5412" s="133"/>
    </row>
    <row r="5413" spans="1:9">
      <c r="A5413" s="123">
        <v>87149410</v>
      </c>
      <c r="B5413" s="124" t="s">
        <v>5225</v>
      </c>
      <c r="C5413" s="125"/>
      <c r="D5413" s="138">
        <v>1.2241</v>
      </c>
      <c r="E5413" s="138">
        <v>2.7239</v>
      </c>
      <c r="F5413" s="133"/>
      <c r="G5413" s="133"/>
      <c r="H5413" s="133"/>
      <c r="I5413" s="133"/>
    </row>
    <row r="5414" spans="1:9" ht="27">
      <c r="A5414" s="123">
        <v>87149490</v>
      </c>
      <c r="B5414" s="124" t="s">
        <v>5226</v>
      </c>
      <c r="C5414" s="125"/>
      <c r="D5414" s="138">
        <v>1.2551000000000001</v>
      </c>
      <c r="E5414" s="138">
        <v>2.1816</v>
      </c>
      <c r="F5414" s="133"/>
      <c r="G5414" s="133"/>
      <c r="H5414" s="133"/>
      <c r="I5414" s="133"/>
    </row>
    <row r="5415" spans="1:9">
      <c r="A5415" s="123">
        <v>87149500</v>
      </c>
      <c r="B5415" s="124" t="s">
        <v>5227</v>
      </c>
      <c r="C5415" s="125"/>
      <c r="D5415" s="138">
        <v>0.91979999999999995</v>
      </c>
      <c r="E5415" s="138">
        <v>1.3142</v>
      </c>
      <c r="F5415" s="133"/>
      <c r="G5415" s="133"/>
      <c r="H5415" s="133"/>
      <c r="I5415" s="133"/>
    </row>
    <row r="5416" spans="1:9" ht="27">
      <c r="A5416" s="123">
        <v>87149611</v>
      </c>
      <c r="B5416" s="124" t="s">
        <v>5228</v>
      </c>
      <c r="C5416" s="125"/>
      <c r="D5416" s="138">
        <v>0.77459999999999996</v>
      </c>
      <c r="E5416" s="138">
        <v>0.92369999999999997</v>
      </c>
      <c r="F5416" s="133"/>
      <c r="G5416" s="133"/>
      <c r="H5416" s="133"/>
      <c r="I5416" s="133"/>
    </row>
    <row r="5417" spans="1:9">
      <c r="A5417" s="123">
        <v>87149612</v>
      </c>
      <c r="B5417" s="124" t="s">
        <v>5229</v>
      </c>
      <c r="C5417" s="125"/>
      <c r="D5417" s="138">
        <v>1.0728</v>
      </c>
      <c r="E5417" s="138">
        <v>2.0150000000000001</v>
      </c>
      <c r="F5417" s="133"/>
      <c r="G5417" s="133"/>
      <c r="H5417" s="133"/>
      <c r="I5417" s="133"/>
    </row>
    <row r="5418" spans="1:9">
      <c r="A5418" s="123">
        <v>87149619</v>
      </c>
      <c r="B5418" s="124" t="s">
        <v>1858</v>
      </c>
      <c r="C5418" s="125"/>
      <c r="D5418" s="138">
        <v>1.2535000000000001</v>
      </c>
      <c r="E5418" s="138">
        <v>2.4114</v>
      </c>
      <c r="F5418" s="133"/>
      <c r="G5418" s="133"/>
      <c r="H5418" s="133"/>
      <c r="I5418" s="133"/>
    </row>
    <row r="5419" spans="1:9">
      <c r="A5419" s="123">
        <v>87149690</v>
      </c>
      <c r="B5419" s="124" t="s">
        <v>1858</v>
      </c>
      <c r="C5419" s="125"/>
      <c r="D5419" s="136">
        <v>1.7</v>
      </c>
      <c r="E5419" s="136">
        <v>4.4246999999999996</v>
      </c>
      <c r="F5419" s="133"/>
      <c r="G5419" s="133"/>
      <c r="H5419" s="133"/>
      <c r="I5419" s="133"/>
    </row>
    <row r="5420" spans="1:9">
      <c r="A5420" s="123">
        <v>87149910</v>
      </c>
      <c r="B5420" s="124" t="s">
        <v>5230</v>
      </c>
      <c r="C5420" s="125"/>
      <c r="D5420" s="138">
        <v>2.3239000000000001</v>
      </c>
      <c r="E5420" s="138">
        <v>3.8822000000000001</v>
      </c>
      <c r="F5420" s="133"/>
      <c r="G5420" s="133"/>
      <c r="H5420" s="133"/>
      <c r="I5420" s="133"/>
    </row>
    <row r="5421" spans="1:9" ht="27">
      <c r="A5421" s="123">
        <v>87149920</v>
      </c>
      <c r="B5421" s="124" t="s">
        <v>5231</v>
      </c>
      <c r="C5421" s="125"/>
      <c r="D5421" s="136">
        <v>1.4534</v>
      </c>
      <c r="E5421" s="136">
        <v>2.673</v>
      </c>
      <c r="F5421" s="133"/>
      <c r="G5421" s="133"/>
      <c r="H5421" s="133"/>
      <c r="I5421" s="133"/>
    </row>
    <row r="5422" spans="1:9">
      <c r="A5422" s="123">
        <v>87149990</v>
      </c>
      <c r="B5422" s="124" t="s">
        <v>5232</v>
      </c>
      <c r="C5422" s="125"/>
      <c r="D5422" s="138">
        <v>1.8089</v>
      </c>
      <c r="E5422" s="138">
        <v>4.8006000000000002</v>
      </c>
      <c r="F5422" s="133"/>
      <c r="G5422" s="133"/>
      <c r="H5422" s="133"/>
      <c r="I5422" s="133"/>
    </row>
    <row r="5423" spans="1:9" ht="27">
      <c r="A5423" s="123">
        <v>87150000</v>
      </c>
      <c r="B5423" s="124" t="s">
        <v>5233</v>
      </c>
      <c r="C5423" s="125"/>
      <c r="D5423" s="136">
        <v>1.7704</v>
      </c>
      <c r="E5423" s="136">
        <v>2.2439</v>
      </c>
      <c r="F5423" s="133"/>
      <c r="G5423" s="133"/>
      <c r="H5423" s="133"/>
      <c r="I5423" s="133"/>
    </row>
    <row r="5424" spans="1:9">
      <c r="A5424" s="123">
        <v>87162000</v>
      </c>
      <c r="B5424" s="124" t="s">
        <v>5234</v>
      </c>
      <c r="C5424" s="125"/>
      <c r="D5424" s="138">
        <v>1.2676000000000001</v>
      </c>
      <c r="E5424" s="138">
        <v>3.6122999999999998</v>
      </c>
      <c r="F5424" s="133"/>
      <c r="G5424" s="133"/>
      <c r="H5424" s="133"/>
      <c r="I5424" s="133"/>
    </row>
    <row r="5425" spans="1:9" ht="27">
      <c r="A5425" s="123">
        <v>87163900</v>
      </c>
      <c r="B5425" s="124" t="s">
        <v>5235</v>
      </c>
      <c r="C5425" s="125"/>
      <c r="D5425" s="138">
        <v>3.0522999999999998</v>
      </c>
      <c r="E5425" s="138">
        <v>4.9111000000000002</v>
      </c>
      <c r="F5425" s="133"/>
      <c r="G5425" s="133"/>
      <c r="H5425" s="133"/>
      <c r="I5425" s="133"/>
    </row>
    <row r="5426" spans="1:9">
      <c r="A5426" s="123">
        <v>87164000</v>
      </c>
      <c r="B5426" s="124" t="s">
        <v>5236</v>
      </c>
      <c r="C5426" s="125"/>
      <c r="D5426" s="136">
        <v>1.0111000000000001</v>
      </c>
      <c r="E5426" s="136">
        <v>2.2132999999999998</v>
      </c>
      <c r="F5426" s="133"/>
      <c r="G5426" s="133"/>
      <c r="H5426" s="133"/>
      <c r="I5426" s="133"/>
    </row>
    <row r="5427" spans="1:9">
      <c r="A5427" s="123">
        <v>87168000</v>
      </c>
      <c r="B5427" s="124" t="s">
        <v>5237</v>
      </c>
      <c r="C5427" s="125"/>
      <c r="D5427" s="138">
        <v>1.0441</v>
      </c>
      <c r="E5427" s="138">
        <v>1.6355999999999999</v>
      </c>
      <c r="F5427" s="133"/>
      <c r="G5427" s="133"/>
      <c r="H5427" s="133"/>
      <c r="I5427" s="133"/>
    </row>
    <row r="5428" spans="1:9" ht="27">
      <c r="A5428" s="123">
        <v>87169090</v>
      </c>
      <c r="B5428" s="124" t="s">
        <v>5238</v>
      </c>
      <c r="C5428" s="125"/>
      <c r="D5428" s="136">
        <v>18.134599999999999</v>
      </c>
      <c r="E5428" s="136">
        <v>16.4557</v>
      </c>
      <c r="F5428" s="133"/>
      <c r="G5428" s="133"/>
      <c r="H5428" s="133"/>
      <c r="I5428" s="133"/>
    </row>
    <row r="5429" spans="1:9">
      <c r="A5429" s="123">
        <v>88021100</v>
      </c>
      <c r="B5429" s="126" t="s">
        <v>5239</v>
      </c>
      <c r="C5429" s="125"/>
      <c r="D5429" s="136">
        <v>30.0456</v>
      </c>
      <c r="E5429" s="136">
        <v>30.0456</v>
      </c>
      <c r="F5429" s="133"/>
      <c r="G5429" s="133"/>
      <c r="H5429" s="133"/>
      <c r="I5429" s="133"/>
    </row>
    <row r="5430" spans="1:9">
      <c r="A5430" s="123">
        <v>88062100</v>
      </c>
      <c r="B5430" s="126" t="s">
        <v>5240</v>
      </c>
      <c r="C5430" s="125"/>
      <c r="D5430" s="136">
        <v>346.00580000000002</v>
      </c>
      <c r="E5430" s="136">
        <v>558.90750000000003</v>
      </c>
      <c r="F5430" s="133"/>
      <c r="G5430" s="133"/>
      <c r="H5430" s="133"/>
      <c r="I5430" s="133"/>
    </row>
    <row r="5431" spans="1:9">
      <c r="A5431" s="123">
        <v>88062200</v>
      </c>
      <c r="B5431" s="126" t="s">
        <v>5241</v>
      </c>
      <c r="C5431" s="125"/>
      <c r="D5431" s="136">
        <v>260.01299999999998</v>
      </c>
      <c r="E5431" s="136">
        <v>321.92189999999999</v>
      </c>
      <c r="F5431" s="133"/>
      <c r="G5431" s="133"/>
      <c r="H5431" s="133"/>
      <c r="I5431" s="133"/>
    </row>
    <row r="5432" spans="1:9">
      <c r="A5432" s="123">
        <v>88062300</v>
      </c>
      <c r="B5432" s="126" t="s">
        <v>5242</v>
      </c>
      <c r="C5432" s="125"/>
      <c r="D5432" s="136">
        <v>66.837400000000002</v>
      </c>
      <c r="E5432" s="136">
        <v>158.5317</v>
      </c>
      <c r="F5432" s="133"/>
      <c r="G5432" s="133"/>
      <c r="H5432" s="133"/>
      <c r="I5432" s="133"/>
    </row>
    <row r="5433" spans="1:9">
      <c r="A5433" s="123">
        <v>88062400</v>
      </c>
      <c r="B5433" s="126" t="s">
        <v>5243</v>
      </c>
      <c r="C5433" s="125"/>
      <c r="D5433" s="136">
        <v>281.86309999999997</v>
      </c>
      <c r="E5433" s="136">
        <v>481.43819999999999</v>
      </c>
      <c r="F5433" s="133"/>
      <c r="G5433" s="133"/>
      <c r="H5433" s="133"/>
      <c r="I5433" s="133"/>
    </row>
    <row r="5434" spans="1:9">
      <c r="A5434" s="123">
        <v>88069200</v>
      </c>
      <c r="B5434" s="126" t="s">
        <v>5241</v>
      </c>
      <c r="C5434" s="125"/>
      <c r="D5434" s="136">
        <v>251.5942</v>
      </c>
      <c r="E5434" s="136">
        <v>320.52460000000002</v>
      </c>
      <c r="F5434" s="133"/>
      <c r="G5434" s="133"/>
      <c r="H5434" s="133"/>
      <c r="I5434" s="133"/>
    </row>
    <row r="5435" spans="1:9">
      <c r="A5435" s="123">
        <v>88069300</v>
      </c>
      <c r="B5435" s="126" t="s">
        <v>5242</v>
      </c>
      <c r="C5435" s="125"/>
      <c r="D5435" s="138">
        <v>14.602499999999999</v>
      </c>
      <c r="E5435" s="138">
        <v>90.341999999999999</v>
      </c>
      <c r="F5435" s="133"/>
      <c r="G5435" s="133"/>
      <c r="H5435" s="133"/>
      <c r="I5435" s="133"/>
    </row>
    <row r="5436" spans="1:9">
      <c r="A5436" s="123">
        <v>88071000</v>
      </c>
      <c r="B5436" s="126" t="s">
        <v>5244</v>
      </c>
      <c r="C5436" s="125"/>
      <c r="D5436" s="136">
        <v>22.704999999999998</v>
      </c>
      <c r="E5436" s="136">
        <v>46.6434</v>
      </c>
      <c r="F5436" s="133"/>
      <c r="G5436" s="133"/>
      <c r="H5436" s="133"/>
      <c r="I5436" s="133"/>
    </row>
    <row r="5437" spans="1:9">
      <c r="A5437" s="123">
        <v>88072000</v>
      </c>
      <c r="B5437" s="126" t="s">
        <v>5245</v>
      </c>
      <c r="C5437" s="125"/>
      <c r="D5437" s="136">
        <v>33.071199999999997</v>
      </c>
      <c r="E5437" s="136">
        <v>66.295699999999997</v>
      </c>
      <c r="F5437" s="133"/>
      <c r="G5437" s="133"/>
      <c r="H5437" s="133"/>
      <c r="I5437" s="133"/>
    </row>
    <row r="5438" spans="1:9">
      <c r="A5438" s="123">
        <v>88073000</v>
      </c>
      <c r="B5438" s="126" t="s">
        <v>5246</v>
      </c>
      <c r="C5438" s="125"/>
      <c r="D5438" s="138">
        <v>15.3714</v>
      </c>
      <c r="E5438" s="138">
        <v>67.166499999999999</v>
      </c>
      <c r="F5438" s="133"/>
      <c r="G5438" s="133"/>
      <c r="H5438" s="133"/>
      <c r="I5438" s="133"/>
    </row>
    <row r="5439" spans="1:9">
      <c r="A5439" s="123">
        <v>88079000</v>
      </c>
      <c r="B5439" s="126" t="s">
        <v>2008</v>
      </c>
      <c r="C5439" s="125"/>
      <c r="D5439" s="138">
        <v>2.9100999999999999</v>
      </c>
      <c r="E5439" s="138">
        <v>3.3003</v>
      </c>
      <c r="F5439" s="133"/>
      <c r="G5439" s="133"/>
      <c r="H5439" s="133"/>
      <c r="I5439" s="133"/>
    </row>
    <row r="5440" spans="1:9" ht="27">
      <c r="A5440" s="123">
        <v>89031100</v>
      </c>
      <c r="B5440" s="126" t="s">
        <v>5247</v>
      </c>
      <c r="C5440" s="125"/>
      <c r="D5440" s="136">
        <v>2.4577</v>
      </c>
      <c r="E5440" s="136">
        <v>4.2042000000000002</v>
      </c>
      <c r="F5440" s="133"/>
      <c r="G5440" s="133"/>
      <c r="H5440" s="133"/>
      <c r="I5440" s="133"/>
    </row>
    <row r="5441" spans="1:9">
      <c r="A5441" s="123">
        <v>89031200</v>
      </c>
      <c r="B5441" s="126" t="s">
        <v>5248</v>
      </c>
      <c r="C5441" s="125"/>
      <c r="D5441" s="138">
        <v>4.9268000000000001</v>
      </c>
      <c r="E5441" s="138">
        <v>13.57</v>
      </c>
      <c r="F5441" s="133"/>
      <c r="G5441" s="133"/>
      <c r="H5441" s="133"/>
      <c r="I5441" s="133"/>
    </row>
    <row r="5442" spans="1:9">
      <c r="A5442" s="123">
        <v>89031900</v>
      </c>
      <c r="B5442" s="126" t="s">
        <v>139</v>
      </c>
      <c r="C5442" s="125"/>
      <c r="D5442" s="138">
        <v>159.8099</v>
      </c>
      <c r="E5442" s="138">
        <v>159.8099</v>
      </c>
      <c r="F5442" s="133"/>
      <c r="G5442" s="133"/>
      <c r="H5442" s="133"/>
      <c r="I5442" s="133"/>
    </row>
    <row r="5443" spans="1:9">
      <c r="A5443" s="123">
        <v>89032100</v>
      </c>
      <c r="B5443" s="126" t="s">
        <v>5249</v>
      </c>
      <c r="C5443" s="125"/>
      <c r="D5443" s="138">
        <v>1.7199</v>
      </c>
      <c r="E5443" s="138">
        <v>11.2485</v>
      </c>
      <c r="F5443" s="133"/>
      <c r="G5443" s="133"/>
      <c r="H5443" s="133"/>
      <c r="I5443" s="133"/>
    </row>
    <row r="5444" spans="1:9">
      <c r="A5444" s="123">
        <v>89039300</v>
      </c>
      <c r="B5444" s="126" t="s">
        <v>5249</v>
      </c>
      <c r="C5444" s="125"/>
      <c r="D5444" s="138">
        <v>6.3849999999999998</v>
      </c>
      <c r="E5444" s="138">
        <v>10.0063</v>
      </c>
      <c r="F5444" s="133"/>
      <c r="G5444" s="133"/>
      <c r="H5444" s="133"/>
      <c r="I5444" s="133"/>
    </row>
    <row r="5445" spans="1:9" ht="27">
      <c r="A5445" s="123">
        <v>89039900</v>
      </c>
      <c r="B5445" s="124" t="s">
        <v>5250</v>
      </c>
      <c r="C5445" s="125"/>
      <c r="D5445" s="138">
        <v>15.6693</v>
      </c>
      <c r="E5445" s="138">
        <v>18.532</v>
      </c>
      <c r="F5445" s="133"/>
      <c r="G5445" s="133"/>
      <c r="H5445" s="133"/>
      <c r="I5445" s="133"/>
    </row>
    <row r="5446" spans="1:9" ht="27">
      <c r="A5446" s="123">
        <v>89069000</v>
      </c>
      <c r="B5446" s="124" t="s">
        <v>5251</v>
      </c>
      <c r="C5446" s="125"/>
      <c r="D5446" s="138">
        <v>2.6193</v>
      </c>
      <c r="E5446" s="138">
        <v>6.1528999999999998</v>
      </c>
      <c r="F5446" s="133"/>
      <c r="G5446" s="133"/>
      <c r="H5446" s="133"/>
      <c r="I5446" s="133"/>
    </row>
    <row r="5447" spans="1:9">
      <c r="A5447" s="123">
        <v>89071000</v>
      </c>
      <c r="B5447" s="124" t="s">
        <v>5252</v>
      </c>
      <c r="C5447" s="125"/>
      <c r="D5447" s="138">
        <v>1.4678</v>
      </c>
      <c r="E5447" s="138">
        <v>5.1031000000000004</v>
      </c>
      <c r="F5447" s="133"/>
      <c r="G5447" s="133"/>
      <c r="H5447" s="133"/>
      <c r="I5447" s="133"/>
    </row>
    <row r="5448" spans="1:9" ht="27">
      <c r="A5448" s="123">
        <v>89079000</v>
      </c>
      <c r="B5448" s="124" t="s">
        <v>5253</v>
      </c>
      <c r="C5448" s="125"/>
      <c r="D5448" s="136">
        <v>31.881900000000002</v>
      </c>
      <c r="E5448" s="136">
        <v>49.953099999999999</v>
      </c>
      <c r="F5448" s="133"/>
      <c r="G5448" s="133"/>
      <c r="H5448" s="133"/>
      <c r="I5448" s="133"/>
    </row>
    <row r="5449" spans="1:9">
      <c r="A5449" s="123">
        <v>90011011</v>
      </c>
      <c r="B5449" s="124" t="s">
        <v>5254</v>
      </c>
      <c r="C5449" s="125"/>
      <c r="D5449" s="138">
        <v>28.811199999999999</v>
      </c>
      <c r="E5449" s="138">
        <v>50.798000000000002</v>
      </c>
      <c r="F5449" s="133"/>
      <c r="G5449" s="133"/>
      <c r="H5449" s="133"/>
      <c r="I5449" s="133"/>
    </row>
    <row r="5450" spans="1:9" ht="27">
      <c r="A5450" s="123">
        <v>90011019</v>
      </c>
      <c r="B5450" s="124" t="s">
        <v>5255</v>
      </c>
      <c r="C5450" s="125"/>
      <c r="D5450" s="138">
        <v>11.3375</v>
      </c>
      <c r="E5450" s="138">
        <v>28.136700000000001</v>
      </c>
      <c r="F5450" s="133"/>
      <c r="G5450" s="133"/>
      <c r="H5450" s="133"/>
      <c r="I5450" s="133"/>
    </row>
    <row r="5451" spans="1:9">
      <c r="A5451" s="123">
        <v>90011020</v>
      </c>
      <c r="B5451" s="124" t="s">
        <v>5256</v>
      </c>
      <c r="C5451" s="125"/>
      <c r="D5451" s="138">
        <v>4.7798999999999996</v>
      </c>
      <c r="E5451" s="138">
        <v>12.406000000000001</v>
      </c>
      <c r="F5451" s="133"/>
      <c r="G5451" s="133"/>
      <c r="H5451" s="133"/>
      <c r="I5451" s="133"/>
    </row>
    <row r="5452" spans="1:9" ht="27">
      <c r="A5452" s="123">
        <v>90012000</v>
      </c>
      <c r="B5452" s="126" t="s">
        <v>5257</v>
      </c>
      <c r="C5452" s="125"/>
      <c r="D5452" s="138">
        <v>1.7181</v>
      </c>
      <c r="E5452" s="138">
        <v>2.2616000000000001</v>
      </c>
      <c r="F5452" s="133"/>
      <c r="G5452" s="133"/>
      <c r="H5452" s="133"/>
      <c r="I5452" s="133"/>
    </row>
    <row r="5453" spans="1:9">
      <c r="A5453" s="123">
        <v>90014000</v>
      </c>
      <c r="B5453" s="124" t="s">
        <v>5258</v>
      </c>
      <c r="C5453" s="125"/>
      <c r="D5453" s="138">
        <v>17.999700000000001</v>
      </c>
      <c r="E5453" s="138">
        <v>21.319700000000001</v>
      </c>
      <c r="F5453" s="133"/>
      <c r="G5453" s="133"/>
      <c r="H5453" s="133"/>
      <c r="I5453" s="133"/>
    </row>
    <row r="5454" spans="1:9" ht="27">
      <c r="A5454" s="123">
        <v>90015000</v>
      </c>
      <c r="B5454" s="124" t="s">
        <v>5259</v>
      </c>
      <c r="C5454" s="125"/>
      <c r="D5454" s="138">
        <v>7.2896000000000001</v>
      </c>
      <c r="E5454" s="138">
        <v>16.2149</v>
      </c>
      <c r="F5454" s="133"/>
      <c r="G5454" s="133"/>
      <c r="H5454" s="133"/>
      <c r="I5454" s="133"/>
    </row>
    <row r="5455" spans="1:9">
      <c r="A5455" s="123">
        <v>90019010</v>
      </c>
      <c r="B5455" s="124" t="s">
        <v>5260</v>
      </c>
      <c r="C5455" s="125"/>
      <c r="D5455" s="138">
        <v>12.1244</v>
      </c>
      <c r="E5455" s="138">
        <v>39.6496</v>
      </c>
      <c r="F5455" s="133"/>
      <c r="G5455" s="133"/>
      <c r="H5455" s="133"/>
      <c r="I5455" s="133"/>
    </row>
    <row r="5456" spans="1:9" ht="27">
      <c r="A5456" s="123">
        <v>90019090</v>
      </c>
      <c r="B5456" s="124" t="s">
        <v>5261</v>
      </c>
      <c r="C5456" s="125"/>
      <c r="D5456" s="138">
        <v>2.4805999999999999</v>
      </c>
      <c r="E5456" s="138">
        <v>20.005700000000001</v>
      </c>
      <c r="F5456" s="133"/>
      <c r="G5456" s="133"/>
      <c r="H5456" s="133"/>
      <c r="I5456" s="133"/>
    </row>
    <row r="5457" spans="1:9">
      <c r="A5457" s="123">
        <v>90021111</v>
      </c>
      <c r="B5457" s="124" t="s">
        <v>5262</v>
      </c>
      <c r="C5457" s="125"/>
      <c r="D5457" s="138">
        <v>2.5605000000000002</v>
      </c>
      <c r="E5457" s="138">
        <v>11.776899999999999</v>
      </c>
      <c r="F5457" s="133"/>
      <c r="G5457" s="133"/>
      <c r="H5457" s="133"/>
      <c r="I5457" s="133"/>
    </row>
    <row r="5458" spans="1:9">
      <c r="A5458" s="123">
        <v>90021119</v>
      </c>
      <c r="B5458" s="124" t="s">
        <v>381</v>
      </c>
      <c r="C5458" s="125"/>
      <c r="D5458" s="136">
        <v>14.5692</v>
      </c>
      <c r="E5458" s="136">
        <v>47.596499999999999</v>
      </c>
      <c r="F5458" s="133"/>
      <c r="G5458" s="133"/>
      <c r="H5458" s="133"/>
      <c r="I5458" s="133"/>
    </row>
    <row r="5459" spans="1:9">
      <c r="A5459" s="123">
        <v>90021190</v>
      </c>
      <c r="B5459" s="124" t="s">
        <v>5263</v>
      </c>
      <c r="C5459" s="125"/>
      <c r="D5459" s="136">
        <v>11.0944</v>
      </c>
      <c r="E5459" s="136">
        <v>21.477</v>
      </c>
      <c r="F5459" s="133"/>
      <c r="G5459" s="133"/>
      <c r="H5459" s="133"/>
      <c r="I5459" s="133"/>
    </row>
    <row r="5460" spans="1:9">
      <c r="A5460" s="123">
        <v>90021900</v>
      </c>
      <c r="B5460" s="124" t="s">
        <v>5264</v>
      </c>
      <c r="C5460" s="125"/>
      <c r="D5460" s="136">
        <v>9.5825999999999993</v>
      </c>
      <c r="E5460" s="136">
        <v>59.280500000000004</v>
      </c>
      <c r="F5460" s="133"/>
      <c r="G5460" s="133"/>
      <c r="H5460" s="133"/>
      <c r="I5460" s="133"/>
    </row>
    <row r="5461" spans="1:9">
      <c r="A5461" s="123">
        <v>90022010</v>
      </c>
      <c r="B5461" s="124" t="s">
        <v>5265</v>
      </c>
      <c r="C5461" s="125"/>
      <c r="D5461" s="138">
        <v>16.0959</v>
      </c>
      <c r="E5461" s="138">
        <v>53.667400000000001</v>
      </c>
      <c r="F5461" s="133"/>
      <c r="G5461" s="133"/>
      <c r="H5461" s="133"/>
      <c r="I5461" s="133"/>
    </row>
    <row r="5462" spans="1:9">
      <c r="A5462" s="123">
        <v>90022090</v>
      </c>
      <c r="B5462" s="124" t="s">
        <v>5266</v>
      </c>
      <c r="C5462" s="125"/>
      <c r="D5462" s="136">
        <v>3.5611999999999999</v>
      </c>
      <c r="E5462" s="136">
        <v>59.442799999999998</v>
      </c>
      <c r="F5462" s="133"/>
      <c r="G5462" s="133"/>
      <c r="H5462" s="133"/>
      <c r="I5462" s="133"/>
    </row>
    <row r="5463" spans="1:9">
      <c r="A5463" s="123">
        <v>90029000</v>
      </c>
      <c r="B5463" s="124" t="s">
        <v>5267</v>
      </c>
      <c r="C5463" s="125"/>
      <c r="D5463" s="138">
        <v>36.334800000000001</v>
      </c>
      <c r="E5463" s="138">
        <v>75.636799999999994</v>
      </c>
      <c r="F5463" s="133"/>
      <c r="G5463" s="133"/>
      <c r="H5463" s="133"/>
      <c r="I5463" s="133"/>
    </row>
    <row r="5464" spans="1:9">
      <c r="A5464" s="123">
        <v>90031100</v>
      </c>
      <c r="B5464" s="126" t="s">
        <v>5268</v>
      </c>
      <c r="C5464" s="125"/>
      <c r="D5464" s="138">
        <v>46.1982</v>
      </c>
      <c r="E5464" s="138">
        <v>130.48410000000001</v>
      </c>
      <c r="F5464" s="133"/>
      <c r="G5464" s="133"/>
      <c r="H5464" s="133"/>
      <c r="I5464" s="133"/>
    </row>
    <row r="5465" spans="1:9" ht="27">
      <c r="A5465" s="123">
        <v>90031910</v>
      </c>
      <c r="B5465" s="124" t="s">
        <v>5269</v>
      </c>
      <c r="C5465" s="125"/>
      <c r="D5465" s="136">
        <v>7.7130000000000001</v>
      </c>
      <c r="E5465" s="136">
        <v>49.3215</v>
      </c>
      <c r="F5465" s="133"/>
      <c r="G5465" s="133"/>
      <c r="H5465" s="133"/>
      <c r="I5465" s="133"/>
    </row>
    <row r="5466" spans="1:9">
      <c r="A5466" s="123">
        <v>90031990</v>
      </c>
      <c r="B5466" s="124" t="s">
        <v>5270</v>
      </c>
      <c r="C5466" s="125"/>
      <c r="D5466" s="138">
        <v>16.5944</v>
      </c>
      <c r="E5466" s="138">
        <v>16.193999999999999</v>
      </c>
      <c r="F5466" s="133"/>
      <c r="G5466" s="133"/>
      <c r="H5466" s="133"/>
      <c r="I5466" s="133"/>
    </row>
    <row r="5467" spans="1:9" ht="27">
      <c r="A5467" s="123">
        <v>90039010</v>
      </c>
      <c r="B5467" s="124" t="s">
        <v>5271</v>
      </c>
      <c r="C5467" s="125"/>
      <c r="D5467" s="136">
        <v>8.2142999999999997</v>
      </c>
      <c r="E5467" s="136">
        <v>46.981000000000002</v>
      </c>
      <c r="F5467" s="133"/>
      <c r="G5467" s="133"/>
      <c r="H5467" s="133"/>
      <c r="I5467" s="133"/>
    </row>
    <row r="5468" spans="1:9">
      <c r="A5468" s="123">
        <v>90039090</v>
      </c>
      <c r="B5468" s="124" t="s">
        <v>5272</v>
      </c>
      <c r="C5468" s="125"/>
      <c r="D5468" s="138">
        <v>23.171700000000001</v>
      </c>
      <c r="E5468" s="138">
        <v>52.494300000000003</v>
      </c>
      <c r="F5468" s="133"/>
      <c r="G5468" s="133"/>
      <c r="H5468" s="133"/>
      <c r="I5468" s="133"/>
    </row>
    <row r="5469" spans="1:9">
      <c r="A5469" s="123">
        <v>90041000</v>
      </c>
      <c r="B5469" s="124" t="s">
        <v>5273</v>
      </c>
      <c r="C5469" s="125"/>
      <c r="D5469" s="138">
        <v>2.2073</v>
      </c>
      <c r="E5469" s="138">
        <v>5.6971999999999996</v>
      </c>
      <c r="F5469" s="133"/>
      <c r="G5469" s="133"/>
      <c r="H5469" s="133"/>
      <c r="I5469" s="133"/>
    </row>
    <row r="5470" spans="1:9">
      <c r="A5470" s="123">
        <v>90049010</v>
      </c>
      <c r="B5470" s="124" t="s">
        <v>5274</v>
      </c>
      <c r="C5470" s="125"/>
      <c r="D5470" s="138">
        <v>6.0368000000000004</v>
      </c>
      <c r="E5470" s="138">
        <v>9.9050999999999991</v>
      </c>
      <c r="F5470" s="133"/>
      <c r="G5470" s="133"/>
      <c r="H5470" s="133"/>
      <c r="I5470" s="133"/>
    </row>
    <row r="5471" spans="1:9" ht="27">
      <c r="A5471" s="123">
        <v>90049020</v>
      </c>
      <c r="B5471" s="124" t="s">
        <v>5275</v>
      </c>
      <c r="C5471" s="125"/>
      <c r="D5471" s="136">
        <v>1.6112</v>
      </c>
      <c r="E5471" s="136">
        <v>11.442500000000001</v>
      </c>
      <c r="F5471" s="133"/>
      <c r="G5471" s="133"/>
      <c r="H5471" s="133"/>
      <c r="I5471" s="133"/>
    </row>
    <row r="5472" spans="1:9">
      <c r="A5472" s="123">
        <v>90049090</v>
      </c>
      <c r="B5472" s="124" t="s">
        <v>5276</v>
      </c>
      <c r="C5472" s="125"/>
      <c r="D5472" s="138">
        <v>1.3041</v>
      </c>
      <c r="E5472" s="138">
        <v>3.5293000000000001</v>
      </c>
      <c r="F5472" s="133"/>
      <c r="G5472" s="133"/>
      <c r="H5472" s="133"/>
      <c r="I5472" s="133"/>
    </row>
    <row r="5473" spans="1:9">
      <c r="A5473" s="123">
        <v>90051000</v>
      </c>
      <c r="B5473" s="124" t="s">
        <v>5277</v>
      </c>
      <c r="C5473" s="125"/>
      <c r="D5473" s="138">
        <v>2.0047999999999999</v>
      </c>
      <c r="E5473" s="138">
        <v>5.2727000000000004</v>
      </c>
      <c r="F5473" s="133"/>
      <c r="G5473" s="133"/>
      <c r="H5473" s="133"/>
      <c r="I5473" s="133"/>
    </row>
    <row r="5474" spans="1:9" ht="27">
      <c r="A5474" s="123">
        <v>90058000</v>
      </c>
      <c r="B5474" s="124" t="s">
        <v>5278</v>
      </c>
      <c r="C5474" s="125"/>
      <c r="D5474" s="138">
        <v>78.2</v>
      </c>
      <c r="E5474" s="138">
        <v>78.433300000000003</v>
      </c>
      <c r="F5474" s="133"/>
      <c r="G5474" s="133"/>
      <c r="H5474" s="133"/>
      <c r="I5474" s="133"/>
    </row>
    <row r="5475" spans="1:9" ht="27">
      <c r="A5475" s="123">
        <v>90059010</v>
      </c>
      <c r="B5475" s="124" t="s">
        <v>5279</v>
      </c>
      <c r="C5475" s="125"/>
      <c r="D5475" s="136">
        <v>2.5091999999999999</v>
      </c>
      <c r="E5475" s="136">
        <v>6.5720999999999998</v>
      </c>
      <c r="F5475" s="133"/>
      <c r="G5475" s="133"/>
      <c r="H5475" s="133"/>
      <c r="I5475" s="133"/>
    </row>
    <row r="5476" spans="1:9">
      <c r="A5476" s="123">
        <v>90059090</v>
      </c>
      <c r="B5476" s="124" t="s">
        <v>5280</v>
      </c>
      <c r="C5476" s="125"/>
      <c r="D5476" s="138">
        <v>54.480499999999999</v>
      </c>
      <c r="E5476" s="138">
        <v>65.019300000000001</v>
      </c>
      <c r="F5476" s="133"/>
      <c r="G5476" s="133"/>
      <c r="H5476" s="133"/>
      <c r="I5476" s="133"/>
    </row>
    <row r="5477" spans="1:9" ht="27">
      <c r="A5477" s="123">
        <v>90064000</v>
      </c>
      <c r="B5477" s="126" t="s">
        <v>5281</v>
      </c>
      <c r="C5477" s="125"/>
      <c r="D5477" s="138">
        <v>6.3244999999999996</v>
      </c>
      <c r="E5477" s="138">
        <v>7.1432000000000002</v>
      </c>
      <c r="F5477" s="133"/>
      <c r="G5477" s="133"/>
      <c r="H5477" s="133"/>
      <c r="I5477" s="133"/>
    </row>
    <row r="5478" spans="1:9">
      <c r="A5478" s="123">
        <v>90065959</v>
      </c>
      <c r="B5478" s="124" t="s">
        <v>381</v>
      </c>
      <c r="C5478" s="125"/>
      <c r="D5478" s="136">
        <v>1.9461999999999999</v>
      </c>
      <c r="E5478" s="136">
        <v>8.4641000000000002</v>
      </c>
      <c r="F5478" s="133"/>
      <c r="G5478" s="133"/>
      <c r="H5478" s="133"/>
      <c r="I5478" s="133"/>
    </row>
    <row r="5479" spans="1:9">
      <c r="A5479" s="123">
        <v>90066100</v>
      </c>
      <c r="B5479" s="126" t="s">
        <v>5282</v>
      </c>
      <c r="C5479" s="125"/>
      <c r="D5479" s="136">
        <v>1.8096000000000001</v>
      </c>
      <c r="E5479" s="136">
        <v>4.8863000000000003</v>
      </c>
      <c r="F5479" s="133"/>
      <c r="G5479" s="133"/>
      <c r="H5479" s="133"/>
      <c r="I5479" s="133"/>
    </row>
    <row r="5480" spans="1:9">
      <c r="A5480" s="123">
        <v>90066900</v>
      </c>
      <c r="B5480" s="124" t="s">
        <v>5283</v>
      </c>
      <c r="C5480" s="125"/>
      <c r="D5480" s="136">
        <v>7.7567000000000004</v>
      </c>
      <c r="E5480" s="136">
        <v>11.6816</v>
      </c>
      <c r="F5480" s="133"/>
      <c r="G5480" s="133"/>
      <c r="H5480" s="133"/>
      <c r="I5480" s="133"/>
    </row>
    <row r="5481" spans="1:9">
      <c r="A5481" s="123">
        <v>90069110</v>
      </c>
      <c r="B5481" s="124" t="s">
        <v>5284</v>
      </c>
      <c r="C5481" s="125"/>
      <c r="D5481" s="136">
        <v>1.8896999999999999</v>
      </c>
      <c r="E5481" s="136">
        <v>5.2937000000000003</v>
      </c>
      <c r="F5481" s="133"/>
      <c r="G5481" s="133"/>
      <c r="H5481" s="133"/>
      <c r="I5481" s="133"/>
    </row>
    <row r="5482" spans="1:9">
      <c r="A5482" s="123">
        <v>90069190</v>
      </c>
      <c r="B5482" s="124" t="s">
        <v>5285</v>
      </c>
      <c r="C5482" s="125"/>
      <c r="D5482" s="136">
        <v>1.9530000000000001</v>
      </c>
      <c r="E5482" s="136">
        <v>5.5456000000000003</v>
      </c>
      <c r="F5482" s="133"/>
      <c r="G5482" s="133"/>
      <c r="H5482" s="133"/>
      <c r="I5482" s="133"/>
    </row>
    <row r="5483" spans="1:9">
      <c r="A5483" s="123">
        <v>90069900</v>
      </c>
      <c r="B5483" s="124" t="s">
        <v>5286</v>
      </c>
      <c r="C5483" s="125"/>
      <c r="D5483" s="136">
        <v>3.74</v>
      </c>
      <c r="E5483" s="136">
        <v>4.5224000000000002</v>
      </c>
      <c r="F5483" s="133"/>
      <c r="G5483" s="133"/>
      <c r="H5483" s="133"/>
      <c r="I5483" s="133"/>
    </row>
    <row r="5484" spans="1:9" ht="27">
      <c r="A5484" s="123">
        <v>90071000</v>
      </c>
      <c r="B5484" s="124" t="s">
        <v>5287</v>
      </c>
      <c r="C5484" s="125"/>
      <c r="D5484" s="138">
        <v>4.8025000000000002</v>
      </c>
      <c r="E5484" s="138">
        <v>4.8025000000000002</v>
      </c>
      <c r="F5484" s="133"/>
      <c r="G5484" s="133"/>
      <c r="H5484" s="133"/>
      <c r="I5484" s="133"/>
    </row>
    <row r="5485" spans="1:9" ht="27">
      <c r="A5485" s="123">
        <v>90072020</v>
      </c>
      <c r="B5485" s="124" t="s">
        <v>5288</v>
      </c>
      <c r="C5485" s="125"/>
      <c r="D5485" s="138">
        <v>2.5102000000000002</v>
      </c>
      <c r="E5485" s="138">
        <v>2.6564000000000001</v>
      </c>
      <c r="F5485" s="133"/>
      <c r="G5485" s="133"/>
      <c r="H5485" s="133"/>
      <c r="I5485" s="133"/>
    </row>
    <row r="5486" spans="1:9">
      <c r="A5486" s="123">
        <v>90072090</v>
      </c>
      <c r="B5486" s="124" t="s">
        <v>5289</v>
      </c>
      <c r="C5486" s="125"/>
      <c r="D5486" s="138">
        <v>2.4439000000000002</v>
      </c>
      <c r="E5486" s="138">
        <v>2.6623000000000001</v>
      </c>
      <c r="F5486" s="133"/>
      <c r="G5486" s="133"/>
      <c r="H5486" s="133"/>
      <c r="I5486" s="133"/>
    </row>
    <row r="5487" spans="1:9" ht="27">
      <c r="A5487" s="123">
        <v>90079100</v>
      </c>
      <c r="B5487" s="124" t="s">
        <v>5290</v>
      </c>
      <c r="C5487" s="125"/>
      <c r="D5487" s="136">
        <v>2.5928</v>
      </c>
      <c r="E5487" s="136">
        <v>3.4641999999999999</v>
      </c>
      <c r="F5487" s="133"/>
      <c r="G5487" s="133"/>
      <c r="H5487" s="133"/>
      <c r="I5487" s="133"/>
    </row>
    <row r="5488" spans="1:9">
      <c r="A5488" s="123">
        <v>90079200</v>
      </c>
      <c r="B5488" s="124" t="s">
        <v>5291</v>
      </c>
      <c r="C5488" s="125"/>
      <c r="D5488" s="138">
        <v>12.407299999999999</v>
      </c>
      <c r="E5488" s="138">
        <v>11.5055</v>
      </c>
      <c r="F5488" s="133"/>
      <c r="G5488" s="133"/>
      <c r="H5488" s="133"/>
      <c r="I5488" s="133"/>
    </row>
    <row r="5489" spans="1:9" ht="27">
      <c r="A5489" s="123">
        <v>90085000</v>
      </c>
      <c r="B5489" s="124" t="s">
        <v>5292</v>
      </c>
      <c r="C5489" s="125"/>
      <c r="D5489" s="136">
        <v>3.1802999999999999</v>
      </c>
      <c r="E5489" s="136">
        <v>5.3973000000000004</v>
      </c>
      <c r="F5489" s="133"/>
      <c r="G5489" s="133"/>
      <c r="H5489" s="133"/>
      <c r="I5489" s="133"/>
    </row>
    <row r="5490" spans="1:9">
      <c r="A5490" s="123">
        <v>90089000</v>
      </c>
      <c r="B5490" s="124" t="s">
        <v>5293</v>
      </c>
      <c r="C5490" s="125"/>
      <c r="D5490" s="136">
        <v>2.9929999999999999</v>
      </c>
      <c r="E5490" s="136">
        <v>2.9929999999999999</v>
      </c>
      <c r="F5490" s="133"/>
      <c r="G5490" s="133"/>
      <c r="H5490" s="133"/>
      <c r="I5490" s="133"/>
    </row>
    <row r="5491" spans="1:9">
      <c r="A5491" s="123">
        <v>90101090</v>
      </c>
      <c r="B5491" s="124" t="s">
        <v>5294</v>
      </c>
      <c r="C5491" s="125"/>
      <c r="D5491" s="136">
        <v>20.382000000000001</v>
      </c>
      <c r="E5491" s="136">
        <v>16.594799999999999</v>
      </c>
      <c r="F5491" s="133"/>
      <c r="G5491" s="133"/>
      <c r="H5491" s="133"/>
      <c r="I5491" s="133"/>
    </row>
    <row r="5492" spans="1:9">
      <c r="A5492" s="123">
        <v>90105010</v>
      </c>
      <c r="B5492" s="124" t="s">
        <v>5295</v>
      </c>
      <c r="C5492" s="125"/>
      <c r="D5492" s="136">
        <v>4.4903000000000004</v>
      </c>
      <c r="E5492" s="136">
        <v>5.2286000000000001</v>
      </c>
      <c r="F5492" s="133"/>
      <c r="G5492" s="133"/>
      <c r="H5492" s="133"/>
      <c r="I5492" s="133"/>
    </row>
    <row r="5493" spans="1:9">
      <c r="A5493" s="123">
        <v>90105090</v>
      </c>
      <c r="B5493" s="124" t="s">
        <v>5296</v>
      </c>
      <c r="C5493" s="125"/>
      <c r="D5493" s="136">
        <v>1.0134000000000001</v>
      </c>
      <c r="E5493" s="136">
        <v>2.7267000000000001</v>
      </c>
      <c r="F5493" s="133"/>
      <c r="G5493" s="133"/>
      <c r="H5493" s="133"/>
      <c r="I5493" s="133"/>
    </row>
    <row r="5494" spans="1:9">
      <c r="A5494" s="123">
        <v>90106000</v>
      </c>
      <c r="B5494" s="124" t="s">
        <v>5297</v>
      </c>
      <c r="C5494" s="125"/>
      <c r="D5494" s="136">
        <v>2.2056</v>
      </c>
      <c r="E5494" s="136">
        <v>9.2667000000000002</v>
      </c>
      <c r="F5494" s="133"/>
      <c r="G5494" s="133"/>
      <c r="H5494" s="133"/>
      <c r="I5494" s="133"/>
    </row>
    <row r="5495" spans="1:9">
      <c r="A5495" s="123">
        <v>90109010</v>
      </c>
      <c r="B5495" s="124" t="s">
        <v>5298</v>
      </c>
      <c r="C5495" s="125"/>
      <c r="D5495" s="136">
        <v>2.2023999999999999</v>
      </c>
      <c r="E5495" s="136">
        <v>2.5137</v>
      </c>
      <c r="F5495" s="133"/>
      <c r="G5495" s="133"/>
      <c r="H5495" s="133"/>
      <c r="I5495" s="133"/>
    </row>
    <row r="5496" spans="1:9">
      <c r="A5496" s="123">
        <v>90109090</v>
      </c>
      <c r="B5496" s="124" t="s">
        <v>5299</v>
      </c>
      <c r="C5496" s="125"/>
      <c r="D5496" s="138">
        <v>4.2816000000000001</v>
      </c>
      <c r="E5496" s="138">
        <v>15.164899999999999</v>
      </c>
      <c r="F5496" s="133"/>
      <c r="G5496" s="133"/>
      <c r="H5496" s="133"/>
      <c r="I5496" s="133"/>
    </row>
    <row r="5497" spans="1:9">
      <c r="A5497" s="123">
        <v>90111000</v>
      </c>
      <c r="B5497" s="124" t="s">
        <v>5300</v>
      </c>
      <c r="C5497" s="125"/>
      <c r="D5497" s="138">
        <v>7.6315999999999997</v>
      </c>
      <c r="E5497" s="138">
        <v>33.004600000000003</v>
      </c>
      <c r="F5497" s="133"/>
      <c r="G5497" s="133"/>
      <c r="H5497" s="133"/>
      <c r="I5497" s="133"/>
    </row>
    <row r="5498" spans="1:9">
      <c r="A5498" s="123">
        <v>90112010</v>
      </c>
      <c r="B5498" s="124" t="s">
        <v>5301</v>
      </c>
      <c r="C5498" s="125"/>
      <c r="D5498" s="136">
        <v>36.408999999999999</v>
      </c>
      <c r="E5498" s="136">
        <v>68.5762</v>
      </c>
      <c r="F5498" s="133"/>
      <c r="G5498" s="133"/>
      <c r="H5498" s="133"/>
      <c r="I5498" s="133"/>
    </row>
    <row r="5499" spans="1:9">
      <c r="A5499" s="123">
        <v>90112020</v>
      </c>
      <c r="B5499" s="124" t="s">
        <v>5302</v>
      </c>
      <c r="C5499" s="125"/>
      <c r="D5499" s="138">
        <v>21.517800000000001</v>
      </c>
      <c r="E5499" s="138">
        <v>23.842400000000001</v>
      </c>
      <c r="F5499" s="133"/>
      <c r="G5499" s="133"/>
      <c r="H5499" s="133"/>
      <c r="I5499" s="133"/>
    </row>
    <row r="5500" spans="1:9">
      <c r="A5500" s="123">
        <v>90112030</v>
      </c>
      <c r="B5500" s="124" t="s">
        <v>5303</v>
      </c>
      <c r="C5500" s="125"/>
      <c r="D5500" s="136">
        <v>21.833200000000001</v>
      </c>
      <c r="E5500" s="136">
        <v>31.596900000000002</v>
      </c>
      <c r="F5500" s="133"/>
      <c r="G5500" s="133"/>
      <c r="H5500" s="133"/>
      <c r="I5500" s="133"/>
    </row>
    <row r="5501" spans="1:9">
      <c r="A5501" s="123">
        <v>90118010</v>
      </c>
      <c r="B5501" s="124" t="s">
        <v>5304</v>
      </c>
      <c r="C5501" s="125"/>
      <c r="D5501" s="138">
        <v>10.5168</v>
      </c>
      <c r="E5501" s="138">
        <v>32.1006</v>
      </c>
      <c r="F5501" s="133"/>
      <c r="G5501" s="133"/>
      <c r="H5501" s="133"/>
      <c r="I5501" s="133"/>
    </row>
    <row r="5502" spans="1:9">
      <c r="A5502" s="123">
        <v>90118090</v>
      </c>
      <c r="B5502" s="124" t="s">
        <v>5305</v>
      </c>
      <c r="C5502" s="125"/>
      <c r="D5502" s="138">
        <v>43.3917</v>
      </c>
      <c r="E5502" s="138">
        <v>72.767700000000005</v>
      </c>
      <c r="F5502" s="133"/>
      <c r="G5502" s="133"/>
      <c r="H5502" s="133"/>
      <c r="I5502" s="133"/>
    </row>
    <row r="5503" spans="1:9" ht="27">
      <c r="A5503" s="123">
        <v>90119010</v>
      </c>
      <c r="B5503" s="124" t="s">
        <v>5306</v>
      </c>
      <c r="C5503" s="125"/>
      <c r="D5503" s="138">
        <v>8.9602000000000004</v>
      </c>
      <c r="E5503" s="138">
        <v>40.291200000000003</v>
      </c>
      <c r="F5503" s="133"/>
      <c r="G5503" s="133"/>
      <c r="H5503" s="133"/>
      <c r="I5503" s="133"/>
    </row>
    <row r="5504" spans="1:9" ht="27">
      <c r="A5504" s="123">
        <v>90119090</v>
      </c>
      <c r="B5504" s="124" t="s">
        <v>5307</v>
      </c>
      <c r="C5504" s="125"/>
      <c r="D5504" s="138">
        <v>1.8449</v>
      </c>
      <c r="E5504" s="138">
        <v>5.5880000000000001</v>
      </c>
      <c r="F5504" s="133"/>
      <c r="G5504" s="133"/>
      <c r="H5504" s="133"/>
      <c r="I5504" s="133"/>
    </row>
    <row r="5505" spans="1:9">
      <c r="A5505" s="123">
        <v>90121010</v>
      </c>
      <c r="B5505" s="124" t="s">
        <v>5308</v>
      </c>
      <c r="C5505" s="125"/>
      <c r="D5505" s="138">
        <v>1.8069</v>
      </c>
      <c r="E5505" s="138">
        <v>5.2241</v>
      </c>
      <c r="F5505" s="133"/>
      <c r="G5505" s="133"/>
      <c r="H5505" s="133"/>
      <c r="I5505" s="133"/>
    </row>
    <row r="5506" spans="1:9" ht="27">
      <c r="A5506" s="123">
        <v>90121090</v>
      </c>
      <c r="B5506" s="124" t="s">
        <v>5309</v>
      </c>
      <c r="C5506" s="125"/>
      <c r="D5506" s="136">
        <v>4.33</v>
      </c>
      <c r="E5506" s="136">
        <v>25.0167</v>
      </c>
      <c r="F5506" s="133"/>
      <c r="G5506" s="133"/>
      <c r="H5506" s="133"/>
      <c r="I5506" s="133"/>
    </row>
    <row r="5507" spans="1:9">
      <c r="A5507" s="123">
        <v>90129010</v>
      </c>
      <c r="B5507" s="124" t="s">
        <v>5310</v>
      </c>
      <c r="C5507" s="125"/>
      <c r="D5507" s="138">
        <v>2.4188999999999998</v>
      </c>
      <c r="E5507" s="138">
        <v>8.4202999999999992</v>
      </c>
      <c r="F5507" s="133"/>
      <c r="G5507" s="133"/>
      <c r="H5507" s="133"/>
      <c r="I5507" s="133"/>
    </row>
    <row r="5508" spans="1:9" ht="27">
      <c r="A5508" s="123">
        <v>90129090</v>
      </c>
      <c r="B5508" s="124" t="s">
        <v>5311</v>
      </c>
      <c r="C5508" s="125"/>
      <c r="D5508" s="138">
        <v>20.503699999999998</v>
      </c>
      <c r="E5508" s="138">
        <v>31.1296</v>
      </c>
      <c r="F5508" s="133"/>
      <c r="G5508" s="133"/>
      <c r="H5508" s="133"/>
      <c r="I5508" s="133"/>
    </row>
    <row r="5509" spans="1:9">
      <c r="A5509" s="123">
        <v>90131010</v>
      </c>
      <c r="B5509" s="124" t="s">
        <v>5312</v>
      </c>
      <c r="C5509" s="125"/>
      <c r="D5509" s="138">
        <v>1.2125999999999999</v>
      </c>
      <c r="E5509" s="138">
        <v>12.8378</v>
      </c>
      <c r="F5509" s="133"/>
      <c r="G5509" s="133"/>
      <c r="H5509" s="133"/>
      <c r="I5509" s="133"/>
    </row>
    <row r="5510" spans="1:9" ht="27">
      <c r="A5510" s="123">
        <v>90131090</v>
      </c>
      <c r="B5510" s="124" t="s">
        <v>5313</v>
      </c>
      <c r="C5510" s="125"/>
      <c r="D5510" s="138">
        <v>2.1092</v>
      </c>
      <c r="E5510" s="138">
        <v>25.723400000000002</v>
      </c>
      <c r="F5510" s="133"/>
      <c r="G5510" s="133"/>
      <c r="H5510" s="133"/>
      <c r="I5510" s="133"/>
    </row>
    <row r="5511" spans="1:9">
      <c r="A5511" s="123">
        <v>90132000</v>
      </c>
      <c r="B5511" s="124" t="s">
        <v>5314</v>
      </c>
      <c r="C5511" s="125"/>
      <c r="D5511" s="138">
        <v>1.3056000000000001</v>
      </c>
      <c r="E5511" s="138">
        <v>4.7850000000000001</v>
      </c>
      <c r="F5511" s="133"/>
      <c r="G5511" s="133"/>
      <c r="H5511" s="133"/>
      <c r="I5511" s="133"/>
    </row>
    <row r="5512" spans="1:9" ht="27">
      <c r="A5512" s="123">
        <v>90138000</v>
      </c>
      <c r="B5512" s="126" t="s">
        <v>5315</v>
      </c>
      <c r="C5512" s="125"/>
      <c r="D5512" s="136">
        <v>4.6425999999999998</v>
      </c>
      <c r="E5512" s="136">
        <v>15.391999999999999</v>
      </c>
      <c r="F5512" s="133"/>
      <c r="G5512" s="133"/>
      <c r="H5512" s="133"/>
      <c r="I5512" s="133"/>
    </row>
    <row r="5513" spans="1:9">
      <c r="A5513" s="123">
        <v>90139000</v>
      </c>
      <c r="B5513" s="124" t="s">
        <v>5316</v>
      </c>
      <c r="C5513" s="125"/>
      <c r="D5513" s="138">
        <v>2.9843000000000002</v>
      </c>
      <c r="E5513" s="138">
        <v>12.060600000000001</v>
      </c>
      <c r="F5513" s="133"/>
      <c r="G5513" s="133"/>
      <c r="H5513" s="133"/>
      <c r="I5513" s="133"/>
    </row>
    <row r="5514" spans="1:9" ht="27">
      <c r="A5514" s="123">
        <v>90141000</v>
      </c>
      <c r="B5514" s="124" t="s">
        <v>5317</v>
      </c>
      <c r="C5514" s="125"/>
      <c r="D5514" s="136">
        <v>16.600000000000001</v>
      </c>
      <c r="E5514" s="136">
        <v>16.600000000000001</v>
      </c>
      <c r="F5514" s="133"/>
      <c r="G5514" s="133"/>
      <c r="H5514" s="133"/>
      <c r="I5514" s="133"/>
    </row>
    <row r="5515" spans="1:9">
      <c r="A5515" s="123">
        <v>90142010</v>
      </c>
      <c r="B5515" s="124" t="s">
        <v>5318</v>
      </c>
      <c r="C5515" s="125"/>
      <c r="D5515" s="138">
        <v>13.1134</v>
      </c>
      <c r="E5515" s="138">
        <v>13.1134</v>
      </c>
      <c r="F5515" s="133"/>
      <c r="G5515" s="133"/>
      <c r="H5515" s="133"/>
      <c r="I5515" s="133"/>
    </row>
    <row r="5516" spans="1:9" ht="27">
      <c r="A5516" s="123">
        <v>90142020</v>
      </c>
      <c r="B5516" s="124" t="s">
        <v>5319</v>
      </c>
      <c r="C5516" s="125"/>
      <c r="D5516" s="136">
        <v>29.402200000000001</v>
      </c>
      <c r="E5516" s="136">
        <v>73.2654</v>
      </c>
      <c r="F5516" s="133"/>
      <c r="G5516" s="133"/>
      <c r="H5516" s="133"/>
      <c r="I5516" s="133"/>
    </row>
    <row r="5517" spans="1:9">
      <c r="A5517" s="123">
        <v>90142030</v>
      </c>
      <c r="B5517" s="124" t="s">
        <v>5320</v>
      </c>
      <c r="C5517" s="125"/>
      <c r="D5517" s="136">
        <v>17.821999999999999</v>
      </c>
      <c r="E5517" s="136">
        <v>17.821999999999999</v>
      </c>
      <c r="F5517" s="133"/>
      <c r="G5517" s="133"/>
      <c r="H5517" s="133"/>
      <c r="I5517" s="133"/>
    </row>
    <row r="5518" spans="1:9">
      <c r="A5518" s="123">
        <v>90142090</v>
      </c>
      <c r="B5518" s="124" t="s">
        <v>5321</v>
      </c>
      <c r="C5518" s="125"/>
      <c r="D5518" s="136">
        <v>6.9283000000000001</v>
      </c>
      <c r="E5518" s="136">
        <v>19.919599999999999</v>
      </c>
      <c r="F5518" s="133"/>
      <c r="G5518" s="133"/>
      <c r="H5518" s="133"/>
      <c r="I5518" s="133"/>
    </row>
    <row r="5519" spans="1:9">
      <c r="A5519" s="123">
        <v>90148010</v>
      </c>
      <c r="B5519" s="124" t="s">
        <v>5322</v>
      </c>
      <c r="C5519" s="125"/>
      <c r="D5519" s="136">
        <v>69.565200000000004</v>
      </c>
      <c r="E5519" s="136">
        <v>69.565200000000004</v>
      </c>
      <c r="F5519" s="133"/>
      <c r="G5519" s="133"/>
      <c r="H5519" s="133"/>
      <c r="I5519" s="133"/>
    </row>
    <row r="5520" spans="1:9">
      <c r="A5520" s="123">
        <v>90148090</v>
      </c>
      <c r="B5520" s="124" t="s">
        <v>5323</v>
      </c>
      <c r="C5520" s="125"/>
      <c r="D5520" s="136">
        <v>104.9336</v>
      </c>
      <c r="E5520" s="136">
        <v>111.83</v>
      </c>
      <c r="F5520" s="133"/>
      <c r="G5520" s="133"/>
      <c r="H5520" s="133"/>
      <c r="I5520" s="133"/>
    </row>
    <row r="5521" spans="1:9">
      <c r="A5521" s="123">
        <v>90149000</v>
      </c>
      <c r="B5521" s="124" t="s">
        <v>5324</v>
      </c>
      <c r="C5521" s="125"/>
      <c r="D5521" s="138">
        <v>4.3907999999999996</v>
      </c>
      <c r="E5521" s="138">
        <v>40.741599999999998</v>
      </c>
      <c r="F5521" s="133"/>
      <c r="G5521" s="133"/>
      <c r="H5521" s="133"/>
      <c r="I5521" s="133"/>
    </row>
    <row r="5522" spans="1:9">
      <c r="A5522" s="123">
        <v>90151000</v>
      </c>
      <c r="B5522" s="124" t="s">
        <v>5325</v>
      </c>
      <c r="C5522" s="125"/>
      <c r="D5522" s="136">
        <v>72.865099999999998</v>
      </c>
      <c r="E5522" s="136">
        <v>83.609200000000001</v>
      </c>
      <c r="F5522" s="133"/>
      <c r="G5522" s="133"/>
      <c r="H5522" s="133"/>
      <c r="I5522" s="133"/>
    </row>
    <row r="5523" spans="1:9">
      <c r="A5523" s="123">
        <v>90152010</v>
      </c>
      <c r="B5523" s="124" t="s">
        <v>5326</v>
      </c>
      <c r="C5523" s="125"/>
      <c r="D5523" s="138">
        <v>34.893999999999998</v>
      </c>
      <c r="E5523" s="138">
        <v>40.697099999999999</v>
      </c>
      <c r="F5523" s="133"/>
      <c r="G5523" s="133"/>
      <c r="H5523" s="133"/>
      <c r="I5523" s="133"/>
    </row>
    <row r="5524" spans="1:9" ht="27">
      <c r="A5524" s="123">
        <v>90152090</v>
      </c>
      <c r="B5524" s="124" t="s">
        <v>5327</v>
      </c>
      <c r="C5524" s="125"/>
      <c r="D5524" s="138">
        <v>1.8455999999999999</v>
      </c>
      <c r="E5524" s="138">
        <v>18.891300000000001</v>
      </c>
      <c r="F5524" s="133"/>
      <c r="G5524" s="133"/>
      <c r="H5524" s="133"/>
      <c r="I5524" s="133"/>
    </row>
    <row r="5525" spans="1:9">
      <c r="A5525" s="123">
        <v>90153000</v>
      </c>
      <c r="B5525" s="124" t="s">
        <v>5328</v>
      </c>
      <c r="C5525" s="125"/>
      <c r="D5525" s="136">
        <v>9.8894000000000002</v>
      </c>
      <c r="E5525" s="136">
        <v>18.4343</v>
      </c>
      <c r="F5525" s="133"/>
      <c r="G5525" s="133"/>
      <c r="H5525" s="133"/>
      <c r="I5525" s="133"/>
    </row>
    <row r="5526" spans="1:9">
      <c r="A5526" s="123">
        <v>90158090</v>
      </c>
      <c r="B5526" s="124" t="s">
        <v>5329</v>
      </c>
      <c r="C5526" s="125"/>
      <c r="D5526" s="136">
        <v>4.2718999999999996</v>
      </c>
      <c r="E5526" s="136">
        <v>13.562200000000001</v>
      </c>
      <c r="F5526" s="133"/>
      <c r="G5526" s="133"/>
      <c r="H5526" s="133"/>
      <c r="I5526" s="133"/>
    </row>
    <row r="5527" spans="1:9">
      <c r="A5527" s="123">
        <v>90159090</v>
      </c>
      <c r="B5527" s="124" t="s">
        <v>5330</v>
      </c>
      <c r="C5527" s="125"/>
      <c r="D5527" s="138">
        <v>28.3719</v>
      </c>
      <c r="E5527" s="138">
        <v>63.069099999999999</v>
      </c>
      <c r="F5527" s="133"/>
      <c r="G5527" s="133"/>
      <c r="H5527" s="133"/>
      <c r="I5527" s="133"/>
    </row>
    <row r="5528" spans="1:9" ht="27">
      <c r="A5528" s="123">
        <v>90160010</v>
      </c>
      <c r="B5528" s="124" t="s">
        <v>5331</v>
      </c>
      <c r="C5528" s="125"/>
      <c r="D5528" s="136">
        <v>10.518599999999999</v>
      </c>
      <c r="E5528" s="136">
        <v>46.0167</v>
      </c>
      <c r="F5528" s="133"/>
      <c r="G5528" s="133"/>
      <c r="H5528" s="133"/>
      <c r="I5528" s="133"/>
    </row>
    <row r="5529" spans="1:9">
      <c r="A5529" s="123">
        <v>90160090</v>
      </c>
      <c r="B5529" s="124" t="s">
        <v>5332</v>
      </c>
      <c r="C5529" s="125"/>
      <c r="D5529" s="138">
        <v>5.7778</v>
      </c>
      <c r="E5529" s="138">
        <v>5.7778</v>
      </c>
      <c r="F5529" s="133"/>
      <c r="G5529" s="133"/>
      <c r="H5529" s="133"/>
      <c r="I5529" s="133"/>
    </row>
    <row r="5530" spans="1:9" ht="27">
      <c r="A5530" s="123">
        <v>90171010</v>
      </c>
      <c r="B5530" s="124" t="s">
        <v>5333</v>
      </c>
      <c r="C5530" s="125"/>
      <c r="D5530" s="136">
        <v>5.3882000000000003</v>
      </c>
      <c r="E5530" s="136">
        <v>5.7709999999999999</v>
      </c>
      <c r="F5530" s="133"/>
      <c r="G5530" s="133"/>
      <c r="H5530" s="133"/>
      <c r="I5530" s="133"/>
    </row>
    <row r="5531" spans="1:9">
      <c r="A5531" s="123">
        <v>90171090</v>
      </c>
      <c r="B5531" s="124" t="s">
        <v>5334</v>
      </c>
      <c r="C5531" s="125"/>
      <c r="D5531" s="138">
        <v>1.8532999999999999</v>
      </c>
      <c r="E5531" s="138">
        <v>5.1917999999999997</v>
      </c>
      <c r="F5531" s="133"/>
      <c r="G5531" s="133"/>
      <c r="H5531" s="133"/>
      <c r="I5531" s="133"/>
    </row>
    <row r="5532" spans="1:9" ht="27">
      <c r="A5532" s="123">
        <v>90172000</v>
      </c>
      <c r="B5532" s="124" t="s">
        <v>5335</v>
      </c>
      <c r="C5532" s="125"/>
      <c r="D5532" s="138">
        <v>10.3505</v>
      </c>
      <c r="E5532" s="138">
        <v>24.2255</v>
      </c>
      <c r="F5532" s="133"/>
      <c r="G5532" s="133"/>
      <c r="H5532" s="133"/>
      <c r="I5532" s="133"/>
    </row>
    <row r="5533" spans="1:9">
      <c r="A5533" s="123">
        <v>90173010</v>
      </c>
      <c r="B5533" s="124" t="s">
        <v>5336</v>
      </c>
      <c r="C5533" s="125"/>
      <c r="D5533" s="138">
        <v>2.0419999999999998</v>
      </c>
      <c r="E5533" s="138">
        <v>14.6145</v>
      </c>
      <c r="F5533" s="133"/>
      <c r="G5533" s="133"/>
      <c r="H5533" s="133"/>
      <c r="I5533" s="133"/>
    </row>
    <row r="5534" spans="1:9">
      <c r="A5534" s="123">
        <v>90173020</v>
      </c>
      <c r="B5534" s="124" t="s">
        <v>5337</v>
      </c>
      <c r="C5534" s="125"/>
      <c r="D5534" s="138">
        <v>7.4191000000000003</v>
      </c>
      <c r="E5534" s="138">
        <v>17.63</v>
      </c>
      <c r="F5534" s="133"/>
      <c r="G5534" s="133"/>
      <c r="H5534" s="133"/>
      <c r="I5534" s="133"/>
    </row>
    <row r="5535" spans="1:9" ht="27">
      <c r="A5535" s="123">
        <v>90173090</v>
      </c>
      <c r="B5535" s="124" t="s">
        <v>5338</v>
      </c>
      <c r="C5535" s="125"/>
      <c r="D5535" s="138">
        <v>1.2031000000000001</v>
      </c>
      <c r="E5535" s="138">
        <v>3.4973000000000001</v>
      </c>
      <c r="F5535" s="133"/>
      <c r="G5535" s="133"/>
      <c r="H5535" s="133"/>
      <c r="I5535" s="133"/>
    </row>
    <row r="5536" spans="1:9">
      <c r="A5536" s="123">
        <v>90178010</v>
      </c>
      <c r="B5536" s="124" t="s">
        <v>5339</v>
      </c>
      <c r="C5536" s="125"/>
      <c r="D5536" s="136">
        <v>1.5244</v>
      </c>
      <c r="E5536" s="136">
        <v>4.032</v>
      </c>
      <c r="F5536" s="133"/>
      <c r="G5536" s="133"/>
      <c r="H5536" s="133"/>
      <c r="I5536" s="133"/>
    </row>
    <row r="5537" spans="1:9">
      <c r="A5537" s="123">
        <v>90178090</v>
      </c>
      <c r="B5537" s="124" t="s">
        <v>5340</v>
      </c>
      <c r="C5537" s="125"/>
      <c r="D5537" s="136">
        <v>11.5124</v>
      </c>
      <c r="E5537" s="136">
        <v>11.5124</v>
      </c>
      <c r="F5537" s="133"/>
      <c r="G5537" s="133"/>
      <c r="H5537" s="133"/>
      <c r="I5537" s="133"/>
    </row>
    <row r="5538" spans="1:9">
      <c r="A5538" s="123">
        <v>90179010</v>
      </c>
      <c r="B5538" s="124" t="s">
        <v>5341</v>
      </c>
      <c r="C5538" s="125"/>
      <c r="D5538" s="136">
        <v>2.4091999999999998</v>
      </c>
      <c r="E5538" s="136">
        <v>5.6022999999999996</v>
      </c>
      <c r="F5538" s="133"/>
      <c r="G5538" s="133"/>
      <c r="H5538" s="133"/>
      <c r="I5538" s="133"/>
    </row>
    <row r="5539" spans="1:9">
      <c r="A5539" s="123">
        <v>90179090</v>
      </c>
      <c r="B5539" s="124" t="s">
        <v>5342</v>
      </c>
      <c r="C5539" s="125"/>
      <c r="D5539" s="138">
        <v>15.9322</v>
      </c>
      <c r="E5539" s="138">
        <v>22.6021</v>
      </c>
      <c r="F5539" s="133"/>
      <c r="G5539" s="133"/>
      <c r="H5539" s="133"/>
      <c r="I5539" s="133"/>
    </row>
    <row r="5540" spans="1:9">
      <c r="A5540" s="123">
        <v>90181100</v>
      </c>
      <c r="B5540" s="124" t="s">
        <v>5343</v>
      </c>
      <c r="C5540" s="125"/>
      <c r="D5540" s="136">
        <v>29.424499999999998</v>
      </c>
      <c r="E5540" s="136">
        <v>158.11349999999999</v>
      </c>
      <c r="F5540" s="133"/>
      <c r="G5540" s="133"/>
      <c r="H5540" s="133"/>
      <c r="I5540" s="133"/>
    </row>
    <row r="5541" spans="1:9">
      <c r="A5541" s="123">
        <v>90181210</v>
      </c>
      <c r="B5541" s="124" t="s">
        <v>5344</v>
      </c>
      <c r="C5541" s="125"/>
      <c r="D5541" s="136">
        <v>23.5444</v>
      </c>
      <c r="E5541" s="136">
        <v>63.3688</v>
      </c>
      <c r="F5541" s="133"/>
      <c r="G5541" s="133"/>
      <c r="H5541" s="133"/>
      <c r="I5541" s="133"/>
    </row>
    <row r="5542" spans="1:9">
      <c r="A5542" s="123">
        <v>90181290</v>
      </c>
      <c r="B5542" s="124" t="s">
        <v>5345</v>
      </c>
      <c r="C5542" s="125"/>
      <c r="D5542" s="136">
        <v>41.250700000000002</v>
      </c>
      <c r="E5542" s="136">
        <v>50.971600000000002</v>
      </c>
      <c r="F5542" s="133"/>
      <c r="G5542" s="133"/>
      <c r="H5542" s="133"/>
      <c r="I5542" s="133"/>
    </row>
    <row r="5543" spans="1:9">
      <c r="A5543" s="123">
        <v>90181300</v>
      </c>
      <c r="B5543" s="126" t="s">
        <v>5346</v>
      </c>
      <c r="C5543" s="125"/>
      <c r="D5543" s="138">
        <v>173.8578</v>
      </c>
      <c r="E5543" s="138">
        <v>569.51850000000002</v>
      </c>
      <c r="F5543" s="133"/>
      <c r="G5543" s="133"/>
      <c r="H5543" s="133"/>
      <c r="I5543" s="133"/>
    </row>
    <row r="5544" spans="1:9">
      <c r="A5544" s="123">
        <v>90181910</v>
      </c>
      <c r="B5544" s="124" t="s">
        <v>5347</v>
      </c>
      <c r="C5544" s="125"/>
      <c r="D5544" s="136">
        <v>62.974299999999999</v>
      </c>
      <c r="E5544" s="136">
        <v>152.12979999999999</v>
      </c>
      <c r="F5544" s="133"/>
      <c r="G5544" s="133"/>
      <c r="H5544" s="133"/>
      <c r="I5544" s="133"/>
    </row>
    <row r="5545" spans="1:9">
      <c r="A5545" s="123">
        <v>90181980</v>
      </c>
      <c r="B5545" s="124" t="s">
        <v>5348</v>
      </c>
      <c r="C5545" s="125"/>
      <c r="D5545" s="138">
        <v>17.241399999999999</v>
      </c>
      <c r="E5545" s="138">
        <v>38.381300000000003</v>
      </c>
      <c r="F5545" s="133"/>
      <c r="G5545" s="133"/>
      <c r="H5545" s="133"/>
      <c r="I5545" s="133"/>
    </row>
    <row r="5546" spans="1:9" ht="27">
      <c r="A5546" s="123">
        <v>90181990</v>
      </c>
      <c r="B5546" s="124" t="s">
        <v>5349</v>
      </c>
      <c r="C5546" s="125"/>
      <c r="D5546" s="136">
        <v>10.935600000000001</v>
      </c>
      <c r="E5546" s="136">
        <v>42.645699999999998</v>
      </c>
      <c r="F5546" s="133"/>
      <c r="G5546" s="133"/>
      <c r="H5546" s="133"/>
      <c r="I5546" s="133"/>
    </row>
    <row r="5547" spans="1:9">
      <c r="A5547" s="123">
        <v>90182090</v>
      </c>
      <c r="B5547" s="124" t="s">
        <v>5350</v>
      </c>
      <c r="C5547" s="125"/>
      <c r="D5547" s="138">
        <v>4.8648999999999996</v>
      </c>
      <c r="E5547" s="138">
        <v>6.2618999999999998</v>
      </c>
      <c r="F5547" s="133"/>
      <c r="G5547" s="133"/>
      <c r="H5547" s="133"/>
      <c r="I5547" s="133"/>
    </row>
    <row r="5548" spans="1:9" ht="27">
      <c r="A5548" s="123">
        <v>90183111</v>
      </c>
      <c r="B5548" s="124" t="s">
        <v>5351</v>
      </c>
      <c r="C5548" s="125"/>
      <c r="D5548" s="138">
        <v>3.1433</v>
      </c>
      <c r="E5548" s="138">
        <v>6.9591000000000003</v>
      </c>
      <c r="F5548" s="133"/>
      <c r="G5548" s="133"/>
      <c r="H5548" s="133"/>
      <c r="I5548" s="133"/>
    </row>
    <row r="5549" spans="1:9" ht="27">
      <c r="A5549" s="123">
        <v>90183119</v>
      </c>
      <c r="B5549" s="124" t="s">
        <v>5352</v>
      </c>
      <c r="C5549" s="125"/>
      <c r="D5549" s="138">
        <v>9.7714999999999996</v>
      </c>
      <c r="E5549" s="138">
        <v>23.084099999999999</v>
      </c>
      <c r="F5549" s="133"/>
      <c r="G5549" s="133"/>
      <c r="H5549" s="133"/>
      <c r="I5549" s="133"/>
    </row>
    <row r="5550" spans="1:9">
      <c r="A5550" s="123">
        <v>90183190</v>
      </c>
      <c r="B5550" s="124" t="s">
        <v>5353</v>
      </c>
      <c r="C5550" s="125"/>
      <c r="D5550" s="138">
        <v>10.5307</v>
      </c>
      <c r="E5550" s="138">
        <v>11.589700000000001</v>
      </c>
      <c r="F5550" s="133"/>
      <c r="G5550" s="133"/>
      <c r="H5550" s="133"/>
      <c r="I5550" s="133"/>
    </row>
    <row r="5551" spans="1:9" ht="27">
      <c r="A5551" s="123">
        <v>90183211</v>
      </c>
      <c r="B5551" s="124" t="s">
        <v>5354</v>
      </c>
      <c r="C5551" s="125"/>
      <c r="D5551" s="136">
        <v>53.250799999999998</v>
      </c>
      <c r="E5551" s="136">
        <v>53.391800000000003</v>
      </c>
      <c r="F5551" s="133"/>
      <c r="G5551" s="133"/>
      <c r="H5551" s="133"/>
      <c r="I5551" s="133"/>
    </row>
    <row r="5552" spans="1:9">
      <c r="A5552" s="123">
        <v>90183212</v>
      </c>
      <c r="B5552" s="124" t="s">
        <v>5355</v>
      </c>
      <c r="C5552" s="125"/>
      <c r="D5552" s="138">
        <v>5.0926999999999998</v>
      </c>
      <c r="E5552" s="138">
        <v>8.4527999999999999</v>
      </c>
      <c r="F5552" s="133"/>
      <c r="G5552" s="133"/>
      <c r="H5552" s="133"/>
      <c r="I5552" s="133"/>
    </row>
    <row r="5553" spans="1:9" ht="27">
      <c r="A5553" s="123">
        <v>90183219</v>
      </c>
      <c r="B5553" s="124" t="s">
        <v>5356</v>
      </c>
      <c r="C5553" s="125"/>
      <c r="D5553" s="138">
        <v>35.624200000000002</v>
      </c>
      <c r="E5553" s="138">
        <v>144.2585</v>
      </c>
      <c r="F5553" s="133"/>
      <c r="G5553" s="133"/>
      <c r="H5553" s="133"/>
      <c r="I5553" s="133"/>
    </row>
    <row r="5554" spans="1:9">
      <c r="A5554" s="123">
        <v>90183220</v>
      </c>
      <c r="B5554" s="124" t="s">
        <v>5357</v>
      </c>
      <c r="C5554" s="125"/>
      <c r="D5554" s="138">
        <v>10.836399999999999</v>
      </c>
      <c r="E5554" s="138">
        <v>28.932600000000001</v>
      </c>
      <c r="F5554" s="133"/>
      <c r="G5554" s="133"/>
      <c r="H5554" s="133"/>
      <c r="I5554" s="133"/>
    </row>
    <row r="5555" spans="1:9" ht="27">
      <c r="A5555" s="123">
        <v>90183910</v>
      </c>
      <c r="B5555" s="124" t="s">
        <v>5358</v>
      </c>
      <c r="C5555" s="125"/>
      <c r="D5555" s="136">
        <v>8.4184999999999999</v>
      </c>
      <c r="E5555" s="136">
        <v>15.069900000000001</v>
      </c>
      <c r="F5555" s="133"/>
      <c r="G5555" s="133"/>
      <c r="H5555" s="133"/>
      <c r="I5555" s="133"/>
    </row>
    <row r="5556" spans="1:9">
      <c r="A5556" s="123">
        <v>90183921</v>
      </c>
      <c r="B5556" s="124" t="s">
        <v>5359</v>
      </c>
      <c r="C5556" s="125"/>
      <c r="D5556" s="138">
        <v>14.333299999999999</v>
      </c>
      <c r="E5556" s="138">
        <v>14.333299999999999</v>
      </c>
      <c r="F5556" s="133"/>
      <c r="G5556" s="133"/>
      <c r="H5556" s="133"/>
      <c r="I5556" s="133"/>
    </row>
    <row r="5557" spans="1:9" ht="27">
      <c r="A5557" s="123">
        <v>90183922</v>
      </c>
      <c r="B5557" s="124" t="s">
        <v>5360</v>
      </c>
      <c r="C5557" s="125"/>
      <c r="D5557" s="138">
        <v>64.891599999999997</v>
      </c>
      <c r="E5557" s="138">
        <v>65.918999999999997</v>
      </c>
      <c r="F5557" s="133"/>
      <c r="G5557" s="133"/>
      <c r="H5557" s="133"/>
      <c r="I5557" s="133"/>
    </row>
    <row r="5558" spans="1:9" ht="27">
      <c r="A5558" s="123">
        <v>90183926</v>
      </c>
      <c r="B5558" s="124" t="s">
        <v>5361</v>
      </c>
      <c r="C5558" s="125"/>
      <c r="D5558" s="136">
        <v>6.7515000000000001</v>
      </c>
      <c r="E5558" s="136">
        <v>20.7361</v>
      </c>
      <c r="F5558" s="133"/>
      <c r="G5558" s="133"/>
      <c r="H5558" s="133"/>
      <c r="I5558" s="133"/>
    </row>
    <row r="5559" spans="1:9">
      <c r="A5559" s="123">
        <v>90183929</v>
      </c>
      <c r="B5559" s="124" t="s">
        <v>5362</v>
      </c>
      <c r="C5559" s="125"/>
      <c r="D5559" s="136">
        <v>11.5542</v>
      </c>
      <c r="E5559" s="136">
        <v>13.257400000000001</v>
      </c>
      <c r="F5559" s="133"/>
      <c r="G5559" s="133"/>
      <c r="H5559" s="133"/>
      <c r="I5559" s="133"/>
    </row>
    <row r="5560" spans="1:9">
      <c r="A5560" s="123">
        <v>90183991</v>
      </c>
      <c r="B5560" s="124" t="s">
        <v>5363</v>
      </c>
      <c r="C5560" s="125"/>
      <c r="D5560" s="136">
        <v>3.9935</v>
      </c>
      <c r="E5560" s="136">
        <v>6.9730999999999996</v>
      </c>
      <c r="F5560" s="133"/>
      <c r="G5560" s="133"/>
      <c r="H5560" s="133"/>
      <c r="I5560" s="133"/>
    </row>
    <row r="5561" spans="1:9">
      <c r="A5561" s="123">
        <v>90183999</v>
      </c>
      <c r="B5561" s="124" t="s">
        <v>5364</v>
      </c>
      <c r="C5561" s="125"/>
      <c r="D5561" s="136">
        <v>87.999499999999998</v>
      </c>
      <c r="E5561" s="136">
        <v>167.46879999999999</v>
      </c>
      <c r="F5561" s="133"/>
      <c r="G5561" s="133"/>
      <c r="H5561" s="133"/>
      <c r="I5561" s="133"/>
    </row>
    <row r="5562" spans="1:9">
      <c r="A5562" s="123">
        <v>90184100</v>
      </c>
      <c r="B5562" s="124" t="s">
        <v>5365</v>
      </c>
      <c r="C5562" s="125"/>
      <c r="D5562" s="136">
        <v>110.8912</v>
      </c>
      <c r="E5562" s="136">
        <v>301.2876</v>
      </c>
      <c r="F5562" s="133"/>
      <c r="G5562" s="133"/>
      <c r="H5562" s="133"/>
      <c r="I5562" s="133"/>
    </row>
    <row r="5563" spans="1:9">
      <c r="A5563" s="123">
        <v>90184911</v>
      </c>
      <c r="B5563" s="124" t="s">
        <v>5366</v>
      </c>
      <c r="C5563" s="125"/>
      <c r="D5563" s="136">
        <v>196.66220000000001</v>
      </c>
      <c r="E5563" s="136">
        <v>246.0651</v>
      </c>
      <c r="F5563" s="133"/>
      <c r="G5563" s="133"/>
      <c r="H5563" s="133"/>
      <c r="I5563" s="133"/>
    </row>
    <row r="5564" spans="1:9">
      <c r="A5564" s="123">
        <v>90184919</v>
      </c>
      <c r="B5564" s="124" t="s">
        <v>5367</v>
      </c>
      <c r="C5564" s="125"/>
      <c r="D5564" s="138">
        <v>70.301900000000003</v>
      </c>
      <c r="E5564" s="138">
        <v>234.3698</v>
      </c>
      <c r="F5564" s="133"/>
      <c r="G5564" s="133"/>
      <c r="H5564" s="133"/>
      <c r="I5564" s="133"/>
    </row>
    <row r="5565" spans="1:9">
      <c r="A5565" s="123">
        <v>90184920</v>
      </c>
      <c r="B5565" s="124" t="s">
        <v>5368</v>
      </c>
      <c r="C5565" s="125"/>
      <c r="D5565" s="136">
        <v>57.639699999999998</v>
      </c>
      <c r="E5565" s="136">
        <v>144.1885</v>
      </c>
      <c r="F5565" s="133"/>
      <c r="G5565" s="133"/>
      <c r="H5565" s="133"/>
      <c r="I5565" s="133"/>
    </row>
    <row r="5566" spans="1:9">
      <c r="A5566" s="123">
        <v>90184991</v>
      </c>
      <c r="B5566" s="124" t="s">
        <v>5369</v>
      </c>
      <c r="C5566" s="125"/>
      <c r="D5566" s="136">
        <v>5.6943000000000001</v>
      </c>
      <c r="E5566" s="136">
        <v>16.270900000000001</v>
      </c>
      <c r="F5566" s="133"/>
      <c r="G5566" s="133"/>
      <c r="H5566" s="133"/>
      <c r="I5566" s="133"/>
    </row>
    <row r="5567" spans="1:9">
      <c r="A5567" s="123">
        <v>90184999</v>
      </c>
      <c r="B5567" s="124" t="s">
        <v>5370</v>
      </c>
      <c r="C5567" s="125"/>
      <c r="D5567" s="138">
        <v>17.483000000000001</v>
      </c>
      <c r="E5567" s="138">
        <v>48.157600000000002</v>
      </c>
      <c r="F5567" s="133"/>
      <c r="G5567" s="133"/>
      <c r="H5567" s="133"/>
      <c r="I5567" s="133"/>
    </row>
    <row r="5568" spans="1:9" ht="27">
      <c r="A5568" s="123">
        <v>90185090</v>
      </c>
      <c r="B5568" s="124" t="s">
        <v>5371</v>
      </c>
      <c r="C5568" s="125"/>
      <c r="D5568" s="136">
        <v>3.6606999999999998</v>
      </c>
      <c r="E5568" s="136">
        <v>8.9817</v>
      </c>
      <c r="F5568" s="133"/>
      <c r="G5568" s="133"/>
      <c r="H5568" s="133"/>
      <c r="I5568" s="133"/>
    </row>
    <row r="5569" spans="1:9">
      <c r="A5569" s="123">
        <v>90189010</v>
      </c>
      <c r="B5569" s="124" t="s">
        <v>5372</v>
      </c>
      <c r="C5569" s="125"/>
      <c r="D5569" s="138">
        <v>11.505699999999999</v>
      </c>
      <c r="E5569" s="138">
        <v>13.2393</v>
      </c>
      <c r="F5569" s="133"/>
      <c r="G5569" s="133"/>
      <c r="H5569" s="133"/>
      <c r="I5569" s="133"/>
    </row>
    <row r="5570" spans="1:9">
      <c r="A5570" s="123">
        <v>90189021</v>
      </c>
      <c r="B5570" s="124" t="s">
        <v>5373</v>
      </c>
      <c r="C5570" s="125"/>
      <c r="D5570" s="138">
        <v>12.5</v>
      </c>
      <c r="E5570" s="138">
        <v>18.0563</v>
      </c>
      <c r="F5570" s="133"/>
      <c r="G5570" s="133"/>
      <c r="H5570" s="133"/>
      <c r="I5570" s="133"/>
    </row>
    <row r="5571" spans="1:9">
      <c r="A5571" s="123">
        <v>90189029</v>
      </c>
      <c r="B5571" s="124" t="s">
        <v>5374</v>
      </c>
      <c r="C5571" s="125"/>
      <c r="D5571" s="138">
        <v>8.1097000000000001</v>
      </c>
      <c r="E5571" s="138">
        <v>18.1067</v>
      </c>
      <c r="F5571" s="133"/>
      <c r="G5571" s="133"/>
      <c r="H5571" s="133"/>
      <c r="I5571" s="133"/>
    </row>
    <row r="5572" spans="1:9">
      <c r="A5572" s="123">
        <v>90189069</v>
      </c>
      <c r="B5572" s="124" t="s">
        <v>200</v>
      </c>
      <c r="C5572" s="125"/>
      <c r="D5572" s="138">
        <v>63.803699999999999</v>
      </c>
      <c r="E5572" s="138">
        <v>63.803699999999999</v>
      </c>
      <c r="F5572" s="133"/>
      <c r="G5572" s="133"/>
      <c r="H5572" s="133"/>
      <c r="I5572" s="133"/>
    </row>
    <row r="5573" spans="1:9">
      <c r="A5573" s="123">
        <v>90189091</v>
      </c>
      <c r="B5573" s="124" t="s">
        <v>5375</v>
      </c>
      <c r="C5573" s="125"/>
      <c r="D5573" s="138">
        <v>33.250900000000001</v>
      </c>
      <c r="E5573" s="138">
        <v>110.5784</v>
      </c>
      <c r="F5573" s="133"/>
      <c r="G5573" s="133"/>
      <c r="H5573" s="133"/>
      <c r="I5573" s="133"/>
    </row>
    <row r="5574" spans="1:9">
      <c r="A5574" s="123">
        <v>90189094</v>
      </c>
      <c r="B5574" s="124" t="s">
        <v>5347</v>
      </c>
      <c r="C5574" s="125"/>
      <c r="D5574" s="136">
        <v>34.032299999999999</v>
      </c>
      <c r="E5574" s="136">
        <v>144.02080000000001</v>
      </c>
      <c r="F5574" s="133"/>
      <c r="G5574" s="133"/>
      <c r="H5574" s="133"/>
      <c r="I5574" s="133"/>
    </row>
    <row r="5575" spans="1:9">
      <c r="A5575" s="123">
        <v>90189095</v>
      </c>
      <c r="B5575" s="124" t="s">
        <v>5376</v>
      </c>
      <c r="C5575" s="125"/>
      <c r="D5575" s="138">
        <v>88.403700000000001</v>
      </c>
      <c r="E5575" s="138">
        <v>86.604299999999995</v>
      </c>
      <c r="F5575" s="133"/>
      <c r="G5575" s="133"/>
      <c r="H5575" s="133"/>
      <c r="I5575" s="133"/>
    </row>
    <row r="5576" spans="1:9" ht="27">
      <c r="A5576" s="123">
        <v>90189096</v>
      </c>
      <c r="B5576" s="124" t="s">
        <v>5377</v>
      </c>
      <c r="C5576" s="125"/>
      <c r="D5576" s="136">
        <v>4.9995000000000003</v>
      </c>
      <c r="E5576" s="136">
        <v>20.080500000000001</v>
      </c>
      <c r="F5576" s="133"/>
      <c r="G5576" s="133"/>
      <c r="H5576" s="133"/>
      <c r="I5576" s="133"/>
    </row>
    <row r="5577" spans="1:9" ht="27">
      <c r="A5577" s="123">
        <v>90189099</v>
      </c>
      <c r="B5577" s="124" t="s">
        <v>5378</v>
      </c>
      <c r="C5577" s="125"/>
      <c r="D5577" s="138">
        <v>1.5905</v>
      </c>
      <c r="E5577" s="138">
        <v>3.4933000000000001</v>
      </c>
      <c r="F5577" s="133"/>
      <c r="G5577" s="133"/>
      <c r="H5577" s="133"/>
      <c r="I5577" s="133"/>
    </row>
    <row r="5578" spans="1:9" ht="27">
      <c r="A5578" s="123">
        <v>90191000</v>
      </c>
      <c r="B5578" s="124" t="s">
        <v>5379</v>
      </c>
      <c r="C5578" s="125"/>
      <c r="D5578" s="138">
        <v>7.375</v>
      </c>
      <c r="E5578" s="138">
        <v>18.587</v>
      </c>
      <c r="F5578" s="133"/>
      <c r="G5578" s="133"/>
      <c r="H5578" s="133"/>
      <c r="I5578" s="133"/>
    </row>
    <row r="5579" spans="1:9">
      <c r="A5579" s="123">
        <v>90192010</v>
      </c>
      <c r="B5579" s="124" t="s">
        <v>5380</v>
      </c>
      <c r="C5579" s="125"/>
      <c r="D5579" s="138">
        <v>6.3108000000000004</v>
      </c>
      <c r="E5579" s="138">
        <v>17.409099999999999</v>
      </c>
      <c r="F5579" s="133"/>
      <c r="G5579" s="133"/>
      <c r="H5579" s="133"/>
      <c r="I5579" s="133"/>
    </row>
    <row r="5580" spans="1:9" ht="27">
      <c r="A5580" s="123">
        <v>90192020</v>
      </c>
      <c r="B5580" s="124" t="s">
        <v>5381</v>
      </c>
      <c r="C5580" s="125"/>
      <c r="D5580" s="136">
        <v>16.7395</v>
      </c>
      <c r="E5580" s="136">
        <v>45.588999999999999</v>
      </c>
      <c r="F5580" s="133"/>
      <c r="G5580" s="133"/>
      <c r="H5580" s="133"/>
      <c r="I5580" s="133"/>
    </row>
    <row r="5581" spans="1:9">
      <c r="A5581" s="123">
        <v>90192030</v>
      </c>
      <c r="B5581" s="124" t="s">
        <v>5382</v>
      </c>
      <c r="C5581" s="125"/>
      <c r="D5581" s="138">
        <v>19.787199999999999</v>
      </c>
      <c r="E5581" s="138">
        <v>19.787199999999999</v>
      </c>
      <c r="F5581" s="133"/>
      <c r="G5581" s="133"/>
      <c r="H5581" s="133"/>
      <c r="I5581" s="133"/>
    </row>
    <row r="5582" spans="1:9" ht="27">
      <c r="A5582" s="123">
        <v>90192040</v>
      </c>
      <c r="B5582" s="124" t="s">
        <v>5383</v>
      </c>
      <c r="C5582" s="125"/>
      <c r="D5582" s="136">
        <v>24.210100000000001</v>
      </c>
      <c r="E5582" s="136">
        <v>84.417199999999994</v>
      </c>
      <c r="F5582" s="133"/>
      <c r="G5582" s="133"/>
      <c r="H5582" s="133"/>
      <c r="I5582" s="133"/>
    </row>
    <row r="5583" spans="1:9">
      <c r="A5583" s="123">
        <v>90192090</v>
      </c>
      <c r="B5583" s="124" t="s">
        <v>5384</v>
      </c>
      <c r="C5583" s="125"/>
      <c r="D5583" s="138">
        <v>3.9432999999999998</v>
      </c>
      <c r="E5583" s="138">
        <v>11.533799999999999</v>
      </c>
      <c r="F5583" s="133"/>
      <c r="G5583" s="133"/>
      <c r="H5583" s="133"/>
      <c r="I5583" s="133"/>
    </row>
    <row r="5584" spans="1:9" ht="27">
      <c r="A5584" s="123">
        <v>90200010</v>
      </c>
      <c r="B5584" s="124" t="s">
        <v>5385</v>
      </c>
      <c r="C5584" s="125"/>
      <c r="D5584" s="136">
        <v>7.4856999999999996</v>
      </c>
      <c r="E5584" s="136">
        <v>28.389199999999999</v>
      </c>
      <c r="F5584" s="133"/>
      <c r="G5584" s="133"/>
      <c r="H5584" s="133"/>
      <c r="I5584" s="133"/>
    </row>
    <row r="5585" spans="1:9">
      <c r="A5585" s="123">
        <v>90200090</v>
      </c>
      <c r="B5585" s="124" t="s">
        <v>5386</v>
      </c>
      <c r="C5585" s="125"/>
      <c r="D5585" s="138">
        <v>4.2264999999999997</v>
      </c>
      <c r="E5585" s="138">
        <v>6.1360999999999999</v>
      </c>
      <c r="F5585" s="133"/>
      <c r="G5585" s="133"/>
      <c r="H5585" s="133"/>
      <c r="I5585" s="133"/>
    </row>
    <row r="5586" spans="1:9" ht="27">
      <c r="A5586" s="123">
        <v>90211010</v>
      </c>
      <c r="B5586" s="124" t="s">
        <v>5387</v>
      </c>
      <c r="C5586" s="125"/>
      <c r="D5586" s="136">
        <v>7.2744</v>
      </c>
      <c r="E5586" s="136">
        <v>10.4415</v>
      </c>
      <c r="F5586" s="133"/>
      <c r="G5586" s="133"/>
      <c r="H5586" s="133"/>
      <c r="I5586" s="133"/>
    </row>
    <row r="5587" spans="1:9">
      <c r="A5587" s="123">
        <v>90211020</v>
      </c>
      <c r="B5587" s="124" t="s">
        <v>5388</v>
      </c>
      <c r="C5587" s="125"/>
      <c r="D5587" s="138">
        <v>7.5</v>
      </c>
      <c r="E5587" s="138">
        <v>7.5</v>
      </c>
      <c r="F5587" s="133"/>
      <c r="G5587" s="133"/>
      <c r="H5587" s="133"/>
      <c r="I5587" s="133"/>
    </row>
    <row r="5588" spans="1:9" ht="27">
      <c r="A5588" s="123">
        <v>90211091</v>
      </c>
      <c r="B5588" s="124" t="s">
        <v>5389</v>
      </c>
      <c r="C5588" s="125"/>
      <c r="D5588" s="136">
        <v>3.9483999999999999</v>
      </c>
      <c r="E5588" s="136">
        <v>9.1080000000000005</v>
      </c>
      <c r="F5588" s="133"/>
      <c r="G5588" s="133"/>
      <c r="H5588" s="133"/>
      <c r="I5588" s="133"/>
    </row>
    <row r="5589" spans="1:9">
      <c r="A5589" s="123">
        <v>90211099</v>
      </c>
      <c r="B5589" s="124" t="s">
        <v>5390</v>
      </c>
      <c r="C5589" s="125"/>
      <c r="D5589" s="138">
        <v>290.35890000000001</v>
      </c>
      <c r="E5589" s="138">
        <v>178.01339999999999</v>
      </c>
      <c r="F5589" s="133"/>
      <c r="G5589" s="133"/>
      <c r="H5589" s="133"/>
      <c r="I5589" s="133"/>
    </row>
    <row r="5590" spans="1:9" ht="27">
      <c r="A5590" s="123">
        <v>90212110</v>
      </c>
      <c r="B5590" s="124" t="s">
        <v>5391</v>
      </c>
      <c r="C5590" s="125"/>
      <c r="D5590" s="138">
        <v>182.60810000000001</v>
      </c>
      <c r="E5590" s="138">
        <v>182.60810000000001</v>
      </c>
      <c r="F5590" s="133"/>
      <c r="G5590" s="133"/>
      <c r="H5590" s="133"/>
      <c r="I5590" s="133"/>
    </row>
    <row r="5591" spans="1:9">
      <c r="A5591" s="123">
        <v>90213190</v>
      </c>
      <c r="B5591" s="124" t="s">
        <v>5392</v>
      </c>
      <c r="C5591" s="125"/>
      <c r="D5591" s="138">
        <v>89.256600000000006</v>
      </c>
      <c r="E5591" s="138">
        <v>102.17100000000001</v>
      </c>
      <c r="F5591" s="133"/>
      <c r="G5591" s="133"/>
      <c r="H5591" s="133"/>
      <c r="I5591" s="133"/>
    </row>
    <row r="5592" spans="1:9" ht="27">
      <c r="A5592" s="123">
        <v>90213980</v>
      </c>
      <c r="B5592" s="124" t="s">
        <v>5393</v>
      </c>
      <c r="C5592" s="125"/>
      <c r="D5592" s="136">
        <v>30.8857</v>
      </c>
      <c r="E5592" s="136">
        <v>42.141500000000001</v>
      </c>
      <c r="F5592" s="133"/>
      <c r="G5592" s="133"/>
      <c r="H5592" s="133"/>
      <c r="I5592" s="133"/>
    </row>
    <row r="5593" spans="1:9">
      <c r="A5593" s="123">
        <v>90213991</v>
      </c>
      <c r="B5593" s="124" t="s">
        <v>5394</v>
      </c>
      <c r="C5593" s="125"/>
      <c r="D5593" s="138">
        <v>0.38990000000000002</v>
      </c>
      <c r="E5593" s="138">
        <v>0.38990000000000002</v>
      </c>
      <c r="F5593" s="133"/>
      <c r="G5593" s="133"/>
      <c r="H5593" s="133"/>
      <c r="I5593" s="133"/>
    </row>
    <row r="5594" spans="1:9" ht="27">
      <c r="A5594" s="123">
        <v>90213999</v>
      </c>
      <c r="B5594" s="124" t="s">
        <v>5395</v>
      </c>
      <c r="C5594" s="125"/>
      <c r="D5594" s="136">
        <v>52.381</v>
      </c>
      <c r="E5594" s="136">
        <v>52.381</v>
      </c>
      <c r="F5594" s="133"/>
      <c r="G5594" s="133"/>
      <c r="H5594" s="133"/>
      <c r="I5594" s="133"/>
    </row>
    <row r="5595" spans="1:9">
      <c r="A5595" s="123">
        <v>90214000</v>
      </c>
      <c r="B5595" s="124" t="s">
        <v>5396</v>
      </c>
      <c r="C5595" s="125"/>
      <c r="D5595" s="138">
        <v>56.908900000000003</v>
      </c>
      <c r="E5595" s="138">
        <v>58.411499999999997</v>
      </c>
      <c r="F5595" s="133"/>
      <c r="G5595" s="133"/>
      <c r="H5595" s="133"/>
      <c r="I5595" s="133"/>
    </row>
    <row r="5596" spans="1:9">
      <c r="A5596" s="123">
        <v>90219080</v>
      </c>
      <c r="B5596" s="124" t="s">
        <v>200</v>
      </c>
      <c r="C5596" s="125"/>
      <c r="D5596" s="136">
        <v>33.643599999999999</v>
      </c>
      <c r="E5596" s="136">
        <v>55.573300000000003</v>
      </c>
      <c r="F5596" s="133"/>
      <c r="G5596" s="133"/>
      <c r="H5596" s="133"/>
      <c r="I5596" s="133"/>
    </row>
    <row r="5597" spans="1:9">
      <c r="A5597" s="123">
        <v>90221200</v>
      </c>
      <c r="B5597" s="124" t="s">
        <v>5397</v>
      </c>
      <c r="C5597" s="125"/>
      <c r="D5597" s="136">
        <v>62.8645</v>
      </c>
      <c r="E5597" s="136">
        <v>67.255099999999999</v>
      </c>
      <c r="F5597" s="133"/>
      <c r="G5597" s="133"/>
      <c r="H5597" s="133"/>
      <c r="I5597" s="133"/>
    </row>
    <row r="5598" spans="1:9">
      <c r="A5598" s="123">
        <v>90221319</v>
      </c>
      <c r="B5598" s="124" t="s">
        <v>5398</v>
      </c>
      <c r="C5598" s="125"/>
      <c r="D5598" s="136">
        <v>61.69</v>
      </c>
      <c r="E5598" s="136">
        <v>64.923000000000002</v>
      </c>
      <c r="F5598" s="133"/>
      <c r="G5598" s="133"/>
      <c r="H5598" s="133"/>
      <c r="I5598" s="133"/>
    </row>
    <row r="5599" spans="1:9">
      <c r="A5599" s="123">
        <v>90221412</v>
      </c>
      <c r="B5599" s="124" t="s">
        <v>5399</v>
      </c>
      <c r="C5599" s="125"/>
      <c r="D5599" s="136">
        <v>45.157299999999999</v>
      </c>
      <c r="E5599" s="136">
        <v>119.233</v>
      </c>
      <c r="F5599" s="133"/>
      <c r="G5599" s="133"/>
      <c r="H5599" s="133"/>
      <c r="I5599" s="133"/>
    </row>
    <row r="5600" spans="1:9">
      <c r="A5600" s="123">
        <v>90221419</v>
      </c>
      <c r="B5600" s="124" t="s">
        <v>5400</v>
      </c>
      <c r="C5600" s="125"/>
      <c r="D5600" s="136">
        <v>140.6636</v>
      </c>
      <c r="E5600" s="136">
        <v>177.4323</v>
      </c>
      <c r="F5600" s="133"/>
      <c r="G5600" s="133"/>
      <c r="H5600" s="133"/>
      <c r="I5600" s="133"/>
    </row>
    <row r="5601" spans="1:9">
      <c r="A5601" s="123">
        <v>90221490</v>
      </c>
      <c r="B5601" s="124" t="s">
        <v>5401</v>
      </c>
      <c r="C5601" s="125"/>
      <c r="D5601" s="136">
        <v>12.8917</v>
      </c>
      <c r="E5601" s="136">
        <v>31.331199999999999</v>
      </c>
      <c r="F5601" s="133"/>
      <c r="G5601" s="133"/>
      <c r="H5601" s="133"/>
      <c r="I5601" s="133"/>
    </row>
    <row r="5602" spans="1:9" ht="27">
      <c r="A5602" s="123">
        <v>90221999</v>
      </c>
      <c r="B5602" s="124" t="s">
        <v>5402</v>
      </c>
      <c r="C5602" s="125"/>
      <c r="D5602" s="136">
        <v>166.1354</v>
      </c>
      <c r="E5602" s="136">
        <v>166.1354</v>
      </c>
      <c r="F5602" s="133"/>
      <c r="G5602" s="133"/>
      <c r="H5602" s="133"/>
      <c r="I5602" s="133"/>
    </row>
    <row r="5603" spans="1:9">
      <c r="A5603" s="123">
        <v>90222190</v>
      </c>
      <c r="B5603" s="124" t="s">
        <v>5403</v>
      </c>
      <c r="C5603" s="125"/>
      <c r="D5603" s="138">
        <v>48.7834</v>
      </c>
      <c r="E5603" s="138">
        <v>60.324199999999998</v>
      </c>
      <c r="F5603" s="133"/>
      <c r="G5603" s="133"/>
      <c r="H5603" s="133"/>
      <c r="I5603" s="133"/>
    </row>
    <row r="5604" spans="1:9">
      <c r="A5604" s="123">
        <v>90223000</v>
      </c>
      <c r="B5604" s="124" t="s">
        <v>5404</v>
      </c>
      <c r="C5604" s="125"/>
      <c r="D5604" s="138">
        <v>70.379900000000006</v>
      </c>
      <c r="E5604" s="138">
        <v>76.530900000000003</v>
      </c>
      <c r="F5604" s="133"/>
      <c r="G5604" s="133"/>
      <c r="H5604" s="133"/>
      <c r="I5604" s="133"/>
    </row>
    <row r="5605" spans="1:9">
      <c r="A5605" s="123">
        <v>90229010</v>
      </c>
      <c r="B5605" s="124" t="s">
        <v>5405</v>
      </c>
      <c r="C5605" s="125"/>
      <c r="D5605" s="138">
        <v>10.7364</v>
      </c>
      <c r="E5605" s="138">
        <v>46.068300000000001</v>
      </c>
      <c r="F5605" s="133"/>
      <c r="G5605" s="133"/>
      <c r="H5605" s="133"/>
      <c r="I5605" s="133"/>
    </row>
    <row r="5606" spans="1:9">
      <c r="A5606" s="123">
        <v>90229080</v>
      </c>
      <c r="B5606" s="124" t="s">
        <v>5406</v>
      </c>
      <c r="C5606" s="125"/>
      <c r="D5606" s="138">
        <v>3.1903000000000001</v>
      </c>
      <c r="E5606" s="138">
        <v>35.646799999999999</v>
      </c>
      <c r="F5606" s="133"/>
      <c r="G5606" s="133"/>
      <c r="H5606" s="133"/>
      <c r="I5606" s="133"/>
    </row>
    <row r="5607" spans="1:9">
      <c r="A5607" s="123">
        <v>90229091</v>
      </c>
      <c r="B5607" s="124" t="s">
        <v>5407</v>
      </c>
      <c r="C5607" s="125"/>
      <c r="D5607" s="138">
        <v>100.0333</v>
      </c>
      <c r="E5607" s="138">
        <v>100.0333</v>
      </c>
      <c r="F5607" s="133"/>
      <c r="G5607" s="133"/>
      <c r="H5607" s="133"/>
      <c r="I5607" s="133"/>
    </row>
    <row r="5608" spans="1:9">
      <c r="A5608" s="123">
        <v>90229099</v>
      </c>
      <c r="B5608" s="124" t="s">
        <v>200</v>
      </c>
      <c r="C5608" s="125"/>
      <c r="D5608" s="136">
        <v>6.8482000000000003</v>
      </c>
      <c r="E5608" s="136">
        <v>17.633299999999998</v>
      </c>
      <c r="F5608" s="133"/>
      <c r="G5608" s="133"/>
      <c r="H5608" s="133"/>
      <c r="I5608" s="133"/>
    </row>
    <row r="5609" spans="1:9">
      <c r="A5609" s="123">
        <v>90230000</v>
      </c>
      <c r="B5609" s="124" t="s">
        <v>5408</v>
      </c>
      <c r="C5609" s="125"/>
      <c r="D5609" s="136">
        <v>16.6785</v>
      </c>
      <c r="E5609" s="136">
        <v>27.527899999999999</v>
      </c>
      <c r="F5609" s="133"/>
      <c r="G5609" s="133"/>
      <c r="H5609" s="133"/>
      <c r="I5609" s="133"/>
    </row>
    <row r="5610" spans="1:9">
      <c r="A5610" s="123">
        <v>90241010</v>
      </c>
      <c r="B5610" s="124" t="s">
        <v>5409</v>
      </c>
      <c r="C5610" s="125"/>
      <c r="D5610" s="138">
        <v>11.0045</v>
      </c>
      <c r="E5610" s="138">
        <v>20.243300000000001</v>
      </c>
      <c r="F5610" s="133"/>
      <c r="G5610" s="133"/>
      <c r="H5610" s="133"/>
      <c r="I5610" s="133"/>
    </row>
    <row r="5611" spans="1:9">
      <c r="A5611" s="123">
        <v>90241020</v>
      </c>
      <c r="B5611" s="124" t="s">
        <v>5410</v>
      </c>
      <c r="C5611" s="125"/>
      <c r="D5611" s="138">
        <v>4.4558</v>
      </c>
      <c r="E5611" s="138">
        <v>11.475199999999999</v>
      </c>
      <c r="F5611" s="133"/>
      <c r="G5611" s="133"/>
      <c r="H5611" s="133"/>
      <c r="I5611" s="133"/>
    </row>
    <row r="5612" spans="1:9" ht="27">
      <c r="A5612" s="123">
        <v>90241090</v>
      </c>
      <c r="B5612" s="124" t="s">
        <v>5411</v>
      </c>
      <c r="C5612" s="125"/>
      <c r="D5612" s="136">
        <v>57.206899999999997</v>
      </c>
      <c r="E5612" s="136">
        <v>57.4863</v>
      </c>
      <c r="F5612" s="133"/>
      <c r="G5612" s="133"/>
      <c r="H5612" s="133"/>
      <c r="I5612" s="133"/>
    </row>
    <row r="5613" spans="1:9">
      <c r="A5613" s="123">
        <v>90248011</v>
      </c>
      <c r="B5613" s="124" t="s">
        <v>5412</v>
      </c>
      <c r="C5613" s="125"/>
      <c r="D5613" s="138">
        <v>5.1029999999999998</v>
      </c>
      <c r="E5613" s="138">
        <v>17.930399999999999</v>
      </c>
      <c r="F5613" s="133"/>
      <c r="G5613" s="133"/>
      <c r="H5613" s="133"/>
      <c r="I5613" s="133"/>
    </row>
    <row r="5614" spans="1:9" ht="27">
      <c r="A5614" s="123">
        <v>90248019</v>
      </c>
      <c r="B5614" s="124" t="s">
        <v>5413</v>
      </c>
      <c r="C5614" s="125"/>
      <c r="D5614" s="136">
        <v>12.460699999999999</v>
      </c>
      <c r="E5614" s="136">
        <v>42.842300000000002</v>
      </c>
      <c r="F5614" s="133"/>
      <c r="G5614" s="133"/>
      <c r="H5614" s="133"/>
      <c r="I5614" s="133"/>
    </row>
    <row r="5615" spans="1:9">
      <c r="A5615" s="123">
        <v>90248029</v>
      </c>
      <c r="B5615" s="124" t="s">
        <v>5414</v>
      </c>
      <c r="C5615" s="125"/>
      <c r="D5615" s="138">
        <v>10.8691</v>
      </c>
      <c r="E5615" s="138">
        <v>23.8371</v>
      </c>
      <c r="F5615" s="133"/>
      <c r="G5615" s="133"/>
      <c r="H5615" s="133"/>
      <c r="I5615" s="133"/>
    </row>
    <row r="5616" spans="1:9" ht="27">
      <c r="A5616" s="123">
        <v>90248090</v>
      </c>
      <c r="B5616" s="124" t="s">
        <v>5415</v>
      </c>
      <c r="C5616" s="125"/>
      <c r="D5616" s="136">
        <v>12.032</v>
      </c>
      <c r="E5616" s="136">
        <v>41.450699999999998</v>
      </c>
      <c r="F5616" s="133"/>
      <c r="G5616" s="133"/>
      <c r="H5616" s="133"/>
      <c r="I5616" s="133"/>
    </row>
    <row r="5617" spans="1:9">
      <c r="A5617" s="123">
        <v>90249000</v>
      </c>
      <c r="B5617" s="124" t="s">
        <v>5416</v>
      </c>
      <c r="C5617" s="125"/>
      <c r="D5617" s="138">
        <v>3.6829000000000001</v>
      </c>
      <c r="E5617" s="138">
        <v>6.7294</v>
      </c>
      <c r="F5617" s="133"/>
      <c r="G5617" s="133"/>
      <c r="H5617" s="133"/>
      <c r="I5617" s="133"/>
    </row>
    <row r="5618" spans="1:9">
      <c r="A5618" s="123">
        <v>90251119</v>
      </c>
      <c r="B5618" s="124" t="s">
        <v>200</v>
      </c>
      <c r="C5618" s="125"/>
      <c r="D5618" s="138">
        <v>2.4491000000000001</v>
      </c>
      <c r="E5618" s="138">
        <v>2.4491000000000001</v>
      </c>
      <c r="F5618" s="133"/>
      <c r="G5618" s="133"/>
      <c r="H5618" s="133"/>
      <c r="I5618" s="133"/>
    </row>
    <row r="5619" spans="1:9">
      <c r="A5619" s="123">
        <v>90251191</v>
      </c>
      <c r="B5619" s="124" t="s">
        <v>5417</v>
      </c>
      <c r="C5619" s="125"/>
      <c r="D5619" s="138">
        <v>2.0488</v>
      </c>
      <c r="E5619" s="138">
        <v>7.2110000000000003</v>
      </c>
      <c r="F5619" s="133"/>
      <c r="G5619" s="133"/>
      <c r="H5619" s="133"/>
      <c r="I5619" s="133"/>
    </row>
    <row r="5620" spans="1:9">
      <c r="A5620" s="123">
        <v>90251199</v>
      </c>
      <c r="B5620" s="124" t="s">
        <v>200</v>
      </c>
      <c r="C5620" s="125"/>
      <c r="D5620" s="138">
        <v>19.969899999999999</v>
      </c>
      <c r="E5620" s="138">
        <v>34.829900000000002</v>
      </c>
      <c r="F5620" s="133"/>
      <c r="G5620" s="133"/>
      <c r="H5620" s="133"/>
      <c r="I5620" s="133"/>
    </row>
    <row r="5621" spans="1:9">
      <c r="A5621" s="123">
        <v>90251910</v>
      </c>
      <c r="B5621" s="124" t="s">
        <v>5418</v>
      </c>
      <c r="C5621" s="125"/>
      <c r="D5621" s="136">
        <v>10.2035</v>
      </c>
      <c r="E5621" s="136">
        <v>21.948399999999999</v>
      </c>
      <c r="F5621" s="133"/>
      <c r="G5621" s="133"/>
      <c r="H5621" s="133"/>
      <c r="I5621" s="133"/>
    </row>
    <row r="5622" spans="1:9">
      <c r="A5622" s="123">
        <v>90251990</v>
      </c>
      <c r="B5622" s="124" t="s">
        <v>5419</v>
      </c>
      <c r="C5622" s="125"/>
      <c r="D5622" s="136">
        <v>3.1734</v>
      </c>
      <c r="E5622" s="136">
        <v>1.7015</v>
      </c>
      <c r="F5622" s="133"/>
      <c r="G5622" s="133"/>
      <c r="H5622" s="133"/>
      <c r="I5622" s="133"/>
    </row>
    <row r="5623" spans="1:9" ht="27">
      <c r="A5623" s="123">
        <v>90258000</v>
      </c>
      <c r="B5623" s="124" t="s">
        <v>5420</v>
      </c>
      <c r="C5623" s="125"/>
      <c r="D5623" s="138">
        <v>10.4224</v>
      </c>
      <c r="E5623" s="138">
        <v>48.432200000000002</v>
      </c>
      <c r="F5623" s="133"/>
      <c r="G5623" s="133"/>
      <c r="H5623" s="133"/>
      <c r="I5623" s="133"/>
    </row>
    <row r="5624" spans="1:9">
      <c r="A5624" s="123">
        <v>90259010</v>
      </c>
      <c r="B5624" s="124" t="s">
        <v>5421</v>
      </c>
      <c r="C5624" s="125"/>
      <c r="D5624" s="136">
        <v>4.2432999999999996</v>
      </c>
      <c r="E5624" s="136">
        <v>9.1640999999999995</v>
      </c>
      <c r="F5624" s="133"/>
      <c r="G5624" s="133"/>
      <c r="H5624" s="133"/>
      <c r="I5624" s="133"/>
    </row>
    <row r="5625" spans="1:9" ht="27">
      <c r="A5625" s="123">
        <v>90259090</v>
      </c>
      <c r="B5625" s="124" t="s">
        <v>5422</v>
      </c>
      <c r="C5625" s="125"/>
      <c r="D5625" s="136">
        <v>9.4949999999999992</v>
      </c>
      <c r="E5625" s="136">
        <v>28.337599999999998</v>
      </c>
      <c r="F5625" s="133"/>
      <c r="G5625" s="133"/>
      <c r="H5625" s="133"/>
      <c r="I5625" s="133"/>
    </row>
    <row r="5626" spans="1:9">
      <c r="A5626" s="123">
        <v>90261011</v>
      </c>
      <c r="B5626" s="124" t="s">
        <v>5423</v>
      </c>
      <c r="C5626" s="125"/>
      <c r="D5626" s="136">
        <v>6.7976000000000001</v>
      </c>
      <c r="E5626" s="136">
        <v>41.984699999999997</v>
      </c>
      <c r="F5626" s="133"/>
      <c r="G5626" s="133"/>
      <c r="H5626" s="133"/>
      <c r="I5626" s="133"/>
    </row>
    <row r="5627" spans="1:9">
      <c r="A5627" s="123">
        <v>90261019</v>
      </c>
      <c r="B5627" s="124" t="s">
        <v>5424</v>
      </c>
      <c r="C5627" s="125"/>
      <c r="D5627" s="136">
        <v>12.225099999999999</v>
      </c>
      <c r="E5627" s="136">
        <v>57.303899999999999</v>
      </c>
      <c r="F5627" s="133"/>
      <c r="G5627" s="133"/>
      <c r="H5627" s="133"/>
      <c r="I5627" s="133"/>
    </row>
    <row r="5628" spans="1:9">
      <c r="A5628" s="123">
        <v>90261021</v>
      </c>
      <c r="B5628" s="124" t="s">
        <v>5425</v>
      </c>
      <c r="C5628" s="125"/>
      <c r="D5628" s="136">
        <v>5.7018000000000004</v>
      </c>
      <c r="E5628" s="136">
        <v>15.1905</v>
      </c>
      <c r="F5628" s="133"/>
      <c r="G5628" s="133"/>
      <c r="H5628" s="133"/>
      <c r="I5628" s="133"/>
    </row>
    <row r="5629" spans="1:9">
      <c r="A5629" s="123">
        <v>90261029</v>
      </c>
      <c r="B5629" s="124" t="s">
        <v>5426</v>
      </c>
      <c r="C5629" s="125"/>
      <c r="D5629" s="138">
        <v>6.1516999999999999</v>
      </c>
      <c r="E5629" s="138">
        <v>10.294600000000001</v>
      </c>
      <c r="F5629" s="133"/>
      <c r="G5629" s="133"/>
      <c r="H5629" s="133"/>
      <c r="I5629" s="133"/>
    </row>
    <row r="5630" spans="1:9">
      <c r="A5630" s="123">
        <v>90262010</v>
      </c>
      <c r="B5630" s="124" t="s">
        <v>5427</v>
      </c>
      <c r="C5630" s="125"/>
      <c r="D5630" s="136">
        <v>10.2676</v>
      </c>
      <c r="E5630" s="136">
        <v>14.9079</v>
      </c>
      <c r="F5630" s="133"/>
      <c r="G5630" s="133"/>
      <c r="H5630" s="133"/>
      <c r="I5630" s="133"/>
    </row>
    <row r="5631" spans="1:9">
      <c r="A5631" s="123">
        <v>90262090</v>
      </c>
      <c r="B5631" s="124" t="s">
        <v>5428</v>
      </c>
      <c r="C5631" s="125"/>
      <c r="D5631" s="138">
        <v>12.559699999999999</v>
      </c>
      <c r="E5631" s="138">
        <v>111.97490000000001</v>
      </c>
      <c r="F5631" s="133"/>
      <c r="G5631" s="133"/>
      <c r="H5631" s="133"/>
      <c r="I5631" s="133"/>
    </row>
    <row r="5632" spans="1:9" ht="27">
      <c r="A5632" s="123">
        <v>90268000</v>
      </c>
      <c r="B5632" s="124" t="s">
        <v>5429</v>
      </c>
      <c r="C5632" s="125"/>
      <c r="D5632" s="138">
        <v>6.4397000000000002</v>
      </c>
      <c r="E5632" s="138">
        <v>18.502099999999999</v>
      </c>
      <c r="F5632" s="133"/>
      <c r="G5632" s="133"/>
      <c r="H5632" s="133"/>
      <c r="I5632" s="133"/>
    </row>
    <row r="5633" spans="1:9" ht="27">
      <c r="A5633" s="123">
        <v>90269010</v>
      </c>
      <c r="B5633" s="124" t="s">
        <v>5430</v>
      </c>
      <c r="C5633" s="125"/>
      <c r="D5633" s="138">
        <v>12.2532</v>
      </c>
      <c r="E5633" s="138">
        <v>20.878499999999999</v>
      </c>
      <c r="F5633" s="133"/>
      <c r="G5633" s="133"/>
      <c r="H5633" s="133"/>
      <c r="I5633" s="133"/>
    </row>
    <row r="5634" spans="1:9">
      <c r="A5634" s="123">
        <v>90269020</v>
      </c>
      <c r="B5634" s="124" t="s">
        <v>5431</v>
      </c>
      <c r="C5634" s="125"/>
      <c r="D5634" s="138">
        <v>6.2382999999999997</v>
      </c>
      <c r="E5634" s="138">
        <v>20.5806</v>
      </c>
      <c r="F5634" s="133"/>
      <c r="G5634" s="133"/>
      <c r="H5634" s="133"/>
      <c r="I5634" s="133"/>
    </row>
    <row r="5635" spans="1:9" ht="27">
      <c r="A5635" s="123">
        <v>90269090</v>
      </c>
      <c r="B5635" s="124" t="s">
        <v>5432</v>
      </c>
      <c r="C5635" s="125"/>
      <c r="D5635" s="138">
        <v>31.8749</v>
      </c>
      <c r="E5635" s="138">
        <v>78.488100000000003</v>
      </c>
      <c r="F5635" s="133"/>
      <c r="G5635" s="133"/>
      <c r="H5635" s="133"/>
      <c r="I5635" s="133"/>
    </row>
    <row r="5636" spans="1:9">
      <c r="A5636" s="123">
        <v>90271000</v>
      </c>
      <c r="B5636" s="126" t="s">
        <v>5433</v>
      </c>
      <c r="C5636" s="125"/>
      <c r="D5636" s="138">
        <v>221.2039</v>
      </c>
      <c r="E5636" s="138">
        <v>243.57249999999999</v>
      </c>
      <c r="F5636" s="133"/>
      <c r="G5636" s="133"/>
      <c r="H5636" s="133"/>
      <c r="I5636" s="133"/>
    </row>
    <row r="5637" spans="1:9" ht="27">
      <c r="A5637" s="123">
        <v>90272011</v>
      </c>
      <c r="B5637" s="124" t="s">
        <v>5434</v>
      </c>
      <c r="C5637" s="125"/>
      <c r="D5637" s="138">
        <v>137.2509</v>
      </c>
      <c r="E5637" s="138">
        <v>137.2509</v>
      </c>
      <c r="F5637" s="133"/>
      <c r="G5637" s="133"/>
      <c r="H5637" s="133"/>
      <c r="I5637" s="133"/>
    </row>
    <row r="5638" spans="1:9">
      <c r="A5638" s="123">
        <v>90272012</v>
      </c>
      <c r="B5638" s="124" t="s">
        <v>5435</v>
      </c>
      <c r="C5638" s="125"/>
      <c r="D5638" s="138">
        <v>433.25</v>
      </c>
      <c r="E5638" s="138">
        <v>433.25</v>
      </c>
      <c r="F5638" s="133"/>
      <c r="G5638" s="133"/>
      <c r="H5638" s="133"/>
      <c r="I5638" s="133"/>
    </row>
    <row r="5639" spans="1:9" ht="27">
      <c r="A5639" s="123">
        <v>90272019</v>
      </c>
      <c r="B5639" s="124" t="s">
        <v>5436</v>
      </c>
      <c r="C5639" s="125"/>
      <c r="D5639" s="138">
        <v>46.601500000000001</v>
      </c>
      <c r="E5639" s="138">
        <v>46.601500000000001</v>
      </c>
      <c r="F5639" s="133"/>
      <c r="G5639" s="133"/>
      <c r="H5639" s="133"/>
      <c r="I5639" s="133"/>
    </row>
    <row r="5640" spans="1:9">
      <c r="A5640" s="123">
        <v>90272029</v>
      </c>
      <c r="B5640" s="124" t="s">
        <v>5437</v>
      </c>
      <c r="C5640" s="125"/>
      <c r="D5640" s="138">
        <v>14.0069</v>
      </c>
      <c r="E5640" s="138">
        <v>28.5227</v>
      </c>
      <c r="F5640" s="133"/>
      <c r="G5640" s="133"/>
      <c r="H5640" s="133"/>
      <c r="I5640" s="133"/>
    </row>
    <row r="5641" spans="1:9" ht="27">
      <c r="A5641" s="123">
        <v>90273019</v>
      </c>
      <c r="B5641" s="124" t="s">
        <v>5438</v>
      </c>
      <c r="C5641" s="125"/>
      <c r="D5641" s="138">
        <v>28.4008</v>
      </c>
      <c r="E5641" s="138">
        <v>62.889899999999997</v>
      </c>
      <c r="F5641" s="133"/>
      <c r="G5641" s="133"/>
      <c r="H5641" s="133"/>
      <c r="I5641" s="133"/>
    </row>
    <row r="5642" spans="1:9">
      <c r="A5642" s="123">
        <v>90273020</v>
      </c>
      <c r="B5642" s="124" t="s">
        <v>5439</v>
      </c>
      <c r="C5642" s="125"/>
      <c r="D5642" s="138">
        <v>81.234300000000005</v>
      </c>
      <c r="E5642" s="138">
        <v>93.430999999999997</v>
      </c>
      <c r="F5642" s="133"/>
      <c r="G5642" s="133"/>
      <c r="H5642" s="133"/>
      <c r="I5642" s="133"/>
    </row>
    <row r="5643" spans="1:9">
      <c r="A5643" s="123">
        <v>90275010</v>
      </c>
      <c r="B5643" s="124" t="s">
        <v>5440</v>
      </c>
      <c r="C5643" s="125"/>
      <c r="D5643" s="138">
        <v>33.065600000000003</v>
      </c>
      <c r="E5643" s="138">
        <v>59.750799999999998</v>
      </c>
      <c r="F5643" s="133"/>
      <c r="G5643" s="133"/>
      <c r="H5643" s="133"/>
      <c r="I5643" s="133"/>
    </row>
    <row r="5644" spans="1:9">
      <c r="A5644" s="123">
        <v>90275020</v>
      </c>
      <c r="B5644" s="124" t="s">
        <v>5441</v>
      </c>
      <c r="C5644" s="125"/>
      <c r="D5644" s="138">
        <v>15.5235</v>
      </c>
      <c r="E5644" s="138">
        <v>31.745899999999999</v>
      </c>
      <c r="F5644" s="133"/>
      <c r="G5644" s="133"/>
      <c r="H5644" s="133"/>
      <c r="I5644" s="133"/>
    </row>
    <row r="5645" spans="1:9">
      <c r="A5645" s="123">
        <v>90275030</v>
      </c>
      <c r="B5645" s="124" t="s">
        <v>5442</v>
      </c>
      <c r="C5645" s="125"/>
      <c r="D5645" s="138">
        <v>46.171700000000001</v>
      </c>
      <c r="E5645" s="138">
        <v>46.171700000000001</v>
      </c>
      <c r="F5645" s="133"/>
      <c r="G5645" s="133"/>
      <c r="H5645" s="133"/>
      <c r="I5645" s="133"/>
    </row>
    <row r="5646" spans="1:9">
      <c r="A5646" s="123">
        <v>90275040</v>
      </c>
      <c r="B5646" s="124" t="s">
        <v>5443</v>
      </c>
      <c r="C5646" s="125"/>
      <c r="D5646" s="138">
        <v>17.214500000000001</v>
      </c>
      <c r="E5646" s="138">
        <v>51.1753</v>
      </c>
      <c r="F5646" s="133"/>
      <c r="G5646" s="133"/>
      <c r="H5646" s="133"/>
      <c r="I5646" s="133"/>
    </row>
    <row r="5647" spans="1:9" ht="27">
      <c r="A5647" s="123">
        <v>90275090</v>
      </c>
      <c r="B5647" s="124" t="s">
        <v>5444</v>
      </c>
      <c r="C5647" s="125"/>
      <c r="D5647" s="138">
        <v>145.83330000000001</v>
      </c>
      <c r="E5647" s="138">
        <v>145.83330000000001</v>
      </c>
      <c r="F5647" s="133"/>
      <c r="G5647" s="133"/>
      <c r="H5647" s="133"/>
      <c r="I5647" s="133"/>
    </row>
    <row r="5648" spans="1:9">
      <c r="A5648" s="123">
        <v>90278100</v>
      </c>
      <c r="B5648" s="126" t="s">
        <v>5445</v>
      </c>
      <c r="C5648" s="125"/>
      <c r="D5648" s="138">
        <v>33.365499999999997</v>
      </c>
      <c r="E5648" s="138">
        <v>54.460099999999997</v>
      </c>
      <c r="F5648" s="133"/>
      <c r="G5648" s="133"/>
      <c r="H5648" s="133"/>
      <c r="I5648" s="133"/>
    </row>
    <row r="5649" spans="1:9">
      <c r="A5649" s="123">
        <v>90278911</v>
      </c>
      <c r="B5649" s="124" t="s">
        <v>5446</v>
      </c>
      <c r="C5649" s="125"/>
      <c r="D5649" s="138">
        <v>38.396299999999997</v>
      </c>
      <c r="E5649" s="138">
        <v>67.8309</v>
      </c>
      <c r="F5649" s="133"/>
      <c r="G5649" s="133"/>
      <c r="H5649" s="133"/>
      <c r="I5649" s="133"/>
    </row>
    <row r="5650" spans="1:9">
      <c r="A5650" s="123">
        <v>90278912</v>
      </c>
      <c r="B5650" s="124" t="s">
        <v>5447</v>
      </c>
      <c r="C5650" s="125"/>
      <c r="D5650" s="138">
        <v>14.2857</v>
      </c>
      <c r="E5650" s="138">
        <v>14.2857</v>
      </c>
      <c r="F5650" s="133"/>
      <c r="G5650" s="133"/>
      <c r="H5650" s="133"/>
      <c r="I5650" s="133"/>
    </row>
    <row r="5651" spans="1:9">
      <c r="A5651" s="123">
        <v>90278913</v>
      </c>
      <c r="B5651" s="124" t="s">
        <v>5448</v>
      </c>
      <c r="C5651" s="125"/>
      <c r="D5651" s="138">
        <v>8.9751999999999992</v>
      </c>
      <c r="E5651" s="138">
        <v>35.082900000000002</v>
      </c>
      <c r="F5651" s="133"/>
      <c r="G5651" s="133"/>
      <c r="H5651" s="133"/>
      <c r="I5651" s="133"/>
    </row>
    <row r="5652" spans="1:9">
      <c r="A5652" s="123">
        <v>90278914</v>
      </c>
      <c r="B5652" s="124" t="s">
        <v>5449</v>
      </c>
      <c r="C5652" s="125"/>
      <c r="D5652" s="138">
        <v>46</v>
      </c>
      <c r="E5652" s="138">
        <v>46</v>
      </c>
      <c r="F5652" s="133"/>
      <c r="G5652" s="133"/>
      <c r="H5652" s="133"/>
      <c r="I5652" s="133"/>
    </row>
    <row r="5653" spans="1:9">
      <c r="A5653" s="123">
        <v>90278991</v>
      </c>
      <c r="B5653" s="124" t="s">
        <v>5450</v>
      </c>
      <c r="C5653" s="125"/>
      <c r="D5653" s="138">
        <v>21.6234</v>
      </c>
      <c r="E5653" s="138">
        <v>56.959800000000001</v>
      </c>
      <c r="F5653" s="133"/>
      <c r="G5653" s="133"/>
      <c r="H5653" s="133"/>
      <c r="I5653" s="133"/>
    </row>
    <row r="5654" spans="1:9">
      <c r="A5654" s="123">
        <v>90278999</v>
      </c>
      <c r="B5654" s="124" t="s">
        <v>200</v>
      </c>
      <c r="C5654" s="125"/>
      <c r="D5654" s="138">
        <v>23.211600000000001</v>
      </c>
      <c r="E5654" s="138">
        <v>42.226799999999997</v>
      </c>
      <c r="F5654" s="133"/>
      <c r="G5654" s="133"/>
      <c r="H5654" s="133"/>
      <c r="I5654" s="133"/>
    </row>
    <row r="5655" spans="1:9">
      <c r="A5655" s="123">
        <v>90279010</v>
      </c>
      <c r="B5655" s="124" t="s">
        <v>5451</v>
      </c>
      <c r="C5655" s="125"/>
      <c r="D5655" s="138">
        <v>10.4206</v>
      </c>
      <c r="E5655" s="138">
        <v>12.3841</v>
      </c>
      <c r="F5655" s="133"/>
      <c r="G5655" s="133"/>
      <c r="H5655" s="133"/>
      <c r="I5655" s="133"/>
    </row>
    <row r="5656" spans="1:9" ht="27">
      <c r="A5656" s="123">
        <v>90279091</v>
      </c>
      <c r="B5656" s="124" t="s">
        <v>5452</v>
      </c>
      <c r="C5656" s="125"/>
      <c r="D5656" s="136">
        <v>9.9949999999999992</v>
      </c>
      <c r="E5656" s="136">
        <v>16.306899999999999</v>
      </c>
      <c r="F5656" s="133"/>
      <c r="G5656" s="133"/>
      <c r="H5656" s="133"/>
      <c r="I5656" s="133"/>
    </row>
    <row r="5657" spans="1:9">
      <c r="A5657" s="123">
        <v>90279099</v>
      </c>
      <c r="B5657" s="124" t="s">
        <v>5453</v>
      </c>
      <c r="C5657" s="125"/>
      <c r="D5657" s="138">
        <v>9.4239999999999995</v>
      </c>
      <c r="E5657" s="138">
        <v>16.261099999999999</v>
      </c>
      <c r="F5657" s="133"/>
      <c r="G5657" s="133"/>
      <c r="H5657" s="133"/>
      <c r="I5657" s="133"/>
    </row>
    <row r="5658" spans="1:9" ht="27">
      <c r="A5658" s="123">
        <v>90281019</v>
      </c>
      <c r="B5658" s="124" t="s">
        <v>5454</v>
      </c>
      <c r="C5658" s="125"/>
      <c r="D5658" s="136">
        <v>8.4232999999999993</v>
      </c>
      <c r="E5658" s="136">
        <v>10.245900000000001</v>
      </c>
      <c r="F5658" s="133"/>
      <c r="G5658" s="133"/>
      <c r="H5658" s="133"/>
      <c r="I5658" s="133"/>
    </row>
    <row r="5659" spans="1:9">
      <c r="A5659" s="123">
        <v>90281090</v>
      </c>
      <c r="B5659" s="124" t="s">
        <v>5455</v>
      </c>
      <c r="C5659" s="125"/>
      <c r="D5659" s="138">
        <v>4.2656999999999998</v>
      </c>
      <c r="E5659" s="138">
        <v>8.9751999999999992</v>
      </c>
      <c r="F5659" s="133"/>
      <c r="G5659" s="133"/>
      <c r="H5659" s="133"/>
      <c r="I5659" s="133"/>
    </row>
    <row r="5660" spans="1:9" ht="27">
      <c r="A5660" s="123">
        <v>90282010</v>
      </c>
      <c r="B5660" s="124" t="s">
        <v>5456</v>
      </c>
      <c r="C5660" s="125"/>
      <c r="D5660" s="138">
        <v>3.9994999999999998</v>
      </c>
      <c r="E5660" s="138">
        <v>3.8672</v>
      </c>
      <c r="F5660" s="133"/>
      <c r="G5660" s="133"/>
      <c r="H5660" s="133"/>
      <c r="I5660" s="133"/>
    </row>
    <row r="5661" spans="1:9">
      <c r="A5661" s="123">
        <v>90282020</v>
      </c>
      <c r="B5661" s="124" t="s">
        <v>5457</v>
      </c>
      <c r="C5661" s="125"/>
      <c r="D5661" s="138">
        <v>18.007100000000001</v>
      </c>
      <c r="E5661" s="138">
        <v>33.491599999999998</v>
      </c>
      <c r="F5661" s="133"/>
      <c r="G5661" s="133"/>
      <c r="H5661" s="133"/>
      <c r="I5661" s="133"/>
    </row>
    <row r="5662" spans="1:9" ht="27">
      <c r="A5662" s="123">
        <v>90283011</v>
      </c>
      <c r="B5662" s="124" t="s">
        <v>5458</v>
      </c>
      <c r="C5662" s="125"/>
      <c r="D5662" s="136">
        <v>7.6959999999999997</v>
      </c>
      <c r="E5662" s="136">
        <v>6.5827</v>
      </c>
      <c r="F5662" s="133"/>
      <c r="G5662" s="133"/>
      <c r="H5662" s="133"/>
      <c r="I5662" s="133"/>
    </row>
    <row r="5663" spans="1:9">
      <c r="A5663" s="123">
        <v>90283019</v>
      </c>
      <c r="B5663" s="124" t="s">
        <v>5459</v>
      </c>
      <c r="C5663" s="125"/>
      <c r="D5663" s="138">
        <v>20.209800000000001</v>
      </c>
      <c r="E5663" s="138">
        <v>18.582699999999999</v>
      </c>
      <c r="F5663" s="133"/>
      <c r="G5663" s="133"/>
      <c r="H5663" s="133"/>
      <c r="I5663" s="133"/>
    </row>
    <row r="5664" spans="1:9" ht="27">
      <c r="A5664" s="123">
        <v>90283021</v>
      </c>
      <c r="B5664" s="124" t="s">
        <v>5460</v>
      </c>
      <c r="C5664" s="125"/>
      <c r="D5664" s="138">
        <v>26.633500000000002</v>
      </c>
      <c r="E5664" s="138">
        <v>29.8889</v>
      </c>
      <c r="F5664" s="133"/>
      <c r="G5664" s="133"/>
      <c r="H5664" s="133"/>
      <c r="I5664" s="133"/>
    </row>
    <row r="5665" spans="1:9" ht="27">
      <c r="A5665" s="123">
        <v>90283031</v>
      </c>
      <c r="B5665" s="124" t="s">
        <v>5461</v>
      </c>
      <c r="C5665" s="125"/>
      <c r="D5665" s="136">
        <v>135.74010000000001</v>
      </c>
      <c r="E5665" s="136">
        <v>159.04349999999999</v>
      </c>
      <c r="F5665" s="133"/>
      <c r="G5665" s="133"/>
      <c r="H5665" s="133"/>
      <c r="I5665" s="133"/>
    </row>
    <row r="5666" spans="1:9">
      <c r="A5666" s="123">
        <v>90283090</v>
      </c>
      <c r="B5666" s="124" t="s">
        <v>5462</v>
      </c>
      <c r="C5666" s="125"/>
      <c r="D5666" s="136">
        <v>5.032</v>
      </c>
      <c r="E5666" s="136">
        <v>8.4736999999999991</v>
      </c>
      <c r="F5666" s="133"/>
      <c r="G5666" s="133"/>
      <c r="H5666" s="133"/>
      <c r="I5666" s="133"/>
    </row>
    <row r="5667" spans="1:9">
      <c r="A5667" s="123">
        <v>90289010</v>
      </c>
      <c r="B5667" s="124" t="s">
        <v>5463</v>
      </c>
      <c r="C5667" s="125"/>
      <c r="D5667" s="136">
        <v>9.5159000000000002</v>
      </c>
      <c r="E5667" s="136">
        <v>10.8111</v>
      </c>
      <c r="F5667" s="133"/>
      <c r="G5667" s="133"/>
      <c r="H5667" s="133"/>
      <c r="I5667" s="133"/>
    </row>
    <row r="5668" spans="1:9">
      <c r="A5668" s="123">
        <v>90289090</v>
      </c>
      <c r="B5668" s="124" t="s">
        <v>5464</v>
      </c>
      <c r="C5668" s="125"/>
      <c r="D5668" s="136">
        <v>10.534599999999999</v>
      </c>
      <c r="E5668" s="136">
        <v>79.955399999999997</v>
      </c>
      <c r="F5668" s="133"/>
      <c r="G5668" s="133"/>
      <c r="H5668" s="133"/>
      <c r="I5668" s="133"/>
    </row>
    <row r="5669" spans="1:9" ht="27">
      <c r="A5669" s="123">
        <v>90291010</v>
      </c>
      <c r="B5669" s="124" t="s">
        <v>5465</v>
      </c>
      <c r="C5669" s="125"/>
      <c r="D5669" s="136">
        <v>2.2543000000000002</v>
      </c>
      <c r="E5669" s="136">
        <v>8.9296000000000006</v>
      </c>
      <c r="F5669" s="133"/>
      <c r="G5669" s="133"/>
      <c r="H5669" s="133"/>
      <c r="I5669" s="133"/>
    </row>
    <row r="5670" spans="1:9">
      <c r="A5670" s="123">
        <v>90291090</v>
      </c>
      <c r="B5670" s="124" t="s">
        <v>5466</v>
      </c>
      <c r="C5670" s="125"/>
      <c r="D5670" s="136">
        <v>7.0076000000000001</v>
      </c>
      <c r="E5670" s="136">
        <v>43.7622</v>
      </c>
      <c r="F5670" s="133"/>
      <c r="G5670" s="133"/>
      <c r="H5670" s="133"/>
      <c r="I5670" s="133"/>
    </row>
    <row r="5671" spans="1:9">
      <c r="A5671" s="123">
        <v>90292010</v>
      </c>
      <c r="B5671" s="124" t="s">
        <v>5467</v>
      </c>
      <c r="C5671" s="125"/>
      <c r="D5671" s="138">
        <v>62.295499999999997</v>
      </c>
      <c r="E5671" s="138">
        <v>106.9057</v>
      </c>
      <c r="F5671" s="133"/>
      <c r="G5671" s="133"/>
      <c r="H5671" s="133"/>
      <c r="I5671" s="133"/>
    </row>
    <row r="5672" spans="1:9">
      <c r="A5672" s="123">
        <v>90292020</v>
      </c>
      <c r="B5672" s="124" t="s">
        <v>5468</v>
      </c>
      <c r="C5672" s="125"/>
      <c r="D5672" s="138">
        <v>6.1623999999999999</v>
      </c>
      <c r="E5672" s="138">
        <v>113.3999</v>
      </c>
      <c r="F5672" s="133"/>
      <c r="G5672" s="133"/>
      <c r="H5672" s="133"/>
      <c r="I5672" s="133"/>
    </row>
    <row r="5673" spans="1:9" ht="27">
      <c r="A5673" s="123">
        <v>90299010</v>
      </c>
      <c r="B5673" s="124" t="s">
        <v>5469</v>
      </c>
      <c r="C5673" s="125"/>
      <c r="D5673" s="136">
        <v>6.0787000000000004</v>
      </c>
      <c r="E5673" s="136">
        <v>13.2117</v>
      </c>
      <c r="F5673" s="133"/>
      <c r="G5673" s="133"/>
      <c r="H5673" s="133"/>
      <c r="I5673" s="133"/>
    </row>
    <row r="5674" spans="1:9" ht="27">
      <c r="A5674" s="123">
        <v>90299090</v>
      </c>
      <c r="B5674" s="124" t="s">
        <v>5470</v>
      </c>
      <c r="C5674" s="125"/>
      <c r="D5674" s="138">
        <v>488.88889999999998</v>
      </c>
      <c r="E5674" s="138">
        <v>488.88889999999998</v>
      </c>
      <c r="F5674" s="133"/>
      <c r="G5674" s="133"/>
      <c r="H5674" s="133"/>
      <c r="I5674" s="133"/>
    </row>
    <row r="5675" spans="1:9" ht="27">
      <c r="A5675" s="123">
        <v>90301090</v>
      </c>
      <c r="B5675" s="124" t="s">
        <v>5471</v>
      </c>
      <c r="C5675" s="125"/>
      <c r="D5675" s="138">
        <v>37.937199999999997</v>
      </c>
      <c r="E5675" s="138">
        <v>78.238299999999995</v>
      </c>
      <c r="F5675" s="133"/>
      <c r="G5675" s="133"/>
      <c r="H5675" s="133"/>
      <c r="I5675" s="133"/>
    </row>
    <row r="5676" spans="1:9">
      <c r="A5676" s="123">
        <v>90302010</v>
      </c>
      <c r="B5676" s="124" t="s">
        <v>5472</v>
      </c>
      <c r="C5676" s="125"/>
      <c r="D5676" s="138">
        <v>18.003699999999998</v>
      </c>
      <c r="E5676" s="138">
        <v>18.0502</v>
      </c>
      <c r="F5676" s="133"/>
      <c r="G5676" s="133"/>
      <c r="H5676" s="133"/>
      <c r="I5676" s="133"/>
    </row>
    <row r="5677" spans="1:9">
      <c r="A5677" s="123">
        <v>90302030</v>
      </c>
      <c r="B5677" s="124" t="s">
        <v>5473</v>
      </c>
      <c r="C5677" s="125"/>
      <c r="D5677" s="136">
        <v>2.5503999999999998</v>
      </c>
      <c r="E5677" s="136">
        <v>12.1084</v>
      </c>
      <c r="F5677" s="133"/>
      <c r="G5677" s="133"/>
      <c r="H5677" s="133"/>
      <c r="I5677" s="133"/>
    </row>
    <row r="5678" spans="1:9">
      <c r="A5678" s="123">
        <v>90303100</v>
      </c>
      <c r="B5678" s="124" t="s">
        <v>5474</v>
      </c>
      <c r="C5678" s="125"/>
      <c r="D5678" s="138">
        <v>1.5730999999999999</v>
      </c>
      <c r="E5678" s="138">
        <v>3.8643999999999998</v>
      </c>
      <c r="F5678" s="133"/>
      <c r="G5678" s="133"/>
      <c r="H5678" s="133"/>
      <c r="I5678" s="133"/>
    </row>
    <row r="5679" spans="1:9">
      <c r="A5679" s="123">
        <v>90303200</v>
      </c>
      <c r="B5679" s="124" t="s">
        <v>5475</v>
      </c>
      <c r="C5679" s="125"/>
      <c r="D5679" s="138">
        <v>6.3022999999999998</v>
      </c>
      <c r="E5679" s="138">
        <v>17.189299999999999</v>
      </c>
      <c r="F5679" s="133"/>
      <c r="G5679" s="133"/>
      <c r="H5679" s="133"/>
      <c r="I5679" s="133"/>
    </row>
    <row r="5680" spans="1:9">
      <c r="A5680" s="123">
        <v>90303311</v>
      </c>
      <c r="B5680" s="124" t="s">
        <v>5476</v>
      </c>
      <c r="C5680" s="125"/>
      <c r="D5680" s="138">
        <v>3.9285000000000001</v>
      </c>
      <c r="E5680" s="138">
        <v>20.3629</v>
      </c>
      <c r="F5680" s="133"/>
      <c r="G5680" s="133"/>
      <c r="H5680" s="133"/>
      <c r="I5680" s="133"/>
    </row>
    <row r="5681" spans="1:9">
      <c r="A5681" s="123">
        <v>90303319</v>
      </c>
      <c r="B5681" s="124" t="s">
        <v>5477</v>
      </c>
      <c r="C5681" s="125"/>
      <c r="D5681" s="138">
        <v>6.7847</v>
      </c>
      <c r="E5681" s="138">
        <v>7.3929</v>
      </c>
      <c r="F5681" s="133"/>
      <c r="G5681" s="133"/>
      <c r="H5681" s="133"/>
      <c r="I5681" s="133"/>
    </row>
    <row r="5682" spans="1:9" ht="27">
      <c r="A5682" s="123">
        <v>90303321</v>
      </c>
      <c r="B5682" s="124" t="s">
        <v>5478</v>
      </c>
      <c r="C5682" s="125"/>
      <c r="D5682" s="136">
        <v>3.1621999999999999</v>
      </c>
      <c r="E5682" s="136">
        <v>8.4741</v>
      </c>
      <c r="F5682" s="133"/>
      <c r="G5682" s="133"/>
      <c r="H5682" s="133"/>
      <c r="I5682" s="133"/>
    </row>
    <row r="5683" spans="1:9">
      <c r="A5683" s="123">
        <v>90303329</v>
      </c>
      <c r="B5683" s="124" t="s">
        <v>5479</v>
      </c>
      <c r="C5683" s="125"/>
      <c r="D5683" s="138">
        <v>5.2350000000000003</v>
      </c>
      <c r="E5683" s="138">
        <v>31.663399999999999</v>
      </c>
      <c r="F5683" s="133"/>
      <c r="G5683" s="133"/>
      <c r="H5683" s="133"/>
      <c r="I5683" s="133"/>
    </row>
    <row r="5684" spans="1:9" ht="27">
      <c r="A5684" s="123">
        <v>90303390</v>
      </c>
      <c r="B5684" s="124" t="s">
        <v>5480</v>
      </c>
      <c r="C5684" s="125"/>
      <c r="D5684" s="136">
        <v>2.5505</v>
      </c>
      <c r="E5684" s="136">
        <v>5.0674999999999999</v>
      </c>
      <c r="F5684" s="133"/>
      <c r="G5684" s="133"/>
      <c r="H5684" s="133"/>
      <c r="I5684" s="133"/>
    </row>
    <row r="5685" spans="1:9">
      <c r="A5685" s="123">
        <v>90303910</v>
      </c>
      <c r="B5685" s="124" t="s">
        <v>5481</v>
      </c>
      <c r="C5685" s="125"/>
      <c r="D5685" s="138">
        <v>6.5853000000000002</v>
      </c>
      <c r="E5685" s="138">
        <v>17.431000000000001</v>
      </c>
      <c r="F5685" s="133"/>
      <c r="G5685" s="133"/>
      <c r="H5685" s="133"/>
      <c r="I5685" s="133"/>
    </row>
    <row r="5686" spans="1:9" ht="27">
      <c r="A5686" s="123">
        <v>90303990</v>
      </c>
      <c r="B5686" s="124" t="s">
        <v>5482</v>
      </c>
      <c r="C5686" s="125"/>
      <c r="D5686" s="136">
        <v>3.0434000000000001</v>
      </c>
      <c r="E5686" s="136">
        <v>16.745200000000001</v>
      </c>
      <c r="F5686" s="133"/>
      <c r="G5686" s="133"/>
      <c r="H5686" s="133"/>
      <c r="I5686" s="133"/>
    </row>
    <row r="5687" spans="1:9">
      <c r="A5687" s="123">
        <v>90304090</v>
      </c>
      <c r="B5687" s="124" t="s">
        <v>5483</v>
      </c>
      <c r="C5687" s="125"/>
      <c r="D5687" s="138">
        <v>16.324300000000001</v>
      </c>
      <c r="E5687" s="138">
        <v>25.015699999999999</v>
      </c>
      <c r="F5687" s="133"/>
      <c r="G5687" s="133"/>
      <c r="H5687" s="133"/>
      <c r="I5687" s="133"/>
    </row>
    <row r="5688" spans="1:9" ht="27">
      <c r="A5688" s="123">
        <v>90308290</v>
      </c>
      <c r="B5688" s="124" t="s">
        <v>5484</v>
      </c>
      <c r="C5688" s="125"/>
      <c r="D5688" s="136">
        <v>13.4411</v>
      </c>
      <c r="E5688" s="136">
        <v>17.02</v>
      </c>
      <c r="F5688" s="133"/>
      <c r="G5688" s="133"/>
      <c r="H5688" s="133"/>
      <c r="I5688" s="133"/>
    </row>
    <row r="5689" spans="1:9">
      <c r="A5689" s="123">
        <v>90308410</v>
      </c>
      <c r="B5689" s="124" t="s">
        <v>5485</v>
      </c>
      <c r="C5689" s="125"/>
      <c r="D5689" s="138">
        <v>99.789900000000003</v>
      </c>
      <c r="E5689" s="138">
        <v>99.830100000000002</v>
      </c>
      <c r="F5689" s="133"/>
      <c r="G5689" s="133"/>
      <c r="H5689" s="133"/>
      <c r="I5689" s="133"/>
    </row>
    <row r="5690" spans="1:9" ht="27">
      <c r="A5690" s="123">
        <v>90308420</v>
      </c>
      <c r="B5690" s="124" t="s">
        <v>5486</v>
      </c>
      <c r="C5690" s="125"/>
      <c r="D5690" s="136">
        <v>6.1421999999999999</v>
      </c>
      <c r="E5690" s="136">
        <v>33.370100000000001</v>
      </c>
      <c r="F5690" s="133"/>
      <c r="G5690" s="133"/>
      <c r="H5690" s="133"/>
      <c r="I5690" s="133"/>
    </row>
    <row r="5691" spans="1:9" ht="27">
      <c r="A5691" s="123">
        <v>90308490</v>
      </c>
      <c r="B5691" s="124" t="s">
        <v>5487</v>
      </c>
      <c r="C5691" s="125"/>
      <c r="D5691" s="136">
        <v>115.2222</v>
      </c>
      <c r="E5691" s="136">
        <v>114.1414</v>
      </c>
      <c r="F5691" s="133"/>
      <c r="G5691" s="133"/>
      <c r="H5691" s="133"/>
      <c r="I5691" s="133"/>
    </row>
    <row r="5692" spans="1:9">
      <c r="A5692" s="123">
        <v>90308910</v>
      </c>
      <c r="B5692" s="124" t="s">
        <v>5488</v>
      </c>
      <c r="C5692" s="125"/>
      <c r="D5692" s="136">
        <v>189.37610000000001</v>
      </c>
      <c r="E5692" s="136">
        <v>335.88130000000001</v>
      </c>
      <c r="F5692" s="133"/>
      <c r="G5692" s="133"/>
      <c r="H5692" s="133"/>
      <c r="I5692" s="133"/>
    </row>
    <row r="5693" spans="1:9">
      <c r="A5693" s="123">
        <v>90308920</v>
      </c>
      <c r="B5693" s="124" t="s">
        <v>5489</v>
      </c>
      <c r="C5693" s="125"/>
      <c r="D5693" s="138">
        <v>24.342199999999998</v>
      </c>
      <c r="E5693" s="138">
        <v>30.8172</v>
      </c>
      <c r="F5693" s="133"/>
      <c r="G5693" s="133"/>
      <c r="H5693" s="133"/>
      <c r="I5693" s="133"/>
    </row>
    <row r="5694" spans="1:9">
      <c r="A5694" s="123">
        <v>90308930</v>
      </c>
      <c r="B5694" s="124" t="s">
        <v>5490</v>
      </c>
      <c r="C5694" s="125"/>
      <c r="D5694" s="138">
        <v>29.7103</v>
      </c>
      <c r="E5694" s="138">
        <v>42.7376</v>
      </c>
      <c r="F5694" s="133"/>
      <c r="G5694" s="133"/>
      <c r="H5694" s="133"/>
      <c r="I5694" s="133"/>
    </row>
    <row r="5695" spans="1:9">
      <c r="A5695" s="123">
        <v>90308940</v>
      </c>
      <c r="B5695" s="124" t="s">
        <v>5491</v>
      </c>
      <c r="C5695" s="125"/>
      <c r="D5695" s="136">
        <v>4.1303000000000001</v>
      </c>
      <c r="E5695" s="136">
        <v>39.613500000000002</v>
      </c>
      <c r="F5695" s="133"/>
      <c r="G5695" s="133"/>
      <c r="H5695" s="133"/>
      <c r="I5695" s="133"/>
    </row>
    <row r="5696" spans="1:9">
      <c r="A5696" s="123">
        <v>90308990</v>
      </c>
      <c r="B5696" s="124" t="s">
        <v>5492</v>
      </c>
      <c r="C5696" s="125"/>
      <c r="D5696" s="136">
        <v>3.2389999999999999</v>
      </c>
      <c r="E5696" s="136">
        <v>5.1569000000000003</v>
      </c>
      <c r="F5696" s="133"/>
      <c r="G5696" s="133"/>
      <c r="H5696" s="133"/>
      <c r="I5696" s="133"/>
    </row>
    <row r="5697" spans="1:9">
      <c r="A5697" s="123">
        <v>90309010</v>
      </c>
      <c r="B5697" s="124" t="s">
        <v>5493</v>
      </c>
      <c r="C5697" s="125"/>
      <c r="D5697" s="136">
        <v>4</v>
      </c>
      <c r="E5697" s="136">
        <v>13.5299</v>
      </c>
      <c r="F5697" s="133"/>
      <c r="G5697" s="133"/>
      <c r="H5697" s="133"/>
      <c r="I5697" s="133"/>
    </row>
    <row r="5698" spans="1:9">
      <c r="A5698" s="123">
        <v>90309090</v>
      </c>
      <c r="B5698" s="124" t="s">
        <v>5494</v>
      </c>
      <c r="C5698" s="125"/>
      <c r="D5698" s="138">
        <v>2.1053000000000002</v>
      </c>
      <c r="E5698" s="138">
        <v>5.4002999999999997</v>
      </c>
      <c r="F5698" s="133"/>
      <c r="G5698" s="133"/>
      <c r="H5698" s="133"/>
      <c r="I5698" s="133"/>
    </row>
    <row r="5699" spans="1:9">
      <c r="A5699" s="123">
        <v>90311000</v>
      </c>
      <c r="B5699" s="124" t="s">
        <v>5495</v>
      </c>
      <c r="C5699" s="125"/>
      <c r="D5699" s="138">
        <v>3.7448000000000001</v>
      </c>
      <c r="E5699" s="138">
        <v>4.6292999999999997</v>
      </c>
      <c r="F5699" s="133"/>
      <c r="G5699" s="133"/>
      <c r="H5699" s="133"/>
      <c r="I5699" s="133"/>
    </row>
    <row r="5700" spans="1:9">
      <c r="A5700" s="123">
        <v>90312010</v>
      </c>
      <c r="B5700" s="124" t="s">
        <v>5496</v>
      </c>
      <c r="C5700" s="125"/>
      <c r="D5700" s="136">
        <v>3.4860000000000002</v>
      </c>
      <c r="E5700" s="136">
        <v>8.2577999999999996</v>
      </c>
      <c r="F5700" s="133"/>
      <c r="G5700" s="133"/>
      <c r="H5700" s="133"/>
      <c r="I5700" s="133"/>
    </row>
    <row r="5701" spans="1:9">
      <c r="A5701" s="123">
        <v>90312090</v>
      </c>
      <c r="B5701" s="124" t="s">
        <v>5497</v>
      </c>
      <c r="C5701" s="125"/>
      <c r="D5701" s="138">
        <v>29.907699999999998</v>
      </c>
      <c r="E5701" s="138">
        <v>29.907699999999998</v>
      </c>
      <c r="F5701" s="133"/>
      <c r="G5701" s="133"/>
      <c r="H5701" s="133"/>
      <c r="I5701" s="133"/>
    </row>
    <row r="5702" spans="1:9" ht="27">
      <c r="A5702" s="123">
        <v>90314910</v>
      </c>
      <c r="B5702" s="124" t="s">
        <v>5498</v>
      </c>
      <c r="C5702" s="125"/>
      <c r="D5702" s="136">
        <v>76.633200000000002</v>
      </c>
      <c r="E5702" s="136">
        <v>76.633200000000002</v>
      </c>
      <c r="F5702" s="133"/>
      <c r="G5702" s="133"/>
      <c r="H5702" s="133"/>
      <c r="I5702" s="133"/>
    </row>
    <row r="5703" spans="1:9">
      <c r="A5703" s="123">
        <v>90314920</v>
      </c>
      <c r="B5703" s="124" t="s">
        <v>5499</v>
      </c>
      <c r="C5703" s="125"/>
      <c r="D5703" s="138">
        <v>8.5845000000000002</v>
      </c>
      <c r="E5703" s="138">
        <v>43.362400000000001</v>
      </c>
      <c r="F5703" s="133"/>
      <c r="G5703" s="133"/>
      <c r="H5703" s="133"/>
      <c r="I5703" s="133"/>
    </row>
    <row r="5704" spans="1:9" ht="27">
      <c r="A5704" s="123">
        <v>90314990</v>
      </c>
      <c r="B5704" s="124" t="s">
        <v>5500</v>
      </c>
      <c r="C5704" s="125"/>
      <c r="D5704" s="138">
        <v>5.4215</v>
      </c>
      <c r="E5704" s="138">
        <v>8.9366000000000003</v>
      </c>
      <c r="F5704" s="133"/>
      <c r="G5704" s="133"/>
      <c r="H5704" s="133"/>
      <c r="I5704" s="133"/>
    </row>
    <row r="5705" spans="1:9">
      <c r="A5705" s="123">
        <v>90318011</v>
      </c>
      <c r="B5705" s="124" t="s">
        <v>5501</v>
      </c>
      <c r="C5705" s="125"/>
      <c r="D5705" s="138">
        <v>155.70699999999999</v>
      </c>
      <c r="E5705" s="138">
        <v>122.8573</v>
      </c>
      <c r="F5705" s="133"/>
      <c r="G5705" s="133"/>
      <c r="H5705" s="133"/>
      <c r="I5705" s="133"/>
    </row>
    <row r="5706" spans="1:9">
      <c r="A5706" s="123">
        <v>90318012</v>
      </c>
      <c r="B5706" s="124" t="s">
        <v>5502</v>
      </c>
      <c r="C5706" s="125"/>
      <c r="D5706" s="138">
        <v>9.8693000000000008</v>
      </c>
      <c r="E5706" s="138">
        <v>17.378299999999999</v>
      </c>
      <c r="F5706" s="133"/>
      <c r="G5706" s="133"/>
      <c r="H5706" s="133"/>
      <c r="I5706" s="133"/>
    </row>
    <row r="5707" spans="1:9" ht="27">
      <c r="A5707" s="123">
        <v>90318020</v>
      </c>
      <c r="B5707" s="124" t="s">
        <v>5503</v>
      </c>
      <c r="C5707" s="125"/>
      <c r="D5707" s="138">
        <v>6.9969999999999999</v>
      </c>
      <c r="E5707" s="138">
        <v>38.904699999999998</v>
      </c>
      <c r="F5707" s="133"/>
      <c r="G5707" s="133"/>
      <c r="H5707" s="133"/>
      <c r="I5707" s="133"/>
    </row>
    <row r="5708" spans="1:9">
      <c r="A5708" s="123">
        <v>90318030</v>
      </c>
      <c r="B5708" s="124" t="s">
        <v>5504</v>
      </c>
      <c r="C5708" s="125"/>
      <c r="D5708" s="138">
        <v>5.1813000000000002</v>
      </c>
      <c r="E5708" s="138">
        <v>8.9916999999999998</v>
      </c>
      <c r="F5708" s="133"/>
      <c r="G5708" s="133"/>
      <c r="H5708" s="133"/>
      <c r="I5708" s="133"/>
    </row>
    <row r="5709" spans="1:9" ht="27">
      <c r="A5709" s="123">
        <v>90318040</v>
      </c>
      <c r="B5709" s="124" t="s">
        <v>5505</v>
      </c>
      <c r="C5709" s="125"/>
      <c r="D5709" s="138">
        <v>5.97</v>
      </c>
      <c r="E5709" s="138">
        <v>11.6496</v>
      </c>
      <c r="F5709" s="133"/>
      <c r="G5709" s="133"/>
      <c r="H5709" s="133"/>
      <c r="I5709" s="133"/>
    </row>
    <row r="5710" spans="1:9">
      <c r="A5710" s="123">
        <v>90318060</v>
      </c>
      <c r="B5710" s="124" t="s">
        <v>5506</v>
      </c>
      <c r="C5710" s="125"/>
      <c r="D5710" s="136">
        <v>7.9248000000000003</v>
      </c>
      <c r="E5710" s="136">
        <v>7.9720000000000004</v>
      </c>
      <c r="F5710" s="133"/>
      <c r="G5710" s="133"/>
      <c r="H5710" s="133"/>
      <c r="I5710" s="133"/>
    </row>
    <row r="5711" spans="1:9">
      <c r="A5711" s="123">
        <v>90318091</v>
      </c>
      <c r="B5711" s="124" t="s">
        <v>5507</v>
      </c>
      <c r="C5711" s="125"/>
      <c r="D5711" s="138">
        <v>8.8184000000000005</v>
      </c>
      <c r="E5711" s="138">
        <v>22.259</v>
      </c>
      <c r="F5711" s="133"/>
      <c r="G5711" s="133"/>
      <c r="H5711" s="133"/>
      <c r="I5711" s="133"/>
    </row>
    <row r="5712" spans="1:9" ht="27">
      <c r="A5712" s="123">
        <v>90318099</v>
      </c>
      <c r="B5712" s="124" t="s">
        <v>5508</v>
      </c>
      <c r="C5712" s="125"/>
      <c r="D5712" s="138">
        <v>2.4601000000000002</v>
      </c>
      <c r="E5712" s="138">
        <v>21.424299999999999</v>
      </c>
      <c r="F5712" s="133"/>
      <c r="G5712" s="133"/>
      <c r="H5712" s="133"/>
      <c r="I5712" s="133"/>
    </row>
    <row r="5713" spans="1:9" ht="27">
      <c r="A5713" s="123">
        <v>90319010</v>
      </c>
      <c r="B5713" s="124" t="s">
        <v>5509</v>
      </c>
      <c r="C5713" s="125"/>
      <c r="D5713" s="136">
        <v>7.1429</v>
      </c>
      <c r="E5713" s="136">
        <v>24.831800000000001</v>
      </c>
      <c r="F5713" s="133"/>
      <c r="G5713" s="133"/>
      <c r="H5713" s="133"/>
      <c r="I5713" s="133"/>
    </row>
    <row r="5714" spans="1:9" ht="27">
      <c r="A5714" s="123">
        <v>90319090</v>
      </c>
      <c r="B5714" s="124" t="s">
        <v>5510</v>
      </c>
      <c r="C5714" s="125"/>
      <c r="D5714" s="138">
        <v>10.8171</v>
      </c>
      <c r="E5714" s="138">
        <v>17.878699999999998</v>
      </c>
      <c r="F5714" s="133"/>
      <c r="G5714" s="133"/>
      <c r="H5714" s="133"/>
      <c r="I5714" s="133"/>
    </row>
    <row r="5715" spans="1:9" ht="27">
      <c r="A5715" s="123">
        <v>90321010</v>
      </c>
      <c r="B5715" s="124" t="s">
        <v>5511</v>
      </c>
      <c r="C5715" s="125"/>
      <c r="D5715" s="138">
        <v>4.1234999999999999</v>
      </c>
      <c r="E5715" s="138">
        <v>16.339200000000002</v>
      </c>
      <c r="F5715" s="133"/>
      <c r="G5715" s="133"/>
      <c r="H5715" s="133"/>
      <c r="I5715" s="133"/>
    </row>
    <row r="5716" spans="1:9">
      <c r="A5716" s="123">
        <v>90321090</v>
      </c>
      <c r="B5716" s="124" t="s">
        <v>5512</v>
      </c>
      <c r="C5716" s="125"/>
      <c r="D5716" s="138">
        <v>6.6226000000000003</v>
      </c>
      <c r="E5716" s="138">
        <v>10.2539</v>
      </c>
      <c r="F5716" s="133"/>
      <c r="G5716" s="133"/>
      <c r="H5716" s="133"/>
      <c r="I5716" s="133"/>
    </row>
    <row r="5717" spans="1:9" ht="27">
      <c r="A5717" s="123">
        <v>90322000</v>
      </c>
      <c r="B5717" s="124" t="s">
        <v>5513</v>
      </c>
      <c r="C5717" s="125"/>
      <c r="D5717" s="138">
        <v>7.8973000000000004</v>
      </c>
      <c r="E5717" s="138">
        <v>10.704800000000001</v>
      </c>
      <c r="F5717" s="133"/>
      <c r="G5717" s="133"/>
      <c r="H5717" s="133"/>
      <c r="I5717" s="133"/>
    </row>
    <row r="5718" spans="1:9" ht="27">
      <c r="A5718" s="123">
        <v>90328100</v>
      </c>
      <c r="B5718" s="124" t="s">
        <v>5514</v>
      </c>
      <c r="C5718" s="125"/>
      <c r="D5718" s="136">
        <v>8.6532999999999998</v>
      </c>
      <c r="E5718" s="136">
        <v>35.215200000000003</v>
      </c>
      <c r="F5718" s="133"/>
      <c r="G5718" s="133"/>
      <c r="H5718" s="133"/>
      <c r="I5718" s="133"/>
    </row>
    <row r="5719" spans="1:9">
      <c r="A5719" s="123">
        <v>90328911</v>
      </c>
      <c r="B5719" s="124" t="s">
        <v>5515</v>
      </c>
      <c r="C5719" s="125"/>
      <c r="D5719" s="136">
        <v>3.6145</v>
      </c>
      <c r="E5719" s="136">
        <v>5.7354000000000003</v>
      </c>
      <c r="F5719" s="133"/>
      <c r="G5719" s="133"/>
      <c r="H5719" s="133"/>
      <c r="I5719" s="133"/>
    </row>
    <row r="5720" spans="1:9">
      <c r="A5720" s="123">
        <v>90328919</v>
      </c>
      <c r="B5720" s="124" t="s">
        <v>5516</v>
      </c>
      <c r="C5720" s="125"/>
      <c r="D5720" s="136">
        <v>23.124500000000001</v>
      </c>
      <c r="E5720" s="136">
        <v>49.449199999999998</v>
      </c>
      <c r="F5720" s="133"/>
      <c r="G5720" s="133"/>
      <c r="H5720" s="133"/>
      <c r="I5720" s="133"/>
    </row>
    <row r="5721" spans="1:9">
      <c r="A5721" s="123">
        <v>90328921</v>
      </c>
      <c r="B5721" s="124" t="s">
        <v>5517</v>
      </c>
      <c r="C5721" s="125"/>
      <c r="D5721" s="136">
        <v>134.5061</v>
      </c>
      <c r="E5721" s="136">
        <v>143.79259999999999</v>
      </c>
      <c r="F5721" s="133"/>
      <c r="G5721" s="133"/>
      <c r="H5721" s="133"/>
      <c r="I5721" s="133"/>
    </row>
    <row r="5722" spans="1:9">
      <c r="A5722" s="123">
        <v>90328922</v>
      </c>
      <c r="B5722" s="124" t="s">
        <v>5518</v>
      </c>
      <c r="C5722" s="125"/>
      <c r="D5722" s="138">
        <v>113.6336</v>
      </c>
      <c r="E5722" s="138">
        <v>116.76990000000001</v>
      </c>
      <c r="F5722" s="133"/>
      <c r="G5722" s="133"/>
      <c r="H5722" s="133"/>
      <c r="I5722" s="133"/>
    </row>
    <row r="5723" spans="1:9" ht="27">
      <c r="A5723" s="123">
        <v>90328923</v>
      </c>
      <c r="B5723" s="124" t="s">
        <v>5519</v>
      </c>
      <c r="C5723" s="125"/>
      <c r="D5723" s="136">
        <v>29.1295</v>
      </c>
      <c r="E5723" s="136">
        <v>80.116299999999995</v>
      </c>
      <c r="F5723" s="133"/>
      <c r="G5723" s="133"/>
      <c r="H5723" s="133"/>
      <c r="I5723" s="133"/>
    </row>
    <row r="5724" spans="1:9">
      <c r="A5724" s="123">
        <v>90328924</v>
      </c>
      <c r="B5724" s="124" t="s">
        <v>5520</v>
      </c>
      <c r="C5724" s="125"/>
      <c r="D5724" s="136">
        <v>26.636700000000001</v>
      </c>
      <c r="E5724" s="136">
        <v>101.11920000000001</v>
      </c>
      <c r="F5724" s="133"/>
      <c r="G5724" s="133"/>
      <c r="H5724" s="133"/>
      <c r="I5724" s="133"/>
    </row>
    <row r="5725" spans="1:9">
      <c r="A5725" s="123">
        <v>90328925</v>
      </c>
      <c r="B5725" s="124" t="s">
        <v>5521</v>
      </c>
      <c r="C5725" s="125"/>
      <c r="D5725" s="136">
        <v>44.043199999999999</v>
      </c>
      <c r="E5725" s="136">
        <v>136.9402</v>
      </c>
      <c r="F5725" s="133"/>
      <c r="G5725" s="133"/>
      <c r="H5725" s="133"/>
      <c r="I5725" s="133"/>
    </row>
    <row r="5726" spans="1:9">
      <c r="A5726" s="123">
        <v>90328929</v>
      </c>
      <c r="B5726" s="124" t="s">
        <v>5522</v>
      </c>
      <c r="C5726" s="125"/>
      <c r="D5726" s="148">
        <v>1555.5275999999999</v>
      </c>
      <c r="E5726" s="148">
        <v>1555.5275999999999</v>
      </c>
      <c r="F5726" s="133"/>
      <c r="G5726" s="133"/>
      <c r="H5726" s="133"/>
      <c r="I5726" s="133"/>
    </row>
    <row r="5727" spans="1:9">
      <c r="A5727" s="123">
        <v>90328930</v>
      </c>
      <c r="B5727" s="124" t="s">
        <v>5523</v>
      </c>
      <c r="C5727" s="125"/>
      <c r="D5727" s="136">
        <v>20.007400000000001</v>
      </c>
      <c r="E5727" s="136">
        <v>59.499099999999999</v>
      </c>
      <c r="F5727" s="133"/>
      <c r="G5727" s="133"/>
      <c r="H5727" s="133"/>
      <c r="I5727" s="133"/>
    </row>
    <row r="5728" spans="1:9">
      <c r="A5728" s="123">
        <v>90328981</v>
      </c>
      <c r="B5728" s="124" t="s">
        <v>5524</v>
      </c>
      <c r="C5728" s="125"/>
      <c r="D5728" s="138">
        <v>11.55</v>
      </c>
      <c r="E5728" s="138">
        <v>25.3066</v>
      </c>
      <c r="F5728" s="133"/>
      <c r="G5728" s="133"/>
      <c r="H5728" s="133"/>
      <c r="I5728" s="133"/>
    </row>
    <row r="5729" spans="1:9" ht="27">
      <c r="A5729" s="123">
        <v>90328982</v>
      </c>
      <c r="B5729" s="124" t="s">
        <v>5525</v>
      </c>
      <c r="C5729" s="125"/>
      <c r="D5729" s="138">
        <v>9.9467999999999996</v>
      </c>
      <c r="E5729" s="138">
        <v>52.7913</v>
      </c>
      <c r="F5729" s="133"/>
      <c r="G5729" s="133"/>
      <c r="H5729" s="133"/>
      <c r="I5729" s="133"/>
    </row>
    <row r="5730" spans="1:9" ht="27">
      <c r="A5730" s="123">
        <v>90328983</v>
      </c>
      <c r="B5730" s="124" t="s">
        <v>5526</v>
      </c>
      <c r="C5730" s="125"/>
      <c r="D5730" s="136">
        <v>17.751300000000001</v>
      </c>
      <c r="E5730" s="136">
        <v>32.145600000000002</v>
      </c>
      <c r="F5730" s="133"/>
      <c r="G5730" s="133"/>
      <c r="H5730" s="133"/>
      <c r="I5730" s="133"/>
    </row>
    <row r="5731" spans="1:9">
      <c r="A5731" s="123">
        <v>90328984</v>
      </c>
      <c r="B5731" s="124" t="s">
        <v>5527</v>
      </c>
      <c r="C5731" s="125"/>
      <c r="D5731" s="136">
        <v>5.16</v>
      </c>
      <c r="E5731" s="136">
        <v>52.296100000000003</v>
      </c>
      <c r="F5731" s="133"/>
      <c r="G5731" s="133"/>
      <c r="H5731" s="133"/>
      <c r="I5731" s="133"/>
    </row>
    <row r="5732" spans="1:9">
      <c r="A5732" s="123">
        <v>90328989</v>
      </c>
      <c r="B5732" s="124" t="s">
        <v>5528</v>
      </c>
      <c r="C5732" s="125"/>
      <c r="D5732" s="136">
        <v>27.25</v>
      </c>
      <c r="E5732" s="136">
        <v>83.110299999999995</v>
      </c>
      <c r="F5732" s="133"/>
      <c r="G5732" s="133"/>
      <c r="H5732" s="133"/>
      <c r="I5732" s="133"/>
    </row>
    <row r="5733" spans="1:9">
      <c r="A5733" s="123">
        <v>90328990</v>
      </c>
      <c r="B5733" s="124" t="s">
        <v>5529</v>
      </c>
      <c r="C5733" s="125"/>
      <c r="D5733" s="136">
        <v>18.600000000000001</v>
      </c>
      <c r="E5733" s="136">
        <v>70.725399999999993</v>
      </c>
      <c r="F5733" s="133"/>
      <c r="G5733" s="133"/>
      <c r="H5733" s="133"/>
      <c r="I5733" s="133"/>
    </row>
    <row r="5734" spans="1:9">
      <c r="A5734" s="123">
        <v>90329010</v>
      </c>
      <c r="B5734" s="124" t="s">
        <v>5530</v>
      </c>
      <c r="C5734" s="125"/>
      <c r="D5734" s="136">
        <v>1.5871</v>
      </c>
      <c r="E5734" s="136">
        <v>17.9148</v>
      </c>
      <c r="F5734" s="133"/>
      <c r="G5734" s="133"/>
      <c r="H5734" s="133"/>
      <c r="I5734" s="133"/>
    </row>
    <row r="5735" spans="1:9">
      <c r="A5735" s="123">
        <v>90329091</v>
      </c>
      <c r="B5735" s="124" t="s">
        <v>5531</v>
      </c>
      <c r="C5735" s="125"/>
      <c r="D5735" s="136">
        <v>15.760999999999999</v>
      </c>
      <c r="E5735" s="136">
        <v>64.741799999999998</v>
      </c>
      <c r="F5735" s="133"/>
      <c r="G5735" s="133"/>
      <c r="H5735" s="133"/>
      <c r="I5735" s="133"/>
    </row>
    <row r="5736" spans="1:9">
      <c r="A5736" s="123">
        <v>90329099</v>
      </c>
      <c r="B5736" s="124" t="s">
        <v>5532</v>
      </c>
      <c r="C5736" s="125"/>
      <c r="D5736" s="136">
        <v>0.9617</v>
      </c>
      <c r="E5736" s="136">
        <v>16.169499999999999</v>
      </c>
      <c r="F5736" s="133"/>
      <c r="G5736" s="133"/>
      <c r="H5736" s="133"/>
      <c r="I5736" s="133"/>
    </row>
    <row r="5737" spans="1:9">
      <c r="A5737" s="123">
        <v>90330000</v>
      </c>
      <c r="B5737" s="124" t="s">
        <v>5533</v>
      </c>
      <c r="C5737" s="125"/>
      <c r="D5737" s="136">
        <v>24.291699999999999</v>
      </c>
      <c r="E5737" s="136">
        <v>24.291699999999999</v>
      </c>
      <c r="F5737" s="133"/>
      <c r="G5737" s="133"/>
      <c r="H5737" s="133"/>
      <c r="I5737" s="133"/>
    </row>
    <row r="5738" spans="1:9">
      <c r="A5738" s="123">
        <v>91011100</v>
      </c>
      <c r="B5738" s="124" t="s">
        <v>5534</v>
      </c>
      <c r="C5738" s="125"/>
      <c r="D5738" s="136">
        <v>7.3929</v>
      </c>
      <c r="E5738" s="136">
        <v>7.8056999999999999</v>
      </c>
      <c r="F5738" s="133"/>
      <c r="G5738" s="133"/>
      <c r="H5738" s="133"/>
      <c r="I5738" s="133"/>
    </row>
    <row r="5739" spans="1:9">
      <c r="A5739" s="123">
        <v>91011900</v>
      </c>
      <c r="B5739" s="124" t="s">
        <v>5535</v>
      </c>
      <c r="C5739" s="125"/>
      <c r="D5739" s="138">
        <v>5.7083000000000004</v>
      </c>
      <c r="E5739" s="138">
        <v>7.3089000000000004</v>
      </c>
      <c r="F5739" s="133"/>
      <c r="G5739" s="133"/>
      <c r="H5739" s="133"/>
      <c r="I5739" s="133"/>
    </row>
    <row r="5740" spans="1:9" ht="27">
      <c r="A5740" s="123">
        <v>91012900</v>
      </c>
      <c r="B5740" s="124" t="s">
        <v>5536</v>
      </c>
      <c r="C5740" s="125"/>
      <c r="D5740" s="136">
        <v>6.6985000000000001</v>
      </c>
      <c r="E5740" s="136">
        <v>6.7195</v>
      </c>
      <c r="F5740" s="133"/>
      <c r="G5740" s="133"/>
      <c r="H5740" s="133"/>
      <c r="I5740" s="133"/>
    </row>
    <row r="5741" spans="1:9">
      <c r="A5741" s="123">
        <v>91019900</v>
      </c>
      <c r="B5741" s="124" t="s">
        <v>5537</v>
      </c>
      <c r="C5741" s="125"/>
      <c r="D5741" s="138">
        <v>14.480399999999999</v>
      </c>
      <c r="E5741" s="138">
        <v>58.0623</v>
      </c>
      <c r="F5741" s="133"/>
      <c r="G5741" s="133"/>
      <c r="H5741" s="133"/>
      <c r="I5741" s="133"/>
    </row>
    <row r="5742" spans="1:9" ht="27">
      <c r="A5742" s="123">
        <v>91021110</v>
      </c>
      <c r="B5742" s="124" t="s">
        <v>5538</v>
      </c>
      <c r="C5742" s="125"/>
      <c r="D5742" s="136">
        <v>32.683900000000001</v>
      </c>
      <c r="E5742" s="136">
        <v>76.647099999999995</v>
      </c>
      <c r="F5742" s="133"/>
      <c r="G5742" s="133"/>
      <c r="H5742" s="133"/>
      <c r="I5742" s="133"/>
    </row>
    <row r="5743" spans="1:9">
      <c r="A5743" s="123">
        <v>91021190</v>
      </c>
      <c r="B5743" s="124" t="s">
        <v>5539</v>
      </c>
      <c r="C5743" s="125"/>
      <c r="D5743" s="138">
        <v>9.1761999999999997</v>
      </c>
      <c r="E5743" s="138">
        <v>112.2976</v>
      </c>
      <c r="F5743" s="133"/>
      <c r="G5743" s="133"/>
      <c r="H5743" s="133"/>
      <c r="I5743" s="133"/>
    </row>
    <row r="5744" spans="1:9" ht="27">
      <c r="A5744" s="123">
        <v>91021210</v>
      </c>
      <c r="B5744" s="124" t="s">
        <v>5540</v>
      </c>
      <c r="C5744" s="125"/>
      <c r="D5744" s="136">
        <v>6.0690999999999997</v>
      </c>
      <c r="E5744" s="136">
        <v>38.253599999999999</v>
      </c>
      <c r="F5744" s="133"/>
      <c r="G5744" s="133"/>
      <c r="H5744" s="133"/>
      <c r="I5744" s="133"/>
    </row>
    <row r="5745" spans="1:9">
      <c r="A5745" s="123">
        <v>91021220</v>
      </c>
      <c r="B5745" s="124" t="s">
        <v>5541</v>
      </c>
      <c r="C5745" s="125"/>
      <c r="D5745" s="138">
        <v>67.643500000000003</v>
      </c>
      <c r="E5745" s="138">
        <v>11.277100000000001</v>
      </c>
      <c r="F5745" s="133"/>
      <c r="G5745" s="133"/>
      <c r="H5745" s="133"/>
      <c r="I5745" s="133"/>
    </row>
    <row r="5746" spans="1:9" ht="27">
      <c r="A5746" s="123">
        <v>91021290</v>
      </c>
      <c r="B5746" s="124" t="s">
        <v>5542</v>
      </c>
      <c r="C5746" s="125"/>
      <c r="D5746" s="136">
        <v>2.4752999999999998</v>
      </c>
      <c r="E5746" s="136">
        <v>51.274299999999997</v>
      </c>
      <c r="F5746" s="133"/>
      <c r="G5746" s="133"/>
      <c r="H5746" s="133"/>
      <c r="I5746" s="133"/>
    </row>
    <row r="5747" spans="1:9">
      <c r="A5747" s="123">
        <v>91021900</v>
      </c>
      <c r="B5747" s="124" t="s">
        <v>5543</v>
      </c>
      <c r="C5747" s="125"/>
      <c r="D5747" s="138">
        <v>163.04820000000001</v>
      </c>
      <c r="E5747" s="138">
        <v>151.79730000000001</v>
      </c>
      <c r="F5747" s="133"/>
      <c r="G5747" s="133"/>
      <c r="H5747" s="133"/>
      <c r="I5747" s="133"/>
    </row>
    <row r="5748" spans="1:9" ht="27">
      <c r="A5748" s="123">
        <v>91022100</v>
      </c>
      <c r="B5748" s="124" t="s">
        <v>5544</v>
      </c>
      <c r="C5748" s="125"/>
      <c r="D5748" s="138">
        <v>2.8893</v>
      </c>
      <c r="E5748" s="138">
        <v>4.1764999999999999</v>
      </c>
      <c r="F5748" s="133"/>
      <c r="G5748" s="133"/>
      <c r="H5748" s="133"/>
      <c r="I5748" s="133"/>
    </row>
    <row r="5749" spans="1:9">
      <c r="A5749" s="123">
        <v>91022900</v>
      </c>
      <c r="B5749" s="124" t="s">
        <v>5545</v>
      </c>
      <c r="C5749" s="125"/>
      <c r="D5749" s="138">
        <v>2.8172999999999999</v>
      </c>
      <c r="E5749" s="138">
        <v>12.4513</v>
      </c>
      <c r="F5749" s="133"/>
      <c r="G5749" s="133"/>
      <c r="H5749" s="133"/>
      <c r="I5749" s="133"/>
    </row>
    <row r="5750" spans="1:9" ht="27">
      <c r="A5750" s="123">
        <v>91029100</v>
      </c>
      <c r="B5750" s="124" t="s">
        <v>5546</v>
      </c>
      <c r="C5750" s="125"/>
      <c r="D5750" s="136">
        <v>2.5167999999999999</v>
      </c>
      <c r="E5750" s="136">
        <v>5.5262000000000002</v>
      </c>
      <c r="F5750" s="133"/>
      <c r="G5750" s="133"/>
      <c r="H5750" s="133"/>
      <c r="I5750" s="133"/>
    </row>
    <row r="5751" spans="1:9">
      <c r="A5751" s="123">
        <v>91029900</v>
      </c>
      <c r="B5751" s="124" t="s">
        <v>5547</v>
      </c>
      <c r="C5751" s="125"/>
      <c r="D5751" s="138">
        <v>1.2134</v>
      </c>
      <c r="E5751" s="138">
        <v>1.8949</v>
      </c>
      <c r="F5751" s="133"/>
      <c r="G5751" s="133"/>
      <c r="H5751" s="133"/>
      <c r="I5751" s="133"/>
    </row>
    <row r="5752" spans="1:9" ht="27">
      <c r="A5752" s="123">
        <v>91031000</v>
      </c>
      <c r="B5752" s="124" t="s">
        <v>5548</v>
      </c>
      <c r="C5752" s="125"/>
      <c r="D5752" s="138">
        <v>1.4708000000000001</v>
      </c>
      <c r="E5752" s="138">
        <v>1.7034</v>
      </c>
      <c r="F5752" s="133"/>
      <c r="G5752" s="133"/>
      <c r="H5752" s="133"/>
      <c r="I5752" s="133"/>
    </row>
    <row r="5753" spans="1:9" ht="27">
      <c r="A5753" s="123">
        <v>91039000</v>
      </c>
      <c r="B5753" s="124" t="s">
        <v>5549</v>
      </c>
      <c r="C5753" s="125"/>
      <c r="D5753" s="136">
        <v>13.3552</v>
      </c>
      <c r="E5753" s="136">
        <v>51.140700000000002</v>
      </c>
      <c r="F5753" s="133"/>
      <c r="G5753" s="133"/>
      <c r="H5753" s="133"/>
      <c r="I5753" s="133"/>
    </row>
    <row r="5754" spans="1:9">
      <c r="A5754" s="123">
        <v>91040000</v>
      </c>
      <c r="B5754" s="124" t="s">
        <v>5550</v>
      </c>
      <c r="C5754" s="125"/>
      <c r="D5754" s="136">
        <v>1.0742</v>
      </c>
      <c r="E5754" s="136">
        <v>3.2925</v>
      </c>
      <c r="F5754" s="133"/>
      <c r="G5754" s="133"/>
      <c r="H5754" s="133"/>
      <c r="I5754" s="133"/>
    </row>
    <row r="5755" spans="1:9">
      <c r="A5755" s="123">
        <v>91051100</v>
      </c>
      <c r="B5755" s="124" t="s">
        <v>5551</v>
      </c>
      <c r="C5755" s="125"/>
      <c r="D5755" s="136">
        <v>1.4644999999999999</v>
      </c>
      <c r="E5755" s="136">
        <v>3.1198999999999999</v>
      </c>
      <c r="F5755" s="133"/>
      <c r="G5755" s="133"/>
      <c r="H5755" s="133"/>
      <c r="I5755" s="133"/>
    </row>
    <row r="5756" spans="1:9">
      <c r="A5756" s="123">
        <v>91051900</v>
      </c>
      <c r="B5756" s="124" t="s">
        <v>5552</v>
      </c>
      <c r="C5756" s="125"/>
      <c r="D5756" s="136">
        <v>1.0347999999999999</v>
      </c>
      <c r="E5756" s="136">
        <v>1.9308000000000001</v>
      </c>
      <c r="F5756" s="133"/>
      <c r="G5756" s="133"/>
      <c r="H5756" s="133"/>
      <c r="I5756" s="133"/>
    </row>
    <row r="5757" spans="1:9">
      <c r="A5757" s="123">
        <v>91052100</v>
      </c>
      <c r="B5757" s="124" t="s">
        <v>5553</v>
      </c>
      <c r="C5757" s="125"/>
      <c r="D5757" s="138">
        <v>1.4651000000000001</v>
      </c>
      <c r="E5757" s="138">
        <v>2.0901999999999998</v>
      </c>
      <c r="F5757" s="133"/>
      <c r="G5757" s="133"/>
      <c r="H5757" s="133"/>
      <c r="I5757" s="133"/>
    </row>
    <row r="5758" spans="1:9" ht="27">
      <c r="A5758" s="123">
        <v>91052900</v>
      </c>
      <c r="B5758" s="124" t="s">
        <v>5554</v>
      </c>
      <c r="C5758" s="125"/>
      <c r="D5758" s="136">
        <v>1.3524</v>
      </c>
      <c r="E5758" s="136">
        <v>4.0347</v>
      </c>
      <c r="F5758" s="133"/>
      <c r="G5758" s="133"/>
      <c r="H5758" s="133"/>
      <c r="I5758" s="133"/>
    </row>
    <row r="5759" spans="1:9">
      <c r="A5759" s="123">
        <v>91059100</v>
      </c>
      <c r="B5759" s="124" t="s">
        <v>5555</v>
      </c>
      <c r="C5759" s="125"/>
      <c r="D5759" s="138">
        <v>1.0494000000000001</v>
      </c>
      <c r="E5759" s="138">
        <v>2.6276000000000002</v>
      </c>
      <c r="F5759" s="133"/>
      <c r="G5759" s="133"/>
      <c r="H5759" s="133"/>
      <c r="I5759" s="133"/>
    </row>
    <row r="5760" spans="1:9" ht="27">
      <c r="A5760" s="123">
        <v>91059900</v>
      </c>
      <c r="B5760" s="124" t="s">
        <v>5556</v>
      </c>
      <c r="C5760" s="125"/>
      <c r="D5760" s="136">
        <v>1.5258</v>
      </c>
      <c r="E5760" s="136">
        <v>11.414</v>
      </c>
      <c r="F5760" s="133"/>
      <c r="G5760" s="133"/>
      <c r="H5760" s="133"/>
      <c r="I5760" s="133"/>
    </row>
    <row r="5761" spans="1:9">
      <c r="A5761" s="123">
        <v>91061000</v>
      </c>
      <c r="B5761" s="124" t="s">
        <v>5557</v>
      </c>
      <c r="C5761" s="125"/>
      <c r="D5761" s="138">
        <v>2.5371000000000001</v>
      </c>
      <c r="E5761" s="138">
        <v>9.1621000000000006</v>
      </c>
      <c r="F5761" s="133"/>
      <c r="G5761" s="133"/>
      <c r="H5761" s="133"/>
      <c r="I5761" s="133"/>
    </row>
    <row r="5762" spans="1:9" ht="27">
      <c r="A5762" s="123">
        <v>91069000</v>
      </c>
      <c r="B5762" s="124" t="s">
        <v>5558</v>
      </c>
      <c r="C5762" s="125"/>
      <c r="D5762" s="138">
        <v>4.7584</v>
      </c>
      <c r="E5762" s="138">
        <v>11.773</v>
      </c>
      <c r="F5762" s="133"/>
      <c r="G5762" s="133"/>
      <c r="H5762" s="133"/>
      <c r="I5762" s="133"/>
    </row>
    <row r="5763" spans="1:9">
      <c r="A5763" s="123">
        <v>91070010</v>
      </c>
      <c r="B5763" s="124" t="s">
        <v>5559</v>
      </c>
      <c r="C5763" s="125"/>
      <c r="D5763" s="138">
        <v>5.1886999999999999</v>
      </c>
      <c r="E5763" s="138">
        <v>16.728200000000001</v>
      </c>
      <c r="F5763" s="133"/>
      <c r="G5763" s="133"/>
      <c r="H5763" s="133"/>
      <c r="I5763" s="133"/>
    </row>
    <row r="5764" spans="1:9" ht="27">
      <c r="A5764" s="123">
        <v>91070090</v>
      </c>
      <c r="B5764" s="124" t="s">
        <v>5560</v>
      </c>
      <c r="C5764" s="125"/>
      <c r="D5764" s="136">
        <v>16.875</v>
      </c>
      <c r="E5764" s="136">
        <v>16.875</v>
      </c>
      <c r="F5764" s="133"/>
      <c r="G5764" s="133"/>
      <c r="H5764" s="133"/>
      <c r="I5764" s="133"/>
    </row>
    <row r="5765" spans="1:9">
      <c r="A5765" s="123">
        <v>91089000</v>
      </c>
      <c r="B5765" s="124" t="s">
        <v>5561</v>
      </c>
      <c r="C5765" s="125"/>
      <c r="D5765" s="138">
        <v>14.305899999999999</v>
      </c>
      <c r="E5765" s="138">
        <v>14.731999999999999</v>
      </c>
      <c r="F5765" s="133"/>
      <c r="G5765" s="133"/>
      <c r="H5765" s="133"/>
      <c r="I5765" s="133"/>
    </row>
    <row r="5766" spans="1:9" ht="27">
      <c r="A5766" s="123">
        <v>91091000</v>
      </c>
      <c r="B5766" s="124" t="s">
        <v>5562</v>
      </c>
      <c r="C5766" s="125"/>
      <c r="D5766" s="136">
        <v>2.7814999999999999</v>
      </c>
      <c r="E5766" s="136">
        <v>1.4447000000000001</v>
      </c>
      <c r="F5766" s="133"/>
      <c r="G5766" s="133"/>
      <c r="H5766" s="133"/>
      <c r="I5766" s="133"/>
    </row>
    <row r="5767" spans="1:9">
      <c r="A5767" s="123">
        <v>91099000</v>
      </c>
      <c r="B5767" s="124" t="s">
        <v>5563</v>
      </c>
      <c r="C5767" s="125"/>
      <c r="D5767" s="136">
        <v>1.5711999999999999</v>
      </c>
      <c r="E5767" s="136">
        <v>1.5711999999999999</v>
      </c>
      <c r="F5767" s="133"/>
      <c r="G5767" s="133"/>
      <c r="H5767" s="133"/>
      <c r="I5767" s="133"/>
    </row>
    <row r="5768" spans="1:9">
      <c r="A5768" s="123">
        <v>91101110</v>
      </c>
      <c r="B5768" s="124" t="s">
        <v>5564</v>
      </c>
      <c r="C5768" s="125"/>
      <c r="D5768" s="136">
        <v>10.8775</v>
      </c>
      <c r="E5768" s="136">
        <v>11.583</v>
      </c>
      <c r="F5768" s="133"/>
      <c r="G5768" s="133"/>
      <c r="H5768" s="133"/>
      <c r="I5768" s="133"/>
    </row>
    <row r="5769" spans="1:9">
      <c r="A5769" s="123">
        <v>91101190</v>
      </c>
      <c r="B5769" s="124" t="s">
        <v>5565</v>
      </c>
      <c r="C5769" s="125"/>
      <c r="D5769" s="136">
        <v>118</v>
      </c>
      <c r="E5769" s="136">
        <v>125.3922</v>
      </c>
      <c r="F5769" s="133"/>
      <c r="G5769" s="133"/>
      <c r="H5769" s="133"/>
      <c r="I5769" s="133"/>
    </row>
    <row r="5770" spans="1:9">
      <c r="A5770" s="123">
        <v>91109000</v>
      </c>
      <c r="B5770" s="124" t="s">
        <v>5566</v>
      </c>
      <c r="C5770" s="125"/>
      <c r="D5770" s="136">
        <v>31.682400000000001</v>
      </c>
      <c r="E5770" s="136">
        <v>99.876800000000003</v>
      </c>
      <c r="F5770" s="133"/>
      <c r="G5770" s="133"/>
      <c r="H5770" s="133"/>
      <c r="I5770" s="133"/>
    </row>
    <row r="5771" spans="1:9" ht="27">
      <c r="A5771" s="123">
        <v>91112090</v>
      </c>
      <c r="B5771" s="124" t="s">
        <v>5567</v>
      </c>
      <c r="C5771" s="125"/>
      <c r="D5771" s="136">
        <v>1.7886</v>
      </c>
      <c r="E5771" s="136">
        <v>1.8596999999999999</v>
      </c>
      <c r="F5771" s="133"/>
      <c r="G5771" s="133"/>
      <c r="H5771" s="133"/>
      <c r="I5771" s="133"/>
    </row>
    <row r="5772" spans="1:9">
      <c r="A5772" s="123">
        <v>91118000</v>
      </c>
      <c r="B5772" s="124" t="s">
        <v>5568</v>
      </c>
      <c r="C5772" s="125"/>
      <c r="D5772" s="136">
        <v>42.416200000000003</v>
      </c>
      <c r="E5772" s="136">
        <v>98.574399999999997</v>
      </c>
      <c r="F5772" s="133"/>
      <c r="G5772" s="133"/>
      <c r="H5772" s="133"/>
      <c r="I5772" s="133"/>
    </row>
    <row r="5773" spans="1:9">
      <c r="A5773" s="123">
        <v>91119010</v>
      </c>
      <c r="B5773" s="124" t="s">
        <v>5569</v>
      </c>
      <c r="C5773" s="125"/>
      <c r="D5773" s="136">
        <v>2.5198</v>
      </c>
      <c r="E5773" s="136">
        <v>13.043799999999999</v>
      </c>
      <c r="F5773" s="133"/>
      <c r="G5773" s="133"/>
      <c r="H5773" s="133"/>
      <c r="I5773" s="133"/>
    </row>
    <row r="5774" spans="1:9">
      <c r="A5774" s="123">
        <v>91119090</v>
      </c>
      <c r="B5774" s="124" t="s">
        <v>5570</v>
      </c>
      <c r="C5774" s="125"/>
      <c r="D5774" s="136">
        <v>1.927</v>
      </c>
      <c r="E5774" s="136">
        <v>3.8096999999999999</v>
      </c>
      <c r="F5774" s="133"/>
      <c r="G5774" s="133"/>
      <c r="H5774" s="133"/>
      <c r="I5774" s="133"/>
    </row>
    <row r="5775" spans="1:9">
      <c r="A5775" s="123">
        <v>91132000</v>
      </c>
      <c r="B5775" s="124" t="s">
        <v>5571</v>
      </c>
      <c r="C5775" s="125"/>
      <c r="D5775" s="138">
        <v>1.6651</v>
      </c>
      <c r="E5775" s="138">
        <v>3.3915999999999999</v>
      </c>
      <c r="F5775" s="133"/>
      <c r="G5775" s="133"/>
      <c r="H5775" s="133"/>
      <c r="I5775" s="133"/>
    </row>
    <row r="5776" spans="1:9" ht="27">
      <c r="A5776" s="123">
        <v>91139000</v>
      </c>
      <c r="B5776" s="124" t="s">
        <v>5572</v>
      </c>
      <c r="C5776" s="125"/>
      <c r="D5776" s="138">
        <v>6.5819999999999999</v>
      </c>
      <c r="E5776" s="138">
        <v>9.8589000000000002</v>
      </c>
      <c r="F5776" s="133"/>
      <c r="G5776" s="133"/>
      <c r="H5776" s="133"/>
      <c r="I5776" s="133"/>
    </row>
    <row r="5777" spans="1:9">
      <c r="A5777" s="123">
        <v>91143000</v>
      </c>
      <c r="B5777" s="124" t="s">
        <v>5573</v>
      </c>
      <c r="C5777" s="125"/>
      <c r="D5777" s="138">
        <v>2.2726000000000002</v>
      </c>
      <c r="E5777" s="138">
        <v>7.6566999999999998</v>
      </c>
      <c r="F5777" s="133"/>
      <c r="G5777" s="133"/>
      <c r="H5777" s="133"/>
      <c r="I5777" s="133"/>
    </row>
    <row r="5778" spans="1:9">
      <c r="A5778" s="123">
        <v>91149000</v>
      </c>
      <c r="B5778" s="126" t="s">
        <v>2008</v>
      </c>
      <c r="C5778" s="125"/>
      <c r="D5778" s="138">
        <v>3.2709000000000001</v>
      </c>
      <c r="E5778" s="138">
        <v>5.8710000000000004</v>
      </c>
      <c r="F5778" s="133"/>
      <c r="G5778" s="133"/>
      <c r="H5778" s="133"/>
      <c r="I5778" s="133"/>
    </row>
    <row r="5779" spans="1:9">
      <c r="A5779" s="123">
        <v>92011000</v>
      </c>
      <c r="B5779" s="124" t="s">
        <v>5574</v>
      </c>
      <c r="C5779" s="125"/>
      <c r="D5779" s="138">
        <v>8.593</v>
      </c>
      <c r="E5779" s="138">
        <v>11.4955</v>
      </c>
      <c r="F5779" s="133"/>
      <c r="G5779" s="133"/>
      <c r="H5779" s="133"/>
      <c r="I5779" s="133"/>
    </row>
    <row r="5780" spans="1:9">
      <c r="A5780" s="123">
        <v>92012000</v>
      </c>
      <c r="B5780" s="124" t="s">
        <v>5575</v>
      </c>
      <c r="C5780" s="125"/>
      <c r="D5780" s="136">
        <v>6.7986000000000004</v>
      </c>
      <c r="E5780" s="136">
        <v>10.9367</v>
      </c>
      <c r="F5780" s="133"/>
      <c r="G5780" s="133"/>
      <c r="H5780" s="133"/>
      <c r="I5780" s="133"/>
    </row>
    <row r="5781" spans="1:9">
      <c r="A5781" s="123">
        <v>92019000</v>
      </c>
      <c r="B5781" s="124" t="s">
        <v>5576</v>
      </c>
      <c r="C5781" s="125"/>
      <c r="D5781" s="136">
        <v>6.4435000000000002</v>
      </c>
      <c r="E5781" s="136">
        <v>12.9192</v>
      </c>
      <c r="F5781" s="133"/>
      <c r="G5781" s="133"/>
      <c r="H5781" s="133"/>
      <c r="I5781" s="133"/>
    </row>
    <row r="5782" spans="1:9">
      <c r="A5782" s="123">
        <v>92021000</v>
      </c>
      <c r="B5782" s="124" t="s">
        <v>5577</v>
      </c>
      <c r="C5782" s="125"/>
      <c r="D5782" s="138">
        <v>6.6058000000000003</v>
      </c>
      <c r="E5782" s="138">
        <v>17.214400000000001</v>
      </c>
      <c r="F5782" s="133"/>
      <c r="G5782" s="133"/>
      <c r="H5782" s="133"/>
      <c r="I5782" s="133"/>
    </row>
    <row r="5783" spans="1:9">
      <c r="A5783" s="123">
        <v>92029000</v>
      </c>
      <c r="B5783" s="124" t="s">
        <v>5578</v>
      </c>
      <c r="C5783" s="125"/>
      <c r="D5783" s="138">
        <v>13.3222</v>
      </c>
      <c r="E5783" s="138">
        <v>27.354399999999998</v>
      </c>
      <c r="F5783" s="133"/>
      <c r="G5783" s="133"/>
      <c r="H5783" s="133"/>
      <c r="I5783" s="133"/>
    </row>
    <row r="5784" spans="1:9">
      <c r="A5784" s="123">
        <v>92051000</v>
      </c>
      <c r="B5784" s="126" t="s">
        <v>5579</v>
      </c>
      <c r="C5784" s="125"/>
      <c r="D5784" s="136">
        <v>6.0187999999999997</v>
      </c>
      <c r="E5784" s="136">
        <v>22.579499999999999</v>
      </c>
      <c r="F5784" s="133"/>
      <c r="G5784" s="133"/>
      <c r="H5784" s="133"/>
      <c r="I5784" s="133"/>
    </row>
    <row r="5785" spans="1:9">
      <c r="A5785" s="123">
        <v>92059000</v>
      </c>
      <c r="B5785" s="124" t="s">
        <v>5580</v>
      </c>
      <c r="C5785" s="125"/>
      <c r="D5785" s="136">
        <v>3.5539999999999998</v>
      </c>
      <c r="E5785" s="136">
        <v>7.5365000000000002</v>
      </c>
      <c r="F5785" s="133"/>
      <c r="G5785" s="133"/>
      <c r="H5785" s="133"/>
      <c r="I5785" s="133"/>
    </row>
    <row r="5786" spans="1:9">
      <c r="A5786" s="123">
        <v>92060000</v>
      </c>
      <c r="B5786" s="124" t="s">
        <v>5581</v>
      </c>
      <c r="C5786" s="125"/>
      <c r="D5786" s="138">
        <v>7.8108000000000004</v>
      </c>
      <c r="E5786" s="138">
        <v>27.394200000000001</v>
      </c>
      <c r="F5786" s="133"/>
      <c r="G5786" s="133"/>
      <c r="H5786" s="133"/>
      <c r="I5786" s="133"/>
    </row>
    <row r="5787" spans="1:9">
      <c r="A5787" s="123">
        <v>92071010</v>
      </c>
      <c r="B5787" s="124" t="s">
        <v>5582</v>
      </c>
      <c r="C5787" s="125"/>
      <c r="D5787" s="138">
        <v>2.1938</v>
      </c>
      <c r="E5787" s="138">
        <v>15.239599999999999</v>
      </c>
      <c r="F5787" s="133"/>
      <c r="G5787" s="133"/>
      <c r="H5787" s="133"/>
      <c r="I5787" s="133"/>
    </row>
    <row r="5788" spans="1:9" ht="27">
      <c r="A5788" s="123">
        <v>92071090</v>
      </c>
      <c r="B5788" s="124" t="s">
        <v>5583</v>
      </c>
      <c r="C5788" s="125"/>
      <c r="D5788" s="138">
        <v>7.3509000000000002</v>
      </c>
      <c r="E5788" s="138">
        <v>13.3346</v>
      </c>
      <c r="F5788" s="133"/>
      <c r="G5788" s="133"/>
      <c r="H5788" s="133"/>
      <c r="I5788" s="133"/>
    </row>
    <row r="5789" spans="1:9">
      <c r="A5789" s="123">
        <v>92079010</v>
      </c>
      <c r="B5789" s="124" t="s">
        <v>5584</v>
      </c>
      <c r="C5789" s="125"/>
      <c r="D5789" s="138">
        <v>6.1090999999999998</v>
      </c>
      <c r="E5789" s="138">
        <v>12.371700000000001</v>
      </c>
      <c r="F5789" s="133"/>
      <c r="G5789" s="133"/>
      <c r="H5789" s="133"/>
      <c r="I5789" s="133"/>
    </row>
    <row r="5790" spans="1:9" ht="27">
      <c r="A5790" s="123">
        <v>92079090</v>
      </c>
      <c r="B5790" s="124" t="s">
        <v>5585</v>
      </c>
      <c r="C5790" s="125"/>
      <c r="D5790" s="138">
        <v>1.1024</v>
      </c>
      <c r="E5790" s="138">
        <v>2.0497000000000001</v>
      </c>
      <c r="F5790" s="133"/>
      <c r="G5790" s="133"/>
      <c r="H5790" s="133"/>
      <c r="I5790" s="133"/>
    </row>
    <row r="5791" spans="1:9">
      <c r="A5791" s="123">
        <v>92081000</v>
      </c>
      <c r="B5791" s="124" t="s">
        <v>5586</v>
      </c>
      <c r="C5791" s="125"/>
      <c r="D5791" s="138">
        <v>1.6265000000000001</v>
      </c>
      <c r="E5791" s="138">
        <v>2.948</v>
      </c>
      <c r="F5791" s="133"/>
      <c r="G5791" s="133"/>
      <c r="H5791" s="133"/>
      <c r="I5791" s="133"/>
    </row>
    <row r="5792" spans="1:9" ht="27">
      <c r="A5792" s="123">
        <v>92089000</v>
      </c>
      <c r="B5792" s="124" t="s">
        <v>5587</v>
      </c>
      <c r="C5792" s="125"/>
      <c r="D5792" s="136">
        <v>6.25</v>
      </c>
      <c r="E5792" s="136">
        <v>28.9528</v>
      </c>
      <c r="F5792" s="133"/>
      <c r="G5792" s="133"/>
      <c r="H5792" s="133"/>
      <c r="I5792" s="133"/>
    </row>
    <row r="5793" spans="1:9">
      <c r="A5793" s="123">
        <v>92093000</v>
      </c>
      <c r="B5793" s="124" t="s">
        <v>5588</v>
      </c>
      <c r="C5793" s="125"/>
      <c r="D5793" s="138">
        <v>1.9153</v>
      </c>
      <c r="E5793" s="138">
        <v>5.298</v>
      </c>
      <c r="F5793" s="133"/>
      <c r="G5793" s="133"/>
      <c r="H5793" s="133"/>
      <c r="I5793" s="133"/>
    </row>
    <row r="5794" spans="1:9" ht="27">
      <c r="A5794" s="123">
        <v>92099100</v>
      </c>
      <c r="B5794" s="124" t="s">
        <v>5589</v>
      </c>
      <c r="C5794" s="125"/>
      <c r="D5794" s="136">
        <v>2.6383000000000001</v>
      </c>
      <c r="E5794" s="136">
        <v>7.1909000000000001</v>
      </c>
      <c r="F5794" s="133"/>
      <c r="G5794" s="133"/>
      <c r="H5794" s="133"/>
      <c r="I5794" s="133"/>
    </row>
    <row r="5795" spans="1:9">
      <c r="A5795" s="123">
        <v>92099200</v>
      </c>
      <c r="B5795" s="124" t="s">
        <v>5590</v>
      </c>
      <c r="C5795" s="125"/>
      <c r="D5795" s="138">
        <v>3.7517</v>
      </c>
      <c r="E5795" s="138">
        <v>8.7394999999999996</v>
      </c>
      <c r="F5795" s="133"/>
      <c r="G5795" s="133"/>
      <c r="H5795" s="133"/>
      <c r="I5795" s="133"/>
    </row>
    <row r="5796" spans="1:9" ht="27">
      <c r="A5796" s="123">
        <v>92099400</v>
      </c>
      <c r="B5796" s="124" t="s">
        <v>5591</v>
      </c>
      <c r="C5796" s="125"/>
      <c r="D5796" s="138">
        <v>2.0640000000000001</v>
      </c>
      <c r="E5796" s="138">
        <v>4.8163999999999998</v>
      </c>
      <c r="F5796" s="133"/>
      <c r="G5796" s="133"/>
      <c r="H5796" s="133"/>
      <c r="I5796" s="133"/>
    </row>
    <row r="5797" spans="1:9" ht="27">
      <c r="A5797" s="123">
        <v>92099900</v>
      </c>
      <c r="B5797" s="124" t="s">
        <v>5592</v>
      </c>
      <c r="C5797" s="125"/>
      <c r="D5797" s="138">
        <v>7.4503000000000004</v>
      </c>
      <c r="E5797" s="138">
        <v>13.095700000000001</v>
      </c>
      <c r="F5797" s="133"/>
      <c r="G5797" s="133"/>
      <c r="H5797" s="133"/>
      <c r="I5797" s="133"/>
    </row>
    <row r="5798" spans="1:9">
      <c r="A5798" s="123">
        <v>93040090</v>
      </c>
      <c r="B5798" s="124" t="s">
        <v>381</v>
      </c>
      <c r="C5798" s="125"/>
      <c r="D5798" s="138">
        <v>29.0747</v>
      </c>
      <c r="E5798" s="138">
        <v>69.5595</v>
      </c>
      <c r="F5798" s="133"/>
      <c r="G5798" s="133"/>
      <c r="H5798" s="133"/>
      <c r="I5798" s="133"/>
    </row>
    <row r="5799" spans="1:9" ht="27">
      <c r="A5799" s="123">
        <v>93052000</v>
      </c>
      <c r="B5799" s="124" t="s">
        <v>5593</v>
      </c>
      <c r="C5799" s="125"/>
      <c r="D5799" s="136">
        <v>12.6457</v>
      </c>
      <c r="E5799" s="136">
        <v>18.936299999999999</v>
      </c>
      <c r="F5799" s="133"/>
      <c r="G5799" s="133"/>
      <c r="H5799" s="133"/>
      <c r="I5799" s="133"/>
    </row>
    <row r="5800" spans="1:9">
      <c r="A5800" s="123">
        <v>93059900</v>
      </c>
      <c r="B5800" s="124" t="s">
        <v>5594</v>
      </c>
      <c r="C5800" s="125"/>
      <c r="D5800" s="136">
        <v>2.5160999999999998</v>
      </c>
      <c r="E5800" s="136">
        <v>2.8540000000000001</v>
      </c>
      <c r="F5800" s="133"/>
      <c r="G5800" s="133"/>
      <c r="H5800" s="133"/>
      <c r="I5800" s="133"/>
    </row>
    <row r="5801" spans="1:9">
      <c r="A5801" s="123">
        <v>93062900</v>
      </c>
      <c r="B5801" s="124" t="s">
        <v>5595</v>
      </c>
      <c r="C5801" s="125"/>
      <c r="D5801" s="138">
        <v>11.7119</v>
      </c>
      <c r="E5801" s="138">
        <v>12.744400000000001</v>
      </c>
      <c r="F5801" s="133"/>
      <c r="G5801" s="133"/>
      <c r="H5801" s="133"/>
      <c r="I5801" s="133"/>
    </row>
    <row r="5802" spans="1:9">
      <c r="A5802" s="123">
        <v>93063000</v>
      </c>
      <c r="B5802" s="124" t="s">
        <v>5596</v>
      </c>
      <c r="C5802" s="125"/>
      <c r="D5802" s="138">
        <v>2.2161</v>
      </c>
      <c r="E5802" s="138">
        <v>2.3212999999999999</v>
      </c>
      <c r="F5802" s="133"/>
      <c r="G5802" s="133"/>
      <c r="H5802" s="133"/>
      <c r="I5802" s="133"/>
    </row>
    <row r="5803" spans="1:9">
      <c r="A5803" s="123">
        <v>93069090</v>
      </c>
      <c r="B5803" s="124" t="s">
        <v>200</v>
      </c>
      <c r="C5803" s="125"/>
      <c r="D5803" s="136">
        <v>2.2858000000000001</v>
      </c>
      <c r="E5803" s="136">
        <v>5.0335999999999999</v>
      </c>
      <c r="F5803" s="133"/>
      <c r="G5803" s="133"/>
      <c r="H5803" s="133"/>
      <c r="I5803" s="133"/>
    </row>
    <row r="5804" spans="1:9">
      <c r="A5804" s="123">
        <v>93070000</v>
      </c>
      <c r="B5804" s="124" t="s">
        <v>5597</v>
      </c>
      <c r="C5804" s="125"/>
      <c r="D5804" s="138">
        <v>1.6946000000000001</v>
      </c>
      <c r="E5804" s="138">
        <v>1.9033</v>
      </c>
      <c r="F5804" s="133"/>
      <c r="G5804" s="133"/>
      <c r="H5804" s="133"/>
      <c r="I5804" s="133"/>
    </row>
    <row r="5805" spans="1:9" ht="27">
      <c r="A5805" s="123">
        <v>94011090</v>
      </c>
      <c r="B5805" s="124" t="s">
        <v>5598</v>
      </c>
      <c r="C5805" s="125"/>
      <c r="D5805" s="136">
        <v>5.7762000000000002</v>
      </c>
      <c r="E5805" s="136">
        <v>9.0096000000000007</v>
      </c>
      <c r="F5805" s="133"/>
      <c r="G5805" s="133"/>
      <c r="H5805" s="133"/>
      <c r="I5805" s="133"/>
    </row>
    <row r="5806" spans="1:9">
      <c r="A5806" s="123">
        <v>94012000</v>
      </c>
      <c r="B5806" s="126" t="s">
        <v>5599</v>
      </c>
      <c r="C5806" s="125"/>
      <c r="D5806" s="138">
        <v>2.4138000000000002</v>
      </c>
      <c r="E5806" s="138">
        <v>2.718</v>
      </c>
      <c r="F5806" s="133"/>
      <c r="G5806" s="133"/>
      <c r="H5806" s="133"/>
      <c r="I5806" s="133"/>
    </row>
    <row r="5807" spans="1:9">
      <c r="A5807" s="123">
        <v>94013100</v>
      </c>
      <c r="B5807" s="126" t="s">
        <v>5600</v>
      </c>
      <c r="C5807" s="125"/>
      <c r="D5807" s="138">
        <v>1.0342</v>
      </c>
      <c r="E5807" s="138">
        <v>2.3462000000000001</v>
      </c>
      <c r="F5807" s="133"/>
      <c r="G5807" s="133"/>
      <c r="H5807" s="133"/>
      <c r="I5807" s="133"/>
    </row>
    <row r="5808" spans="1:9">
      <c r="A5808" s="123">
        <v>94013900</v>
      </c>
      <c r="B5808" s="126" t="s">
        <v>139</v>
      </c>
      <c r="C5808" s="125"/>
      <c r="D5808" s="138">
        <v>2.2768999999999999</v>
      </c>
      <c r="E5808" s="138">
        <v>2.7717999999999998</v>
      </c>
      <c r="F5808" s="133"/>
      <c r="G5808" s="133"/>
      <c r="H5808" s="133"/>
      <c r="I5808" s="133"/>
    </row>
    <row r="5809" spans="1:9">
      <c r="A5809" s="123">
        <v>94014100</v>
      </c>
      <c r="B5809" s="126" t="s">
        <v>5600</v>
      </c>
      <c r="C5809" s="125"/>
      <c r="D5809" s="138">
        <v>2.0815999999999999</v>
      </c>
      <c r="E5809" s="138">
        <v>4.5724999999999998</v>
      </c>
      <c r="F5809" s="133"/>
      <c r="G5809" s="133"/>
      <c r="H5809" s="133"/>
      <c r="I5809" s="133"/>
    </row>
    <row r="5810" spans="1:9">
      <c r="A5810" s="123">
        <v>94014900</v>
      </c>
      <c r="B5810" s="126" t="s">
        <v>139</v>
      </c>
      <c r="C5810" s="125"/>
      <c r="D5810" s="138">
        <v>2.9697</v>
      </c>
      <c r="E5810" s="138">
        <v>5.7889999999999997</v>
      </c>
      <c r="F5810" s="133"/>
      <c r="G5810" s="133"/>
      <c r="H5810" s="133"/>
      <c r="I5810" s="133"/>
    </row>
    <row r="5811" spans="1:9">
      <c r="A5811" s="123">
        <v>94015200</v>
      </c>
      <c r="B5811" s="126" t="s">
        <v>2023</v>
      </c>
      <c r="C5811" s="125"/>
      <c r="D5811" s="138">
        <v>8.0387000000000004</v>
      </c>
      <c r="E5811" s="138">
        <v>8.0387000000000004</v>
      </c>
      <c r="F5811" s="133"/>
      <c r="G5811" s="133"/>
      <c r="H5811" s="133"/>
      <c r="I5811" s="133"/>
    </row>
    <row r="5812" spans="1:9">
      <c r="A5812" s="123">
        <v>94015300</v>
      </c>
      <c r="B5812" s="126" t="s">
        <v>5601</v>
      </c>
      <c r="C5812" s="125"/>
      <c r="D5812" s="136">
        <v>1.5650999999999999</v>
      </c>
      <c r="E5812" s="136">
        <v>3.1631</v>
      </c>
      <c r="F5812" s="133"/>
      <c r="G5812" s="133"/>
      <c r="H5812" s="133"/>
      <c r="I5812" s="133"/>
    </row>
    <row r="5813" spans="1:9">
      <c r="A5813" s="123">
        <v>94015900</v>
      </c>
      <c r="B5813" s="124" t="s">
        <v>5602</v>
      </c>
      <c r="C5813" s="125"/>
      <c r="D5813" s="138">
        <v>1.5846</v>
      </c>
      <c r="E5813" s="138">
        <v>2.6932999999999998</v>
      </c>
      <c r="F5813" s="133"/>
      <c r="G5813" s="133"/>
      <c r="H5813" s="133"/>
      <c r="I5813" s="133"/>
    </row>
    <row r="5814" spans="1:9" ht="27">
      <c r="A5814" s="123">
        <v>94016100</v>
      </c>
      <c r="B5814" s="124" t="s">
        <v>5603</v>
      </c>
      <c r="C5814" s="125"/>
      <c r="D5814" s="136">
        <v>1.2706999999999999</v>
      </c>
      <c r="E5814" s="136">
        <v>2.2538999999999998</v>
      </c>
      <c r="F5814" s="133"/>
      <c r="G5814" s="133"/>
      <c r="H5814" s="133"/>
      <c r="I5814" s="133"/>
    </row>
    <row r="5815" spans="1:9">
      <c r="A5815" s="123">
        <v>94016900</v>
      </c>
      <c r="B5815" s="124" t="s">
        <v>5604</v>
      </c>
      <c r="C5815" s="125"/>
      <c r="D5815" s="138">
        <v>1.2272000000000001</v>
      </c>
      <c r="E5815" s="138">
        <v>2.5688</v>
      </c>
      <c r="F5815" s="133"/>
      <c r="G5815" s="133"/>
      <c r="H5815" s="133"/>
      <c r="I5815" s="133"/>
    </row>
    <row r="5816" spans="1:9" ht="27">
      <c r="A5816" s="123">
        <v>94017100</v>
      </c>
      <c r="B5816" s="124" t="s">
        <v>5605</v>
      </c>
      <c r="C5816" s="125"/>
      <c r="D5816" s="138">
        <v>1.0227999999999999</v>
      </c>
      <c r="E5816" s="138">
        <v>2.1215000000000002</v>
      </c>
      <c r="F5816" s="133"/>
      <c r="G5816" s="133"/>
      <c r="H5816" s="133"/>
      <c r="I5816" s="133"/>
    </row>
    <row r="5817" spans="1:9">
      <c r="A5817" s="123">
        <v>94017900</v>
      </c>
      <c r="B5817" s="124" t="s">
        <v>5606</v>
      </c>
      <c r="C5817" s="125"/>
      <c r="D5817" s="138">
        <v>1.1832</v>
      </c>
      <c r="E5817" s="138">
        <v>2.8058000000000001</v>
      </c>
      <c r="F5817" s="133"/>
      <c r="G5817" s="133"/>
      <c r="H5817" s="133"/>
      <c r="I5817" s="133"/>
    </row>
    <row r="5818" spans="1:9" ht="27">
      <c r="A5818" s="123">
        <v>94018000</v>
      </c>
      <c r="B5818" s="124" t="s">
        <v>5607</v>
      </c>
      <c r="C5818" s="125"/>
      <c r="D5818" s="138">
        <v>1.2854000000000001</v>
      </c>
      <c r="E5818" s="138">
        <v>1.5794999999999999</v>
      </c>
      <c r="F5818" s="133"/>
      <c r="G5818" s="133"/>
      <c r="H5818" s="133"/>
      <c r="I5818" s="133"/>
    </row>
    <row r="5819" spans="1:9">
      <c r="A5819" s="123">
        <v>94019100</v>
      </c>
      <c r="B5819" s="126" t="s">
        <v>5600</v>
      </c>
      <c r="C5819" s="125"/>
      <c r="D5819" s="138">
        <v>1.4006000000000001</v>
      </c>
      <c r="E5819" s="138">
        <v>3.3576000000000001</v>
      </c>
      <c r="F5819" s="133"/>
      <c r="G5819" s="133"/>
      <c r="H5819" s="133"/>
      <c r="I5819" s="133"/>
    </row>
    <row r="5820" spans="1:9">
      <c r="A5820" s="123">
        <v>94019900</v>
      </c>
      <c r="B5820" s="126" t="s">
        <v>124</v>
      </c>
      <c r="C5820" s="125"/>
      <c r="D5820" s="138">
        <v>1.0026999999999999</v>
      </c>
      <c r="E5820" s="138">
        <v>1.9887999999999999</v>
      </c>
      <c r="F5820" s="133"/>
      <c r="G5820" s="133"/>
      <c r="H5820" s="133"/>
      <c r="I5820" s="133"/>
    </row>
    <row r="5821" spans="1:9" ht="27">
      <c r="A5821" s="123">
        <v>94021000</v>
      </c>
      <c r="B5821" s="126" t="s">
        <v>5608</v>
      </c>
      <c r="C5821" s="125"/>
      <c r="D5821" s="136">
        <v>30.604600000000001</v>
      </c>
      <c r="E5821" s="136">
        <v>60.830100000000002</v>
      </c>
      <c r="F5821" s="133"/>
      <c r="G5821" s="133"/>
      <c r="H5821" s="133"/>
      <c r="I5821" s="133"/>
    </row>
    <row r="5822" spans="1:9">
      <c r="A5822" s="123">
        <v>94029010</v>
      </c>
      <c r="B5822" s="124" t="s">
        <v>5609</v>
      </c>
      <c r="C5822" s="125"/>
      <c r="D5822" s="138">
        <v>2.169</v>
      </c>
      <c r="E5822" s="138">
        <v>3.6355</v>
      </c>
      <c r="F5822" s="133"/>
      <c r="G5822" s="133"/>
      <c r="H5822" s="133"/>
      <c r="I5822" s="133"/>
    </row>
    <row r="5823" spans="1:9" ht="27">
      <c r="A5823" s="123">
        <v>94029020</v>
      </c>
      <c r="B5823" s="124" t="s">
        <v>5610</v>
      </c>
      <c r="C5823" s="125"/>
      <c r="D5823" s="136">
        <v>2.2469000000000001</v>
      </c>
      <c r="E5823" s="136">
        <v>7.0709999999999997</v>
      </c>
      <c r="F5823" s="133"/>
      <c r="G5823" s="133"/>
      <c r="H5823" s="133"/>
      <c r="I5823" s="133"/>
    </row>
    <row r="5824" spans="1:9">
      <c r="A5824" s="123">
        <v>94029090</v>
      </c>
      <c r="B5824" s="124" t="s">
        <v>5611</v>
      </c>
      <c r="C5824" s="125"/>
      <c r="D5824" s="138">
        <v>0.96479999999999999</v>
      </c>
      <c r="E5824" s="138">
        <v>1.9503999999999999</v>
      </c>
      <c r="F5824" s="133"/>
      <c r="G5824" s="133"/>
      <c r="H5824" s="133"/>
      <c r="I5824" s="133"/>
    </row>
    <row r="5825" spans="1:9" ht="27">
      <c r="A5825" s="123">
        <v>94031000</v>
      </c>
      <c r="B5825" s="124" t="s">
        <v>5612</v>
      </c>
      <c r="C5825" s="125"/>
      <c r="D5825" s="138">
        <v>1.101</v>
      </c>
      <c r="E5825" s="138">
        <v>2.2942999999999998</v>
      </c>
      <c r="F5825" s="133"/>
      <c r="G5825" s="133"/>
      <c r="H5825" s="133"/>
      <c r="I5825" s="133"/>
    </row>
    <row r="5826" spans="1:9">
      <c r="A5826" s="123">
        <v>94032010</v>
      </c>
      <c r="B5826" s="124" t="s">
        <v>5613</v>
      </c>
      <c r="C5826" s="125"/>
      <c r="D5826" s="138">
        <v>1.0687</v>
      </c>
      <c r="E5826" s="138">
        <v>2.1625000000000001</v>
      </c>
      <c r="F5826" s="133"/>
      <c r="G5826" s="133"/>
      <c r="H5826" s="133"/>
      <c r="I5826" s="133"/>
    </row>
    <row r="5827" spans="1:9">
      <c r="A5827" s="123">
        <v>94032090</v>
      </c>
      <c r="B5827" s="124" t="s">
        <v>1858</v>
      </c>
      <c r="C5827" s="125"/>
      <c r="D5827" s="138">
        <v>0.41199999999999998</v>
      </c>
      <c r="E5827" s="138">
        <v>1.4698</v>
      </c>
      <c r="F5827" s="133"/>
      <c r="G5827" s="133"/>
      <c r="H5827" s="133"/>
      <c r="I5827" s="133"/>
    </row>
    <row r="5828" spans="1:9">
      <c r="A5828" s="123">
        <v>94033000</v>
      </c>
      <c r="B5828" s="124" t="s">
        <v>5614</v>
      </c>
      <c r="C5828" s="125"/>
      <c r="D5828" s="138">
        <v>1.3431</v>
      </c>
      <c r="E5828" s="138">
        <v>2.5141</v>
      </c>
      <c r="F5828" s="133"/>
      <c r="G5828" s="133"/>
      <c r="H5828" s="133"/>
      <c r="I5828" s="133"/>
    </row>
    <row r="5829" spans="1:9">
      <c r="A5829" s="123">
        <v>94034000</v>
      </c>
      <c r="B5829" s="124" t="s">
        <v>5615</v>
      </c>
      <c r="C5829" s="125"/>
      <c r="D5829" s="136">
        <v>1.4177999999999999</v>
      </c>
      <c r="E5829" s="136">
        <v>3.1650999999999998</v>
      </c>
      <c r="F5829" s="133"/>
      <c r="G5829" s="133"/>
      <c r="H5829" s="133"/>
      <c r="I5829" s="133"/>
    </row>
    <row r="5830" spans="1:9">
      <c r="A5830" s="123">
        <v>94035000</v>
      </c>
      <c r="B5830" s="124" t="s">
        <v>5616</v>
      </c>
      <c r="C5830" s="125"/>
      <c r="D5830" s="138">
        <v>1.0703</v>
      </c>
      <c r="E5830" s="138">
        <v>2.4009</v>
      </c>
      <c r="F5830" s="133"/>
      <c r="G5830" s="133"/>
      <c r="H5830" s="133"/>
      <c r="I5830" s="133"/>
    </row>
    <row r="5831" spans="1:9">
      <c r="A5831" s="123">
        <v>94036000</v>
      </c>
      <c r="B5831" s="124" t="s">
        <v>5617</v>
      </c>
      <c r="C5831" s="125"/>
      <c r="D5831" s="138">
        <v>1.0744</v>
      </c>
      <c r="E5831" s="138">
        <v>1.9718</v>
      </c>
      <c r="F5831" s="133"/>
      <c r="G5831" s="133"/>
      <c r="H5831" s="133"/>
      <c r="I5831" s="133"/>
    </row>
    <row r="5832" spans="1:9">
      <c r="A5832" s="123">
        <v>94037000</v>
      </c>
      <c r="B5832" s="126" t="s">
        <v>5618</v>
      </c>
      <c r="C5832" s="125"/>
      <c r="D5832" s="138">
        <v>1.6815</v>
      </c>
      <c r="E5832" s="138">
        <v>3.2273000000000001</v>
      </c>
      <c r="F5832" s="133"/>
      <c r="G5832" s="133"/>
      <c r="H5832" s="133"/>
      <c r="I5832" s="133"/>
    </row>
    <row r="5833" spans="1:9">
      <c r="A5833" s="123">
        <v>94038200</v>
      </c>
      <c r="B5833" s="126" t="s">
        <v>2023</v>
      </c>
      <c r="C5833" s="125"/>
      <c r="D5833" s="138">
        <v>2.2189000000000001</v>
      </c>
      <c r="E5833" s="138">
        <v>7.5765000000000002</v>
      </c>
      <c r="F5833" s="133"/>
      <c r="G5833" s="133"/>
      <c r="H5833" s="133"/>
      <c r="I5833" s="133"/>
    </row>
    <row r="5834" spans="1:9">
      <c r="A5834" s="123">
        <v>94038300</v>
      </c>
      <c r="B5834" s="126" t="s">
        <v>5601</v>
      </c>
      <c r="C5834" s="125"/>
      <c r="D5834" s="138">
        <v>1.0298</v>
      </c>
      <c r="E5834" s="138">
        <v>1.6409</v>
      </c>
      <c r="F5834" s="133"/>
      <c r="G5834" s="133"/>
      <c r="H5834" s="133"/>
      <c r="I5834" s="133"/>
    </row>
    <row r="5835" spans="1:9" ht="27">
      <c r="A5835" s="123">
        <v>94038900</v>
      </c>
      <c r="B5835" s="124" t="s">
        <v>5619</v>
      </c>
      <c r="C5835" s="125"/>
      <c r="D5835" s="138">
        <v>1.5375000000000001</v>
      </c>
      <c r="E5835" s="138">
        <v>2.5626000000000002</v>
      </c>
      <c r="F5835" s="133"/>
      <c r="G5835" s="133"/>
      <c r="H5835" s="133"/>
      <c r="I5835" s="133"/>
    </row>
    <row r="5836" spans="1:9">
      <c r="A5836" s="123">
        <v>94039100</v>
      </c>
      <c r="B5836" s="126" t="s">
        <v>5600</v>
      </c>
      <c r="C5836" s="125"/>
      <c r="D5836" s="138">
        <v>1.1554</v>
      </c>
      <c r="E5836" s="138">
        <v>2.8195999999999999</v>
      </c>
      <c r="F5836" s="133"/>
      <c r="G5836" s="133"/>
      <c r="H5836" s="133"/>
      <c r="I5836" s="133"/>
    </row>
    <row r="5837" spans="1:9">
      <c r="A5837" s="123">
        <v>94039900</v>
      </c>
      <c r="B5837" s="126" t="s">
        <v>124</v>
      </c>
      <c r="C5837" s="125"/>
      <c r="D5837" s="138">
        <v>1.5745</v>
      </c>
      <c r="E5837" s="138">
        <v>1.8966000000000001</v>
      </c>
      <c r="F5837" s="133"/>
      <c r="G5837" s="133"/>
      <c r="H5837" s="133"/>
      <c r="I5837" s="133"/>
    </row>
    <row r="5838" spans="1:9" ht="27">
      <c r="A5838" s="123">
        <v>94041000</v>
      </c>
      <c r="B5838" s="124" t="s">
        <v>5620</v>
      </c>
      <c r="C5838" s="125"/>
      <c r="D5838" s="136">
        <v>1.3886000000000001</v>
      </c>
      <c r="E5838" s="136">
        <v>4.0457000000000001</v>
      </c>
      <c r="F5838" s="133"/>
      <c r="G5838" s="133"/>
      <c r="H5838" s="133"/>
      <c r="I5838" s="133"/>
    </row>
    <row r="5839" spans="1:9">
      <c r="A5839" s="123">
        <v>94042100</v>
      </c>
      <c r="B5839" s="126" t="s">
        <v>5621</v>
      </c>
      <c r="C5839" s="125"/>
      <c r="D5839" s="138">
        <v>2.1118999999999999</v>
      </c>
      <c r="E5839" s="138">
        <v>3.8828</v>
      </c>
      <c r="F5839" s="133"/>
      <c r="G5839" s="133"/>
      <c r="H5839" s="133"/>
      <c r="I5839" s="133"/>
    </row>
    <row r="5840" spans="1:9" ht="27">
      <c r="A5840" s="123">
        <v>94042900</v>
      </c>
      <c r="B5840" s="124" t="s">
        <v>5622</v>
      </c>
      <c r="C5840" s="125"/>
      <c r="D5840" s="138">
        <v>2.8944999999999999</v>
      </c>
      <c r="E5840" s="138">
        <v>6.5918000000000001</v>
      </c>
      <c r="F5840" s="133"/>
      <c r="G5840" s="133"/>
      <c r="H5840" s="133"/>
      <c r="I5840" s="133"/>
    </row>
    <row r="5841" spans="1:9">
      <c r="A5841" s="123">
        <v>94043000</v>
      </c>
      <c r="B5841" s="124" t="s">
        <v>5623</v>
      </c>
      <c r="C5841" s="125"/>
      <c r="D5841" s="138">
        <v>2.8069999999999999</v>
      </c>
      <c r="E5841" s="138">
        <v>3.3208000000000002</v>
      </c>
      <c r="F5841" s="133"/>
      <c r="G5841" s="133"/>
      <c r="H5841" s="133"/>
      <c r="I5841" s="133"/>
    </row>
    <row r="5842" spans="1:9">
      <c r="A5842" s="123">
        <v>94044000</v>
      </c>
      <c r="B5842" s="126" t="s">
        <v>5624</v>
      </c>
      <c r="C5842" s="125"/>
      <c r="D5842" s="136">
        <v>1.8261000000000001</v>
      </c>
      <c r="E5842" s="136">
        <v>3.3290000000000002</v>
      </c>
      <c r="F5842" s="133"/>
      <c r="G5842" s="133"/>
      <c r="H5842" s="133"/>
      <c r="I5842" s="133"/>
    </row>
    <row r="5843" spans="1:9">
      <c r="A5843" s="123">
        <v>94049000</v>
      </c>
      <c r="B5843" s="124" t="s">
        <v>5625</v>
      </c>
      <c r="C5843" s="125"/>
      <c r="D5843" s="136">
        <v>10.6828</v>
      </c>
      <c r="E5843" s="136">
        <v>62.028799999999997</v>
      </c>
      <c r="F5843" s="133"/>
      <c r="G5843" s="133"/>
      <c r="H5843" s="133"/>
      <c r="I5843" s="133"/>
    </row>
    <row r="5844" spans="1:9">
      <c r="A5844" s="123">
        <v>94051110</v>
      </c>
      <c r="B5844" s="124" t="s">
        <v>5626</v>
      </c>
      <c r="C5844" s="125"/>
      <c r="D5844" s="138">
        <v>1.9100999999999999</v>
      </c>
      <c r="E5844" s="138">
        <v>4.4981</v>
      </c>
      <c r="F5844" s="133"/>
      <c r="G5844" s="133"/>
      <c r="H5844" s="133"/>
      <c r="I5844" s="133"/>
    </row>
    <row r="5845" spans="1:9">
      <c r="A5845" s="123">
        <v>94051190</v>
      </c>
      <c r="B5845" s="124" t="s">
        <v>200</v>
      </c>
      <c r="C5845" s="125"/>
      <c r="D5845" s="138">
        <v>2.2374000000000001</v>
      </c>
      <c r="E5845" s="138">
        <v>5.5072999999999999</v>
      </c>
      <c r="F5845" s="133"/>
      <c r="G5845" s="133"/>
      <c r="H5845" s="133"/>
      <c r="I5845" s="133"/>
    </row>
    <row r="5846" spans="1:9">
      <c r="A5846" s="123">
        <v>94051990</v>
      </c>
      <c r="B5846" s="124" t="s">
        <v>200</v>
      </c>
      <c r="C5846" s="125"/>
      <c r="D5846" s="136">
        <v>1.4065000000000001</v>
      </c>
      <c r="E5846" s="136">
        <v>2.7319</v>
      </c>
      <c r="F5846" s="133"/>
      <c r="G5846" s="133"/>
      <c r="H5846" s="133"/>
      <c r="I5846" s="133"/>
    </row>
    <row r="5847" spans="1:9">
      <c r="A5847" s="123">
        <v>94052100</v>
      </c>
      <c r="B5847" s="126" t="s">
        <v>5627</v>
      </c>
      <c r="C5847" s="125"/>
      <c r="D5847" s="138">
        <v>1.3557999999999999</v>
      </c>
      <c r="E5847" s="138">
        <v>2.7077</v>
      </c>
      <c r="F5847" s="133"/>
      <c r="G5847" s="133"/>
      <c r="H5847" s="133"/>
      <c r="I5847" s="133"/>
    </row>
    <row r="5848" spans="1:9">
      <c r="A5848" s="123">
        <v>94052900</v>
      </c>
      <c r="B5848" s="126" t="s">
        <v>139</v>
      </c>
      <c r="C5848" s="125"/>
      <c r="D5848" s="136">
        <v>1.3217000000000001</v>
      </c>
      <c r="E5848" s="136">
        <v>2.3828</v>
      </c>
      <c r="F5848" s="133"/>
      <c r="G5848" s="133"/>
      <c r="H5848" s="133"/>
      <c r="I5848" s="133"/>
    </row>
    <row r="5849" spans="1:9">
      <c r="A5849" s="123">
        <v>94053100</v>
      </c>
      <c r="B5849" s="126" t="s">
        <v>5628</v>
      </c>
      <c r="C5849" s="125"/>
      <c r="D5849" s="138">
        <v>1.1429</v>
      </c>
      <c r="E5849" s="138">
        <v>3.3822999999999999</v>
      </c>
      <c r="F5849" s="133"/>
      <c r="G5849" s="133"/>
      <c r="H5849" s="133"/>
      <c r="I5849" s="133"/>
    </row>
    <row r="5850" spans="1:9">
      <c r="A5850" s="123">
        <v>94053900</v>
      </c>
      <c r="B5850" s="126" t="s">
        <v>124</v>
      </c>
      <c r="C5850" s="125"/>
      <c r="D5850" s="138">
        <v>1.849</v>
      </c>
      <c r="E5850" s="138">
        <v>4.4127999999999998</v>
      </c>
      <c r="F5850" s="133"/>
      <c r="G5850" s="133"/>
      <c r="H5850" s="133"/>
      <c r="I5850" s="133"/>
    </row>
    <row r="5851" spans="1:9" ht="27">
      <c r="A5851" s="123">
        <v>94054100</v>
      </c>
      <c r="B5851" s="126" t="s">
        <v>5629</v>
      </c>
      <c r="C5851" s="125"/>
      <c r="D5851" s="136">
        <v>1.8115000000000001</v>
      </c>
      <c r="E5851" s="136">
        <v>5.4840999999999998</v>
      </c>
      <c r="F5851" s="133"/>
      <c r="G5851" s="133"/>
      <c r="H5851" s="133"/>
      <c r="I5851" s="133"/>
    </row>
    <row r="5852" spans="1:9">
      <c r="A5852" s="123">
        <v>94054200</v>
      </c>
      <c r="B5852" s="126" t="s">
        <v>5630</v>
      </c>
      <c r="C5852" s="125"/>
      <c r="D5852" s="138">
        <v>1.5181</v>
      </c>
      <c r="E5852" s="138">
        <v>4.0819999999999999</v>
      </c>
      <c r="F5852" s="133"/>
      <c r="G5852" s="133"/>
      <c r="H5852" s="133"/>
      <c r="I5852" s="133"/>
    </row>
    <row r="5853" spans="1:9">
      <c r="A5853" s="123">
        <v>94054900</v>
      </c>
      <c r="B5853" s="126" t="s">
        <v>139</v>
      </c>
      <c r="C5853" s="125"/>
      <c r="D5853" s="136">
        <v>1.2858000000000001</v>
      </c>
      <c r="E5853" s="136">
        <v>3.6608999999999998</v>
      </c>
      <c r="F5853" s="133"/>
      <c r="G5853" s="133"/>
      <c r="H5853" s="133"/>
      <c r="I5853" s="133"/>
    </row>
    <row r="5854" spans="1:9">
      <c r="A5854" s="123">
        <v>94055000</v>
      </c>
      <c r="B5854" s="126" t="s">
        <v>5631</v>
      </c>
      <c r="C5854" s="125"/>
      <c r="D5854" s="136">
        <v>1.8024</v>
      </c>
      <c r="E5854" s="136">
        <v>3.5560999999999998</v>
      </c>
      <c r="F5854" s="133"/>
      <c r="G5854" s="133"/>
      <c r="H5854" s="133"/>
      <c r="I5854" s="133"/>
    </row>
    <row r="5855" spans="1:9">
      <c r="A5855" s="123">
        <v>94056100</v>
      </c>
      <c r="B5855" s="126" t="s">
        <v>5627</v>
      </c>
      <c r="C5855" s="125"/>
      <c r="D5855" s="138">
        <v>1.5742</v>
      </c>
      <c r="E5855" s="138">
        <v>4.3472999999999997</v>
      </c>
      <c r="F5855" s="133"/>
      <c r="G5855" s="133"/>
      <c r="H5855" s="133"/>
      <c r="I5855" s="133"/>
    </row>
    <row r="5856" spans="1:9">
      <c r="A5856" s="123">
        <v>94056900</v>
      </c>
      <c r="B5856" s="126" t="s">
        <v>139</v>
      </c>
      <c r="C5856" s="125"/>
      <c r="D5856" s="136">
        <v>1.0971</v>
      </c>
      <c r="E5856" s="136">
        <v>2.2823000000000002</v>
      </c>
      <c r="F5856" s="133"/>
      <c r="G5856" s="133"/>
      <c r="H5856" s="133"/>
      <c r="I5856" s="133"/>
    </row>
    <row r="5857" spans="1:9">
      <c r="A5857" s="123">
        <v>94059100</v>
      </c>
      <c r="B5857" s="124" t="s">
        <v>5632</v>
      </c>
      <c r="C5857" s="125"/>
      <c r="D5857" s="138">
        <v>1.69</v>
      </c>
      <c r="E5857" s="138">
        <v>5.9901</v>
      </c>
      <c r="F5857" s="133"/>
      <c r="G5857" s="133"/>
      <c r="H5857" s="133"/>
      <c r="I5857" s="133"/>
    </row>
    <row r="5858" spans="1:9">
      <c r="A5858" s="123">
        <v>94059200</v>
      </c>
      <c r="B5858" s="126" t="s">
        <v>5268</v>
      </c>
      <c r="C5858" s="125"/>
      <c r="D5858" s="136">
        <v>1.4636</v>
      </c>
      <c r="E5858" s="136">
        <v>4.2721999999999998</v>
      </c>
      <c r="F5858" s="133"/>
      <c r="G5858" s="133"/>
      <c r="H5858" s="133"/>
      <c r="I5858" s="133"/>
    </row>
    <row r="5859" spans="1:9">
      <c r="A5859" s="123">
        <v>94059900</v>
      </c>
      <c r="B5859" s="124" t="s">
        <v>5633</v>
      </c>
      <c r="C5859" s="125"/>
      <c r="D5859" s="138">
        <v>1.4120999999999999</v>
      </c>
      <c r="E5859" s="138">
        <v>2.1939000000000002</v>
      </c>
      <c r="F5859" s="133"/>
      <c r="G5859" s="133"/>
      <c r="H5859" s="133"/>
      <c r="I5859" s="133"/>
    </row>
    <row r="5860" spans="1:9">
      <c r="A5860" s="123">
        <v>94061010</v>
      </c>
      <c r="B5860" s="124" t="s">
        <v>3885</v>
      </c>
      <c r="C5860" s="125"/>
      <c r="D5860" s="138">
        <v>0.91749999999999998</v>
      </c>
      <c r="E5860" s="138">
        <v>1.7133</v>
      </c>
      <c r="F5860" s="133"/>
      <c r="G5860" s="133"/>
      <c r="H5860" s="133"/>
      <c r="I5860" s="133"/>
    </row>
    <row r="5861" spans="1:9" ht="27">
      <c r="A5861" s="123">
        <v>94062000</v>
      </c>
      <c r="B5861" s="126" t="s">
        <v>5634</v>
      </c>
      <c r="C5861" s="125"/>
      <c r="D5861" s="138">
        <v>1.9194</v>
      </c>
      <c r="E5861" s="138">
        <v>1.8835999999999999</v>
      </c>
      <c r="F5861" s="133"/>
      <c r="G5861" s="133"/>
      <c r="H5861" s="133"/>
      <c r="I5861" s="133"/>
    </row>
    <row r="5862" spans="1:9">
      <c r="A5862" s="123">
        <v>94069010</v>
      </c>
      <c r="B5862" s="124" t="s">
        <v>3885</v>
      </c>
      <c r="C5862" s="125"/>
      <c r="D5862" s="136">
        <v>0.99909999999999999</v>
      </c>
      <c r="E5862" s="136">
        <v>16.500900000000001</v>
      </c>
      <c r="F5862" s="133"/>
      <c r="G5862" s="133"/>
      <c r="H5862" s="133"/>
      <c r="I5862" s="133"/>
    </row>
    <row r="5863" spans="1:9">
      <c r="A5863" s="123">
        <v>94069020</v>
      </c>
      <c r="B5863" s="124" t="s">
        <v>5635</v>
      </c>
      <c r="C5863" s="125"/>
      <c r="D5863" s="138">
        <v>1.0629</v>
      </c>
      <c r="E5863" s="138">
        <v>1.6451</v>
      </c>
      <c r="F5863" s="133"/>
      <c r="G5863" s="133"/>
      <c r="H5863" s="133"/>
      <c r="I5863" s="133"/>
    </row>
    <row r="5864" spans="1:9">
      <c r="A5864" s="123">
        <v>94069090</v>
      </c>
      <c r="B5864" s="124" t="s">
        <v>381</v>
      </c>
      <c r="C5864" s="125"/>
      <c r="D5864" s="136">
        <v>1.1734</v>
      </c>
      <c r="E5864" s="136">
        <v>2.4150999999999998</v>
      </c>
      <c r="F5864" s="133"/>
      <c r="G5864" s="133"/>
      <c r="H5864" s="133"/>
      <c r="I5864" s="133"/>
    </row>
    <row r="5865" spans="1:9">
      <c r="A5865" s="123">
        <v>95030010</v>
      </c>
      <c r="B5865" s="124" t="s">
        <v>5636</v>
      </c>
      <c r="C5865" s="125"/>
      <c r="D5865" s="138">
        <v>1.2218</v>
      </c>
      <c r="E5865" s="138">
        <v>5.3383000000000003</v>
      </c>
      <c r="F5865" s="133"/>
      <c r="G5865" s="133"/>
      <c r="H5865" s="133"/>
      <c r="I5865" s="133"/>
    </row>
    <row r="5866" spans="1:9" ht="27">
      <c r="A5866" s="123">
        <v>95030021</v>
      </c>
      <c r="B5866" s="124" t="s">
        <v>5637</v>
      </c>
      <c r="C5866" s="125"/>
      <c r="D5866" s="138">
        <v>1.2213000000000001</v>
      </c>
      <c r="E5866" s="138">
        <v>5.5574000000000003</v>
      </c>
      <c r="F5866" s="133"/>
      <c r="G5866" s="133"/>
      <c r="H5866" s="133"/>
      <c r="I5866" s="133"/>
    </row>
    <row r="5867" spans="1:9">
      <c r="A5867" s="123">
        <v>95030022</v>
      </c>
      <c r="B5867" s="124" t="s">
        <v>5638</v>
      </c>
      <c r="C5867" s="125"/>
      <c r="D5867" s="138">
        <v>1.4398</v>
      </c>
      <c r="E5867" s="138">
        <v>8.1524000000000001</v>
      </c>
      <c r="F5867" s="133"/>
      <c r="G5867" s="133"/>
      <c r="H5867" s="133"/>
      <c r="I5867" s="133"/>
    </row>
    <row r="5868" spans="1:9" ht="27">
      <c r="A5868" s="123">
        <v>95030029</v>
      </c>
      <c r="B5868" s="124" t="s">
        <v>5639</v>
      </c>
      <c r="C5868" s="125"/>
      <c r="D5868" s="136">
        <v>1.0754999999999999</v>
      </c>
      <c r="E5868" s="136">
        <v>5.7510000000000003</v>
      </c>
      <c r="F5868" s="133"/>
      <c r="G5868" s="133"/>
      <c r="H5868" s="133"/>
      <c r="I5868" s="133"/>
    </row>
    <row r="5869" spans="1:9">
      <c r="A5869" s="123">
        <v>95030031</v>
      </c>
      <c r="B5869" s="124" t="s">
        <v>5640</v>
      </c>
      <c r="C5869" s="125"/>
      <c r="D5869" s="138">
        <v>1.2170000000000001</v>
      </c>
      <c r="E5869" s="138">
        <v>4.1003999999999996</v>
      </c>
      <c r="F5869" s="133"/>
      <c r="G5869" s="133"/>
      <c r="H5869" s="133"/>
      <c r="I5869" s="133"/>
    </row>
    <row r="5870" spans="1:9" ht="27">
      <c r="A5870" s="123">
        <v>95030039</v>
      </c>
      <c r="B5870" s="124" t="s">
        <v>5641</v>
      </c>
      <c r="C5870" s="125"/>
      <c r="D5870" s="136">
        <v>1.3191999999999999</v>
      </c>
      <c r="E5870" s="136">
        <v>3.2235</v>
      </c>
      <c r="F5870" s="133"/>
      <c r="G5870" s="133"/>
      <c r="H5870" s="133"/>
      <c r="I5870" s="133"/>
    </row>
    <row r="5871" spans="1:9">
      <c r="A5871" s="123">
        <v>95030040</v>
      </c>
      <c r="B5871" s="124" t="s">
        <v>5642</v>
      </c>
      <c r="C5871" s="125"/>
      <c r="D5871" s="138">
        <v>4.6379999999999999</v>
      </c>
      <c r="E5871" s="138">
        <v>10.6508</v>
      </c>
      <c r="F5871" s="133"/>
      <c r="G5871" s="133"/>
      <c r="H5871" s="133"/>
      <c r="I5871" s="133"/>
    </row>
    <row r="5872" spans="1:9" ht="27">
      <c r="A5872" s="123">
        <v>95030050</v>
      </c>
      <c r="B5872" s="124" t="s">
        <v>5643</v>
      </c>
      <c r="C5872" s="125"/>
      <c r="D5872" s="138">
        <v>1.2161999999999999</v>
      </c>
      <c r="E5872" s="138">
        <v>5.3132000000000001</v>
      </c>
      <c r="F5872" s="133"/>
      <c r="G5872" s="133"/>
      <c r="H5872" s="133"/>
      <c r="I5872" s="133"/>
    </row>
    <row r="5873" spans="1:9" ht="27">
      <c r="A5873" s="123">
        <v>95030060</v>
      </c>
      <c r="B5873" s="124" t="s">
        <v>5644</v>
      </c>
      <c r="C5873" s="125"/>
      <c r="D5873" s="138">
        <v>1.1738999999999999</v>
      </c>
      <c r="E5873" s="138">
        <v>2.0287999999999999</v>
      </c>
      <c r="F5873" s="133"/>
      <c r="G5873" s="133"/>
      <c r="H5873" s="133"/>
      <c r="I5873" s="133"/>
    </row>
    <row r="5874" spans="1:9">
      <c r="A5874" s="123">
        <v>95030070</v>
      </c>
      <c r="B5874" s="124" t="s">
        <v>5645</v>
      </c>
      <c r="C5874" s="125"/>
      <c r="D5874" s="138">
        <v>1.2095</v>
      </c>
      <c r="E5874" s="138">
        <v>3.0528</v>
      </c>
      <c r="F5874" s="133"/>
      <c r="G5874" s="133"/>
      <c r="H5874" s="133"/>
      <c r="I5874" s="133"/>
    </row>
    <row r="5875" spans="1:9" ht="27">
      <c r="A5875" s="123">
        <v>95030080</v>
      </c>
      <c r="B5875" s="124" t="s">
        <v>5646</v>
      </c>
      <c r="C5875" s="125"/>
      <c r="D5875" s="136">
        <v>1.2114</v>
      </c>
      <c r="E5875" s="136">
        <v>3.0777000000000001</v>
      </c>
      <c r="F5875" s="133"/>
      <c r="G5875" s="133"/>
      <c r="H5875" s="133"/>
      <c r="I5875" s="133"/>
    </row>
    <row r="5876" spans="1:9">
      <c r="A5876" s="123">
        <v>95030091</v>
      </c>
      <c r="B5876" s="124" t="s">
        <v>5647</v>
      </c>
      <c r="C5876" s="125"/>
      <c r="D5876" s="138">
        <v>1.2087000000000001</v>
      </c>
      <c r="E5876" s="138">
        <v>2.6160999999999999</v>
      </c>
      <c r="F5876" s="133"/>
      <c r="G5876" s="133"/>
      <c r="H5876" s="133"/>
      <c r="I5876" s="133"/>
    </row>
    <row r="5877" spans="1:9" ht="27">
      <c r="A5877" s="123">
        <v>95030097</v>
      </c>
      <c r="B5877" s="124" t="s">
        <v>5648</v>
      </c>
      <c r="C5877" s="125"/>
      <c r="D5877" s="136">
        <v>1.2305999999999999</v>
      </c>
      <c r="E5877" s="136">
        <v>2.0228000000000002</v>
      </c>
      <c r="F5877" s="133"/>
      <c r="G5877" s="133"/>
      <c r="H5877" s="133"/>
      <c r="I5877" s="133"/>
    </row>
    <row r="5878" spans="1:9">
      <c r="A5878" s="123">
        <v>95030098</v>
      </c>
      <c r="B5878" s="124" t="s">
        <v>5649</v>
      </c>
      <c r="C5878" s="125"/>
      <c r="D5878" s="138">
        <v>1.2204999999999999</v>
      </c>
      <c r="E5878" s="138">
        <v>2.7942999999999998</v>
      </c>
      <c r="F5878" s="133"/>
      <c r="G5878" s="133"/>
      <c r="H5878" s="133"/>
      <c r="I5878" s="133"/>
    </row>
    <row r="5879" spans="1:9" ht="27">
      <c r="A5879" s="123">
        <v>95030099</v>
      </c>
      <c r="B5879" s="124" t="s">
        <v>5650</v>
      </c>
      <c r="C5879" s="125"/>
      <c r="D5879" s="136">
        <v>1.0009999999999999</v>
      </c>
      <c r="E5879" s="136">
        <v>2.8887999999999998</v>
      </c>
      <c r="F5879" s="133"/>
      <c r="G5879" s="133"/>
      <c r="H5879" s="133"/>
      <c r="I5879" s="133"/>
    </row>
    <row r="5880" spans="1:9">
      <c r="A5880" s="123">
        <v>95042000</v>
      </c>
      <c r="B5880" s="126" t="s">
        <v>5651</v>
      </c>
      <c r="C5880" s="125"/>
      <c r="D5880" s="138">
        <v>1.5249999999999999</v>
      </c>
      <c r="E5880" s="138">
        <v>3.5238</v>
      </c>
      <c r="F5880" s="133"/>
      <c r="G5880" s="133"/>
      <c r="H5880" s="133"/>
      <c r="I5880" s="133"/>
    </row>
    <row r="5881" spans="1:9" ht="27">
      <c r="A5881" s="123">
        <v>95043000</v>
      </c>
      <c r="B5881" s="126" t="s">
        <v>5652</v>
      </c>
      <c r="C5881" s="125"/>
      <c r="D5881" s="138">
        <v>1.1059000000000001</v>
      </c>
      <c r="E5881" s="138">
        <v>2.9384999999999999</v>
      </c>
      <c r="F5881" s="133"/>
      <c r="G5881" s="133"/>
      <c r="H5881" s="133"/>
      <c r="I5881" s="133"/>
    </row>
    <row r="5882" spans="1:9">
      <c r="A5882" s="123">
        <v>95044000</v>
      </c>
      <c r="B5882" s="124" t="s">
        <v>5653</v>
      </c>
      <c r="C5882" s="125"/>
      <c r="D5882" s="138">
        <v>1.8069</v>
      </c>
      <c r="E5882" s="138">
        <v>51.105899999999998</v>
      </c>
      <c r="F5882" s="133"/>
      <c r="G5882" s="133"/>
      <c r="H5882" s="133"/>
      <c r="I5882" s="133"/>
    </row>
    <row r="5883" spans="1:9" ht="27">
      <c r="A5883" s="123">
        <v>95045000</v>
      </c>
      <c r="B5883" s="124" t="s">
        <v>5654</v>
      </c>
      <c r="C5883" s="125"/>
      <c r="D5883" s="138">
        <v>3.3262999999999998</v>
      </c>
      <c r="E5883" s="138">
        <v>3.2080000000000002</v>
      </c>
      <c r="F5883" s="133"/>
      <c r="G5883" s="133"/>
      <c r="H5883" s="133"/>
      <c r="I5883" s="133"/>
    </row>
    <row r="5884" spans="1:9">
      <c r="A5884" s="123">
        <v>95049010</v>
      </c>
      <c r="B5884" s="124" t="s">
        <v>5655</v>
      </c>
      <c r="C5884" s="125"/>
      <c r="D5884" s="138">
        <v>0.94069999999999998</v>
      </c>
      <c r="E5884" s="138">
        <v>2.1573000000000002</v>
      </c>
      <c r="F5884" s="133"/>
      <c r="G5884" s="133"/>
      <c r="H5884" s="133"/>
      <c r="I5884" s="133"/>
    </row>
    <row r="5885" spans="1:9" ht="27">
      <c r="A5885" s="123">
        <v>95049090</v>
      </c>
      <c r="B5885" s="124" t="s">
        <v>5656</v>
      </c>
      <c r="C5885" s="125"/>
      <c r="D5885" s="138">
        <v>1.2017</v>
      </c>
      <c r="E5885" s="138">
        <v>3.0228000000000002</v>
      </c>
      <c r="F5885" s="133"/>
      <c r="G5885" s="133"/>
      <c r="H5885" s="133"/>
      <c r="I5885" s="133"/>
    </row>
    <row r="5886" spans="1:9">
      <c r="A5886" s="123">
        <v>95051000</v>
      </c>
      <c r="B5886" s="124" t="s">
        <v>5657</v>
      </c>
      <c r="C5886" s="125"/>
      <c r="D5886" s="138">
        <v>1.1387</v>
      </c>
      <c r="E5886" s="138">
        <v>2.4918999999999998</v>
      </c>
      <c r="F5886" s="133"/>
      <c r="G5886" s="133"/>
      <c r="H5886" s="133"/>
      <c r="I5886" s="133"/>
    </row>
    <row r="5887" spans="1:9" ht="27">
      <c r="A5887" s="123">
        <v>95059000</v>
      </c>
      <c r="B5887" s="124" t="s">
        <v>5658</v>
      </c>
      <c r="C5887" s="125"/>
      <c r="D5887" s="136">
        <v>4.0721999999999996</v>
      </c>
      <c r="E5887" s="136">
        <v>8.4449000000000005</v>
      </c>
      <c r="F5887" s="133"/>
      <c r="G5887" s="133"/>
      <c r="H5887" s="133"/>
      <c r="I5887" s="133"/>
    </row>
    <row r="5888" spans="1:9">
      <c r="A5888" s="123">
        <v>95061900</v>
      </c>
      <c r="B5888" s="124" t="s">
        <v>5659</v>
      </c>
      <c r="C5888" s="125"/>
      <c r="D5888" s="138">
        <v>1.8517999999999999</v>
      </c>
      <c r="E5888" s="138">
        <v>7.7424999999999997</v>
      </c>
      <c r="F5888" s="133"/>
      <c r="G5888" s="133"/>
      <c r="H5888" s="133"/>
      <c r="I5888" s="133"/>
    </row>
    <row r="5889" spans="1:9" ht="27">
      <c r="A5889" s="123">
        <v>95062900</v>
      </c>
      <c r="B5889" s="124" t="s">
        <v>5660</v>
      </c>
      <c r="C5889" s="125"/>
      <c r="D5889" s="138">
        <v>7.1086999999999998</v>
      </c>
      <c r="E5889" s="138">
        <v>8.2464999999999993</v>
      </c>
      <c r="F5889" s="133"/>
      <c r="G5889" s="133"/>
      <c r="H5889" s="133"/>
      <c r="I5889" s="133"/>
    </row>
    <row r="5890" spans="1:9">
      <c r="A5890" s="123">
        <v>95063100</v>
      </c>
      <c r="B5890" s="124" t="s">
        <v>5661</v>
      </c>
      <c r="C5890" s="125"/>
      <c r="D5890" s="138">
        <v>2.4723000000000002</v>
      </c>
      <c r="E5890" s="138">
        <v>2.5356999999999998</v>
      </c>
      <c r="F5890" s="133"/>
      <c r="G5890" s="133"/>
      <c r="H5890" s="133"/>
      <c r="I5890" s="133"/>
    </row>
    <row r="5891" spans="1:9">
      <c r="A5891" s="123">
        <v>95063200</v>
      </c>
      <c r="B5891" s="124" t="s">
        <v>5662</v>
      </c>
      <c r="C5891" s="125"/>
      <c r="D5891" s="136">
        <v>2.8868999999999998</v>
      </c>
      <c r="E5891" s="136">
        <v>5.7869000000000002</v>
      </c>
      <c r="F5891" s="133"/>
      <c r="G5891" s="133"/>
      <c r="H5891" s="133"/>
      <c r="I5891" s="133"/>
    </row>
    <row r="5892" spans="1:9">
      <c r="A5892" s="123">
        <v>95063900</v>
      </c>
      <c r="B5892" s="124" t="s">
        <v>5663</v>
      </c>
      <c r="C5892" s="125"/>
      <c r="D5892" s="138">
        <v>1.2981</v>
      </c>
      <c r="E5892" s="138">
        <v>3.6821999999999999</v>
      </c>
      <c r="F5892" s="133"/>
      <c r="G5892" s="133"/>
      <c r="H5892" s="133"/>
      <c r="I5892" s="133"/>
    </row>
    <row r="5893" spans="1:9" ht="27">
      <c r="A5893" s="123">
        <v>95064000</v>
      </c>
      <c r="B5893" s="124" t="s">
        <v>5664</v>
      </c>
      <c r="C5893" s="125"/>
      <c r="D5893" s="136">
        <v>18.133299999999998</v>
      </c>
      <c r="E5893" s="136">
        <v>64.229900000000001</v>
      </c>
      <c r="F5893" s="133"/>
      <c r="G5893" s="133"/>
      <c r="H5893" s="133"/>
      <c r="I5893" s="133"/>
    </row>
    <row r="5894" spans="1:9">
      <c r="A5894" s="123">
        <v>95065100</v>
      </c>
      <c r="B5894" s="124" t="s">
        <v>5665</v>
      </c>
      <c r="C5894" s="125"/>
      <c r="D5894" s="138">
        <v>1.6577</v>
      </c>
      <c r="E5894" s="138">
        <v>15.117900000000001</v>
      </c>
      <c r="F5894" s="133"/>
      <c r="G5894" s="133"/>
      <c r="H5894" s="133"/>
      <c r="I5894" s="133"/>
    </row>
    <row r="5895" spans="1:9" ht="27">
      <c r="A5895" s="123">
        <v>95065900</v>
      </c>
      <c r="B5895" s="124" t="s">
        <v>5666</v>
      </c>
      <c r="C5895" s="125"/>
      <c r="D5895" s="138">
        <v>1.3068</v>
      </c>
      <c r="E5895" s="138">
        <v>6.8056000000000001</v>
      </c>
      <c r="F5895" s="133"/>
      <c r="G5895" s="133"/>
      <c r="H5895" s="133"/>
      <c r="I5895" s="133"/>
    </row>
    <row r="5896" spans="1:9">
      <c r="A5896" s="123">
        <v>95066100</v>
      </c>
      <c r="B5896" s="124" t="s">
        <v>5667</v>
      </c>
      <c r="C5896" s="125"/>
      <c r="D5896" s="136">
        <v>1.123</v>
      </c>
      <c r="E5896" s="136">
        <v>2.1191</v>
      </c>
      <c r="F5896" s="133"/>
      <c r="G5896" s="133"/>
      <c r="H5896" s="133"/>
      <c r="I5896" s="133"/>
    </row>
    <row r="5897" spans="1:9">
      <c r="A5897" s="123">
        <v>95066200</v>
      </c>
      <c r="B5897" s="124" t="s">
        <v>5668</v>
      </c>
      <c r="C5897" s="125"/>
      <c r="D5897" s="136">
        <v>1.4988999999999999</v>
      </c>
      <c r="E5897" s="136">
        <v>6.1740000000000004</v>
      </c>
      <c r="F5897" s="133"/>
      <c r="G5897" s="133"/>
      <c r="H5897" s="133"/>
      <c r="I5897" s="133"/>
    </row>
    <row r="5898" spans="1:9">
      <c r="A5898" s="123">
        <v>95066900</v>
      </c>
      <c r="B5898" s="124" t="s">
        <v>5669</v>
      </c>
      <c r="C5898" s="125"/>
      <c r="D5898" s="136">
        <v>1.3099000000000001</v>
      </c>
      <c r="E5898" s="136">
        <v>3.8302999999999998</v>
      </c>
      <c r="F5898" s="133"/>
      <c r="G5898" s="133"/>
      <c r="H5898" s="133"/>
      <c r="I5898" s="133"/>
    </row>
    <row r="5899" spans="1:9">
      <c r="A5899" s="123">
        <v>95067000</v>
      </c>
      <c r="B5899" s="126" t="s">
        <v>5670</v>
      </c>
      <c r="C5899" s="125"/>
      <c r="D5899" s="136">
        <v>1.1061000000000001</v>
      </c>
      <c r="E5899" s="136">
        <v>2.6059000000000001</v>
      </c>
      <c r="F5899" s="133"/>
      <c r="G5899" s="133"/>
      <c r="H5899" s="133"/>
      <c r="I5899" s="133"/>
    </row>
    <row r="5900" spans="1:9">
      <c r="A5900" s="123">
        <v>95069100</v>
      </c>
      <c r="B5900" s="124" t="s">
        <v>5671</v>
      </c>
      <c r="C5900" s="125"/>
      <c r="D5900" s="136">
        <v>1.4517</v>
      </c>
      <c r="E5900" s="136">
        <v>2.8079999999999998</v>
      </c>
      <c r="F5900" s="133"/>
      <c r="G5900" s="133"/>
      <c r="H5900" s="133"/>
      <c r="I5900" s="133"/>
    </row>
    <row r="5901" spans="1:9">
      <c r="A5901" s="123">
        <v>95069900</v>
      </c>
      <c r="B5901" s="124" t="s">
        <v>5672</v>
      </c>
      <c r="C5901" s="125"/>
      <c r="D5901" s="138">
        <v>1.7339</v>
      </c>
      <c r="E5901" s="138">
        <v>8.4427000000000003</v>
      </c>
      <c r="F5901" s="133"/>
      <c r="G5901" s="133"/>
      <c r="H5901" s="133"/>
      <c r="I5901" s="133"/>
    </row>
    <row r="5902" spans="1:9">
      <c r="A5902" s="123">
        <v>95071000</v>
      </c>
      <c r="B5902" s="126" t="s">
        <v>5673</v>
      </c>
      <c r="C5902" s="125"/>
      <c r="D5902" s="138">
        <v>1.4678</v>
      </c>
      <c r="E5902" s="138">
        <v>7.8396999999999997</v>
      </c>
      <c r="F5902" s="133"/>
      <c r="G5902" s="133"/>
      <c r="H5902" s="133"/>
      <c r="I5902" s="133"/>
    </row>
    <row r="5903" spans="1:9">
      <c r="A5903" s="123">
        <v>95072000</v>
      </c>
      <c r="B5903" s="126" t="s">
        <v>5674</v>
      </c>
      <c r="C5903" s="125"/>
      <c r="D5903" s="138">
        <v>1.5450999999999999</v>
      </c>
      <c r="E5903" s="138">
        <v>7.7435999999999998</v>
      </c>
      <c r="F5903" s="133"/>
      <c r="G5903" s="133"/>
      <c r="H5903" s="133"/>
      <c r="I5903" s="133"/>
    </row>
    <row r="5904" spans="1:9">
      <c r="A5904" s="123">
        <v>95073000</v>
      </c>
      <c r="B5904" s="126" t="s">
        <v>5675</v>
      </c>
      <c r="C5904" s="125"/>
      <c r="D5904" s="136">
        <v>1.0740000000000001</v>
      </c>
      <c r="E5904" s="136">
        <v>3.7685</v>
      </c>
      <c r="F5904" s="133"/>
      <c r="G5904" s="133"/>
      <c r="H5904" s="133"/>
      <c r="I5904" s="133"/>
    </row>
    <row r="5905" spans="1:9">
      <c r="A5905" s="123">
        <v>95079000</v>
      </c>
      <c r="B5905" s="124" t="s">
        <v>5676</v>
      </c>
      <c r="C5905" s="125"/>
      <c r="D5905" s="136">
        <v>6.1993999999999998</v>
      </c>
      <c r="E5905" s="136">
        <v>16.290099999999999</v>
      </c>
      <c r="F5905" s="133"/>
      <c r="G5905" s="133"/>
      <c r="H5905" s="133"/>
      <c r="I5905" s="133"/>
    </row>
    <row r="5906" spans="1:9">
      <c r="A5906" s="123">
        <v>95081000</v>
      </c>
      <c r="B5906" s="124" t="s">
        <v>5677</v>
      </c>
      <c r="C5906" s="125"/>
      <c r="D5906" s="138">
        <v>2.2572999999999999</v>
      </c>
      <c r="E5906" s="138">
        <v>2.2572999999999999</v>
      </c>
      <c r="F5906" s="133"/>
      <c r="G5906" s="133"/>
      <c r="H5906" s="133"/>
      <c r="I5906" s="133"/>
    </row>
    <row r="5907" spans="1:9">
      <c r="A5907" s="123">
        <v>95082190</v>
      </c>
      <c r="B5907" s="124" t="s">
        <v>381</v>
      </c>
      <c r="C5907" s="125"/>
      <c r="D5907" s="138">
        <v>2.9264999999999999</v>
      </c>
      <c r="E5907" s="138">
        <v>5.5145999999999997</v>
      </c>
      <c r="F5907" s="133"/>
      <c r="G5907" s="133"/>
      <c r="H5907" s="133"/>
      <c r="I5907" s="133"/>
    </row>
    <row r="5908" spans="1:9" ht="27">
      <c r="A5908" s="123">
        <v>95082210</v>
      </c>
      <c r="B5908" s="124" t="s">
        <v>5678</v>
      </c>
      <c r="C5908" s="125"/>
      <c r="D5908" s="138">
        <v>3.7559</v>
      </c>
      <c r="E5908" s="138">
        <v>4.3979999999999997</v>
      </c>
      <c r="F5908" s="133"/>
      <c r="G5908" s="133"/>
      <c r="H5908" s="133"/>
      <c r="I5908" s="133"/>
    </row>
    <row r="5909" spans="1:9">
      <c r="A5909" s="123">
        <v>95082290</v>
      </c>
      <c r="B5909" s="124" t="s">
        <v>200</v>
      </c>
      <c r="C5909" s="125"/>
      <c r="D5909" s="138">
        <v>5.0906000000000002</v>
      </c>
      <c r="E5909" s="138">
        <v>5.7785000000000002</v>
      </c>
      <c r="F5909" s="133"/>
      <c r="G5909" s="133"/>
      <c r="H5909" s="133"/>
      <c r="I5909" s="133"/>
    </row>
    <row r="5910" spans="1:9">
      <c r="A5910" s="123">
        <v>95082300</v>
      </c>
      <c r="B5910" s="126" t="s">
        <v>5679</v>
      </c>
      <c r="C5910" s="125"/>
      <c r="D5910" s="138">
        <v>6.5308999999999999</v>
      </c>
      <c r="E5910" s="138">
        <v>8.8934999999999995</v>
      </c>
      <c r="F5910" s="133"/>
      <c r="G5910" s="133"/>
      <c r="H5910" s="133"/>
      <c r="I5910" s="133"/>
    </row>
    <row r="5911" spans="1:9" ht="27">
      <c r="A5911" s="123">
        <v>95082400</v>
      </c>
      <c r="B5911" s="126" t="s">
        <v>5680</v>
      </c>
      <c r="C5911" s="125"/>
      <c r="D5911" s="138">
        <v>5.4082999999999997</v>
      </c>
      <c r="E5911" s="138">
        <v>5.7664</v>
      </c>
      <c r="F5911" s="133"/>
      <c r="G5911" s="133"/>
      <c r="H5911" s="133"/>
      <c r="I5911" s="133"/>
    </row>
    <row r="5912" spans="1:9">
      <c r="A5912" s="123">
        <v>95082600</v>
      </c>
      <c r="B5912" s="126" t="s">
        <v>5681</v>
      </c>
      <c r="C5912" s="125"/>
      <c r="D5912" s="138">
        <v>3.1027</v>
      </c>
      <c r="E5912" s="138">
        <v>7.9402999999999997</v>
      </c>
      <c r="F5912" s="133"/>
      <c r="G5912" s="133"/>
      <c r="H5912" s="133"/>
      <c r="I5912" s="133"/>
    </row>
    <row r="5913" spans="1:9">
      <c r="A5913" s="123">
        <v>95082900</v>
      </c>
      <c r="B5913" s="126" t="s">
        <v>139</v>
      </c>
      <c r="C5913" s="125"/>
      <c r="D5913" s="138">
        <v>2.3650000000000002</v>
      </c>
      <c r="E5913" s="138">
        <v>6.4272999999999998</v>
      </c>
      <c r="F5913" s="133"/>
      <c r="G5913" s="133"/>
      <c r="H5913" s="133"/>
      <c r="I5913" s="133"/>
    </row>
    <row r="5914" spans="1:9">
      <c r="A5914" s="123">
        <v>95083000</v>
      </c>
      <c r="B5914" s="126" t="s">
        <v>5682</v>
      </c>
      <c r="C5914" s="125"/>
      <c r="D5914" s="138">
        <v>3.6000999999999999</v>
      </c>
      <c r="E5914" s="138">
        <v>3.6000999999999999</v>
      </c>
      <c r="F5914" s="133"/>
      <c r="G5914" s="133"/>
      <c r="H5914" s="133"/>
      <c r="I5914" s="133"/>
    </row>
    <row r="5915" spans="1:9">
      <c r="A5915" s="123">
        <v>95084000</v>
      </c>
      <c r="B5915" s="126" t="s">
        <v>5683</v>
      </c>
      <c r="C5915" s="125"/>
      <c r="D5915" s="138">
        <v>2.6196999999999999</v>
      </c>
      <c r="E5915" s="138">
        <v>5.1623000000000001</v>
      </c>
      <c r="F5915" s="133"/>
      <c r="G5915" s="133"/>
      <c r="H5915" s="133"/>
      <c r="I5915" s="133"/>
    </row>
    <row r="5916" spans="1:9" ht="27">
      <c r="A5916" s="123">
        <v>96019000</v>
      </c>
      <c r="B5916" s="124" t="s">
        <v>5684</v>
      </c>
      <c r="C5916" s="125"/>
      <c r="D5916" s="138">
        <v>14.58</v>
      </c>
      <c r="E5916" s="138">
        <v>18.679500000000001</v>
      </c>
      <c r="F5916" s="133"/>
      <c r="G5916" s="133"/>
      <c r="H5916" s="133"/>
      <c r="I5916" s="133"/>
    </row>
    <row r="5917" spans="1:9" ht="27">
      <c r="A5917" s="123">
        <v>96020010</v>
      </c>
      <c r="B5917" s="124" t="s">
        <v>5685</v>
      </c>
      <c r="C5917" s="125"/>
      <c r="D5917" s="136">
        <v>1.1413</v>
      </c>
      <c r="E5917" s="136">
        <v>5.3387000000000002</v>
      </c>
      <c r="F5917" s="133"/>
      <c r="G5917" s="133"/>
      <c r="H5917" s="133"/>
      <c r="I5917" s="133"/>
    </row>
    <row r="5918" spans="1:9">
      <c r="A5918" s="123">
        <v>96020090</v>
      </c>
      <c r="B5918" s="124" t="s">
        <v>5686</v>
      </c>
      <c r="C5918" s="125"/>
      <c r="D5918" s="138">
        <v>1.0844</v>
      </c>
      <c r="E5918" s="138">
        <v>1.6558999999999999</v>
      </c>
      <c r="F5918" s="133"/>
      <c r="G5918" s="133"/>
      <c r="H5918" s="133"/>
      <c r="I5918" s="133"/>
    </row>
    <row r="5919" spans="1:9" ht="27">
      <c r="A5919" s="123">
        <v>96031000</v>
      </c>
      <c r="B5919" s="126" t="s">
        <v>5687</v>
      </c>
      <c r="C5919" s="125"/>
      <c r="D5919" s="136">
        <v>1.61</v>
      </c>
      <c r="E5919" s="136">
        <v>5.2050000000000001</v>
      </c>
      <c r="F5919" s="133"/>
      <c r="G5919" s="133"/>
      <c r="H5919" s="133"/>
      <c r="I5919" s="133"/>
    </row>
    <row r="5920" spans="1:9">
      <c r="A5920" s="123">
        <v>96032100</v>
      </c>
      <c r="B5920" s="124" t="s">
        <v>5688</v>
      </c>
      <c r="C5920" s="125"/>
      <c r="D5920" s="138">
        <v>1.6092</v>
      </c>
      <c r="E5920" s="138">
        <v>6.3818000000000001</v>
      </c>
      <c r="F5920" s="133"/>
      <c r="G5920" s="133"/>
      <c r="H5920" s="133"/>
      <c r="I5920" s="133"/>
    </row>
    <row r="5921" spans="1:9" ht="27">
      <c r="A5921" s="123">
        <v>96032900</v>
      </c>
      <c r="B5921" s="124" t="s">
        <v>5689</v>
      </c>
      <c r="C5921" s="125"/>
      <c r="D5921" s="136">
        <v>1.3923000000000001</v>
      </c>
      <c r="E5921" s="136">
        <v>6.2515000000000001</v>
      </c>
      <c r="F5921" s="133"/>
      <c r="G5921" s="133"/>
      <c r="H5921" s="133"/>
      <c r="I5921" s="133"/>
    </row>
    <row r="5922" spans="1:9">
      <c r="A5922" s="123">
        <v>96033000</v>
      </c>
      <c r="B5922" s="124" t="s">
        <v>5690</v>
      </c>
      <c r="C5922" s="125"/>
      <c r="D5922" s="138">
        <v>1.1012</v>
      </c>
      <c r="E5922" s="138">
        <v>3.5276000000000001</v>
      </c>
      <c r="F5922" s="133"/>
      <c r="G5922" s="133"/>
      <c r="H5922" s="133"/>
      <c r="I5922" s="133"/>
    </row>
    <row r="5923" spans="1:9">
      <c r="A5923" s="123">
        <v>96034010</v>
      </c>
      <c r="B5923" s="124" t="s">
        <v>5691</v>
      </c>
      <c r="C5923" s="125"/>
      <c r="D5923" s="136">
        <v>1.2585</v>
      </c>
      <c r="E5923" s="136">
        <v>4.6313000000000004</v>
      </c>
      <c r="F5923" s="133"/>
      <c r="G5923" s="133"/>
      <c r="H5923" s="133"/>
      <c r="I5923" s="133"/>
    </row>
    <row r="5924" spans="1:9">
      <c r="A5924" s="123">
        <v>96034090</v>
      </c>
      <c r="B5924" s="124" t="s">
        <v>5692</v>
      </c>
      <c r="C5924" s="125"/>
      <c r="D5924" s="136">
        <v>2.6267999999999998</v>
      </c>
      <c r="E5924" s="136">
        <v>3.8753000000000002</v>
      </c>
      <c r="F5924" s="133"/>
      <c r="G5924" s="133"/>
      <c r="H5924" s="133"/>
      <c r="I5924" s="133"/>
    </row>
    <row r="5925" spans="1:9">
      <c r="A5925" s="123">
        <v>96035000</v>
      </c>
      <c r="B5925" s="126" t="s">
        <v>5693</v>
      </c>
      <c r="C5925" s="125"/>
      <c r="D5925" s="136">
        <v>1.05</v>
      </c>
      <c r="E5925" s="136">
        <v>2.3841999999999999</v>
      </c>
      <c r="F5925" s="133"/>
      <c r="G5925" s="133"/>
      <c r="H5925" s="133"/>
      <c r="I5925" s="133"/>
    </row>
    <row r="5926" spans="1:9">
      <c r="A5926" s="123">
        <v>96039000</v>
      </c>
      <c r="B5926" s="124" t="s">
        <v>5694</v>
      </c>
      <c r="C5926" s="125"/>
      <c r="D5926" s="138">
        <v>1.1006</v>
      </c>
      <c r="E5926" s="138">
        <v>2.6112000000000002</v>
      </c>
      <c r="F5926" s="133"/>
      <c r="G5926" s="133"/>
      <c r="H5926" s="133"/>
      <c r="I5926" s="133"/>
    </row>
    <row r="5927" spans="1:9">
      <c r="A5927" s="123">
        <v>96040000</v>
      </c>
      <c r="B5927" s="124" t="s">
        <v>5695</v>
      </c>
      <c r="C5927" s="125"/>
      <c r="D5927" s="136">
        <v>1.1487000000000001</v>
      </c>
      <c r="E5927" s="136">
        <v>3.1092</v>
      </c>
      <c r="F5927" s="133"/>
      <c r="G5927" s="133"/>
      <c r="H5927" s="133"/>
      <c r="I5927" s="133"/>
    </row>
    <row r="5928" spans="1:9">
      <c r="A5928" s="123">
        <v>96050000</v>
      </c>
      <c r="B5928" s="124" t="s">
        <v>5696</v>
      </c>
      <c r="C5928" s="125"/>
      <c r="D5928" s="138">
        <v>1.7</v>
      </c>
      <c r="E5928" s="138">
        <v>2.1934999999999998</v>
      </c>
      <c r="F5928" s="133"/>
      <c r="G5928" s="133"/>
      <c r="H5928" s="133"/>
      <c r="I5928" s="133"/>
    </row>
    <row r="5929" spans="1:9">
      <c r="A5929" s="123">
        <v>96061000</v>
      </c>
      <c r="B5929" s="124" t="s">
        <v>5697</v>
      </c>
      <c r="C5929" s="125"/>
      <c r="D5929" s="136">
        <v>1.6406000000000001</v>
      </c>
      <c r="E5929" s="136">
        <v>4.2041000000000004</v>
      </c>
      <c r="F5929" s="133"/>
      <c r="G5929" s="133"/>
      <c r="H5929" s="133"/>
      <c r="I5929" s="133"/>
    </row>
    <row r="5930" spans="1:9">
      <c r="A5930" s="123">
        <v>96062100</v>
      </c>
      <c r="B5930" s="126" t="s">
        <v>5698</v>
      </c>
      <c r="C5930" s="125"/>
      <c r="D5930" s="136">
        <v>1.7704</v>
      </c>
      <c r="E5930" s="136">
        <v>3.9771000000000001</v>
      </c>
      <c r="F5930" s="133"/>
      <c r="G5930" s="133"/>
      <c r="H5930" s="133"/>
      <c r="I5930" s="133"/>
    </row>
    <row r="5931" spans="1:9">
      <c r="A5931" s="123">
        <v>96062200</v>
      </c>
      <c r="B5931" s="124" t="s">
        <v>5699</v>
      </c>
      <c r="C5931" s="125"/>
      <c r="D5931" s="138">
        <v>1.22</v>
      </c>
      <c r="E5931" s="138">
        <v>5.4814999999999996</v>
      </c>
      <c r="F5931" s="133"/>
      <c r="G5931" s="133"/>
      <c r="H5931" s="133"/>
      <c r="I5931" s="133"/>
    </row>
    <row r="5932" spans="1:9">
      <c r="A5932" s="123">
        <v>96062900</v>
      </c>
      <c r="B5932" s="124" t="s">
        <v>5700</v>
      </c>
      <c r="C5932" s="125"/>
      <c r="D5932" s="136">
        <v>1.5206</v>
      </c>
      <c r="E5932" s="136">
        <v>2.1113</v>
      </c>
      <c r="F5932" s="133"/>
      <c r="G5932" s="133"/>
      <c r="H5932" s="133"/>
      <c r="I5932" s="133"/>
    </row>
    <row r="5933" spans="1:9">
      <c r="A5933" s="123">
        <v>96063000</v>
      </c>
      <c r="B5933" s="124" t="s">
        <v>5701</v>
      </c>
      <c r="C5933" s="125"/>
      <c r="D5933" s="138">
        <v>3.1562000000000001</v>
      </c>
      <c r="E5933" s="138">
        <v>5.2770999999999999</v>
      </c>
      <c r="F5933" s="133"/>
      <c r="G5933" s="133"/>
      <c r="H5933" s="133"/>
      <c r="I5933" s="133"/>
    </row>
    <row r="5934" spans="1:9" ht="27">
      <c r="A5934" s="123">
        <v>96071100</v>
      </c>
      <c r="B5934" s="124" t="s">
        <v>5702</v>
      </c>
      <c r="C5934" s="125"/>
      <c r="D5934" s="138">
        <v>1.8595999999999999</v>
      </c>
      <c r="E5934" s="138">
        <v>3.0049999999999999</v>
      </c>
      <c r="F5934" s="133"/>
      <c r="G5934" s="133"/>
      <c r="H5934" s="133"/>
      <c r="I5934" s="133"/>
    </row>
    <row r="5935" spans="1:9">
      <c r="A5935" s="123">
        <v>96071900</v>
      </c>
      <c r="B5935" s="124" t="s">
        <v>5703</v>
      </c>
      <c r="C5935" s="125"/>
      <c r="D5935" s="138">
        <v>2</v>
      </c>
      <c r="E5935" s="138">
        <v>3.4759000000000002</v>
      </c>
      <c r="F5935" s="133"/>
      <c r="G5935" s="133"/>
      <c r="H5935" s="133"/>
      <c r="I5935" s="133"/>
    </row>
    <row r="5936" spans="1:9" ht="27">
      <c r="A5936" s="123">
        <v>96072000</v>
      </c>
      <c r="B5936" s="124" t="s">
        <v>5704</v>
      </c>
      <c r="C5936" s="125"/>
      <c r="D5936" s="138">
        <v>2.8050999999999999</v>
      </c>
      <c r="E5936" s="138">
        <v>6.3263999999999996</v>
      </c>
      <c r="F5936" s="133"/>
      <c r="G5936" s="133"/>
      <c r="H5936" s="133"/>
      <c r="I5936" s="133"/>
    </row>
    <row r="5937" spans="1:9">
      <c r="A5937" s="123">
        <v>96081000</v>
      </c>
      <c r="B5937" s="124" t="s">
        <v>5705</v>
      </c>
      <c r="C5937" s="125"/>
      <c r="D5937" s="138">
        <v>1.9357</v>
      </c>
      <c r="E5937" s="138">
        <v>4.0050999999999997</v>
      </c>
      <c r="F5937" s="133"/>
      <c r="G5937" s="133"/>
      <c r="H5937" s="133"/>
      <c r="I5937" s="133"/>
    </row>
    <row r="5938" spans="1:9" ht="27">
      <c r="A5938" s="123">
        <v>96082000</v>
      </c>
      <c r="B5938" s="124" t="s">
        <v>5706</v>
      </c>
      <c r="C5938" s="125"/>
      <c r="D5938" s="136">
        <v>2.5649999999999999</v>
      </c>
      <c r="E5938" s="136">
        <v>4.3140999999999998</v>
      </c>
      <c r="F5938" s="133"/>
      <c r="G5938" s="133"/>
      <c r="H5938" s="133"/>
      <c r="I5938" s="133"/>
    </row>
    <row r="5939" spans="1:9">
      <c r="A5939" s="123">
        <v>96083000</v>
      </c>
      <c r="B5939" s="126" t="s">
        <v>5707</v>
      </c>
      <c r="C5939" s="125"/>
      <c r="D5939" s="138">
        <v>5.6379000000000001</v>
      </c>
      <c r="E5939" s="138">
        <v>13.0748</v>
      </c>
      <c r="F5939" s="133"/>
      <c r="G5939" s="133"/>
      <c r="H5939" s="133"/>
      <c r="I5939" s="133"/>
    </row>
    <row r="5940" spans="1:9">
      <c r="A5940" s="123">
        <v>96084000</v>
      </c>
      <c r="B5940" s="124" t="s">
        <v>5708</v>
      </c>
      <c r="C5940" s="125"/>
      <c r="D5940" s="136">
        <v>0.33879999999999999</v>
      </c>
      <c r="E5940" s="136">
        <v>0.82850000000000001</v>
      </c>
      <c r="F5940" s="133"/>
      <c r="G5940" s="133"/>
      <c r="H5940" s="133"/>
      <c r="I5940" s="133"/>
    </row>
    <row r="5941" spans="1:9">
      <c r="A5941" s="123">
        <v>96085000</v>
      </c>
      <c r="B5941" s="124" t="s">
        <v>5709</v>
      </c>
      <c r="C5941" s="125"/>
      <c r="D5941" s="136">
        <v>1.6982999999999999</v>
      </c>
      <c r="E5941" s="136">
        <v>7.2150999999999996</v>
      </c>
      <c r="F5941" s="133"/>
      <c r="G5941" s="133"/>
      <c r="H5941" s="133"/>
      <c r="I5941" s="133"/>
    </row>
    <row r="5942" spans="1:9">
      <c r="A5942" s="123">
        <v>96086000</v>
      </c>
      <c r="B5942" s="124" t="s">
        <v>5710</v>
      </c>
      <c r="C5942" s="125"/>
      <c r="D5942" s="138">
        <v>20.3752</v>
      </c>
      <c r="E5942" s="138">
        <v>26.671600000000002</v>
      </c>
      <c r="F5942" s="133"/>
      <c r="G5942" s="133"/>
      <c r="H5942" s="133"/>
      <c r="I5942" s="133"/>
    </row>
    <row r="5943" spans="1:9">
      <c r="A5943" s="123">
        <v>96089100</v>
      </c>
      <c r="B5943" s="126" t="s">
        <v>5711</v>
      </c>
      <c r="C5943" s="125"/>
      <c r="D5943" s="136">
        <v>1.4402999999999999</v>
      </c>
      <c r="E5943" s="136">
        <v>15.751200000000001</v>
      </c>
      <c r="F5943" s="133"/>
      <c r="G5943" s="133"/>
      <c r="H5943" s="133"/>
      <c r="I5943" s="133"/>
    </row>
    <row r="5944" spans="1:9" ht="27">
      <c r="A5944" s="123">
        <v>96089981</v>
      </c>
      <c r="B5944" s="124" t="s">
        <v>5712</v>
      </c>
      <c r="C5944" s="125"/>
      <c r="D5944" s="136">
        <v>4.5785999999999998</v>
      </c>
      <c r="E5944" s="136">
        <v>23.754300000000001</v>
      </c>
      <c r="F5944" s="133"/>
      <c r="G5944" s="133"/>
      <c r="H5944" s="133"/>
      <c r="I5944" s="133"/>
    </row>
    <row r="5945" spans="1:9">
      <c r="A5945" s="123">
        <v>96089989</v>
      </c>
      <c r="B5945" s="124" t="s">
        <v>5713</v>
      </c>
      <c r="C5945" s="125"/>
      <c r="D5945" s="136">
        <v>1.9619</v>
      </c>
      <c r="E5945" s="136">
        <v>12.0314</v>
      </c>
      <c r="F5945" s="133"/>
      <c r="G5945" s="133"/>
      <c r="H5945" s="133"/>
      <c r="I5945" s="133"/>
    </row>
    <row r="5946" spans="1:9">
      <c r="A5946" s="123">
        <v>96089990</v>
      </c>
      <c r="B5946" s="124" t="s">
        <v>5714</v>
      </c>
      <c r="C5946" s="125"/>
      <c r="D5946" s="138">
        <v>1.7287999999999999</v>
      </c>
      <c r="E5946" s="138">
        <v>2.8304</v>
      </c>
      <c r="F5946" s="133"/>
      <c r="G5946" s="133"/>
      <c r="H5946" s="133"/>
      <c r="I5946" s="133"/>
    </row>
    <row r="5947" spans="1:9">
      <c r="A5947" s="123">
        <v>96091000</v>
      </c>
      <c r="B5947" s="124" t="s">
        <v>5715</v>
      </c>
      <c r="C5947" s="125"/>
      <c r="D5947" s="138">
        <v>3.2479</v>
      </c>
      <c r="E5947" s="138">
        <v>6.8080999999999996</v>
      </c>
      <c r="F5947" s="133"/>
      <c r="G5947" s="133"/>
      <c r="H5947" s="133"/>
      <c r="I5947" s="133"/>
    </row>
    <row r="5948" spans="1:9">
      <c r="A5948" s="123">
        <v>96092000</v>
      </c>
      <c r="B5948" s="124" t="s">
        <v>5716</v>
      </c>
      <c r="C5948" s="125"/>
      <c r="D5948" s="138">
        <v>1.4924999999999999</v>
      </c>
      <c r="E5948" s="138">
        <v>2.2157</v>
      </c>
      <c r="F5948" s="133"/>
      <c r="G5948" s="133"/>
      <c r="H5948" s="133"/>
      <c r="I5948" s="133"/>
    </row>
    <row r="5949" spans="1:9" ht="27">
      <c r="A5949" s="123">
        <v>96099000</v>
      </c>
      <c r="B5949" s="124" t="s">
        <v>5717</v>
      </c>
      <c r="C5949" s="125"/>
      <c r="D5949" s="136">
        <v>1.1739999999999999</v>
      </c>
      <c r="E5949" s="136">
        <v>2.2090000000000001</v>
      </c>
      <c r="F5949" s="133"/>
      <c r="G5949" s="133"/>
      <c r="H5949" s="133"/>
      <c r="I5949" s="133"/>
    </row>
    <row r="5950" spans="1:9">
      <c r="A5950" s="123">
        <v>96100000</v>
      </c>
      <c r="B5950" s="124" t="s">
        <v>5718</v>
      </c>
      <c r="C5950" s="125"/>
      <c r="D5950" s="138">
        <v>1.0325</v>
      </c>
      <c r="E5950" s="138">
        <v>6.7923999999999998</v>
      </c>
      <c r="F5950" s="133"/>
      <c r="G5950" s="133"/>
      <c r="H5950" s="133"/>
      <c r="I5950" s="133"/>
    </row>
    <row r="5951" spans="1:9" ht="27">
      <c r="A5951" s="123">
        <v>96110000</v>
      </c>
      <c r="B5951" s="124" t="s">
        <v>5719</v>
      </c>
      <c r="C5951" s="125"/>
      <c r="D5951" s="138">
        <v>8.4809999999999999</v>
      </c>
      <c r="E5951" s="138">
        <v>35.700400000000002</v>
      </c>
      <c r="F5951" s="133"/>
      <c r="G5951" s="133"/>
      <c r="H5951" s="133"/>
      <c r="I5951" s="133"/>
    </row>
    <row r="5952" spans="1:9">
      <c r="A5952" s="123">
        <v>96121000</v>
      </c>
      <c r="B5952" s="126" t="s">
        <v>5720</v>
      </c>
      <c r="C5952" s="125"/>
      <c r="D5952" s="138">
        <v>3.4594999999999998</v>
      </c>
      <c r="E5952" s="138">
        <v>4.3537999999999997</v>
      </c>
      <c r="F5952" s="133"/>
      <c r="G5952" s="133"/>
      <c r="H5952" s="133"/>
      <c r="I5952" s="133"/>
    </row>
    <row r="5953" spans="1:9">
      <c r="A5953" s="123">
        <v>96122000</v>
      </c>
      <c r="B5953" s="124" t="s">
        <v>5721</v>
      </c>
      <c r="C5953" s="125"/>
      <c r="D5953" s="136">
        <v>1.2509999999999999</v>
      </c>
      <c r="E5953" s="136">
        <v>2.5644</v>
      </c>
      <c r="F5953" s="133"/>
      <c r="G5953" s="133"/>
      <c r="H5953" s="133"/>
      <c r="I5953" s="133"/>
    </row>
    <row r="5954" spans="1:9">
      <c r="A5954" s="123">
        <v>96131000</v>
      </c>
      <c r="B5954" s="124" t="s">
        <v>5722</v>
      </c>
      <c r="C5954" s="125"/>
      <c r="D5954" s="136">
        <v>1.8462000000000001</v>
      </c>
      <c r="E5954" s="136">
        <v>4.8475999999999999</v>
      </c>
      <c r="F5954" s="133"/>
      <c r="G5954" s="133"/>
      <c r="H5954" s="133"/>
      <c r="I5954" s="133"/>
    </row>
    <row r="5955" spans="1:9">
      <c r="A5955" s="123">
        <v>96132000</v>
      </c>
      <c r="B5955" s="124" t="s">
        <v>5723</v>
      </c>
      <c r="C5955" s="125"/>
      <c r="D5955" s="138">
        <v>1.4251</v>
      </c>
      <c r="E5955" s="138">
        <v>5.8577000000000004</v>
      </c>
      <c r="F5955" s="133"/>
      <c r="G5955" s="133"/>
      <c r="H5955" s="133"/>
      <c r="I5955" s="133"/>
    </row>
    <row r="5956" spans="1:9">
      <c r="A5956" s="123">
        <v>96138000</v>
      </c>
      <c r="B5956" s="124" t="s">
        <v>5724</v>
      </c>
      <c r="C5956" s="125"/>
      <c r="D5956" s="136">
        <v>1.7431000000000001</v>
      </c>
      <c r="E5956" s="136">
        <v>4.7954999999999997</v>
      </c>
      <c r="F5956" s="133"/>
      <c r="G5956" s="133"/>
      <c r="H5956" s="133"/>
      <c r="I5956" s="133"/>
    </row>
    <row r="5957" spans="1:9">
      <c r="A5957" s="123">
        <v>96139000</v>
      </c>
      <c r="B5957" s="124" t="s">
        <v>5725</v>
      </c>
      <c r="C5957" s="125"/>
      <c r="D5957" s="138">
        <v>1.0992999999999999</v>
      </c>
      <c r="E5957" s="138">
        <v>1.9323999999999999</v>
      </c>
      <c r="F5957" s="133"/>
      <c r="G5957" s="133"/>
      <c r="H5957" s="133"/>
      <c r="I5957" s="133"/>
    </row>
    <row r="5958" spans="1:9">
      <c r="A5958" s="123">
        <v>96140000</v>
      </c>
      <c r="B5958" s="124" t="s">
        <v>5726</v>
      </c>
      <c r="C5958" s="125"/>
      <c r="D5958" s="138">
        <v>1.2694000000000001</v>
      </c>
      <c r="E5958" s="138">
        <v>2.8530000000000002</v>
      </c>
      <c r="F5958" s="133"/>
      <c r="G5958" s="133"/>
      <c r="H5958" s="133"/>
      <c r="I5958" s="133"/>
    </row>
    <row r="5959" spans="1:9">
      <c r="A5959" s="123">
        <v>96151100</v>
      </c>
      <c r="B5959" s="126" t="s">
        <v>5727</v>
      </c>
      <c r="C5959" s="125"/>
      <c r="D5959" s="138">
        <v>1.4252</v>
      </c>
      <c r="E5959" s="138">
        <v>2.3111000000000002</v>
      </c>
      <c r="F5959" s="133"/>
      <c r="G5959" s="133"/>
      <c r="H5959" s="133"/>
      <c r="I5959" s="133"/>
    </row>
    <row r="5960" spans="1:9" ht="27">
      <c r="A5960" s="123">
        <v>85285200</v>
      </c>
      <c r="B5960" s="124" t="s">
        <v>5728</v>
      </c>
      <c r="C5960" s="125"/>
      <c r="D5960" s="136">
        <v>1.2587999999999999</v>
      </c>
      <c r="E5960" s="136">
        <v>3.2898000000000001</v>
      </c>
      <c r="F5960" s="133"/>
      <c r="G5960" s="133"/>
      <c r="H5960" s="133"/>
      <c r="I5960" s="133"/>
    </row>
    <row r="5961" spans="1:9">
      <c r="A5961" s="123">
        <v>96159000</v>
      </c>
      <c r="B5961" s="124" t="s">
        <v>5729</v>
      </c>
      <c r="C5961" s="125"/>
      <c r="D5961" s="138">
        <v>1.3069</v>
      </c>
      <c r="E5961" s="138">
        <v>4.6177000000000001</v>
      </c>
      <c r="F5961" s="133"/>
      <c r="G5961" s="133"/>
      <c r="H5961" s="133"/>
      <c r="I5961" s="133"/>
    </row>
    <row r="5962" spans="1:9" ht="27">
      <c r="A5962" s="123">
        <v>96161000</v>
      </c>
      <c r="B5962" s="124" t="s">
        <v>5730</v>
      </c>
      <c r="C5962" s="125"/>
      <c r="D5962" s="136">
        <v>1.3602000000000001</v>
      </c>
      <c r="E5962" s="136">
        <v>4.9912000000000001</v>
      </c>
      <c r="F5962" s="133"/>
      <c r="G5962" s="133"/>
      <c r="H5962" s="133"/>
      <c r="I5962" s="133"/>
    </row>
    <row r="5963" spans="1:9">
      <c r="A5963" s="123">
        <v>96162000</v>
      </c>
      <c r="B5963" s="124" t="s">
        <v>5731</v>
      </c>
      <c r="C5963" s="125"/>
      <c r="D5963" s="138">
        <v>1.6</v>
      </c>
      <c r="E5963" s="138">
        <v>2.9293</v>
      </c>
      <c r="F5963" s="133"/>
      <c r="G5963" s="133"/>
      <c r="H5963" s="133"/>
      <c r="I5963" s="133"/>
    </row>
    <row r="5964" spans="1:9" ht="27">
      <c r="A5964" s="123">
        <v>96170010</v>
      </c>
      <c r="B5964" s="124" t="s">
        <v>5732</v>
      </c>
      <c r="C5964" s="125"/>
      <c r="D5964" s="136">
        <v>1.7945</v>
      </c>
      <c r="E5964" s="136">
        <v>9.9644999999999992</v>
      </c>
      <c r="F5964" s="133"/>
      <c r="G5964" s="133"/>
      <c r="H5964" s="133"/>
      <c r="I5964" s="133"/>
    </row>
    <row r="5965" spans="1:9">
      <c r="A5965" s="123">
        <v>96170020</v>
      </c>
      <c r="B5965" s="124" t="s">
        <v>5733</v>
      </c>
      <c r="C5965" s="125"/>
      <c r="D5965" s="138">
        <v>1.3575999999999999</v>
      </c>
      <c r="E5965" s="138">
        <v>3.4592999999999998</v>
      </c>
      <c r="F5965" s="133"/>
      <c r="G5965" s="133"/>
      <c r="H5965" s="133"/>
      <c r="I5965" s="133"/>
    </row>
    <row r="5966" spans="1:9" ht="27">
      <c r="A5966" s="123">
        <v>96180000</v>
      </c>
      <c r="B5966" s="124" t="s">
        <v>5734</v>
      </c>
      <c r="C5966" s="125"/>
      <c r="D5966" s="136">
        <v>2.2492000000000001</v>
      </c>
      <c r="E5966" s="136">
        <v>4.1287000000000003</v>
      </c>
      <c r="F5966" s="133"/>
      <c r="G5966" s="133"/>
      <c r="H5966" s="133"/>
      <c r="I5966" s="133"/>
    </row>
    <row r="5967" spans="1:9">
      <c r="A5967" s="123">
        <v>96190000</v>
      </c>
      <c r="B5967" s="124" t="s">
        <v>5735</v>
      </c>
      <c r="C5967" s="125"/>
      <c r="D5967" s="138">
        <v>1.1349</v>
      </c>
      <c r="E5967" s="138">
        <v>2.4020999999999999</v>
      </c>
      <c r="F5967" s="133"/>
      <c r="G5967" s="133"/>
      <c r="H5967" s="133"/>
      <c r="I5967" s="133"/>
    </row>
    <row r="5968" spans="1:9" ht="27">
      <c r="A5968" s="123">
        <v>96200000</v>
      </c>
      <c r="B5968" s="124" t="s">
        <v>5736</v>
      </c>
      <c r="C5968" s="125"/>
      <c r="D5968" s="138">
        <v>1.2666999999999999</v>
      </c>
      <c r="E5968" s="138">
        <v>1.2666999999999999</v>
      </c>
      <c r="F5968" s="133"/>
      <c r="G5968" s="133"/>
      <c r="H5968" s="133"/>
      <c r="I5968" s="133"/>
    </row>
    <row r="5969" spans="1:10">
      <c r="A5969" s="123">
        <v>97012100</v>
      </c>
      <c r="B5969" s="126" t="s">
        <v>5737</v>
      </c>
      <c r="C5969" s="125"/>
      <c r="D5969" s="138">
        <v>1.016</v>
      </c>
      <c r="E5969" s="138">
        <v>1.016</v>
      </c>
      <c r="F5969" s="133"/>
      <c r="G5969" s="133"/>
      <c r="H5969" s="133"/>
      <c r="I5969" s="133"/>
    </row>
    <row r="5970" spans="1:10">
      <c r="A5970" s="123">
        <v>97012900</v>
      </c>
      <c r="B5970" s="126" t="s">
        <v>139</v>
      </c>
      <c r="C5970" s="125"/>
      <c r="D5970" s="138">
        <v>1.7477</v>
      </c>
      <c r="E5970" s="138">
        <v>3.4169</v>
      </c>
      <c r="F5970" s="133"/>
      <c r="G5970" s="133"/>
      <c r="H5970" s="133"/>
      <c r="I5970" s="133"/>
    </row>
    <row r="5971" spans="1:10">
      <c r="A5971" s="123">
        <v>97019100</v>
      </c>
      <c r="B5971" s="126" t="s">
        <v>5737</v>
      </c>
      <c r="C5971" s="125"/>
      <c r="D5971" s="138">
        <v>3.1537999999999999</v>
      </c>
      <c r="E5971" s="138">
        <v>5.6639999999999997</v>
      </c>
      <c r="F5971" s="133"/>
      <c r="G5971" s="133"/>
      <c r="H5971" s="133"/>
      <c r="I5971" s="133"/>
    </row>
    <row r="5972" spans="1:10">
      <c r="A5972" s="123">
        <v>97019200</v>
      </c>
      <c r="B5972" s="126" t="s">
        <v>5738</v>
      </c>
      <c r="C5972" s="125"/>
      <c r="D5972" s="138">
        <v>3.4342999999999999</v>
      </c>
      <c r="E5972" s="138">
        <v>4.6376999999999997</v>
      </c>
      <c r="F5972" s="133"/>
      <c r="G5972" s="133"/>
      <c r="H5972" s="133"/>
      <c r="I5972" s="133"/>
    </row>
    <row r="5973" spans="1:10" ht="15.75" thickBot="1">
      <c r="A5973" s="123">
        <v>97019900</v>
      </c>
      <c r="B5973" s="126" t="s">
        <v>139</v>
      </c>
      <c r="C5973" s="125"/>
      <c r="D5973" s="138">
        <v>4.6794000000000002</v>
      </c>
      <c r="E5973" s="138">
        <v>5.9688999999999997</v>
      </c>
      <c r="F5973" s="133"/>
      <c r="G5973" s="133"/>
      <c r="H5973" s="133"/>
      <c r="I5973" s="133"/>
    </row>
    <row r="5974" spans="1:10" ht="15.75" thickBot="1">
      <c r="A5974" s="130">
        <v>39269090</v>
      </c>
      <c r="B5974" s="188" t="s">
        <v>11363</v>
      </c>
      <c r="C5974" s="118"/>
      <c r="D5974" s="158">
        <v>18.049199999999999</v>
      </c>
      <c r="E5974" s="131">
        <v>18.049199999999999</v>
      </c>
      <c r="F5974" s="129">
        <v>14.4</v>
      </c>
      <c r="G5974" s="129">
        <v>9.75</v>
      </c>
      <c r="H5974" s="189">
        <v>2.1</v>
      </c>
      <c r="I5974" s="189">
        <v>9.65</v>
      </c>
      <c r="J5974" s="182">
        <v>0</v>
      </c>
    </row>
    <row r="5975" spans="1:10" ht="15.75" thickBot="1">
      <c r="A5975" s="130">
        <v>39269090</v>
      </c>
      <c r="B5975" s="188" t="s">
        <v>11364</v>
      </c>
      <c r="C5975" s="118"/>
      <c r="D5975" s="158">
        <v>1.6</v>
      </c>
      <c r="E5975" s="131">
        <v>18.049199999999999</v>
      </c>
      <c r="F5975" s="129">
        <v>14.4</v>
      </c>
      <c r="G5975" s="129">
        <v>9.75</v>
      </c>
      <c r="H5975" s="189">
        <v>2.1</v>
      </c>
      <c r="I5975" s="189">
        <v>9.65</v>
      </c>
      <c r="J5975" s="182">
        <v>0</v>
      </c>
    </row>
    <row r="5976" spans="1:10" ht="15.75" thickBot="1">
      <c r="A5976" s="130">
        <v>3038112</v>
      </c>
      <c r="B5976" s="190" t="s">
        <v>11366</v>
      </c>
      <c r="C5976" s="191">
        <v>1.68</v>
      </c>
      <c r="D5976" s="158">
        <v>1.9</v>
      </c>
      <c r="E5976" s="131">
        <v>9</v>
      </c>
      <c r="F5976" s="129">
        <v>9</v>
      </c>
      <c r="G5976" s="129">
        <v>9</v>
      </c>
      <c r="H5976" s="189">
        <v>9</v>
      </c>
      <c r="I5976" s="189">
        <v>9</v>
      </c>
      <c r="J5976" s="182"/>
    </row>
    <row r="5977" spans="1:10" ht="15.75" thickBot="1">
      <c r="A5977" s="130">
        <v>3038112</v>
      </c>
      <c r="B5977" s="190" t="s">
        <v>11365</v>
      </c>
      <c r="C5977" s="191"/>
      <c r="D5977" s="158">
        <v>1.68</v>
      </c>
      <c r="E5977" s="131">
        <v>3</v>
      </c>
      <c r="F5977" s="129">
        <v>9</v>
      </c>
      <c r="G5977" s="129">
        <v>9</v>
      </c>
      <c r="H5977" s="189">
        <v>9</v>
      </c>
      <c r="I5977" s="189">
        <v>9</v>
      </c>
      <c r="J5977" s="182">
        <v>9</v>
      </c>
    </row>
    <row r="5978" spans="1:10" ht="15.75" thickBot="1">
      <c r="A5978" s="130">
        <v>85183000</v>
      </c>
      <c r="B5978" s="190" t="s">
        <v>11367</v>
      </c>
      <c r="C5978" s="191">
        <v>10</v>
      </c>
      <c r="D5978" s="158">
        <v>0</v>
      </c>
      <c r="E5978" s="131">
        <v>18</v>
      </c>
      <c r="F5978" s="129">
        <v>9.75</v>
      </c>
      <c r="G5978" s="129">
        <v>2.1</v>
      </c>
      <c r="H5978" s="189">
        <v>9.65</v>
      </c>
      <c r="I5978" s="189">
        <v>0</v>
      </c>
      <c r="J5978" s="182"/>
    </row>
    <row r="5979" spans="1:10" ht="15.75" thickBot="1">
      <c r="A5979" s="130">
        <v>85183000</v>
      </c>
      <c r="B5979" s="190" t="s">
        <v>11368</v>
      </c>
      <c r="C5979" s="191"/>
      <c r="D5979" s="158">
        <v>3.6</v>
      </c>
      <c r="E5979" s="131">
        <v>3.9742000000000002</v>
      </c>
      <c r="F5979" s="129">
        <v>18</v>
      </c>
      <c r="G5979" s="129">
        <v>9.75</v>
      </c>
      <c r="H5979" s="189">
        <v>2.1</v>
      </c>
      <c r="I5979" s="189">
        <v>9.65</v>
      </c>
      <c r="J5979" s="182">
        <v>0</v>
      </c>
    </row>
    <row r="5980" spans="1:10" ht="15.75" thickBot="1">
      <c r="A5980" s="130">
        <v>85177900</v>
      </c>
      <c r="B5980" s="190" t="s">
        <v>124</v>
      </c>
      <c r="C5980" s="191">
        <v>5.9965000000000002</v>
      </c>
      <c r="D5980" s="158">
        <v>8.3836999999999993</v>
      </c>
      <c r="E5980" s="131">
        <v>7.2</v>
      </c>
      <c r="F5980" s="129">
        <v>15</v>
      </c>
      <c r="G5980" s="129">
        <v>2.1</v>
      </c>
      <c r="H5980" s="189">
        <v>9.65</v>
      </c>
      <c r="I5980" s="189">
        <v>0</v>
      </c>
      <c r="J5980" s="182"/>
    </row>
  </sheetData>
  <mergeCells count="1">
    <mergeCell ref="D3:E3"/>
  </mergeCells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21C6-3AD6-4616-99F9-EA1BC1E5AE71}">
  <sheetPr codeName="Planilha5"/>
  <dimension ref="A1:AX10"/>
  <sheetViews>
    <sheetView tabSelected="1" workbookViewId="0">
      <pane ySplit="4" topLeftCell="A5" activePane="bottomLeft" state="frozen"/>
      <selection activeCell="M4" sqref="M4"/>
      <selection pane="bottomLeft" activeCell="H16" sqref="H16"/>
    </sheetView>
  </sheetViews>
  <sheetFormatPr defaultRowHeight="15"/>
  <cols>
    <col min="1" max="1" width="12" bestFit="1" customWidth="1"/>
    <col min="2" max="2" width="27.28515625" customWidth="1"/>
    <col min="3" max="3" width="9" customWidth="1"/>
    <col min="11" max="12" width="10.140625" bestFit="1" customWidth="1"/>
    <col min="16" max="16" width="10.140625" bestFit="1" customWidth="1"/>
    <col min="18" max="19" width="10.140625" bestFit="1" customWidth="1"/>
    <col min="29" max="29" width="11.7109375" bestFit="1" customWidth="1"/>
    <col min="30" max="30" width="11.28515625" bestFit="1" customWidth="1"/>
  </cols>
  <sheetData>
    <row r="1" spans="1:50" ht="19.5" customHeight="1">
      <c r="A1" s="297" t="s">
        <v>5742</v>
      </c>
      <c r="B1" s="297"/>
      <c r="C1" s="297"/>
      <c r="D1" s="298"/>
      <c r="E1" s="74"/>
      <c r="F1" s="75"/>
      <c r="G1" s="75"/>
      <c r="H1" s="75"/>
      <c r="I1" s="75"/>
      <c r="J1" s="76"/>
      <c r="K1" s="304" t="s">
        <v>38</v>
      </c>
      <c r="L1" s="74"/>
      <c r="M1" s="75"/>
      <c r="N1" s="75"/>
      <c r="O1" s="76"/>
      <c r="P1" s="304" t="s">
        <v>41</v>
      </c>
      <c r="Q1" s="308" t="s">
        <v>42</v>
      </c>
      <c r="R1" s="307" t="s">
        <v>44</v>
      </c>
      <c r="S1" s="308"/>
      <c r="T1" s="293" t="s">
        <v>39</v>
      </c>
      <c r="U1" s="294"/>
      <c r="V1" s="294"/>
      <c r="W1" s="294"/>
      <c r="X1" s="294"/>
      <c r="Y1" s="294"/>
      <c r="Z1" s="294"/>
      <c r="AA1" s="294"/>
      <c r="AB1" s="294"/>
      <c r="AC1" s="295"/>
      <c r="AD1" s="319" t="s">
        <v>11362</v>
      </c>
      <c r="AE1" s="318" t="s">
        <v>11361</v>
      </c>
    </row>
    <row r="2" spans="1:50" ht="19.5" customHeight="1">
      <c r="A2" s="297"/>
      <c r="B2" s="297"/>
      <c r="C2" s="297"/>
      <c r="D2" s="298"/>
      <c r="E2" s="77"/>
      <c r="F2" s="78"/>
      <c r="G2" s="297" t="s">
        <v>92</v>
      </c>
      <c r="H2" s="297"/>
      <c r="I2" s="297"/>
      <c r="J2" s="298"/>
      <c r="K2" s="305"/>
      <c r="L2" s="77"/>
      <c r="M2" s="78"/>
      <c r="N2" s="78"/>
      <c r="O2" s="89"/>
      <c r="P2" s="305"/>
      <c r="Q2" s="310"/>
      <c r="R2" s="309"/>
      <c r="S2" s="310"/>
      <c r="T2" s="296"/>
      <c r="U2" s="297"/>
      <c r="V2" s="297"/>
      <c r="W2" s="297"/>
      <c r="X2" s="297"/>
      <c r="Y2" s="297"/>
      <c r="Z2" s="297"/>
      <c r="AA2" s="297"/>
      <c r="AB2" s="297"/>
      <c r="AC2" s="298"/>
      <c r="AD2" s="319"/>
      <c r="AE2" s="319"/>
    </row>
    <row r="3" spans="1:50" ht="19.5" customHeight="1">
      <c r="A3" s="297"/>
      <c r="B3" s="297"/>
      <c r="C3" s="297"/>
      <c r="D3" s="298"/>
      <c r="E3" s="79"/>
      <c r="F3" s="80"/>
      <c r="G3" s="302" t="s">
        <v>93</v>
      </c>
      <c r="H3" s="302"/>
      <c r="I3" s="311" t="s">
        <v>111</v>
      </c>
      <c r="J3" s="88" t="s">
        <v>95</v>
      </c>
      <c r="K3" s="305"/>
      <c r="L3" s="79"/>
      <c r="M3" s="300" t="s">
        <v>6</v>
      </c>
      <c r="N3" s="300"/>
      <c r="O3" s="301"/>
      <c r="P3" s="305"/>
      <c r="Q3" s="317"/>
      <c r="R3" s="81" t="s">
        <v>101</v>
      </c>
      <c r="S3" s="90">
        <v>5.7</v>
      </c>
      <c r="T3" s="299"/>
      <c r="U3" s="300"/>
      <c r="V3" s="300"/>
      <c r="W3" s="300"/>
      <c r="X3" s="300"/>
      <c r="Y3" s="300"/>
      <c r="Z3" s="300"/>
      <c r="AA3" s="300"/>
      <c r="AB3" s="300"/>
      <c r="AC3" s="301"/>
      <c r="AD3" s="319"/>
      <c r="AE3" s="320"/>
      <c r="AT3" s="303"/>
      <c r="AU3" s="290"/>
      <c r="AV3" s="290"/>
      <c r="AW3" s="290"/>
      <c r="AX3" s="290"/>
    </row>
    <row r="4" spans="1:50" ht="19.5" customHeight="1">
      <c r="A4" s="16" t="s">
        <v>11359</v>
      </c>
      <c r="B4" s="16" t="s">
        <v>5740</v>
      </c>
      <c r="C4" s="16" t="s">
        <v>5741</v>
      </c>
      <c r="D4" s="16" t="s">
        <v>42</v>
      </c>
      <c r="E4" s="16" t="s">
        <v>4</v>
      </c>
      <c r="F4" s="16" t="s">
        <v>37</v>
      </c>
      <c r="G4" s="87" t="s">
        <v>97</v>
      </c>
      <c r="H4" s="87" t="s">
        <v>98</v>
      </c>
      <c r="I4" s="312"/>
      <c r="J4" s="88" t="s">
        <v>96</v>
      </c>
      <c r="K4" s="306"/>
      <c r="L4" s="24" t="s">
        <v>5</v>
      </c>
      <c r="M4" s="24" t="s">
        <v>100</v>
      </c>
      <c r="N4" s="24" t="s">
        <v>112</v>
      </c>
      <c r="O4" s="1" t="s">
        <v>105</v>
      </c>
      <c r="P4" s="306"/>
      <c r="Q4" s="20" t="s">
        <v>43</v>
      </c>
      <c r="R4" s="25" t="s">
        <v>45</v>
      </c>
      <c r="S4" s="20" t="s">
        <v>10</v>
      </c>
      <c r="T4" s="272" t="s">
        <v>40</v>
      </c>
      <c r="U4" s="273"/>
      <c r="V4" s="291" t="s">
        <v>15</v>
      </c>
      <c r="W4" s="292"/>
      <c r="X4" s="272" t="s">
        <v>16</v>
      </c>
      <c r="Y4" s="273"/>
      <c r="Z4" s="272" t="s">
        <v>17</v>
      </c>
      <c r="AA4" s="273"/>
      <c r="AB4" s="272" t="s">
        <v>18</v>
      </c>
      <c r="AC4" s="273"/>
      <c r="AD4" s="319"/>
      <c r="AE4" s="155" t="s">
        <v>11360</v>
      </c>
      <c r="AT4" s="303"/>
      <c r="AU4" s="23"/>
      <c r="AV4" s="23"/>
      <c r="AW4" s="23"/>
      <c r="AX4" s="23"/>
    </row>
    <row r="5" spans="1:50">
      <c r="A5">
        <v>20250714021124</v>
      </c>
      <c r="B5" t="s">
        <v>11369</v>
      </c>
      <c r="C5" s="61">
        <v>5.8</v>
      </c>
      <c r="D5" s="61">
        <v>8000</v>
      </c>
      <c r="E5">
        <v>3038114</v>
      </c>
      <c r="F5" t="s">
        <v>125</v>
      </c>
      <c r="G5" s="61">
        <v>2.4115000000000002</v>
      </c>
      <c r="H5" s="61">
        <v>2.4115000000000002</v>
      </c>
      <c r="I5" s="61">
        <v>0.3</v>
      </c>
      <c r="J5" s="61">
        <v>2.7115</v>
      </c>
      <c r="K5" s="61">
        <v>2712</v>
      </c>
      <c r="L5" s="61">
        <v>1000</v>
      </c>
      <c r="M5" s="61">
        <v>1000</v>
      </c>
      <c r="N5" s="192">
        <v>9.8000000000000004E-2</v>
      </c>
      <c r="O5" s="61">
        <v>902</v>
      </c>
      <c r="P5" s="61">
        <v>2712</v>
      </c>
      <c r="Q5" s="61">
        <v>4000</v>
      </c>
      <c r="R5" s="61">
        <v>6711.5</v>
      </c>
      <c r="S5" s="61">
        <v>38927</v>
      </c>
      <c r="T5" s="192">
        <v>0.09</v>
      </c>
      <c r="U5" s="61">
        <v>3503</v>
      </c>
      <c r="V5" s="192">
        <v>0</v>
      </c>
      <c r="W5" s="61">
        <v>0</v>
      </c>
      <c r="X5" s="192">
        <v>0</v>
      </c>
      <c r="Y5" s="61">
        <v>0</v>
      </c>
      <c r="Z5" s="192">
        <v>0</v>
      </c>
      <c r="AA5" s="61">
        <v>0</v>
      </c>
      <c r="AB5" s="192">
        <v>0</v>
      </c>
      <c r="AC5" s="61">
        <v>0</v>
      </c>
      <c r="AD5" t="s">
        <v>11371</v>
      </c>
      <c r="AE5" s="61">
        <v>5.8</v>
      </c>
    </row>
    <row r="6" spans="1:50">
      <c r="A6">
        <v>20250714021124</v>
      </c>
      <c r="B6" t="s">
        <v>11369</v>
      </c>
      <c r="C6" s="61">
        <v>5.8</v>
      </c>
      <c r="D6" s="61">
        <v>8000</v>
      </c>
      <c r="E6">
        <v>3038114</v>
      </c>
      <c r="F6" t="s">
        <v>11370</v>
      </c>
      <c r="G6" s="61">
        <v>2.4115000000000002</v>
      </c>
      <c r="H6" s="61">
        <v>3</v>
      </c>
      <c r="I6" s="61">
        <v>0.3</v>
      </c>
      <c r="J6" s="61">
        <v>3.3</v>
      </c>
      <c r="K6" s="61">
        <v>3300</v>
      </c>
      <c r="L6" s="61">
        <v>1000</v>
      </c>
      <c r="M6" s="61">
        <v>1000</v>
      </c>
      <c r="N6" s="192">
        <v>9.8000000000000004E-2</v>
      </c>
      <c r="O6" s="61">
        <v>902</v>
      </c>
      <c r="P6" s="61">
        <v>3300</v>
      </c>
      <c r="Q6" s="61">
        <v>4000</v>
      </c>
      <c r="R6" s="61">
        <v>7300</v>
      </c>
      <c r="S6" s="61">
        <v>42340</v>
      </c>
      <c r="T6" s="192">
        <v>0.09</v>
      </c>
      <c r="U6" s="61">
        <v>3811</v>
      </c>
      <c r="V6" s="192">
        <v>0.09</v>
      </c>
      <c r="W6" s="61">
        <v>4154</v>
      </c>
      <c r="X6" s="192">
        <v>0.09</v>
      </c>
      <c r="Y6" s="61">
        <v>3811</v>
      </c>
      <c r="Z6" s="192">
        <v>0.09</v>
      </c>
      <c r="AA6" s="61">
        <v>3811</v>
      </c>
      <c r="AB6" s="192">
        <v>0</v>
      </c>
      <c r="AC6" s="61">
        <v>0</v>
      </c>
      <c r="AD6" t="s">
        <v>11371</v>
      </c>
      <c r="AE6" s="61">
        <v>5.8</v>
      </c>
    </row>
    <row r="7" spans="1:50">
      <c r="C7" s="61"/>
      <c r="D7" s="61"/>
      <c r="G7" s="61"/>
      <c r="H7" s="61"/>
      <c r="I7" s="61"/>
      <c r="J7" s="61"/>
      <c r="K7" s="61"/>
      <c r="L7" s="61"/>
      <c r="M7" s="61"/>
      <c r="N7" s="192"/>
      <c r="O7" s="61"/>
      <c r="P7" s="61"/>
      <c r="Q7" s="61"/>
      <c r="R7" s="61"/>
      <c r="S7" s="61"/>
      <c r="T7" s="192"/>
      <c r="U7" s="61"/>
      <c r="V7" s="192"/>
      <c r="W7" s="61"/>
      <c r="X7" s="192"/>
      <c r="Y7" s="61"/>
      <c r="Z7" s="192"/>
      <c r="AA7" s="61"/>
      <c r="AB7" s="192"/>
      <c r="AC7" s="61"/>
      <c r="AE7" s="61"/>
    </row>
    <row r="8" spans="1:50">
      <c r="C8" s="61"/>
      <c r="D8" s="61"/>
      <c r="G8" s="61"/>
      <c r="H8" s="61"/>
      <c r="I8" s="61"/>
      <c r="J8" s="61"/>
      <c r="K8" s="61"/>
      <c r="L8" s="61"/>
      <c r="M8" s="61"/>
      <c r="N8" s="192"/>
      <c r="O8" s="61"/>
      <c r="P8" s="61"/>
      <c r="Q8" s="61"/>
      <c r="R8" s="61"/>
      <c r="S8" s="61"/>
      <c r="T8" s="192"/>
      <c r="U8" s="61"/>
      <c r="V8" s="192"/>
      <c r="W8" s="61"/>
      <c r="X8" s="192"/>
      <c r="Y8" s="61"/>
      <c r="Z8" s="192"/>
      <c r="AA8" s="61"/>
      <c r="AB8" s="192"/>
      <c r="AC8" s="61"/>
      <c r="AE8" s="61"/>
    </row>
    <row r="9" spans="1:50">
      <c r="C9" s="61"/>
      <c r="D9" s="61"/>
      <c r="G9" s="61"/>
      <c r="H9" s="61"/>
      <c r="I9" s="61"/>
      <c r="J9" s="61"/>
      <c r="K9" s="61"/>
      <c r="L9" s="61"/>
      <c r="M9" s="61"/>
      <c r="N9" s="192"/>
      <c r="O9" s="61"/>
      <c r="P9" s="61"/>
      <c r="Q9" s="61"/>
      <c r="R9" s="61"/>
      <c r="S9" s="61"/>
      <c r="T9" s="192"/>
      <c r="U9" s="61"/>
      <c r="V9" s="192"/>
      <c r="W9" s="61"/>
      <c r="X9" s="192"/>
      <c r="Y9" s="61"/>
      <c r="Z9" s="192"/>
      <c r="AA9" s="61"/>
      <c r="AB9" s="192"/>
      <c r="AC9" s="61"/>
      <c r="AE9" s="61"/>
    </row>
    <row r="10" spans="1:50">
      <c r="C10" s="61"/>
      <c r="D10" s="61"/>
      <c r="G10" s="61"/>
      <c r="H10" s="61"/>
      <c r="I10" s="61"/>
      <c r="J10" s="61"/>
      <c r="K10" s="61"/>
      <c r="L10" s="61"/>
      <c r="M10" s="61"/>
      <c r="N10" s="192"/>
      <c r="O10" s="61"/>
      <c r="P10" s="61"/>
      <c r="Q10" s="61"/>
      <c r="R10" s="61"/>
      <c r="S10" s="61"/>
      <c r="T10" s="192"/>
      <c r="U10" s="61"/>
      <c r="V10" s="192"/>
      <c r="W10" s="61"/>
      <c r="X10" s="192"/>
      <c r="Y10" s="61"/>
      <c r="Z10" s="192"/>
      <c r="AA10" s="61"/>
      <c r="AB10" s="192"/>
      <c r="AC10" s="61"/>
      <c r="AE10" s="61"/>
    </row>
  </sheetData>
  <mergeCells count="20">
    <mergeCell ref="P1:P4"/>
    <mergeCell ref="Q1:Q3"/>
    <mergeCell ref="R1:S2"/>
    <mergeCell ref="T1:AC3"/>
    <mergeCell ref="AT3:AT4"/>
    <mergeCell ref="AE1:AE3"/>
    <mergeCell ref="AD1:AD4"/>
    <mergeCell ref="AU3:AV3"/>
    <mergeCell ref="AW3:AX3"/>
    <mergeCell ref="T4:U4"/>
    <mergeCell ref="V4:W4"/>
    <mergeCell ref="X4:Y4"/>
    <mergeCell ref="Z4:AA4"/>
    <mergeCell ref="AB4:AC4"/>
    <mergeCell ref="G3:H3"/>
    <mergeCell ref="I3:I4"/>
    <mergeCell ref="M3:O3"/>
    <mergeCell ref="K1:K4"/>
    <mergeCell ref="A1:D3"/>
    <mergeCell ref="G2:J2"/>
  </mergeCells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33</vt:i4>
      </vt:variant>
    </vt:vector>
  </HeadingPairs>
  <TitlesOfParts>
    <vt:vector size="39" baseType="lpstr">
      <vt:lpstr>NUMERARIO</vt:lpstr>
      <vt:lpstr>NUMERARIO COMPOSTO</vt:lpstr>
      <vt:lpstr>MAPA DE NACIONALIZAÇÃO</vt:lpstr>
      <vt:lpstr>TABELA DE NCM ATUALIZADA</vt:lpstr>
      <vt:lpstr>TABELA DE NCM</vt:lpstr>
      <vt:lpstr>BASE DE DADOS</vt:lpstr>
      <vt:lpstr>NUMERARIO!Area_de_impressao</vt:lpstr>
      <vt:lpstr>'NUMERARIO COMPOSTO'!Area_de_impressao</vt:lpstr>
      <vt:lpstr>cambio</vt:lpstr>
      <vt:lpstr>Cliente</vt:lpstr>
      <vt:lpstr>FobTot</vt:lpstr>
      <vt:lpstr>frete</vt:lpstr>
      <vt:lpstr>gerenciador_nomes</vt:lpstr>
      <vt:lpstr>interval_Bruto</vt:lpstr>
      <vt:lpstr>interval_liq</vt:lpstr>
      <vt:lpstr>interval_vlrFob</vt:lpstr>
      <vt:lpstr>interval_vlrFret</vt:lpstr>
      <vt:lpstr>intervalo_cifR</vt:lpstr>
      <vt:lpstr>intervalo_COFINS</vt:lpstr>
      <vt:lpstr>intervalo_ICMS</vt:lpstr>
      <vt:lpstr>intervalo_II</vt:lpstr>
      <vt:lpstr>intervalo_IPI</vt:lpstr>
      <vt:lpstr>intervalo_PIS</vt:lpstr>
      <vt:lpstr>intervalo_taxa</vt:lpstr>
      <vt:lpstr>intervalo_totalCIF</vt:lpstr>
      <vt:lpstr>intervalo_totalII</vt:lpstr>
      <vt:lpstr>intervalototal_cofins</vt:lpstr>
      <vt:lpstr>intervalototal_ICMS</vt:lpstr>
      <vt:lpstr>intervalototal_IPI</vt:lpstr>
      <vt:lpstr>intervalototal_PIS</vt:lpstr>
      <vt:lpstr>taxaDolar</vt:lpstr>
      <vt:lpstr>TotalBru</vt:lpstr>
      <vt:lpstr>totalcofins_Per</vt:lpstr>
      <vt:lpstr>Totalicm_per</vt:lpstr>
      <vt:lpstr>TotalII_per</vt:lpstr>
      <vt:lpstr>TotalIPI_per</vt:lpstr>
      <vt:lpstr>totalPis_per</vt:lpstr>
      <vt:lpstr>TotalQuant</vt:lpstr>
      <vt:lpstr>TtlTot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Comercial2</dc:creator>
  <cp:lastModifiedBy>Bruno Da Costa Izidorio</cp:lastModifiedBy>
  <cp:lastPrinted>2025-06-30T16:41:10Z</cp:lastPrinted>
  <dcterms:created xsi:type="dcterms:W3CDTF">2019-05-14T15:17:34Z</dcterms:created>
  <dcterms:modified xsi:type="dcterms:W3CDTF">2025-07-14T05:12:35Z</dcterms:modified>
</cp:coreProperties>
</file>