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 Consulting\Documents\Udemy ML Course Python by Navid\"/>
    </mc:Choice>
  </mc:AlternateContent>
  <xr:revisionPtr revIDLastSave="0" documentId="13_ncr:1_{6DECBE87-E68D-4860-BE00-2F88565C2B91}" xr6:coauthVersionLast="46" xr6:coauthVersionMax="46" xr10:uidLastSave="{00000000-0000-0000-0000-000000000000}"/>
  <bookViews>
    <workbookView xWindow="-120" yWindow="-120" windowWidth="20640" windowHeight="11160" xr2:uid="{068FA4B6-6917-4263-9854-084D3F5BB04C}"/>
  </bookViews>
  <sheets>
    <sheet name="Sheet1" sheetId="1" r:id="rId1"/>
  </sheets>
  <definedNames>
    <definedName name="_xlchart.v1.0" hidden="1">Sheet1!$A$66:$A$74</definedName>
    <definedName name="_xlchart.v1.1" hidden="1">Sheet1!$B$65</definedName>
    <definedName name="_xlchart.v1.2" hidden="1">Sheet1!$B$66:$B$74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67" i="1"/>
  <c r="C68" i="1"/>
  <c r="C69" i="1"/>
  <c r="C70" i="1"/>
  <c r="C71" i="1"/>
  <c r="C72" i="1"/>
  <c r="C73" i="1"/>
  <c r="C74" i="1"/>
  <c r="C67" i="1"/>
  <c r="F48" i="1"/>
  <c r="F49" i="1"/>
  <c r="F50" i="1"/>
  <c r="F51" i="1"/>
  <c r="F52" i="1"/>
  <c r="F53" i="1"/>
  <c r="F54" i="1"/>
  <c r="F55" i="1"/>
  <c r="F56" i="1"/>
  <c r="F47" i="1"/>
  <c r="F60" i="1"/>
  <c r="E60" i="1"/>
  <c r="D60" i="1"/>
  <c r="D48" i="1"/>
  <c r="D49" i="1"/>
  <c r="D50" i="1"/>
  <c r="D51" i="1"/>
  <c r="D52" i="1"/>
  <c r="D53" i="1"/>
  <c r="D54" i="1"/>
  <c r="D55" i="1"/>
  <c r="D56" i="1"/>
  <c r="D47" i="1"/>
  <c r="C48" i="1"/>
  <c r="C49" i="1"/>
  <c r="C50" i="1"/>
  <c r="C51" i="1"/>
  <c r="C52" i="1"/>
  <c r="C53" i="1"/>
  <c r="C54" i="1"/>
  <c r="C55" i="1"/>
  <c r="C56" i="1"/>
  <c r="C47" i="1"/>
  <c r="C60" i="1" s="1"/>
  <c r="E40" i="1"/>
  <c r="E39" i="1"/>
  <c r="F38" i="1"/>
  <c r="E38" i="1"/>
  <c r="F37" i="1"/>
  <c r="E37" i="1"/>
  <c r="B18" i="1"/>
  <c r="B19" i="1" s="1"/>
  <c r="B26" i="1" s="1"/>
  <c r="D18" i="1"/>
  <c r="H13" i="1"/>
  <c r="J7" i="1" s="1"/>
  <c r="G13" i="1"/>
  <c r="I7" i="1" s="1"/>
  <c r="B6" i="1"/>
  <c r="C6" i="1" s="1"/>
  <c r="A13" i="1"/>
  <c r="B4" i="1" s="1"/>
  <c r="C4" i="1" s="1"/>
  <c r="B5" i="1" l="1"/>
  <c r="C5" i="1" s="1"/>
  <c r="J6" i="1"/>
  <c r="B3" i="1"/>
  <c r="C3" i="1" s="1"/>
  <c r="I6" i="1"/>
  <c r="K6" i="1" s="1"/>
  <c r="B10" i="1"/>
  <c r="C10" i="1" s="1"/>
  <c r="B9" i="1"/>
  <c r="C9" i="1" s="1"/>
  <c r="B8" i="1"/>
  <c r="C8" i="1" s="1"/>
  <c r="C13" i="1" s="1"/>
  <c r="D13" i="1" s="1"/>
  <c r="B27" i="1"/>
  <c r="B23" i="1"/>
  <c r="B22" i="1"/>
  <c r="K7" i="1"/>
  <c r="J4" i="1"/>
  <c r="I3" i="1"/>
  <c r="J3" i="1"/>
  <c r="B7" i="1"/>
  <c r="C7" i="1" s="1"/>
  <c r="I10" i="1"/>
  <c r="J10" i="1"/>
  <c r="I5" i="1"/>
  <c r="J5" i="1"/>
  <c r="I4" i="1"/>
  <c r="K4" i="1" s="1"/>
  <c r="I9" i="1"/>
  <c r="J9" i="1"/>
  <c r="I8" i="1"/>
  <c r="J8" i="1"/>
  <c r="K3" i="1" l="1"/>
  <c r="K9" i="1"/>
  <c r="K10" i="1"/>
  <c r="K5" i="1"/>
  <c r="K8" i="1"/>
  <c r="K13" i="1" l="1"/>
</calcChain>
</file>

<file path=xl/sharedStrings.xml><?xml version="1.0" encoding="utf-8"?>
<sst xmlns="http://schemas.openxmlformats.org/spreadsheetml/2006/main" count="57" uniqueCount="54">
  <si>
    <t>(X-Mean)</t>
  </si>
  <si>
    <t>Standard Deviation(SQRT(Variance))</t>
  </si>
  <si>
    <t>Number Samples</t>
  </si>
  <si>
    <t>Variance (AVERAGE of (X-Mean)^2)</t>
  </si>
  <si>
    <t>Mean (AVERAGE)</t>
  </si>
  <si>
    <t>X</t>
  </si>
  <si>
    <t>y</t>
  </si>
  <si>
    <t>x-xmean</t>
  </si>
  <si>
    <t>y-ymean</t>
  </si>
  <si>
    <t>(x-xmean)*(y-ymean)</t>
  </si>
  <si>
    <t>xmean</t>
  </si>
  <si>
    <t>ymean</t>
  </si>
  <si>
    <t>Covariance (AVG)</t>
  </si>
  <si>
    <t>Outlier (E_Plug = 120)?</t>
  </si>
  <si>
    <t>Q1 (25% or 1st Quartile)</t>
  </si>
  <si>
    <t>Q3 (75% or 3rd Quartile)</t>
  </si>
  <si>
    <t>IQR (Q3-Q1)</t>
  </si>
  <si>
    <t>Mild Outlier</t>
  </si>
  <si>
    <t>Extreme Outlier</t>
  </si>
  <si>
    <t>Lower (Q1-(3*IQR)</t>
  </si>
  <si>
    <t>Lower (Q1-(1.5*IQR))</t>
  </si>
  <si>
    <t>Upper (Q3+(1.5*IQR)</t>
  </si>
  <si>
    <t>Upper (Q3+(3*IQR)</t>
  </si>
  <si>
    <t xml:space="preserve"> </t>
  </si>
  <si>
    <t>Naïve Bayes</t>
  </si>
  <si>
    <t xml:space="preserve">P(C|Virginica) </t>
  </si>
  <si>
    <t>Predicted Cancer</t>
  </si>
  <si>
    <t>Predicted Not Cancer</t>
  </si>
  <si>
    <t>Actual Cancer</t>
  </si>
  <si>
    <t>Actual Not Cancer</t>
  </si>
  <si>
    <t>Precision</t>
  </si>
  <si>
    <t>7% of predictions as cancer were actually not cancer</t>
  </si>
  <si>
    <t>Recall</t>
  </si>
  <si>
    <t>7% of predictions as not cancer were actually cancer</t>
  </si>
  <si>
    <t>TP/(TP+FP)</t>
  </si>
  <si>
    <t>TP/(TP+FN)</t>
  </si>
  <si>
    <t>True Possitive Rate (Recall)</t>
  </si>
  <si>
    <t>False Possitive Rate</t>
  </si>
  <si>
    <t>FP/(FP+TN)</t>
  </si>
  <si>
    <t>False Possitive rate must be significantly lower</t>
  </si>
  <si>
    <t>Regression</t>
  </si>
  <si>
    <t>y_pred</t>
  </si>
  <si>
    <t>y_true</t>
  </si>
  <si>
    <t>Mean Absolute Error MAE(Average)</t>
  </si>
  <si>
    <t>y_pred - y_true (absolute diff with no negative)</t>
  </si>
  <si>
    <t>(y_pred - y_true (absolute diff with no negative))^2</t>
  </si>
  <si>
    <t>RMSE (SQRT(MSE))</t>
  </si>
  <si>
    <t>Mean Square Error MSE (Average)</t>
  </si>
  <si>
    <t>MAPE (Average)</t>
  </si>
  <si>
    <t>(y_pred - y_true (absolute diff with no negative))/y_true</t>
  </si>
  <si>
    <t>(X-Mean)^2 - Called R squared in regression</t>
  </si>
  <si>
    <t>K-Means Clustering</t>
  </si>
  <si>
    <t>K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</si>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</sst>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Inertia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Sheet1!$A$66:$A$74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Sheet1!$B$66:$B$74</c:f>
              <c:numCache>
                <c:formatCode>General</c:formatCode>
                <c:ptCount val="9"/>
                <c:pt idx="0">
                  <c:v>681.37059999999997</c:v>
                </c:pt>
                <c:pt idx="1">
                  <c:v>152.34795176035701</c:v>
                </c:pt>
                <c:pt idx="2">
                  <c:v>78.851441426145996</c:v>
                </c:pt>
                <c:pt idx="3">
                  <c:v>57.255523809523801</c:v>
                </c:pt>
                <c:pt idx="4">
                  <c:v>46.446182051282001</c:v>
                </c:pt>
                <c:pt idx="5">
                  <c:v>39.0399872460872</c:v>
                </c:pt>
                <c:pt idx="6">
                  <c:v>35.022275956475902</c:v>
                </c:pt>
                <c:pt idx="7">
                  <c:v>30.137843073593</c:v>
                </c:pt>
                <c:pt idx="8">
                  <c:v>28.2332703349282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4D78-9C72-393F7417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12223"/>
        <c:axId val="859312639"/>
      </c:scatterChart>
      <c:valAx>
        <c:axId val="8593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59312639"/>
        <c:crosses val="autoZero"/>
        <c:crossBetween val="midCat"/>
      </c:valAx>
      <c:valAx>
        <c:axId val="8593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593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2243667</xdr:colOff>
      <xdr:row>62</xdr:row>
      <xdr:rowOff>35984</xdr:rowOff>
    </xdr:from>
    <xdr:to>
      <xdr:col>5</xdr:col>
      <xdr:colOff>2307167</xdr:colOff>
      <xdr:row>76</xdr:row>
      <xdr:rowOff>112184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98742-5BA0-45A2-A193-7818DF68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442057</xdr:colOff>
      <xdr:row>72</xdr:row>
      <xdr:rowOff>178740</xdr:rowOff>
    </xdr:from>
    <xdr:to>
      <xdr:col>4</xdr:col>
      <xdr:colOff>734377</xdr:colOff>
      <xdr:row>74</xdr:row>
      <xdr:rowOff>127140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E8DA86F-2C84-45D9-BB0F-5426A0AEB2D7}"/>
                </a:ext>
              </a:extLst>
            </xdr14:cNvPr>
            <xdr14:cNvContentPartPr/>
          </xdr14:nvContentPartPr>
          <xdr14:nvPr macro=""/>
          <xdr14:xfrm>
            <a:off x="9215640" y="13894740"/>
            <a:ext cx="292320" cy="3294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E8DA86F-2C84-45D9-BB0F-5426A0AEB2D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207000" y="13886100"/>
              <a:ext cx="30996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835897</xdr:colOff>
      <xdr:row>71</xdr:row>
      <xdr:rowOff>42000</xdr:rowOff>
    </xdr:from>
    <xdr:to>
      <xdr:col>4</xdr:col>
      <xdr:colOff>995377</xdr:colOff>
      <xdr:row>71</xdr:row>
      <xdr:rowOff>157200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3E592D4-6153-457A-AA59-3B4BBDCCC02C}"/>
                </a:ext>
              </a:extLst>
            </xdr14:cNvPr>
            <xdr14:cNvContentPartPr/>
          </xdr14:nvContentPartPr>
          <xdr14:nvPr macro=""/>
          <xdr14:xfrm>
            <a:off x="9609480" y="13567500"/>
            <a:ext cx="159480" cy="1152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3E592D4-6153-457A-AA59-3B4BBDCCC02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600480" y="13558500"/>
              <a:ext cx="1771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825457</xdr:colOff>
      <xdr:row>70</xdr:row>
      <xdr:rowOff>128460</xdr:rowOff>
    </xdr:from>
    <xdr:to>
      <xdr:col>4</xdr:col>
      <xdr:colOff>934897</xdr:colOff>
      <xdr:row>71</xdr:row>
      <xdr:rowOff>111840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E9C01D7-734C-40C2-9DEE-EFFDF1E59D3A}"/>
                </a:ext>
              </a:extLst>
            </xdr14:cNvPr>
            <xdr14:cNvContentPartPr/>
          </xdr14:nvContentPartPr>
          <xdr14:nvPr macro=""/>
          <xdr14:xfrm>
            <a:off x="9599040" y="13463460"/>
            <a:ext cx="109440" cy="1738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E9C01D7-734C-40C2-9DEE-EFFDF1E59D3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590040" y="13454460"/>
              <a:ext cx="12708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983497</xdr:colOff>
      <xdr:row>70</xdr:row>
      <xdr:rowOff>93900</xdr:rowOff>
    </xdr:from>
    <xdr:to>
      <xdr:col>4</xdr:col>
      <xdr:colOff>1104457</xdr:colOff>
      <xdr:row>71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6C8D379D-AC99-4EF7-9C39-C445BEA7CCD1}"/>
                </a:ext>
              </a:extLst>
            </xdr14:cNvPr>
            <xdr14:cNvContentPartPr/>
          </xdr14:nvContentPartPr>
          <xdr14:nvPr macro=""/>
          <xdr14:xfrm>
            <a:off x="9757080" y="13428900"/>
            <a:ext cx="120960" cy="15948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6C8D379D-AC99-4EF7-9C39-C445BEA7CCD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748080" y="13420260"/>
              <a:ext cx="13860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1047217</xdr:colOff>
      <xdr:row>70</xdr:row>
      <xdr:rowOff>20820</xdr:rowOff>
    </xdr:from>
    <xdr:to>
      <xdr:col>4</xdr:col>
      <xdr:colOff>1158817</xdr:colOff>
      <xdr:row>70</xdr:row>
      <xdr:rowOff>91380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AED5762-AA7D-41D6-AC84-2684C3F8F22D}"/>
                </a:ext>
              </a:extLst>
            </xdr14:cNvPr>
            <xdr14:cNvContentPartPr/>
          </xdr14:nvContentPartPr>
          <xdr14:nvPr macro=""/>
          <xdr14:xfrm>
            <a:off x="9820800" y="13355820"/>
            <a:ext cx="111600" cy="705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0AED5762-AA7D-41D6-AC84-2684C3F8F22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812160" y="13347180"/>
              <a:ext cx="1292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613777</xdr:colOff>
      <xdr:row>66</xdr:row>
      <xdr:rowOff>127980</xdr:rowOff>
    </xdr:from>
    <xdr:to>
      <xdr:col>5</xdr:col>
      <xdr:colOff>92077</xdr:colOff>
      <xdr:row>72</xdr:row>
      <xdr:rowOff>158580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34C2958B-CDF8-4429-BFCD-D48EFFF0AE6E}"/>
                </a:ext>
              </a:extLst>
            </xdr14:cNvPr>
            <xdr14:cNvContentPartPr/>
          </xdr14:nvContentPartPr>
          <xdr14:nvPr macro=""/>
          <xdr14:xfrm>
            <a:off x="9387360" y="12700980"/>
            <a:ext cx="811800" cy="11736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34C2958B-CDF8-4429-BFCD-D48EFFF0AE6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378356" y="12692340"/>
              <a:ext cx="829448" cy="119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1:32.89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360 2,'-41'0,"15"-1,-1 1,0 1,0 2,-31 6,51-7,-1 0,1 1,-1 0,1 0,0 1,0 0,0 0,1 0,-1 1,1 0,0 1,0-1,1 1,0 0,0 0,0 1,1-1,-6 12,4-4,1-1,0 1,1 0,1 0,0 1,1-1,0 16,4 109,1-62,-3-44,2 0,9 42,-8-60,0-1,1 0,1 0,0 0,1-1,0 0,15 22,-15-28,0-1,1 0,-1-1,1 0,0 0,1 0,-1-1,1 0,8 3,33 20,-35-17,1 0,0-1,0-1,1-1,0 0,0-1,0-1,1 0,34 5,17-1,-14-1,71 2,-111-10,-1 0,1-1,-1 0,1-1,18-5,-28 6,0-1,0 1,0-1,-1 0,1 0,-1-1,1 1,-1-1,0 0,0 1,0-2,-1 1,1 0,-1 0,1-1,-1 1,0-1,0 0,-1 1,1-1,-1 0,1-5,2-16,0 0,-2 0,-1 0,-2 0,-4-37,1-10,5-75,-4-66,2 208,0 0,0 0,-1-1,1 1,-1 0,0 0,-1 0,1 1,-1-1,0 1,0-1,0 1,-1 0,1 0,-1 0,0 1,-1-1,-4-2,-10-7,-1 1,-42-18,26 13,25 13,-1 0,0 0,1 1,-1 1,0 0,-17-1,16 2,0 0,1-1,-1-1,1 0,-15-6,2-3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2:06.8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0,'1'2,"-1"0,1 0,-1-1,1 1,0 0,0-1,0 1,0 0,0-1,0 1,0-1,1 0,-1 1,0-1,1 0,1 1,33 23,-18-13,63 60,-59-50,2-1,0-1,1-1,30 18,-29-23,-3-1,48 19,-53-26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2:11.8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0 289,'2'0,"1"0,-1-1,0 0,0 1,1-1,-1 0,0 0,0 0,0 0,0 0,0-1,0 1,-1-1,1 1,0-1,-1 0,2-2,26-38,-16 22,79-124,-84 131,-5 9,-1 0,1 0,0 1,0-1,1 1,-1 0,0 0,1 0,0 0,0 1,0 0,0-1,6-1,-9 4,1-1,0 1,-1-1,1 1,0 0,-1-1,1 1,0 0,-1 0,1 0,0 1,-1-1,1 0,0 1,-1-1,1 1,-1-1,1 1,0 0,-1 0,0-1,1 1,-1 0,1 0,-1 1,0-1,0 0,0 0,0 1,0-1,0 0,0 1,0-1,0 1,-1-1,1 1,0 0,0 1,4 21,0 0,-2 0,-1 1,0-1,-2 1,-5 42,1 4,3 65,1-105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2:14.91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 62,'0'46,"-2"-18,2 0,2 0,0 0,7 33,-7-53,1 0,-1-1,1 1,0-1,1 0,0 0,0 0,0 0,1-1,0 1,1-1,-1-1,1 1,0-1,0 0,1 0,-1-1,1 0,10 5,-5-3,0-1,1 0,-1-1,1 0,0-1,0 0,16 1,-25-4,-1 0,1 0,-1-1,1 1,-1-1,1 0,-1 0,1 0,-1 0,0 0,0-1,1 1,-1-1,0 0,0 0,-1 0,1-1,0 1,-1-1,0 1,1-1,-1 0,0 0,0 0,0 0,-1 0,1 0,-1 0,0-1,0 1,1-5,3-10,-2 0,0 0,0 0,-2 0,0 0,-1-1,-1 1,-4-18,4 28,0 0,-1 0,0 0,0 0,-1 1,0-1,-1 1,1 0,-1 0,-1 0,1 0,-1 1,0-1,-1 2,0-1,0 0,0 1,0 0,-1 1,-8-5,-2 0,0 1,-1 1,0 1,-1 0,1 2,-1 0,-29-2,24 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2:19.1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1,'5'0,"7"0,1 4,3 3,5 4,3 1,-3 3,1-1,-4 2,0-1,3 1,1-2,-2 2,1-2,1 2,-3-2,-5-4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10T23:01:39.3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58 3260,'3'-37,"2"1,2 0,0 0,18-46,-24 80,12-38,-7 21,0 0,0 0,-2-1,-1 0,2-28,-2 7,8-48,-5 49,2-53,-8 68</inkml:trace>
  <inkml:trace contextRef="#ctx0" brushRef="#br0" timeOffset="2393.25">0 2084,'8'0,"0"1,0-1,0 2,0-1,-1 1,1 0,-1 1,1 0,-1 0,0 0,13 9,-3 1,0 1,28 30,-34-32,0 0,0-1,1-1,1 0,0 0,0-1,19 9,-27-16,-1-1,1 1,0-1,-1 0,1 0,0 0,0-1,0 0,0 0,0 0,0 0,0-1,-1 0,1 0,0 0,6-3,-3 1,-1-1,1-1,-1 1,0-1,0-1,0 1,-1-1,10-11,3-7,-1-1,-2-1,0-1,14-33,-29 58,1-1,-1 0,0 1,1-1,-1 0,-1 0,1 0,0 0,-1 0,0 0,1 0,-1 0,0 0,0 0,-1 0,1 0,-1 0,-1-4,-11-14</inkml:trace>
  <inkml:trace contextRef="#ctx0" brushRef="#br0" timeOffset="4990.11">0 2025,'0'-5,"0"-6,5-7,2-5,4 1,6-6,-1-2,-2-2,1 0,3 0,-2 1,-3 5</inkml:trace>
  <inkml:trace contextRef="#ctx0" brushRef="#br0" timeOffset="7351.06">147 2025,'5'-10,"7"-3,1-5,-2-4,3-3,3-3,5-6,-2 3</inkml:trace>
  <inkml:trace contextRef="#ctx0" brushRef="#br0" timeOffset="10100.47">353 1525,'1'0,"1"1,-1-1,1 1,-1 0,1-1,-1 1,0 0,1 0,-1 0,0 0,0 0,0 0,1 0,-1 0,0 0,0 0,-1 1,3 2,15 29,-16-27,27 72,-26-65,1 1,1-1,0 0,1 0,0 0,1-1,0 0,17 21,-19-29,0-1,0 0,1 0,-1 0,1 0,0-1,-1 0,1 0,0-1,0 1,0-1,0-1,1 1,-1-1,0 0,10-2,-8 2,-1-1,1 0,0-1,-1 1,1-2,-1 1,0-1,1 0,-1 0,-1-1,1 0,10-8,-2-5</inkml:trace>
  <inkml:trace contextRef="#ctx0" brushRef="#br0" timeOffset="13925.64">588 1114,'2'1,"-1"0,0 1,1-1,-1 0,0 1,0-1,0 1,0 0,0-1,0 1,0 0,-1-1,1 1,-1 0,1 0,-1-1,0 1,1 3,1 3,10 22,1-1,2 0,1 0,1-2,1 0,35 38,-40-48,22 21,-26-31,-1 2,-1-1,1 1,-1 0,6 12,-13-21,1 0,-1 1,0-1,0 0,0 1,1-1,-1 0,0 1,0-1,0 0,0 1,1-1,-1 0,0 1,0-1,0 0,0 1,0-1,0 1,0-1,0 0,0 1,0-1,0 0,-1 1,1-1,0 1,0-1,0 0,0 1,0-1,-1 0,1 0,0 1,0-1,-1 0,1 1,0-1,0 0,-1 0,0 1,-18-3,-21-13,36 10,-1 1,0 0,1-1,0 0,0 0,1 0,-1 0,1-1,0 0,0 1,1-1,0 0,0 0,0 0,1 0,0-1,0 1,1 0,-1-10,1 5,1-1,-1 0,2 1,0-1,0 1,1 0,0 0,1 0,10-19,36-49,-46 74,0 0,0 0,0 0,1 1,0 0,-1-1,1 2,1-1,-1 1,1 0,-1 0,8-3,-11 6,-1-1,1 1,0 0,-1 0,1 0,0 0,0 0,-1 0,1 0,0 0,-1 1,1-1,0 1,-1-1,1 1,-1 0,1-1,-1 1,1 0,-1 0,1 0,1 2,0 0,-1 0,1 1,0-1,-1 1,0 0,0 0,0 0,2 7,1 4,-1 1,-1 0,2 25,-5-34,1-1,-1 0,0 0,-1 0,0 0,0 0,0 0,-1 0,0 0,0-1,-5 11,1-5,-2-1,0 0,-17 18,-15 19,35-40,4-5,0 0,0-1,0 1,0-1,0 1,-1-1,1 1,0-1,0 0,-1 0,1 0,-1 0,1 0,-1 0,-3 1,-3-3</inkml:trace>
  <inkml:trace contextRef="#ctx0" brushRef="#br0" timeOffset="16885.99">970 702,'-9'33,"0"-8,7-12,1 0,0 1,1-1,0 1,1-1,0 0,1 1,1-1,0 0,1 0,0-1,1 1,0-1,1 0,1 0,0 0,0-1,1 0,0-1,1 0,0 0,1-1,0 0,1 0,0-1,0-1,0 0,1-1,0 0,21 8,-30-13,-1 0,0-1,0 1,1 0,-1-1,1 0,-1 1,0-1,1 0,-1 0,1 0,-1-1,0 1,1-1,-1 1,0-1,1 0,-1 0,0 0,4-2,-4 1,-1 1,1-1,-1 0,0 0,1 0,-1 0,0 0,0 0,-1 0,1-1,0 1,-1 0,1 0,-1-1,0 1,0 0,0-4,0-4,-1 0,-1-1,0 2,0-1,-1 0,0 0,-1 1,-8-16,-12-16,7 13,-23-48,34 60,0 1,-1 0,-1 0,-16-21,21 32,-1 0,0 0,0 0,0 1,0 0,-1 0,1 0,-1 0,1 1,-1 0,0-1,0 2,0-1,0 1,-1 0,1 0,0 0,-7 0,-16 1,3 0</inkml:trace>
  <inkml:trace contextRef="#ctx0" brushRef="#br0" timeOffset="20508.1">1117 555,'9'19,"1"4,1-1,1 0,1-1,1-1,28 34,-40-52,0 0,-1 0,1 0,0 0,0 0,1 0,-1-1,0 1,1-1,-1 0,1 0,-1 0,1 0,-1 0,1 0,0-1,-1 1,1-1,0 0,0 0,-1 0,1 0,0 0,-1 0,1-1,0 1,0-1,-1 0,1 0,-1 0,1 0,2-2,-2 0,1-1,0 0,-1 0,0 0,0 0,0-1,0 1,-1-1,1 1,-1-1,-1 0,1 0,-1 0,1 0,0-10,0-4,0-1,-2 0,0 0,-1 1,-7-36,6 43,-1 1,-1-1,0 0,0 1,-1 0,-1 0,0 0,0 1,-1 0,-11-14,17 24,0-1,0 1,1-1,-1 1,0-1,1 0,-1 0,1 1,-1-1,1 0,-1 0,1 0,0 1,-1-1,1 0,0 0,0 0,-1 0,1 0,0 0,0 0,0-1,1 2,-1-1,1 0,-1 1,1 0,0-1,-1 1,1-1,0 1,-1 0,1-1,0 1,0 0,-1 0,1 0,0 0,0-1,0 1,-1 0,1 0,0 0,1 1,60 8,-39-4,-19-5,1 1,-1-1,0 1,1-1,-1 0,0-1,1 1,-1-1,0 0,0 0,0 0,0-1,0 1,8-5,-9 3,-1 1,1-1,-1 0,0 0,0 1,0-2,0 1,0 0,-1 0,1 0,-1-1,0 1,0-1,0 1,-1-1,1 1,-1-1,0-5,1 1,0 0,-1 0,0 1,0-1,-1 0,0 0,0 0,-1 0,0 1,0-1,-1 1,0 0,0-1,-1 1,0 1,0-1,-1 0,0 1,0 0,0 0,-1 1,0-1,0 1,0 1,-11-8,-44-36,50 38,-1 0,0 1,-24-15,17 16</inkml:trace>
  <inkml:trace contextRef="#ctx0" brushRef="#br0" timeOffset="46021.32">1353 1584,'3'0,"0"1,0 0,0 0,0 0,0 0,0 0,0 0,0 1,0 0,-1-1,1 1,0 0,2 3,33 34,-30-30,6 6,16 20,1-3,2 0,1-2,42 28,-102-89,-27-22,33 33,-27-37,32 38,-1 0,-32-30,45 47,0 0,0 0,0 0,1-1,0 1,-1-1,1 0,0 0,0 0,0 0,1 0,-1 0,1 0,0-1,0 1,0 0,0-1,0-3,1 1,1 0,0-1,0 1,1 0,0 0,0 0,0 0,7-11,7-13,-2-1,-1-1,-2 0,-1 0,7-44,-16 72,0-1,0 1,0 0,0 0,1-1,-1 1,1 0,0 1,0-1,1 0,-1 0,1 1,0 0,0-1,0 1,0 0,1 0,4-3,-4 4,-1 1,0 0,0 0,0 0,0 0,1 0,-1 1,1-1,-1 1,0 0,1 0,-1 0,0 0,1 1,-1-1,0 1,1 0,-1 0,0 0,0 1,0-1,0 1,0-1,5 5,5 5,-1 0,0 1,0 0,-1 1,-1 1,0 0,12 23,-12-19,1-1,1 0,0-1,26 26,-24-31</inkml:trace>
  <inkml:trace contextRef="#ctx0" brushRef="#br0" timeOffset="48511.53">1587 702,'6'0,"-1"0,1 1,-1 0,1 0,-1 0,0 1,0-1,1 1,-1 1,0-1,-1 1,1 0,0 0,-1 0,5 4,4 6,-1 1,0-1,13 21,-15-19,0-1,2 0,16 15,21 24,-39-41,0-1,0 0,1 0,21 15,153 106,-183-130,-1-1,1 1,0-1,0 0,0 0,0 0,0 0,0 0,0 0,0-1,0 1,0-1,0 1,1-1,-1 0,0 0,0 0,0 0,1 0,-1 0,0-1,0 1,0-1,0 1,0-1,4-2,-2 0,-1 0,1-1,-1 1,0-1,0 0,-1 0,1 0,-1 0,0 0,0-1,3-7,5-21,-1-1,-1 0,4-48,0 34,-6 29</inkml:trace>
  <inkml:trace contextRef="#ctx0" brushRef="#br0" timeOffset="50584.51">1823 850,'5'0,"1"-6,0-5,-1-7,-1-5,-2-4,4 3,2 0,-2 0,-1-2,3 5,1-1,3 5,1 0,1 2,0-1,-3 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6827-18C0-424C-B3E2-0E45164A311A}">
  <dimension ref="A2:K74"/>
  <sheetViews>
    <sheetView tabSelected="1" topLeftCell="A58" zoomScale="90" zoomScaleNormal="90" workbookViewId="0">
      <selection activeCell="D82" sqref="D82"/>
    </sheetView>
  </sheetViews>
  <sheetFormatPr defaultRowHeight="15" x14ac:dyDescent="0.25"/>
  <cols>
    <col min="1" max="1" width="22.7109375" bestFit="1" customWidth="1"/>
    <col min="2" max="2" width="17.28515625" customWidth="1"/>
    <col min="3" max="3" width="44" bestFit="1" customWidth="1"/>
    <col min="4" max="4" width="47.5703125" bestFit="1" customWidth="1"/>
    <col min="5" max="5" width="20" bestFit="1" customWidth="1"/>
    <col min="6" max="6" width="48.42578125" bestFit="1" customWidth="1"/>
    <col min="7" max="7" width="7" bestFit="1" customWidth="1"/>
    <col min="9" max="10" width="8.7109375" bestFit="1" customWidth="1"/>
    <col min="11" max="11" width="20.5703125" bestFit="1" customWidth="1"/>
  </cols>
  <sheetData>
    <row r="2" spans="1:11" x14ac:dyDescent="0.25">
      <c r="A2" s="1" t="s">
        <v>2</v>
      </c>
      <c r="B2" s="1" t="s">
        <v>0</v>
      </c>
      <c r="C2" s="1" t="s">
        <v>50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4</v>
      </c>
      <c r="B3">
        <f>A3-$A$13</f>
        <v>-4.875</v>
      </c>
      <c r="C3">
        <f>B3^2</f>
        <v>23.765625</v>
      </c>
      <c r="G3">
        <v>4</v>
      </c>
      <c r="H3">
        <v>5</v>
      </c>
      <c r="I3">
        <f t="shared" ref="I3:I10" si="0">G3-$G$13</f>
        <v>-4.875</v>
      </c>
      <c r="J3">
        <f t="shared" ref="J3:J10" si="1">H3-$H$13</f>
        <v>-5.375</v>
      </c>
      <c r="K3">
        <f>I3*J3</f>
        <v>26.203125</v>
      </c>
    </row>
    <row r="4" spans="1:11" x14ac:dyDescent="0.25">
      <c r="A4">
        <v>5</v>
      </c>
      <c r="B4">
        <f t="shared" ref="B4:B10" si="2">A4-$A$13</f>
        <v>-3.875</v>
      </c>
      <c r="C4">
        <f t="shared" ref="C4:C10" si="3">B4^2</f>
        <v>15.015625</v>
      </c>
      <c r="G4">
        <v>5</v>
      </c>
      <c r="H4">
        <v>7</v>
      </c>
      <c r="I4">
        <f t="shared" si="0"/>
        <v>-3.875</v>
      </c>
      <c r="J4">
        <f t="shared" si="1"/>
        <v>-3.375</v>
      </c>
      <c r="K4">
        <f t="shared" ref="K4:K10" si="4">I4*J4</f>
        <v>13.078125</v>
      </c>
    </row>
    <row r="5" spans="1:11" x14ac:dyDescent="0.25">
      <c r="A5">
        <v>6</v>
      </c>
      <c r="B5">
        <f t="shared" si="2"/>
        <v>-2.875</v>
      </c>
      <c r="C5">
        <f t="shared" si="3"/>
        <v>8.265625</v>
      </c>
      <c r="G5">
        <v>6</v>
      </c>
      <c r="H5">
        <v>7</v>
      </c>
      <c r="I5">
        <f t="shared" si="0"/>
        <v>-2.875</v>
      </c>
      <c r="J5">
        <f t="shared" si="1"/>
        <v>-3.375</v>
      </c>
      <c r="K5">
        <f t="shared" si="4"/>
        <v>9.703125</v>
      </c>
    </row>
    <row r="6" spans="1:11" x14ac:dyDescent="0.25">
      <c r="A6">
        <v>8</v>
      </c>
      <c r="B6">
        <f t="shared" si="2"/>
        <v>-0.875</v>
      </c>
      <c r="C6">
        <f t="shared" si="3"/>
        <v>0.765625</v>
      </c>
      <c r="G6">
        <v>8</v>
      </c>
      <c r="H6">
        <v>10</v>
      </c>
      <c r="I6">
        <f t="shared" si="0"/>
        <v>-0.875</v>
      </c>
      <c r="J6">
        <f t="shared" si="1"/>
        <v>-0.375</v>
      </c>
      <c r="K6">
        <f t="shared" si="4"/>
        <v>0.328125</v>
      </c>
    </row>
    <row r="7" spans="1:11" x14ac:dyDescent="0.25">
      <c r="A7">
        <v>10</v>
      </c>
      <c r="B7">
        <f t="shared" si="2"/>
        <v>1.125</v>
      </c>
      <c r="C7">
        <f t="shared" si="3"/>
        <v>1.265625</v>
      </c>
      <c r="G7">
        <v>10</v>
      </c>
      <c r="H7">
        <v>11</v>
      </c>
      <c r="I7">
        <f t="shared" si="0"/>
        <v>1.125</v>
      </c>
      <c r="J7">
        <f t="shared" si="1"/>
        <v>0.625</v>
      </c>
      <c r="K7">
        <f t="shared" si="4"/>
        <v>0.703125</v>
      </c>
    </row>
    <row r="8" spans="1:11" x14ac:dyDescent="0.25">
      <c r="A8">
        <v>11</v>
      </c>
      <c r="B8">
        <f t="shared" si="2"/>
        <v>2.125</v>
      </c>
      <c r="C8">
        <f t="shared" si="3"/>
        <v>4.515625</v>
      </c>
      <c r="G8">
        <v>11</v>
      </c>
      <c r="H8">
        <v>12</v>
      </c>
      <c r="I8">
        <f t="shared" si="0"/>
        <v>2.125</v>
      </c>
      <c r="J8">
        <f t="shared" si="1"/>
        <v>1.625</v>
      </c>
      <c r="K8">
        <f t="shared" si="4"/>
        <v>3.453125</v>
      </c>
    </row>
    <row r="9" spans="1:11" x14ac:dyDescent="0.25">
      <c r="A9">
        <v>13</v>
      </c>
      <c r="B9">
        <f t="shared" si="2"/>
        <v>4.125</v>
      </c>
      <c r="C9">
        <f t="shared" si="3"/>
        <v>17.015625</v>
      </c>
      <c r="G9">
        <v>13</v>
      </c>
      <c r="H9">
        <v>16</v>
      </c>
      <c r="I9">
        <f t="shared" si="0"/>
        <v>4.125</v>
      </c>
      <c r="J9">
        <f t="shared" si="1"/>
        <v>5.625</v>
      </c>
      <c r="K9">
        <f t="shared" si="4"/>
        <v>23.203125</v>
      </c>
    </row>
    <row r="10" spans="1:11" x14ac:dyDescent="0.25">
      <c r="A10">
        <v>14</v>
      </c>
      <c r="B10">
        <f t="shared" si="2"/>
        <v>5.125</v>
      </c>
      <c r="C10">
        <f t="shared" si="3"/>
        <v>26.265625</v>
      </c>
      <c r="G10">
        <v>14</v>
      </c>
      <c r="H10">
        <v>15</v>
      </c>
      <c r="I10">
        <f t="shared" si="0"/>
        <v>5.125</v>
      </c>
      <c r="J10">
        <f t="shared" si="1"/>
        <v>4.625</v>
      </c>
      <c r="K10">
        <f t="shared" si="4"/>
        <v>23.703125</v>
      </c>
    </row>
    <row r="12" spans="1:11" x14ac:dyDescent="0.25">
      <c r="A12" s="1" t="s">
        <v>4</v>
      </c>
      <c r="C12" s="1" t="s">
        <v>3</v>
      </c>
      <c r="D12" s="1" t="s">
        <v>1</v>
      </c>
      <c r="G12" s="1" t="s">
        <v>10</v>
      </c>
      <c r="H12" s="1" t="s">
        <v>11</v>
      </c>
      <c r="I12" s="1"/>
      <c r="J12" s="1"/>
      <c r="K12" s="1" t="s">
        <v>12</v>
      </c>
    </row>
    <row r="13" spans="1:11" x14ac:dyDescent="0.25">
      <c r="A13">
        <f>AVERAGE(A3:A10)</f>
        <v>8.875</v>
      </c>
      <c r="C13">
        <f>AVERAGE(C3:C10)</f>
        <v>12.109375</v>
      </c>
      <c r="D13">
        <f>SQRT(C13)</f>
        <v>3.4798527267687636</v>
      </c>
      <c r="G13">
        <f>AVERAGE(G3:G10)</f>
        <v>8.875</v>
      </c>
      <c r="H13">
        <f>AVERAGE(H3:H10)</f>
        <v>10.375</v>
      </c>
      <c r="K13">
        <f>AVERAGE(K3:K10)</f>
        <v>12.546875</v>
      </c>
    </row>
    <row r="16" spans="1:11" x14ac:dyDescent="0.25">
      <c r="A16" s="1" t="s">
        <v>13</v>
      </c>
    </row>
    <row r="17" spans="1:9" x14ac:dyDescent="0.25">
      <c r="A17" t="s">
        <v>14</v>
      </c>
      <c r="B17">
        <v>8.5</v>
      </c>
      <c r="C17">
        <v>21.25</v>
      </c>
      <c r="D17">
        <v>8.5</v>
      </c>
      <c r="E17">
        <v>19.75</v>
      </c>
    </row>
    <row r="18" spans="1:9" x14ac:dyDescent="0.25">
      <c r="A18" t="s">
        <v>15</v>
      </c>
      <c r="B18">
        <f>(15+32)/2</f>
        <v>23.5</v>
      </c>
      <c r="C18">
        <v>33.75</v>
      </c>
      <c r="D18">
        <f>(15+32)/2</f>
        <v>23.5</v>
      </c>
      <c r="E18">
        <v>32.25</v>
      </c>
    </row>
    <row r="19" spans="1:9" x14ac:dyDescent="0.25">
      <c r="A19" t="s">
        <v>16</v>
      </c>
      <c r="B19">
        <f>B18-B17</f>
        <v>15</v>
      </c>
    </row>
    <row r="21" spans="1:9" x14ac:dyDescent="0.25">
      <c r="A21" t="s">
        <v>17</v>
      </c>
    </row>
    <row r="22" spans="1:9" x14ac:dyDescent="0.25">
      <c r="A22" t="s">
        <v>20</v>
      </c>
      <c r="B22">
        <f>B17-(1.5*B19)</f>
        <v>-14</v>
      </c>
      <c r="I22" t="s">
        <v>23</v>
      </c>
    </row>
    <row r="23" spans="1:9" x14ac:dyDescent="0.25">
      <c r="A23" t="s">
        <v>21</v>
      </c>
      <c r="B23">
        <f>B18+(1.5*B19)</f>
        <v>46</v>
      </c>
    </row>
    <row r="25" spans="1:9" x14ac:dyDescent="0.25">
      <c r="A25" t="s">
        <v>18</v>
      </c>
    </row>
    <row r="26" spans="1:9" x14ac:dyDescent="0.25">
      <c r="A26" t="s">
        <v>19</v>
      </c>
      <c r="B26">
        <f>B17-(3*B19)</f>
        <v>-36.5</v>
      </c>
    </row>
    <row r="27" spans="1:9" x14ac:dyDescent="0.25">
      <c r="A27" t="s">
        <v>22</v>
      </c>
      <c r="B27" s="1">
        <f>B18+(3*B19)</f>
        <v>68.5</v>
      </c>
    </row>
    <row r="32" spans="1:9" x14ac:dyDescent="0.25">
      <c r="A32" t="s">
        <v>24</v>
      </c>
      <c r="D32" t="s">
        <v>26</v>
      </c>
      <c r="E32" t="s">
        <v>27</v>
      </c>
    </row>
    <row r="33" spans="1:7" x14ac:dyDescent="0.25">
      <c r="C33" t="s">
        <v>28</v>
      </c>
      <c r="D33" s="2">
        <v>39</v>
      </c>
      <c r="E33">
        <v>3</v>
      </c>
    </row>
    <row r="34" spans="1:7" x14ac:dyDescent="0.25">
      <c r="A34" t="s">
        <v>25</v>
      </c>
      <c r="C34" t="s">
        <v>29</v>
      </c>
      <c r="D34">
        <v>3</v>
      </c>
      <c r="E34" s="2">
        <v>69</v>
      </c>
    </row>
    <row r="37" spans="1:7" x14ac:dyDescent="0.25">
      <c r="C37" t="s">
        <v>30</v>
      </c>
      <c r="D37" t="s">
        <v>34</v>
      </c>
      <c r="E37" s="3">
        <f>39/(39+3)</f>
        <v>0.9285714285714286</v>
      </c>
      <c r="F37" s="3">
        <f>1-E37</f>
        <v>7.1428571428571397E-2</v>
      </c>
      <c r="G37" t="s">
        <v>31</v>
      </c>
    </row>
    <row r="38" spans="1:7" x14ac:dyDescent="0.25">
      <c r="C38" t="s">
        <v>32</v>
      </c>
      <c r="D38" t="s">
        <v>35</v>
      </c>
      <c r="E38" s="3">
        <f>D33/(39+3)</f>
        <v>0.9285714285714286</v>
      </c>
      <c r="F38" s="3">
        <f>1-E38</f>
        <v>7.1428571428571397E-2</v>
      </c>
      <c r="G38" t="s">
        <v>33</v>
      </c>
    </row>
    <row r="39" spans="1:7" x14ac:dyDescent="0.25">
      <c r="C39" t="s">
        <v>36</v>
      </c>
      <c r="D39" t="s">
        <v>35</v>
      </c>
      <c r="E39" s="4">
        <f>E38</f>
        <v>0.9285714285714286</v>
      </c>
    </row>
    <row r="40" spans="1:7" x14ac:dyDescent="0.25">
      <c r="C40" t="s">
        <v>37</v>
      </c>
      <c r="D40" t="s">
        <v>38</v>
      </c>
      <c r="E40" s="3">
        <f>D34/(D34+E34)</f>
        <v>4.1666666666666664E-2</v>
      </c>
      <c r="G40" t="s">
        <v>39</v>
      </c>
    </row>
    <row r="44" spans="1:7" x14ac:dyDescent="0.25">
      <c r="A44" t="s">
        <v>40</v>
      </c>
    </row>
    <row r="46" spans="1:7" x14ac:dyDescent="0.25">
      <c r="A46" t="s">
        <v>41</v>
      </c>
      <c r="B46" t="s">
        <v>42</v>
      </c>
      <c r="C46" t="s">
        <v>44</v>
      </c>
      <c r="D46" t="s">
        <v>45</v>
      </c>
      <c r="F46" t="s">
        <v>49</v>
      </c>
    </row>
    <row r="47" spans="1:7" x14ac:dyDescent="0.25">
      <c r="A47">
        <v>11</v>
      </c>
      <c r="B47">
        <v>10</v>
      </c>
      <c r="C47">
        <f>IF( (A47-B47) &gt;= 0, (A47-B47), (A47-B47) *(-1) )</f>
        <v>1</v>
      </c>
      <c r="D47">
        <f>C47^2</f>
        <v>1</v>
      </c>
      <c r="F47">
        <f>C47/B47</f>
        <v>0.1</v>
      </c>
    </row>
    <row r="48" spans="1:7" x14ac:dyDescent="0.25">
      <c r="A48">
        <v>9</v>
      </c>
      <c r="B48">
        <v>8</v>
      </c>
      <c r="C48">
        <f t="shared" ref="C48:C56" si="5">IF( (A48-B48) &gt;= 0, (A48-B48), (A48-B48) *(-1) )</f>
        <v>1</v>
      </c>
      <c r="D48">
        <f t="shared" ref="D48:D56" si="6">C48^2</f>
        <v>1</v>
      </c>
      <c r="F48">
        <f t="shared" ref="F48:F56" si="7">C48/B48</f>
        <v>0.125</v>
      </c>
    </row>
    <row r="49" spans="1:9" x14ac:dyDescent="0.25">
      <c r="A49">
        <v>14</v>
      </c>
      <c r="B49">
        <v>12</v>
      </c>
      <c r="C49">
        <f t="shared" si="5"/>
        <v>2</v>
      </c>
      <c r="D49">
        <f t="shared" si="6"/>
        <v>4</v>
      </c>
      <c r="F49">
        <f t="shared" si="7"/>
        <v>0.16666666666666666</v>
      </c>
    </row>
    <row r="50" spans="1:9" x14ac:dyDescent="0.25">
      <c r="A50">
        <v>6</v>
      </c>
      <c r="B50">
        <v>6</v>
      </c>
      <c r="C50">
        <f t="shared" si="5"/>
        <v>0</v>
      </c>
      <c r="D50">
        <f t="shared" si="6"/>
        <v>0</v>
      </c>
      <c r="F50">
        <f t="shared" si="7"/>
        <v>0</v>
      </c>
    </row>
    <row r="51" spans="1:9" x14ac:dyDescent="0.25">
      <c r="A51">
        <v>18</v>
      </c>
      <c r="B51">
        <v>16</v>
      </c>
      <c r="C51">
        <f t="shared" si="5"/>
        <v>2</v>
      </c>
      <c r="D51">
        <f t="shared" si="6"/>
        <v>4</v>
      </c>
      <c r="F51">
        <f t="shared" si="7"/>
        <v>0.125</v>
      </c>
    </row>
    <row r="52" spans="1:9" x14ac:dyDescent="0.25">
      <c r="A52">
        <v>12</v>
      </c>
      <c r="B52">
        <v>14</v>
      </c>
      <c r="C52">
        <f t="shared" si="5"/>
        <v>2</v>
      </c>
      <c r="D52">
        <f t="shared" si="6"/>
        <v>4</v>
      </c>
      <c r="F52">
        <f t="shared" si="7"/>
        <v>0.14285714285714285</v>
      </c>
    </row>
    <row r="53" spans="1:9" x14ac:dyDescent="0.25">
      <c r="A53">
        <v>11</v>
      </c>
      <c r="B53">
        <v>11</v>
      </c>
      <c r="C53">
        <f t="shared" si="5"/>
        <v>0</v>
      </c>
      <c r="D53">
        <f t="shared" si="6"/>
        <v>0</v>
      </c>
      <c r="F53">
        <f t="shared" si="7"/>
        <v>0</v>
      </c>
    </row>
    <row r="54" spans="1:9" x14ac:dyDescent="0.25">
      <c r="A54">
        <v>9</v>
      </c>
      <c r="B54">
        <v>10</v>
      </c>
      <c r="C54">
        <f t="shared" si="5"/>
        <v>1</v>
      </c>
      <c r="D54">
        <f t="shared" si="6"/>
        <v>1</v>
      </c>
      <c r="F54">
        <f t="shared" si="7"/>
        <v>0.1</v>
      </c>
    </row>
    <row r="55" spans="1:9" x14ac:dyDescent="0.25">
      <c r="A55">
        <v>23</v>
      </c>
      <c r="B55">
        <v>21</v>
      </c>
      <c r="C55">
        <f t="shared" si="5"/>
        <v>2</v>
      </c>
      <c r="D55">
        <f t="shared" si="6"/>
        <v>4</v>
      </c>
      <c r="F55">
        <f t="shared" si="7"/>
        <v>9.5238095238095233E-2</v>
      </c>
      <c r="I55" t="s">
        <v>23</v>
      </c>
    </row>
    <row r="56" spans="1:9" x14ac:dyDescent="0.25">
      <c r="A56">
        <v>14</v>
      </c>
      <c r="B56">
        <v>15</v>
      </c>
      <c r="C56">
        <f t="shared" si="5"/>
        <v>1</v>
      </c>
      <c r="D56">
        <f t="shared" si="6"/>
        <v>1</v>
      </c>
      <c r="E56" t="s">
        <v>23</v>
      </c>
      <c r="F56">
        <f t="shared" si="7"/>
        <v>6.6666666666666666E-2</v>
      </c>
    </row>
    <row r="59" spans="1:9" x14ac:dyDescent="0.25">
      <c r="C59" s="1" t="s">
        <v>43</v>
      </c>
      <c r="D59" s="1" t="s">
        <v>47</v>
      </c>
      <c r="E59" s="1" t="s">
        <v>46</v>
      </c>
      <c r="F59" s="1" t="s">
        <v>48</v>
      </c>
    </row>
    <row r="60" spans="1:9" x14ac:dyDescent="0.25">
      <c r="C60">
        <f>AVERAGE(C47:C56)</f>
        <v>1.2</v>
      </c>
      <c r="D60">
        <f>AVERAGE(D47:D56)</f>
        <v>2</v>
      </c>
      <c r="E60">
        <f>SQRT(D60)</f>
        <v>1.4142135623730951</v>
      </c>
      <c r="F60" s="5">
        <f>AVERAGE(F47:F56)</f>
        <v>9.2142857142857124E-2</v>
      </c>
    </row>
    <row r="64" spans="1:9" x14ac:dyDescent="0.25">
      <c r="A64" t="s">
        <v>51</v>
      </c>
    </row>
    <row r="65" spans="1:4" x14ac:dyDescent="0.25">
      <c r="A65" s="1" t="s">
        <v>52</v>
      </c>
      <c r="B65" s="1" t="s">
        <v>53</v>
      </c>
    </row>
    <row r="66" spans="1:4" x14ac:dyDescent="0.25">
      <c r="A66">
        <v>1</v>
      </c>
      <c r="B66">
        <v>681.37059999999997</v>
      </c>
    </row>
    <row r="67" spans="1:4" x14ac:dyDescent="0.25">
      <c r="A67">
        <v>2</v>
      </c>
      <c r="B67">
        <v>152.34795176035701</v>
      </c>
      <c r="C67" s="6">
        <f>(B66-B67)/B66</f>
        <v>0.77640956072898215</v>
      </c>
      <c r="D67">
        <f>B66-B67</f>
        <v>529.02264823964299</v>
      </c>
    </row>
    <row r="68" spans="1:4" x14ac:dyDescent="0.25">
      <c r="A68" s="1">
        <v>3</v>
      </c>
      <c r="B68" s="1">
        <v>78.851441426145996</v>
      </c>
      <c r="C68" s="7">
        <f t="shared" ref="C68:C74" si="8">(B67-B68)/B67</f>
        <v>0.48242532626773255</v>
      </c>
      <c r="D68" s="1">
        <f t="shared" ref="D68:D74" si="9">B67-B68</f>
        <v>73.49651033421101</v>
      </c>
    </row>
    <row r="69" spans="1:4" x14ac:dyDescent="0.25">
      <c r="A69">
        <v>4</v>
      </c>
      <c r="B69">
        <v>57.255523809523801</v>
      </c>
      <c r="C69" s="6">
        <f t="shared" si="8"/>
        <v>0.27388107593251049</v>
      </c>
      <c r="D69">
        <f t="shared" si="9"/>
        <v>21.595917616622195</v>
      </c>
    </row>
    <row r="70" spans="1:4" x14ac:dyDescent="0.25">
      <c r="A70">
        <v>5</v>
      </c>
      <c r="B70">
        <v>46.446182051282001</v>
      </c>
      <c r="C70" s="6">
        <f t="shared" si="8"/>
        <v>0.18879124735985367</v>
      </c>
      <c r="D70">
        <f t="shared" si="9"/>
        <v>10.8093417582418</v>
      </c>
    </row>
    <row r="71" spans="1:4" x14ac:dyDescent="0.25">
      <c r="A71">
        <v>6</v>
      </c>
      <c r="B71">
        <v>39.0399872460872</v>
      </c>
      <c r="C71" s="6">
        <f t="shared" si="8"/>
        <v>0.15945755879390686</v>
      </c>
      <c r="D71">
        <f t="shared" si="9"/>
        <v>7.4061948051948008</v>
      </c>
    </row>
    <row r="72" spans="1:4" x14ac:dyDescent="0.25">
      <c r="A72">
        <v>7</v>
      </c>
      <c r="B72">
        <v>35.022275956475902</v>
      </c>
      <c r="C72" s="6">
        <f t="shared" si="8"/>
        <v>0.10291272034198667</v>
      </c>
      <c r="D72">
        <f t="shared" si="9"/>
        <v>4.0177112896112988</v>
      </c>
    </row>
    <row r="73" spans="1:4" x14ac:dyDescent="0.25">
      <c r="A73">
        <v>8</v>
      </c>
      <c r="B73">
        <v>30.137843073593</v>
      </c>
      <c r="C73" s="6">
        <f t="shared" si="8"/>
        <v>0.13946646097338314</v>
      </c>
      <c r="D73">
        <f t="shared" si="9"/>
        <v>4.8844328828829013</v>
      </c>
    </row>
    <row r="74" spans="1:4" x14ac:dyDescent="0.25">
      <c r="A74">
        <v>9</v>
      </c>
      <c r="B74">
        <v>28.2332703349282</v>
      </c>
      <c r="C74" s="6">
        <f t="shared" si="8"/>
        <v>6.3195389730249171E-2</v>
      </c>
      <c r="D74">
        <f t="shared" si="9"/>
        <v>1.9045727386648004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Consulting</dc:creator>
  <cp:lastModifiedBy>SOK Consulting</cp:lastModifiedBy>
  <dcterms:created xsi:type="dcterms:W3CDTF">2021-04-07T16:16:54Z</dcterms:created>
  <dcterms:modified xsi:type="dcterms:W3CDTF">2021-04-11T03:34:17Z</dcterms:modified>
</cp:coreProperties>
</file>